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martina.zackova\OneDrive - Metrostav a.s\Plocha\cocomelon\Jiné\Šatna Větrovy\"/>
    </mc:Choice>
  </mc:AlternateContent>
  <bookViews>
    <workbookView xWindow="0" yWindow="0" windowWidth="0" windowHeight="0"/>
  </bookViews>
  <sheets>
    <sheet name="Rekapitulace stavby" sheetId="1" r:id="rId1"/>
    <sheet name="01 - Bourací práce" sheetId="2" r:id="rId2"/>
    <sheet name="02 - Nové konstrukce" sheetId="3" r:id="rId3"/>
    <sheet name="03 - ZTI" sheetId="4" r:id="rId4"/>
    <sheet name="04 - ÚT" sheetId="5" r:id="rId5"/>
    <sheet name="05 - VZT" sheetId="6" r:id="rId6"/>
    <sheet name="06 - Elektro" sheetId="7" r:id="rId7"/>
    <sheet name="01 - Bourací práce_01" sheetId="8" r:id="rId8"/>
    <sheet name="02 - Nové konstrukce_01" sheetId="9" r:id="rId9"/>
    <sheet name="03 - ZTI_01" sheetId="10" r:id="rId10"/>
    <sheet name="04 - ÚT_01" sheetId="11" r:id="rId11"/>
    <sheet name="05a - VZT - Šatny" sheetId="12" r:id="rId12"/>
    <sheet name="05b - VZT - Tělocvična" sheetId="13" r:id="rId13"/>
    <sheet name="05c - VZT - Kuchyně" sheetId="14" r:id="rId14"/>
    <sheet name="06 - Elektro_01" sheetId="15" r:id="rId15"/>
    <sheet name="01 - Stavební část" sheetId="16" r:id="rId16"/>
    <sheet name="02 - Osvětlení hřiště" sheetId="17" r:id="rId17"/>
    <sheet name="SO 03 - ZPEVNĚNÉ PLOCHY" sheetId="18" r:id="rId18"/>
    <sheet name="SO 04 -  SADOVÉ ÚPRAVY" sheetId="19" r:id="rId19"/>
    <sheet name="SO 05 -  LIKVIDACE DEŠŤOV..." sheetId="20" r:id="rId20"/>
    <sheet name="SO 06 -  VENKOVNÍ ROZVODY..." sheetId="21" r:id="rId21"/>
    <sheet name="SO 07 - PŘÍPOJKA VODOVODU" sheetId="22" r:id="rId22"/>
    <sheet name="SO 08 - PŘELOŽKA VEŘEJNÉH..." sheetId="23" r:id="rId23"/>
    <sheet name="VRN - Vedlejší rozpočtové..." sheetId="24" r:id="rId24"/>
    <sheet name="Pokyny pro vyplnění" sheetId="25" r:id="rId25"/>
  </sheets>
  <definedNames>
    <definedName name="_xlnm.Print_Area" localSheetId="0">'Rekapitulace stavby'!$D$4:$AO$36,'Rekapitulace stavby'!$C$42:$AQ$81</definedName>
    <definedName name="_xlnm.Print_Titles" localSheetId="0">'Rekapitulace stavby'!$52:$52</definedName>
    <definedName name="_xlnm._FilterDatabase" localSheetId="1" hidden="1">'01 - Bourací práce'!$C$97:$K$326</definedName>
    <definedName name="_xlnm.Print_Area" localSheetId="1">'01 - Bourací práce'!$C$4:$J$41,'01 - Bourací práce'!$C$47:$J$77,'01 - Bourací práce'!$C$83:$K$326</definedName>
    <definedName name="_xlnm.Print_Titles" localSheetId="1">'01 - Bourací práce'!$97:$97</definedName>
    <definedName name="_xlnm._FilterDatabase" localSheetId="2" hidden="1">'02 - Nové konstrukce'!$C$98:$K$660</definedName>
    <definedName name="_xlnm.Print_Area" localSheetId="2">'02 - Nové konstrukce'!$C$4:$J$41,'02 - Nové konstrukce'!$C$47:$J$78,'02 - Nové konstrukce'!$C$84:$K$660</definedName>
    <definedName name="_xlnm.Print_Titles" localSheetId="2">'02 - Nové konstrukce'!$98:$98</definedName>
    <definedName name="_xlnm._FilterDatabase" localSheetId="3" hidden="1">'03 - ZTI'!$C$93:$K$299</definedName>
    <definedName name="_xlnm.Print_Area" localSheetId="3">'03 - ZTI'!$C$4:$J$41,'03 - ZTI'!$C$47:$J$73,'03 - ZTI'!$C$79:$K$299</definedName>
    <definedName name="_xlnm.Print_Titles" localSheetId="3">'03 - ZTI'!$93:$93</definedName>
    <definedName name="_xlnm._FilterDatabase" localSheetId="4" hidden="1">'04 - ÚT'!$C$88:$K$111</definedName>
    <definedName name="_xlnm.Print_Area" localSheetId="4">'04 - ÚT'!$C$4:$J$41,'04 - ÚT'!$C$47:$J$68,'04 - ÚT'!$C$74:$K$111</definedName>
    <definedName name="_xlnm.Print_Titles" localSheetId="4">'04 - ÚT'!$88:$88</definedName>
    <definedName name="_xlnm._FilterDatabase" localSheetId="5" hidden="1">'05 - VZT'!$C$85:$K$117</definedName>
    <definedName name="_xlnm.Print_Area" localSheetId="5">'05 - VZT'!$C$4:$J$41,'05 - VZT'!$C$47:$J$65,'05 - VZT'!$C$71:$K$117</definedName>
    <definedName name="_xlnm.Print_Titles" localSheetId="5">'05 - VZT'!$85:$85</definedName>
    <definedName name="_xlnm._FilterDatabase" localSheetId="6" hidden="1">'06 - Elektro'!$C$89:$K$114</definedName>
    <definedName name="_xlnm.Print_Area" localSheetId="6">'06 - Elektro'!$C$4:$J$41,'06 - Elektro'!$C$47:$J$69,'06 - Elektro'!$C$75:$K$114</definedName>
    <definedName name="_xlnm.Print_Titles" localSheetId="6">'06 - Elektro'!$89:$89</definedName>
    <definedName name="_xlnm._FilterDatabase" localSheetId="7" hidden="1">'01 - Bourací práce_01'!$C$90:$K$178</definedName>
    <definedName name="_xlnm.Print_Area" localSheetId="7">'01 - Bourací práce_01'!$C$4:$J$41,'01 - Bourací práce_01'!$C$47:$J$70,'01 - Bourací práce_01'!$C$76:$K$178</definedName>
    <definedName name="_xlnm.Print_Titles" localSheetId="7">'01 - Bourací práce_01'!$90:$90</definedName>
    <definedName name="_xlnm._FilterDatabase" localSheetId="8" hidden="1">'02 - Nové konstrukce_01'!$C$106:$K$1713</definedName>
    <definedName name="_xlnm.Print_Area" localSheetId="8">'02 - Nové konstrukce_01'!$C$4:$J$41,'02 - Nové konstrukce_01'!$C$47:$J$86,'02 - Nové konstrukce_01'!$C$92:$K$1713</definedName>
    <definedName name="_xlnm.Print_Titles" localSheetId="8">'02 - Nové konstrukce_01'!$106:$106</definedName>
    <definedName name="_xlnm._FilterDatabase" localSheetId="9" hidden="1">'03 - ZTI_01'!$C$95:$K$397</definedName>
    <definedName name="_xlnm.Print_Area" localSheetId="9">'03 - ZTI_01'!$C$4:$J$41,'03 - ZTI_01'!$C$47:$J$75,'03 - ZTI_01'!$C$81:$K$397</definedName>
    <definedName name="_xlnm.Print_Titles" localSheetId="9">'03 - ZTI_01'!$95:$95</definedName>
    <definedName name="_xlnm._FilterDatabase" localSheetId="10" hidden="1">'04 - ÚT_01'!$C$91:$K$197</definedName>
    <definedName name="_xlnm.Print_Area" localSheetId="10">'04 - ÚT_01'!$C$4:$J$41,'04 - ÚT_01'!$C$47:$J$71,'04 - ÚT_01'!$C$77:$K$197</definedName>
    <definedName name="_xlnm.Print_Titles" localSheetId="10">'04 - ÚT_01'!$91:$91</definedName>
    <definedName name="_xlnm._FilterDatabase" localSheetId="11" hidden="1">'05a - VZT - Šatny'!$C$85:$K$178</definedName>
    <definedName name="_xlnm.Print_Area" localSheetId="11">'05a - VZT - Šatny'!$C$4:$J$41,'05a - VZT - Šatny'!$C$47:$J$65,'05a - VZT - Šatny'!$C$71:$K$178</definedName>
    <definedName name="_xlnm.Print_Titles" localSheetId="11">'05a - VZT - Šatny'!$85:$85</definedName>
    <definedName name="_xlnm._FilterDatabase" localSheetId="12" hidden="1">'05b - VZT - Tělocvična'!$C$85:$K$130</definedName>
    <definedName name="_xlnm.Print_Area" localSheetId="12">'05b - VZT - Tělocvična'!$C$4:$J$41,'05b - VZT - Tělocvična'!$C$47:$J$65,'05b - VZT - Tělocvična'!$C$71:$K$130</definedName>
    <definedName name="_xlnm.Print_Titles" localSheetId="12">'05b - VZT - Tělocvična'!$85:$85</definedName>
    <definedName name="_xlnm._FilterDatabase" localSheetId="13" hidden="1">'05c - VZT - Kuchyně'!$C$85:$K$124</definedName>
    <definedName name="_xlnm.Print_Area" localSheetId="13">'05c - VZT - Kuchyně'!$C$4:$J$41,'05c - VZT - Kuchyně'!$C$47:$J$65,'05c - VZT - Kuchyně'!$C$71:$K$124</definedName>
    <definedName name="_xlnm.Print_Titles" localSheetId="13">'05c - VZT - Kuchyně'!$85:$85</definedName>
    <definedName name="_xlnm._FilterDatabase" localSheetId="14" hidden="1">'06 - Elektro_01'!$C$93:$K$327</definedName>
    <definedName name="_xlnm.Print_Area" localSheetId="14">'06 - Elektro_01'!$C$4:$J$41,'06 - Elektro_01'!$C$47:$J$73,'06 - Elektro_01'!$C$79:$K$327</definedName>
    <definedName name="_xlnm.Print_Titles" localSheetId="14">'06 - Elektro_01'!$93:$93</definedName>
    <definedName name="_xlnm._FilterDatabase" localSheetId="15" hidden="1">'01 - Stavební část'!$C$94:$K$355</definedName>
    <definedName name="_xlnm.Print_Area" localSheetId="15">'01 - Stavební část'!$C$4:$J$41,'01 - Stavební část'!$C$47:$J$74,'01 - Stavební část'!$C$80:$K$355</definedName>
    <definedName name="_xlnm.Print_Titles" localSheetId="15">'01 - Stavební část'!$94:$94</definedName>
    <definedName name="_xlnm._FilterDatabase" localSheetId="16" hidden="1">'02 - Osvětlení hřiště'!$C$89:$K$157</definedName>
    <definedName name="_xlnm.Print_Area" localSheetId="16">'02 - Osvětlení hřiště'!$C$4:$J$41,'02 - Osvětlení hřiště'!$C$47:$J$69,'02 - Osvětlení hřiště'!$C$75:$K$157</definedName>
    <definedName name="_xlnm.Print_Titles" localSheetId="16">'02 - Osvětlení hřiště'!$89:$89</definedName>
    <definedName name="_xlnm._FilterDatabase" localSheetId="17" hidden="1">'SO 03 - ZPEVNĚNÉ PLOCHY'!$C$86:$K$275</definedName>
    <definedName name="_xlnm.Print_Area" localSheetId="17">'SO 03 - ZPEVNĚNÉ PLOCHY'!$C$4:$J$39,'SO 03 - ZPEVNĚNÉ PLOCHY'!$C$45:$J$68,'SO 03 - ZPEVNĚNÉ PLOCHY'!$C$74:$K$275</definedName>
    <definedName name="_xlnm.Print_Titles" localSheetId="17">'SO 03 - ZPEVNĚNÉ PLOCHY'!$86:$86</definedName>
    <definedName name="_xlnm._FilterDatabase" localSheetId="18" hidden="1">'SO 04 -  SADOVÉ ÚPRAVY'!$C$81:$K$136</definedName>
    <definedName name="_xlnm.Print_Area" localSheetId="18">'SO 04 -  SADOVÉ ÚPRAVY'!$C$4:$J$39,'SO 04 -  SADOVÉ ÚPRAVY'!$C$45:$J$63,'SO 04 -  SADOVÉ ÚPRAVY'!$C$69:$K$136</definedName>
    <definedName name="_xlnm.Print_Titles" localSheetId="18">'SO 04 -  SADOVÉ ÚPRAVY'!$81:$81</definedName>
    <definedName name="_xlnm._FilterDatabase" localSheetId="19" hidden="1">'SO 05 -  LIKVIDACE DEŠŤOV...'!$C$86:$K$202</definedName>
    <definedName name="_xlnm.Print_Area" localSheetId="19">'SO 05 -  LIKVIDACE DEŠŤOV...'!$C$4:$J$39,'SO 05 -  LIKVIDACE DEŠŤOV...'!$C$45:$J$68,'SO 05 -  LIKVIDACE DEŠŤOV...'!$C$74:$K$202</definedName>
    <definedName name="_xlnm.Print_Titles" localSheetId="19">'SO 05 -  LIKVIDACE DEŠŤOV...'!$86:$86</definedName>
    <definedName name="_xlnm._FilterDatabase" localSheetId="20" hidden="1">'SO 06 -  VENKOVNÍ ROZVODY...'!$C$83:$K$145</definedName>
    <definedName name="_xlnm.Print_Area" localSheetId="20">'SO 06 -  VENKOVNÍ ROZVODY...'!$C$4:$J$39,'SO 06 -  VENKOVNÍ ROZVODY...'!$C$45:$J$65,'SO 06 -  VENKOVNÍ ROZVODY...'!$C$71:$K$145</definedName>
    <definedName name="_xlnm.Print_Titles" localSheetId="20">'SO 06 -  VENKOVNÍ ROZVODY...'!$83:$83</definedName>
    <definedName name="_xlnm._FilterDatabase" localSheetId="21" hidden="1">'SO 07 - PŘÍPOJKA VODOVODU'!$C$85:$K$200</definedName>
    <definedName name="_xlnm.Print_Area" localSheetId="21">'SO 07 - PŘÍPOJKA VODOVODU'!$C$4:$J$39,'SO 07 - PŘÍPOJKA VODOVODU'!$C$45:$J$67,'SO 07 - PŘÍPOJKA VODOVODU'!$C$73:$K$200</definedName>
    <definedName name="_xlnm.Print_Titles" localSheetId="21">'SO 07 - PŘÍPOJKA VODOVODU'!$85:$85</definedName>
    <definedName name="_xlnm._FilterDatabase" localSheetId="22" hidden="1">'SO 08 - PŘELOŽKA VEŘEJNÉH...'!$C$83:$K$161</definedName>
    <definedName name="_xlnm.Print_Area" localSheetId="22">'SO 08 - PŘELOŽKA VEŘEJNÉH...'!$C$4:$J$39,'SO 08 - PŘELOŽKA VEŘEJNÉH...'!$C$45:$J$65,'SO 08 - PŘELOŽKA VEŘEJNÉH...'!$C$71:$K$161</definedName>
    <definedName name="_xlnm.Print_Titles" localSheetId="22">'SO 08 - PŘELOŽKA VEŘEJNÉH...'!$83:$83</definedName>
    <definedName name="_xlnm._FilterDatabase" localSheetId="23" hidden="1">'VRN - Vedlejší rozpočtové...'!$C$83:$K$109</definedName>
    <definedName name="_xlnm.Print_Area" localSheetId="23">'VRN - Vedlejší rozpočtové...'!$C$4:$J$39,'VRN - Vedlejší rozpočtové...'!$C$45:$J$65,'VRN - Vedlejší rozpočtové...'!$C$71:$K$109</definedName>
    <definedName name="_xlnm.Print_Titles" localSheetId="23">'VRN - Vedlejší rozpočtové...'!$83:$83</definedName>
    <definedName name="_xlnm.Print_Area" localSheetId="24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24" l="1" r="J37"/>
  <c r="J36"/>
  <c i="1" r="AY80"/>
  <c i="24" r="J35"/>
  <c i="1" r="AX80"/>
  <c i="24" r="BI107"/>
  <c r="BH107"/>
  <c r="BG107"/>
  <c r="BF107"/>
  <c r="T107"/>
  <c r="T106"/>
  <c r="R107"/>
  <c r="R106"/>
  <c r="P107"/>
  <c r="P106"/>
  <c r="BI103"/>
  <c r="BH103"/>
  <c r="BG103"/>
  <c r="BF103"/>
  <c r="T103"/>
  <c r="R103"/>
  <c r="P103"/>
  <c r="BI100"/>
  <c r="BH100"/>
  <c r="BG100"/>
  <c r="BF100"/>
  <c r="T100"/>
  <c r="R100"/>
  <c r="P100"/>
  <c r="BI98"/>
  <c r="BH98"/>
  <c r="BG98"/>
  <c r="BF98"/>
  <c r="T98"/>
  <c r="R98"/>
  <c r="P98"/>
  <c r="BI94"/>
  <c r="BH94"/>
  <c r="BG94"/>
  <c r="BF94"/>
  <c r="T94"/>
  <c r="T93"/>
  <c r="R94"/>
  <c r="R93"/>
  <c r="P94"/>
  <c r="P93"/>
  <c r="BI90"/>
  <c r="BH90"/>
  <c r="BG90"/>
  <c r="BF90"/>
  <c r="T90"/>
  <c r="R90"/>
  <c r="P90"/>
  <c r="BI87"/>
  <c r="BH87"/>
  <c r="BG87"/>
  <c r="BF87"/>
  <c r="T87"/>
  <c r="R87"/>
  <c r="P87"/>
  <c r="J80"/>
  <c r="F80"/>
  <c r="F78"/>
  <c r="E76"/>
  <c r="J54"/>
  <c r="F54"/>
  <c r="F52"/>
  <c r="E50"/>
  <c r="J24"/>
  <c r="E24"/>
  <c r="J81"/>
  <c r="J23"/>
  <c r="J18"/>
  <c r="E18"/>
  <c r="F81"/>
  <c r="J17"/>
  <c r="J12"/>
  <c r="J78"/>
  <c r="E7"/>
  <c r="E48"/>
  <c i="23" r="J37"/>
  <c r="J36"/>
  <c i="1" r="AY79"/>
  <c i="23" r="J35"/>
  <c i="1" r="AX79"/>
  <c i="23"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7"/>
  <c r="BH117"/>
  <c r="BG117"/>
  <c r="BF117"/>
  <c r="T117"/>
  <c r="R117"/>
  <c r="P117"/>
  <c r="BI115"/>
  <c r="BH115"/>
  <c r="BG115"/>
  <c r="BF115"/>
  <c r="T115"/>
  <c r="R115"/>
  <c r="P115"/>
  <c r="BI113"/>
  <c r="BH113"/>
  <c r="BG113"/>
  <c r="BF113"/>
  <c r="T113"/>
  <c r="R113"/>
  <c r="P113"/>
  <c r="BI111"/>
  <c r="BH111"/>
  <c r="BG111"/>
  <c r="BF111"/>
  <c r="T111"/>
  <c r="R111"/>
  <c r="P111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BI93"/>
  <c r="BH93"/>
  <c r="BG93"/>
  <c r="BF93"/>
  <c r="T93"/>
  <c r="R93"/>
  <c r="P93"/>
  <c r="BI91"/>
  <c r="BH91"/>
  <c r="BG91"/>
  <c r="BF91"/>
  <c r="T91"/>
  <c r="R91"/>
  <c r="P91"/>
  <c r="BI88"/>
  <c r="BH88"/>
  <c r="BG88"/>
  <c r="BF88"/>
  <c r="T88"/>
  <c r="R88"/>
  <c r="P88"/>
  <c r="BI86"/>
  <c r="BH86"/>
  <c r="BG86"/>
  <c r="BF86"/>
  <c r="T86"/>
  <c r="R86"/>
  <c r="P86"/>
  <c r="J80"/>
  <c r="F80"/>
  <c r="F78"/>
  <c r="E76"/>
  <c r="J54"/>
  <c r="F54"/>
  <c r="F52"/>
  <c r="E50"/>
  <c r="J24"/>
  <c r="E24"/>
  <c r="J55"/>
  <c r="J23"/>
  <c r="J18"/>
  <c r="E18"/>
  <c r="F81"/>
  <c r="J17"/>
  <c r="J12"/>
  <c r="J78"/>
  <c r="E7"/>
  <c r="E74"/>
  <c i="22" r="J37"/>
  <c r="J36"/>
  <c i="1" r="AY78"/>
  <c i="22" r="J35"/>
  <c i="1" r="AX78"/>
  <c i="22"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91"/>
  <c r="BH191"/>
  <c r="BG191"/>
  <c r="BF191"/>
  <c r="T191"/>
  <c r="R191"/>
  <c r="P191"/>
  <c r="BI186"/>
  <c r="BH186"/>
  <c r="BG186"/>
  <c r="BF186"/>
  <c r="T186"/>
  <c r="T185"/>
  <c r="R186"/>
  <c r="R185"/>
  <c r="P186"/>
  <c r="P185"/>
  <c r="BI183"/>
  <c r="BH183"/>
  <c r="BG183"/>
  <c r="BF183"/>
  <c r="T183"/>
  <c r="R183"/>
  <c r="P183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4"/>
  <c r="BH134"/>
  <c r="BG134"/>
  <c r="BF134"/>
  <c r="T134"/>
  <c r="R134"/>
  <c r="P134"/>
  <c r="BI132"/>
  <c r="BH132"/>
  <c r="BG132"/>
  <c r="BF132"/>
  <c r="T132"/>
  <c r="R132"/>
  <c r="P132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19"/>
  <c r="BH119"/>
  <c r="BG119"/>
  <c r="BF119"/>
  <c r="T119"/>
  <c r="T118"/>
  <c r="R119"/>
  <c r="R118"/>
  <c r="P119"/>
  <c r="P118"/>
  <c r="BI115"/>
  <c r="BH115"/>
  <c r="BG115"/>
  <c r="BF115"/>
  <c r="T115"/>
  <c r="R115"/>
  <c r="P115"/>
  <c r="BI112"/>
  <c r="BH112"/>
  <c r="BG112"/>
  <c r="BF112"/>
  <c r="T112"/>
  <c r="R112"/>
  <c r="P112"/>
  <c r="BI109"/>
  <c r="BH109"/>
  <c r="BG109"/>
  <c r="BF109"/>
  <c r="T109"/>
  <c r="R109"/>
  <c r="P109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5"/>
  <c r="BH95"/>
  <c r="BG95"/>
  <c r="BF95"/>
  <c r="T95"/>
  <c r="R95"/>
  <c r="P95"/>
  <c r="BI92"/>
  <c r="BH92"/>
  <c r="BG92"/>
  <c r="BF92"/>
  <c r="T92"/>
  <c r="R92"/>
  <c r="P92"/>
  <c r="BI89"/>
  <c r="BH89"/>
  <c r="BG89"/>
  <c r="BF89"/>
  <c r="T89"/>
  <c r="R89"/>
  <c r="P89"/>
  <c r="J82"/>
  <c r="F82"/>
  <c r="F80"/>
  <c r="E78"/>
  <c r="J54"/>
  <c r="F54"/>
  <c r="F52"/>
  <c r="E50"/>
  <c r="J24"/>
  <c r="E24"/>
  <c r="J55"/>
  <c r="J23"/>
  <c r="J18"/>
  <c r="E18"/>
  <c r="F55"/>
  <c r="J17"/>
  <c r="J12"/>
  <c r="J80"/>
  <c r="E7"/>
  <c r="E76"/>
  <c i="21" r="J37"/>
  <c r="J36"/>
  <c i="1" r="AY77"/>
  <c i="21" r="J35"/>
  <c i="1" r="AX77"/>
  <c i="21" r="BI143"/>
  <c r="BH143"/>
  <c r="BG143"/>
  <c r="BF143"/>
  <c r="T143"/>
  <c r="T142"/>
  <c r="R143"/>
  <c r="R142"/>
  <c r="P143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R126"/>
  <c r="P126"/>
  <c r="BI124"/>
  <c r="BH124"/>
  <c r="BG124"/>
  <c r="BF124"/>
  <c r="T124"/>
  <c r="R124"/>
  <c r="P124"/>
  <c r="BI122"/>
  <c r="BH122"/>
  <c r="BG122"/>
  <c r="BF122"/>
  <c r="T122"/>
  <c r="R122"/>
  <c r="P122"/>
  <c r="BI120"/>
  <c r="BH120"/>
  <c r="BG120"/>
  <c r="BF120"/>
  <c r="T120"/>
  <c r="R120"/>
  <c r="P120"/>
  <c r="BI117"/>
  <c r="BH117"/>
  <c r="BG117"/>
  <c r="BF117"/>
  <c r="T117"/>
  <c r="R117"/>
  <c r="P117"/>
  <c r="BI115"/>
  <c r="BH115"/>
  <c r="BG115"/>
  <c r="BF115"/>
  <c r="T115"/>
  <c r="R115"/>
  <c r="P115"/>
  <c r="BI111"/>
  <c r="BH111"/>
  <c r="BG111"/>
  <c r="BF111"/>
  <c r="T111"/>
  <c r="T110"/>
  <c r="R111"/>
  <c r="R110"/>
  <c r="P111"/>
  <c r="P110"/>
  <c r="BI107"/>
  <c r="BH107"/>
  <c r="BG107"/>
  <c r="BF107"/>
  <c r="T107"/>
  <c r="R107"/>
  <c r="P107"/>
  <c r="BI104"/>
  <c r="BH104"/>
  <c r="BG104"/>
  <c r="BF104"/>
  <c r="T104"/>
  <c r="R104"/>
  <c r="P104"/>
  <c r="BI101"/>
  <c r="BH101"/>
  <c r="BG101"/>
  <c r="BF101"/>
  <c r="T101"/>
  <c r="R101"/>
  <c r="P101"/>
  <c r="BI98"/>
  <c r="BH98"/>
  <c r="BG98"/>
  <c r="BF98"/>
  <c r="T98"/>
  <c r="R98"/>
  <c r="P98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BI90"/>
  <c r="BH90"/>
  <c r="BG90"/>
  <c r="BF90"/>
  <c r="T90"/>
  <c r="R90"/>
  <c r="P90"/>
  <c r="BI87"/>
  <c r="BH87"/>
  <c r="BG87"/>
  <c r="BF87"/>
  <c r="T87"/>
  <c r="R87"/>
  <c r="P87"/>
  <c r="J80"/>
  <c r="F80"/>
  <c r="F78"/>
  <c r="E76"/>
  <c r="J54"/>
  <c r="F54"/>
  <c r="F52"/>
  <c r="E50"/>
  <c r="J24"/>
  <c r="E24"/>
  <c r="J81"/>
  <c r="J23"/>
  <c r="J18"/>
  <c r="E18"/>
  <c r="F55"/>
  <c r="J17"/>
  <c r="J12"/>
  <c r="J52"/>
  <c r="E7"/>
  <c r="E74"/>
  <c i="20" r="J37"/>
  <c r="J36"/>
  <c i="1" r="AY76"/>
  <c i="20" r="J35"/>
  <c i="1" r="AX76"/>
  <c i="20" r="BI201"/>
  <c r="BH201"/>
  <c r="BG201"/>
  <c r="BF201"/>
  <c r="T201"/>
  <c r="R201"/>
  <c r="P201"/>
  <c r="BI198"/>
  <c r="BH198"/>
  <c r="BG198"/>
  <c r="BF198"/>
  <c r="T198"/>
  <c r="R198"/>
  <c r="P198"/>
  <c r="BI193"/>
  <c r="BH193"/>
  <c r="BG193"/>
  <c r="BF193"/>
  <c r="T193"/>
  <c r="R193"/>
  <c r="P193"/>
  <c r="BI191"/>
  <c r="BH191"/>
  <c r="BG191"/>
  <c r="BF191"/>
  <c r="T191"/>
  <c r="R191"/>
  <c r="P191"/>
  <c r="BI188"/>
  <c r="BH188"/>
  <c r="BG188"/>
  <c r="BF188"/>
  <c r="T188"/>
  <c r="R188"/>
  <c r="P188"/>
  <c r="BI186"/>
  <c r="BH186"/>
  <c r="BG186"/>
  <c r="BF186"/>
  <c r="T186"/>
  <c r="R186"/>
  <c r="P186"/>
  <c r="BI183"/>
  <c r="BH183"/>
  <c r="BG183"/>
  <c r="BF183"/>
  <c r="T183"/>
  <c r="T182"/>
  <c r="R183"/>
  <c r="R182"/>
  <c r="P183"/>
  <c r="P182"/>
  <c r="BI180"/>
  <c r="BH180"/>
  <c r="BG180"/>
  <c r="BF180"/>
  <c r="T180"/>
  <c r="R180"/>
  <c r="P180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8"/>
  <c r="BH148"/>
  <c r="BG148"/>
  <c r="BF148"/>
  <c r="T148"/>
  <c r="R148"/>
  <c r="P148"/>
  <c r="BI145"/>
  <c r="BH145"/>
  <c r="BG145"/>
  <c r="BF145"/>
  <c r="T145"/>
  <c r="R145"/>
  <c r="P145"/>
  <c r="BI143"/>
  <c r="BH143"/>
  <c r="BG143"/>
  <c r="BF143"/>
  <c r="T143"/>
  <c r="R143"/>
  <c r="P143"/>
  <c r="BI140"/>
  <c r="BH140"/>
  <c r="BG140"/>
  <c r="BF140"/>
  <c r="T140"/>
  <c r="R140"/>
  <c r="P140"/>
  <c r="BI138"/>
  <c r="BH138"/>
  <c r="BG138"/>
  <c r="BF138"/>
  <c r="T138"/>
  <c r="R138"/>
  <c r="P138"/>
  <c r="BI134"/>
  <c r="BH134"/>
  <c r="BG134"/>
  <c r="BF134"/>
  <c r="T134"/>
  <c r="R134"/>
  <c r="P134"/>
  <c r="BI131"/>
  <c r="BH131"/>
  <c r="BG131"/>
  <c r="BF131"/>
  <c r="T131"/>
  <c r="R131"/>
  <c r="P131"/>
  <c r="BI128"/>
  <c r="BH128"/>
  <c r="BG128"/>
  <c r="BF128"/>
  <c r="T128"/>
  <c r="R128"/>
  <c r="P128"/>
  <c r="BI126"/>
  <c r="BH126"/>
  <c r="BG126"/>
  <c r="BF126"/>
  <c r="T126"/>
  <c r="R126"/>
  <c r="P126"/>
  <c r="BI122"/>
  <c r="BH122"/>
  <c r="BG122"/>
  <c r="BF122"/>
  <c r="T122"/>
  <c r="R122"/>
  <c r="P122"/>
  <c r="BI119"/>
  <c r="BH119"/>
  <c r="BG119"/>
  <c r="BF119"/>
  <c r="T119"/>
  <c r="R119"/>
  <c r="P119"/>
  <c r="BI116"/>
  <c r="BH116"/>
  <c r="BG116"/>
  <c r="BF116"/>
  <c r="T116"/>
  <c r="R116"/>
  <c r="P116"/>
  <c r="BI113"/>
  <c r="BH113"/>
  <c r="BG113"/>
  <c r="BF113"/>
  <c r="T113"/>
  <c r="R113"/>
  <c r="P113"/>
  <c r="BI111"/>
  <c r="BH111"/>
  <c r="BG111"/>
  <c r="BF111"/>
  <c r="T111"/>
  <c r="R111"/>
  <c r="P111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3"/>
  <c r="BH103"/>
  <c r="BG103"/>
  <c r="BF103"/>
  <c r="T103"/>
  <c r="R103"/>
  <c r="P103"/>
  <c r="BI101"/>
  <c r="BH101"/>
  <c r="BG101"/>
  <c r="BF101"/>
  <c r="T101"/>
  <c r="R101"/>
  <c r="P101"/>
  <c r="BI98"/>
  <c r="BH98"/>
  <c r="BG98"/>
  <c r="BF98"/>
  <c r="T98"/>
  <c r="R98"/>
  <c r="P98"/>
  <c r="BI95"/>
  <c r="BH95"/>
  <c r="BG95"/>
  <c r="BF95"/>
  <c r="T95"/>
  <c r="R95"/>
  <c r="P95"/>
  <c r="BI92"/>
  <c r="BH92"/>
  <c r="BG92"/>
  <c r="BF92"/>
  <c r="T92"/>
  <c r="R92"/>
  <c r="P92"/>
  <c r="BI90"/>
  <c r="BH90"/>
  <c r="BG90"/>
  <c r="BF90"/>
  <c r="T90"/>
  <c r="R90"/>
  <c r="P90"/>
  <c r="J83"/>
  <c r="F83"/>
  <c r="F81"/>
  <c r="E79"/>
  <c r="J54"/>
  <c r="F54"/>
  <c r="F52"/>
  <c r="E50"/>
  <c r="J24"/>
  <c r="E24"/>
  <c r="J84"/>
  <c r="J23"/>
  <c r="J18"/>
  <c r="E18"/>
  <c r="F84"/>
  <c r="J17"/>
  <c r="J12"/>
  <c r="J81"/>
  <c r="E7"/>
  <c r="E77"/>
  <c i="19" r="J37"/>
  <c r="J36"/>
  <c i="1" r="AY75"/>
  <c i="19" r="J35"/>
  <c i="1" r="AX75"/>
  <c i="19" r="BI134"/>
  <c r="BH134"/>
  <c r="BG134"/>
  <c r="BF134"/>
  <c r="T134"/>
  <c r="T133"/>
  <c r="R134"/>
  <c r="R133"/>
  <c r="P134"/>
  <c r="P133"/>
  <c r="BI131"/>
  <c r="BH131"/>
  <c r="BG131"/>
  <c r="BF131"/>
  <c r="T131"/>
  <c r="R131"/>
  <c r="P131"/>
  <c r="BI129"/>
  <c r="BH129"/>
  <c r="BG129"/>
  <c r="BF129"/>
  <c r="T129"/>
  <c r="R129"/>
  <c r="P129"/>
  <c r="BI126"/>
  <c r="BH126"/>
  <c r="BG126"/>
  <c r="BF126"/>
  <c r="T126"/>
  <c r="R126"/>
  <c r="P126"/>
  <c r="BI123"/>
  <c r="BH123"/>
  <c r="BG123"/>
  <c r="BF123"/>
  <c r="T123"/>
  <c r="R123"/>
  <c r="P123"/>
  <c r="BI120"/>
  <c r="BH120"/>
  <c r="BG120"/>
  <c r="BF120"/>
  <c r="T120"/>
  <c r="R120"/>
  <c r="P120"/>
  <c r="BI117"/>
  <c r="BH117"/>
  <c r="BG117"/>
  <c r="BF117"/>
  <c r="T117"/>
  <c r="R117"/>
  <c r="P117"/>
  <c r="BI114"/>
  <c r="BH114"/>
  <c r="BG114"/>
  <c r="BF114"/>
  <c r="T114"/>
  <c r="R114"/>
  <c r="P114"/>
  <c r="BI111"/>
  <c r="BH111"/>
  <c r="BG111"/>
  <c r="BF111"/>
  <c r="T111"/>
  <c r="R111"/>
  <c r="P111"/>
  <c r="BI108"/>
  <c r="BH108"/>
  <c r="BG108"/>
  <c r="BF108"/>
  <c r="T108"/>
  <c r="R108"/>
  <c r="P108"/>
  <c r="BI102"/>
  <c r="BH102"/>
  <c r="BG102"/>
  <c r="BF102"/>
  <c r="T102"/>
  <c r="R102"/>
  <c r="P102"/>
  <c r="BI94"/>
  <c r="BH94"/>
  <c r="BG94"/>
  <c r="BF94"/>
  <c r="T94"/>
  <c r="R94"/>
  <c r="P94"/>
  <c r="BI91"/>
  <c r="BH91"/>
  <c r="BG91"/>
  <c r="BF91"/>
  <c r="T91"/>
  <c r="R91"/>
  <c r="P91"/>
  <c r="BI88"/>
  <c r="BH88"/>
  <c r="BG88"/>
  <c r="BF88"/>
  <c r="T88"/>
  <c r="R88"/>
  <c r="P88"/>
  <c r="BI85"/>
  <c r="BH85"/>
  <c r="BG85"/>
  <c r="BF85"/>
  <c r="T85"/>
  <c r="R85"/>
  <c r="P85"/>
  <c r="J78"/>
  <c r="F78"/>
  <c r="F76"/>
  <c r="E74"/>
  <c r="J54"/>
  <c r="F54"/>
  <c r="F52"/>
  <c r="E50"/>
  <c r="J24"/>
  <c r="E24"/>
  <c r="J55"/>
  <c r="J23"/>
  <c r="J18"/>
  <c r="E18"/>
  <c r="F79"/>
  <c r="J17"/>
  <c r="J12"/>
  <c r="J76"/>
  <c r="E7"/>
  <c r="E72"/>
  <c i="18" r="J37"/>
  <c r="J36"/>
  <c i="1" r="AY74"/>
  <c i="18" r="J35"/>
  <c i="1" r="AX74"/>
  <c i="18" r="BI273"/>
  <c r="BH273"/>
  <c r="BG273"/>
  <c r="BF273"/>
  <c r="T273"/>
  <c r="R273"/>
  <c r="P273"/>
  <c r="BI270"/>
  <c r="BH270"/>
  <c r="BG270"/>
  <c r="BF270"/>
  <c r="T270"/>
  <c r="R270"/>
  <c r="P270"/>
  <c r="BI266"/>
  <c r="BH266"/>
  <c r="BG266"/>
  <c r="BF266"/>
  <c r="T266"/>
  <c r="R266"/>
  <c r="P266"/>
  <c r="BI263"/>
  <c r="BH263"/>
  <c r="BG263"/>
  <c r="BF263"/>
  <c r="T263"/>
  <c r="R263"/>
  <c r="P263"/>
  <c r="BI258"/>
  <c r="BH258"/>
  <c r="BG258"/>
  <c r="BF258"/>
  <c r="T258"/>
  <c r="R258"/>
  <c r="P258"/>
  <c r="BI255"/>
  <c r="BH255"/>
  <c r="BG255"/>
  <c r="BF255"/>
  <c r="T255"/>
  <c r="R255"/>
  <c r="P255"/>
  <c r="BI251"/>
  <c r="BH251"/>
  <c r="BG251"/>
  <c r="BF251"/>
  <c r="T251"/>
  <c r="R251"/>
  <c r="P251"/>
  <c r="BI248"/>
  <c r="BH248"/>
  <c r="BG248"/>
  <c r="BF248"/>
  <c r="T248"/>
  <c r="R248"/>
  <c r="P248"/>
  <c r="BI244"/>
  <c r="BH244"/>
  <c r="BG244"/>
  <c r="BF244"/>
  <c r="T244"/>
  <c r="R244"/>
  <c r="P244"/>
  <c r="BI236"/>
  <c r="BH236"/>
  <c r="BG236"/>
  <c r="BF236"/>
  <c r="T236"/>
  <c r="R236"/>
  <c r="P236"/>
  <c r="BI233"/>
  <c r="BH233"/>
  <c r="BG233"/>
  <c r="BF233"/>
  <c r="T233"/>
  <c r="R233"/>
  <c r="P233"/>
  <c r="BI230"/>
  <c r="BH230"/>
  <c r="BG230"/>
  <c r="BF230"/>
  <c r="T230"/>
  <c r="R230"/>
  <c r="P230"/>
  <c r="BI224"/>
  <c r="BH224"/>
  <c r="BG224"/>
  <c r="BF224"/>
  <c r="T224"/>
  <c r="R224"/>
  <c r="P224"/>
  <c r="BI218"/>
  <c r="BH218"/>
  <c r="BG218"/>
  <c r="BF218"/>
  <c r="T218"/>
  <c r="R218"/>
  <c r="P218"/>
  <c r="BI212"/>
  <c r="BH212"/>
  <c r="BG212"/>
  <c r="BF212"/>
  <c r="T212"/>
  <c r="R212"/>
  <c r="P212"/>
  <c r="BI206"/>
  <c r="BH206"/>
  <c r="BG206"/>
  <c r="BF206"/>
  <c r="T206"/>
  <c r="R206"/>
  <c r="P206"/>
  <c r="BI200"/>
  <c r="BH200"/>
  <c r="BG200"/>
  <c r="BF200"/>
  <c r="T200"/>
  <c r="R200"/>
  <c r="P200"/>
  <c r="BI197"/>
  <c r="BH197"/>
  <c r="BG197"/>
  <c r="BF197"/>
  <c r="T197"/>
  <c r="R197"/>
  <c r="P197"/>
  <c r="BI191"/>
  <c r="BH191"/>
  <c r="BG191"/>
  <c r="BF191"/>
  <c r="T191"/>
  <c r="R191"/>
  <c r="P191"/>
  <c r="BI188"/>
  <c r="BH188"/>
  <c r="BG188"/>
  <c r="BF188"/>
  <c r="T188"/>
  <c r="R188"/>
  <c r="P188"/>
  <c r="BI180"/>
  <c r="BH180"/>
  <c r="BG180"/>
  <c r="BF180"/>
  <c r="T180"/>
  <c r="R180"/>
  <c r="P180"/>
  <c r="BI178"/>
  <c r="BH178"/>
  <c r="BG178"/>
  <c r="BF178"/>
  <c r="T178"/>
  <c r="R178"/>
  <c r="P178"/>
  <c r="BI172"/>
  <c r="BH172"/>
  <c r="BG172"/>
  <c r="BF172"/>
  <c r="T172"/>
  <c r="R172"/>
  <c r="P172"/>
  <c r="BI168"/>
  <c r="BH168"/>
  <c r="BG168"/>
  <c r="BF168"/>
  <c r="T168"/>
  <c r="R168"/>
  <c r="P168"/>
  <c r="BI163"/>
  <c r="BH163"/>
  <c r="BG163"/>
  <c r="BF163"/>
  <c r="T163"/>
  <c r="R163"/>
  <c r="P163"/>
  <c r="BI157"/>
  <c r="BH157"/>
  <c r="BG157"/>
  <c r="BF157"/>
  <c r="T157"/>
  <c r="R157"/>
  <c r="P157"/>
  <c r="BI154"/>
  <c r="BH154"/>
  <c r="BG154"/>
  <c r="BF154"/>
  <c r="T154"/>
  <c r="R154"/>
  <c r="P154"/>
  <c r="BI148"/>
  <c r="BH148"/>
  <c r="BG148"/>
  <c r="BF148"/>
  <c r="T148"/>
  <c r="R148"/>
  <c r="P148"/>
  <c r="BI142"/>
  <c r="BH142"/>
  <c r="BG142"/>
  <c r="BF142"/>
  <c r="T142"/>
  <c r="R142"/>
  <c r="P142"/>
  <c r="BI137"/>
  <c r="BH137"/>
  <c r="BG137"/>
  <c r="BF137"/>
  <c r="T137"/>
  <c r="R137"/>
  <c r="P137"/>
  <c r="BI134"/>
  <c r="BH134"/>
  <c r="BG134"/>
  <c r="BF134"/>
  <c r="T134"/>
  <c r="R134"/>
  <c r="P134"/>
  <c r="BI128"/>
  <c r="BH128"/>
  <c r="BG128"/>
  <c r="BF128"/>
  <c r="T128"/>
  <c r="R128"/>
  <c r="P128"/>
  <c r="BI122"/>
  <c r="BH122"/>
  <c r="BG122"/>
  <c r="BF122"/>
  <c r="T122"/>
  <c r="R122"/>
  <c r="P122"/>
  <c r="BI115"/>
  <c r="BH115"/>
  <c r="BG115"/>
  <c r="BF115"/>
  <c r="T115"/>
  <c r="R115"/>
  <c r="P115"/>
  <c r="BI109"/>
  <c r="BH109"/>
  <c r="BG109"/>
  <c r="BF109"/>
  <c r="T109"/>
  <c r="R109"/>
  <c r="P109"/>
  <c r="BI103"/>
  <c r="BH103"/>
  <c r="BG103"/>
  <c r="BF103"/>
  <c r="T103"/>
  <c r="R103"/>
  <c r="P103"/>
  <c r="BI97"/>
  <c r="BH97"/>
  <c r="BG97"/>
  <c r="BF97"/>
  <c r="T97"/>
  <c r="R97"/>
  <c r="P97"/>
  <c r="BI90"/>
  <c r="BH90"/>
  <c r="BG90"/>
  <c r="BF90"/>
  <c r="T90"/>
  <c r="R90"/>
  <c r="P90"/>
  <c r="J83"/>
  <c r="F83"/>
  <c r="F81"/>
  <c r="E79"/>
  <c r="J54"/>
  <c r="F54"/>
  <c r="F52"/>
  <c r="E50"/>
  <c r="J24"/>
  <c r="E24"/>
  <c r="J84"/>
  <c r="J23"/>
  <c r="J18"/>
  <c r="E18"/>
  <c r="F84"/>
  <c r="J17"/>
  <c r="J12"/>
  <c r="J52"/>
  <c r="E7"/>
  <c r="E77"/>
  <c i="17" r="J39"/>
  <c r="J38"/>
  <c i="1" r="AY73"/>
  <c i="17" r="J37"/>
  <c i="1" r="AX73"/>
  <c i="17"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7"/>
  <c r="BH117"/>
  <c r="BG117"/>
  <c r="BF117"/>
  <c r="T117"/>
  <c r="R117"/>
  <c r="P117"/>
  <c r="BI115"/>
  <c r="BH115"/>
  <c r="BG115"/>
  <c r="BF115"/>
  <c r="T115"/>
  <c r="R115"/>
  <c r="P115"/>
  <c r="BI112"/>
  <c r="BH112"/>
  <c r="BG112"/>
  <c r="BF112"/>
  <c r="T112"/>
  <c r="R112"/>
  <c r="P112"/>
  <c r="BI110"/>
  <c r="BH110"/>
  <c r="BG110"/>
  <c r="BF110"/>
  <c r="T110"/>
  <c r="R110"/>
  <c r="P110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99"/>
  <c r="BH99"/>
  <c r="BG99"/>
  <c r="BF99"/>
  <c r="T99"/>
  <c r="R99"/>
  <c r="P99"/>
  <c r="BI97"/>
  <c r="BH97"/>
  <c r="BG97"/>
  <c r="BF97"/>
  <c r="T97"/>
  <c r="R97"/>
  <c r="P97"/>
  <c r="BI94"/>
  <c r="BH94"/>
  <c r="BG94"/>
  <c r="BF94"/>
  <c r="T94"/>
  <c r="R94"/>
  <c r="P94"/>
  <c r="BI92"/>
  <c r="BH92"/>
  <c r="BG92"/>
  <c r="BF92"/>
  <c r="T92"/>
  <c r="R92"/>
  <c r="P92"/>
  <c r="J86"/>
  <c r="F86"/>
  <c r="F84"/>
  <c r="E82"/>
  <c r="J58"/>
  <c r="F58"/>
  <c r="F56"/>
  <c r="E54"/>
  <c r="J26"/>
  <c r="E26"/>
  <c r="J59"/>
  <c r="J25"/>
  <c r="J20"/>
  <c r="E20"/>
  <c r="F87"/>
  <c r="J19"/>
  <c r="J14"/>
  <c r="J56"/>
  <c r="E7"/>
  <c r="E50"/>
  <c i="16" r="J39"/>
  <c r="J38"/>
  <c i="1" r="AY72"/>
  <c i="16" r="J37"/>
  <c i="1" r="AX72"/>
  <c i="16" r="BI353"/>
  <c r="BH353"/>
  <c r="BG353"/>
  <c r="BF353"/>
  <c r="T353"/>
  <c r="R353"/>
  <c r="P353"/>
  <c r="BI350"/>
  <c r="BH350"/>
  <c r="BG350"/>
  <c r="BF350"/>
  <c r="T350"/>
  <c r="R350"/>
  <c r="P350"/>
  <c r="BI347"/>
  <c r="BH347"/>
  <c r="BG347"/>
  <c r="BF347"/>
  <c r="T347"/>
  <c r="R347"/>
  <c r="P347"/>
  <c r="BI339"/>
  <c r="BH339"/>
  <c r="BG339"/>
  <c r="BF339"/>
  <c r="T339"/>
  <c r="R339"/>
  <c r="P339"/>
  <c r="BI334"/>
  <c r="BH334"/>
  <c r="BG334"/>
  <c r="BF334"/>
  <c r="T334"/>
  <c r="T333"/>
  <c r="R334"/>
  <c r="R333"/>
  <c r="P334"/>
  <c r="P333"/>
  <c r="BI328"/>
  <c r="BH328"/>
  <c r="BG328"/>
  <c r="BF328"/>
  <c r="T328"/>
  <c r="R328"/>
  <c r="P328"/>
  <c r="BI325"/>
  <c r="BH325"/>
  <c r="BG325"/>
  <c r="BF325"/>
  <c r="T325"/>
  <c r="R325"/>
  <c r="P325"/>
  <c r="BI322"/>
  <c r="BH322"/>
  <c r="BG322"/>
  <c r="BF322"/>
  <c r="T322"/>
  <c r="R322"/>
  <c r="P322"/>
  <c r="BI318"/>
  <c r="BH318"/>
  <c r="BG318"/>
  <c r="BF318"/>
  <c r="T318"/>
  <c r="R318"/>
  <c r="P318"/>
  <c r="BI313"/>
  <c r="BH313"/>
  <c r="BG313"/>
  <c r="BF313"/>
  <c r="T313"/>
  <c r="R313"/>
  <c r="P313"/>
  <c r="BI305"/>
  <c r="BH305"/>
  <c r="BG305"/>
  <c r="BF305"/>
  <c r="T305"/>
  <c r="R305"/>
  <c r="P305"/>
  <c r="BI300"/>
  <c r="BH300"/>
  <c r="BG300"/>
  <c r="BF300"/>
  <c r="T300"/>
  <c r="R300"/>
  <c r="P300"/>
  <c r="BI298"/>
  <c r="BH298"/>
  <c r="BG298"/>
  <c r="BF298"/>
  <c r="T298"/>
  <c r="R298"/>
  <c r="P298"/>
  <c r="BI296"/>
  <c r="BH296"/>
  <c r="BG296"/>
  <c r="BF296"/>
  <c r="T296"/>
  <c r="R296"/>
  <c r="P296"/>
  <c r="BI294"/>
  <c r="BH294"/>
  <c r="BG294"/>
  <c r="BF294"/>
  <c r="T294"/>
  <c r="R294"/>
  <c r="P294"/>
  <c r="BI292"/>
  <c r="BH292"/>
  <c r="BG292"/>
  <c r="BF292"/>
  <c r="T292"/>
  <c r="R292"/>
  <c r="P292"/>
  <c r="BI290"/>
  <c r="BH290"/>
  <c r="BG290"/>
  <c r="BF290"/>
  <c r="T290"/>
  <c r="R290"/>
  <c r="P290"/>
  <c r="BI288"/>
  <c r="BH288"/>
  <c r="BG288"/>
  <c r="BF288"/>
  <c r="T288"/>
  <c r="R288"/>
  <c r="P288"/>
  <c r="BI282"/>
  <c r="BH282"/>
  <c r="BG282"/>
  <c r="BF282"/>
  <c r="T282"/>
  <c r="R282"/>
  <c r="P282"/>
  <c r="BI275"/>
  <c r="BH275"/>
  <c r="BG275"/>
  <c r="BF275"/>
  <c r="T275"/>
  <c r="R275"/>
  <c r="P275"/>
  <c r="BI268"/>
  <c r="BH268"/>
  <c r="BG268"/>
  <c r="BF268"/>
  <c r="T268"/>
  <c r="R268"/>
  <c r="P268"/>
  <c r="BI261"/>
  <c r="BH261"/>
  <c r="BG261"/>
  <c r="BF261"/>
  <c r="T261"/>
  <c r="R261"/>
  <c r="P261"/>
  <c r="BI254"/>
  <c r="BH254"/>
  <c r="BG254"/>
  <c r="BF254"/>
  <c r="T254"/>
  <c r="R254"/>
  <c r="P254"/>
  <c r="BI248"/>
  <c r="BH248"/>
  <c r="BG248"/>
  <c r="BF248"/>
  <c r="T248"/>
  <c r="R248"/>
  <c r="P248"/>
  <c r="BI244"/>
  <c r="BH244"/>
  <c r="BG244"/>
  <c r="BF244"/>
  <c r="T244"/>
  <c r="R244"/>
  <c r="P244"/>
  <c r="BI241"/>
  <c r="BH241"/>
  <c r="BG241"/>
  <c r="BF241"/>
  <c r="T241"/>
  <c r="R241"/>
  <c r="P241"/>
  <c r="BI233"/>
  <c r="BH233"/>
  <c r="BG233"/>
  <c r="BF233"/>
  <c r="T233"/>
  <c r="R233"/>
  <c r="P233"/>
  <c r="BI227"/>
  <c r="BH227"/>
  <c r="BG227"/>
  <c r="BF227"/>
  <c r="T227"/>
  <c r="R227"/>
  <c r="P227"/>
  <c r="BI225"/>
  <c r="BH225"/>
  <c r="BG225"/>
  <c r="BF225"/>
  <c r="T225"/>
  <c r="R225"/>
  <c r="P225"/>
  <c r="BI222"/>
  <c r="BH222"/>
  <c r="BG222"/>
  <c r="BF222"/>
  <c r="T222"/>
  <c r="R222"/>
  <c r="P222"/>
  <c r="BI218"/>
  <c r="BH218"/>
  <c r="BG218"/>
  <c r="BF218"/>
  <c r="T218"/>
  <c r="R218"/>
  <c r="P218"/>
  <c r="BI216"/>
  <c r="BH216"/>
  <c r="BG216"/>
  <c r="BF216"/>
  <c r="T216"/>
  <c r="R216"/>
  <c r="P216"/>
  <c r="BI211"/>
  <c r="BH211"/>
  <c r="BG211"/>
  <c r="BF211"/>
  <c r="T211"/>
  <c r="R211"/>
  <c r="P211"/>
  <c r="BI209"/>
  <c r="BH209"/>
  <c r="BG209"/>
  <c r="BF209"/>
  <c r="T209"/>
  <c r="R209"/>
  <c r="P209"/>
  <c r="BI204"/>
  <c r="BH204"/>
  <c r="BG204"/>
  <c r="BF204"/>
  <c r="T204"/>
  <c r="R204"/>
  <c r="P204"/>
  <c r="BI202"/>
  <c r="BH202"/>
  <c r="BG202"/>
  <c r="BF202"/>
  <c r="T202"/>
  <c r="R202"/>
  <c r="P202"/>
  <c r="BI197"/>
  <c r="BH197"/>
  <c r="BG197"/>
  <c r="BF197"/>
  <c r="T197"/>
  <c r="R197"/>
  <c r="P197"/>
  <c r="BI189"/>
  <c r="BH189"/>
  <c r="BG189"/>
  <c r="BF189"/>
  <c r="T189"/>
  <c r="R189"/>
  <c r="P189"/>
  <c r="BI184"/>
  <c r="BH184"/>
  <c r="BG184"/>
  <c r="BF184"/>
  <c r="T184"/>
  <c r="R184"/>
  <c r="P184"/>
  <c r="BI179"/>
  <c r="BH179"/>
  <c r="BG179"/>
  <c r="BF179"/>
  <c r="T179"/>
  <c r="R179"/>
  <c r="P179"/>
  <c r="BI173"/>
  <c r="BH173"/>
  <c r="BG173"/>
  <c r="BF173"/>
  <c r="T173"/>
  <c r="R173"/>
  <c r="P173"/>
  <c r="BI170"/>
  <c r="BH170"/>
  <c r="BG170"/>
  <c r="BF170"/>
  <c r="T170"/>
  <c r="R170"/>
  <c r="P170"/>
  <c r="BI163"/>
  <c r="BH163"/>
  <c r="BG163"/>
  <c r="BF163"/>
  <c r="T163"/>
  <c r="R163"/>
  <c r="P163"/>
  <c r="BI158"/>
  <c r="BH158"/>
  <c r="BG158"/>
  <c r="BF158"/>
  <c r="T158"/>
  <c r="R158"/>
  <c r="P158"/>
  <c r="BI153"/>
  <c r="BH153"/>
  <c r="BG153"/>
  <c r="BF153"/>
  <c r="T153"/>
  <c r="R153"/>
  <c r="P153"/>
  <c r="BI150"/>
  <c r="BH150"/>
  <c r="BG150"/>
  <c r="BF150"/>
  <c r="T150"/>
  <c r="R150"/>
  <c r="P150"/>
  <c r="BI143"/>
  <c r="BH143"/>
  <c r="BG143"/>
  <c r="BF143"/>
  <c r="T143"/>
  <c r="R143"/>
  <c r="P143"/>
  <c r="BI136"/>
  <c r="BH136"/>
  <c r="BG136"/>
  <c r="BF136"/>
  <c r="T136"/>
  <c r="R136"/>
  <c r="P136"/>
  <c r="BI129"/>
  <c r="BH129"/>
  <c r="BG129"/>
  <c r="BF129"/>
  <c r="T129"/>
  <c r="R129"/>
  <c r="P129"/>
  <c r="BI119"/>
  <c r="BH119"/>
  <c r="BG119"/>
  <c r="BF119"/>
  <c r="T119"/>
  <c r="R119"/>
  <c r="P119"/>
  <c r="BI115"/>
  <c r="BH115"/>
  <c r="BG115"/>
  <c r="BF115"/>
  <c r="T115"/>
  <c r="R115"/>
  <c r="P115"/>
  <c r="BI109"/>
  <c r="BH109"/>
  <c r="BG109"/>
  <c r="BF109"/>
  <c r="T109"/>
  <c r="R109"/>
  <c r="P109"/>
  <c r="BI103"/>
  <c r="BH103"/>
  <c r="BG103"/>
  <c r="BF103"/>
  <c r="T103"/>
  <c r="R103"/>
  <c r="P103"/>
  <c r="BI98"/>
  <c r="BH98"/>
  <c r="BG98"/>
  <c r="BF98"/>
  <c r="T98"/>
  <c r="R98"/>
  <c r="P98"/>
  <c r="J91"/>
  <c r="F91"/>
  <c r="F89"/>
  <c r="E87"/>
  <c r="J58"/>
  <c r="F58"/>
  <c r="F56"/>
  <c r="E54"/>
  <c r="J26"/>
  <c r="E26"/>
  <c r="J59"/>
  <c r="J25"/>
  <c r="J20"/>
  <c r="E20"/>
  <c r="F92"/>
  <c r="J19"/>
  <c r="J14"/>
  <c r="J89"/>
  <c r="E7"/>
  <c r="E50"/>
  <c i="15" r="J39"/>
  <c r="J38"/>
  <c i="1" r="AY70"/>
  <c i="15" r="J37"/>
  <c i="1" r="AX70"/>
  <c i="15" r="BI326"/>
  <c r="BH326"/>
  <c r="BG326"/>
  <c r="BF326"/>
  <c r="T326"/>
  <c r="R326"/>
  <c r="P326"/>
  <c r="BI324"/>
  <c r="BH324"/>
  <c r="BG324"/>
  <c r="BF324"/>
  <c r="T324"/>
  <c r="R324"/>
  <c r="P324"/>
  <c r="BI322"/>
  <c r="BH322"/>
  <c r="BG322"/>
  <c r="BF322"/>
  <c r="T322"/>
  <c r="R322"/>
  <c r="P322"/>
  <c r="BI320"/>
  <c r="BH320"/>
  <c r="BG320"/>
  <c r="BF320"/>
  <c r="T320"/>
  <c r="R320"/>
  <c r="P320"/>
  <c r="BI318"/>
  <c r="BH318"/>
  <c r="BG318"/>
  <c r="BF318"/>
  <c r="T318"/>
  <c r="R318"/>
  <c r="P318"/>
  <c r="BI316"/>
  <c r="BH316"/>
  <c r="BG316"/>
  <c r="BF316"/>
  <c r="T316"/>
  <c r="R316"/>
  <c r="P316"/>
  <c r="BI314"/>
  <c r="BH314"/>
  <c r="BG314"/>
  <c r="BF314"/>
  <c r="T314"/>
  <c r="R314"/>
  <c r="P314"/>
  <c r="BI312"/>
  <c r="BH312"/>
  <c r="BG312"/>
  <c r="BF312"/>
  <c r="T312"/>
  <c r="R312"/>
  <c r="P312"/>
  <c r="BI310"/>
  <c r="BH310"/>
  <c r="BG310"/>
  <c r="BF310"/>
  <c r="T310"/>
  <c r="R310"/>
  <c r="P310"/>
  <c r="BI308"/>
  <c r="BH308"/>
  <c r="BG308"/>
  <c r="BF308"/>
  <c r="T308"/>
  <c r="R308"/>
  <c r="P308"/>
  <c r="BI306"/>
  <c r="BH306"/>
  <c r="BG306"/>
  <c r="BF306"/>
  <c r="T306"/>
  <c r="R306"/>
  <c r="P306"/>
  <c r="BI304"/>
  <c r="BH304"/>
  <c r="BG304"/>
  <c r="BF304"/>
  <c r="T304"/>
  <c r="R304"/>
  <c r="P304"/>
  <c r="BI302"/>
  <c r="BH302"/>
  <c r="BG302"/>
  <c r="BF302"/>
  <c r="T302"/>
  <c r="R302"/>
  <c r="P302"/>
  <c r="BI300"/>
  <c r="BH300"/>
  <c r="BG300"/>
  <c r="BF300"/>
  <c r="T300"/>
  <c r="R300"/>
  <c r="P300"/>
  <c r="BI298"/>
  <c r="BH298"/>
  <c r="BG298"/>
  <c r="BF298"/>
  <c r="T298"/>
  <c r="R298"/>
  <c r="P298"/>
  <c r="BI296"/>
  <c r="BH296"/>
  <c r="BG296"/>
  <c r="BF296"/>
  <c r="T296"/>
  <c r="R296"/>
  <c r="P296"/>
  <c r="BI294"/>
  <c r="BH294"/>
  <c r="BG294"/>
  <c r="BF294"/>
  <c r="T294"/>
  <c r="R294"/>
  <c r="P294"/>
  <c r="BI292"/>
  <c r="BH292"/>
  <c r="BG292"/>
  <c r="BF292"/>
  <c r="T292"/>
  <c r="R292"/>
  <c r="P292"/>
  <c r="BI289"/>
  <c r="BH289"/>
  <c r="BG289"/>
  <c r="BF289"/>
  <c r="T289"/>
  <c r="R289"/>
  <c r="P289"/>
  <c r="BI287"/>
  <c r="BH287"/>
  <c r="BG287"/>
  <c r="BF287"/>
  <c r="T287"/>
  <c r="R287"/>
  <c r="P287"/>
  <c r="BI285"/>
  <c r="BH285"/>
  <c r="BG285"/>
  <c r="BF285"/>
  <c r="T285"/>
  <c r="R285"/>
  <c r="P285"/>
  <c r="BI283"/>
  <c r="BH283"/>
  <c r="BG283"/>
  <c r="BF283"/>
  <c r="T283"/>
  <c r="R283"/>
  <c r="P283"/>
  <c r="BI281"/>
  <c r="BH281"/>
  <c r="BG281"/>
  <c r="BF281"/>
  <c r="T281"/>
  <c r="R281"/>
  <c r="P281"/>
  <c r="BI279"/>
  <c r="BH279"/>
  <c r="BG279"/>
  <c r="BF279"/>
  <c r="T279"/>
  <c r="R279"/>
  <c r="P279"/>
  <c r="BI277"/>
  <c r="BH277"/>
  <c r="BG277"/>
  <c r="BF277"/>
  <c r="T277"/>
  <c r="R277"/>
  <c r="P277"/>
  <c r="BI275"/>
  <c r="BH275"/>
  <c r="BG275"/>
  <c r="BF275"/>
  <c r="T275"/>
  <c r="R275"/>
  <c r="P275"/>
  <c r="BI273"/>
  <c r="BH273"/>
  <c r="BG273"/>
  <c r="BF273"/>
  <c r="T273"/>
  <c r="R273"/>
  <c r="P273"/>
  <c r="BI271"/>
  <c r="BH271"/>
  <c r="BG271"/>
  <c r="BF271"/>
  <c r="T271"/>
  <c r="R271"/>
  <c r="P271"/>
  <c r="BI269"/>
  <c r="BH269"/>
  <c r="BG269"/>
  <c r="BF269"/>
  <c r="T269"/>
  <c r="R269"/>
  <c r="P269"/>
  <c r="BI267"/>
  <c r="BH267"/>
  <c r="BG267"/>
  <c r="BF267"/>
  <c r="T267"/>
  <c r="R267"/>
  <c r="P267"/>
  <c r="BI264"/>
  <c r="BH264"/>
  <c r="BG264"/>
  <c r="BF264"/>
  <c r="T264"/>
  <c r="R264"/>
  <c r="P264"/>
  <c r="BI262"/>
  <c r="BH262"/>
  <c r="BG262"/>
  <c r="BF262"/>
  <c r="T262"/>
  <c r="R262"/>
  <c r="P262"/>
  <c r="BI260"/>
  <c r="BH260"/>
  <c r="BG260"/>
  <c r="BF260"/>
  <c r="T260"/>
  <c r="R260"/>
  <c r="P260"/>
  <c r="BI258"/>
  <c r="BH258"/>
  <c r="BG258"/>
  <c r="BF258"/>
  <c r="T258"/>
  <c r="R258"/>
  <c r="P258"/>
  <c r="BI256"/>
  <c r="BH256"/>
  <c r="BG256"/>
  <c r="BF256"/>
  <c r="T256"/>
  <c r="R256"/>
  <c r="P256"/>
  <c r="BI254"/>
  <c r="BH254"/>
  <c r="BG254"/>
  <c r="BF254"/>
  <c r="T254"/>
  <c r="R254"/>
  <c r="P254"/>
  <c r="BI252"/>
  <c r="BH252"/>
  <c r="BG252"/>
  <c r="BF252"/>
  <c r="T252"/>
  <c r="R252"/>
  <c r="P252"/>
  <c r="BI250"/>
  <c r="BH250"/>
  <c r="BG250"/>
  <c r="BF250"/>
  <c r="T250"/>
  <c r="R250"/>
  <c r="P250"/>
  <c r="BI248"/>
  <c r="BH248"/>
  <c r="BG248"/>
  <c r="BF248"/>
  <c r="T248"/>
  <c r="R248"/>
  <c r="P248"/>
  <c r="BI246"/>
  <c r="BH246"/>
  <c r="BG246"/>
  <c r="BF246"/>
  <c r="T246"/>
  <c r="R246"/>
  <c r="P246"/>
  <c r="BI244"/>
  <c r="BH244"/>
  <c r="BG244"/>
  <c r="BF244"/>
  <c r="T244"/>
  <c r="R244"/>
  <c r="P244"/>
  <c r="BI242"/>
  <c r="BH242"/>
  <c r="BG242"/>
  <c r="BF242"/>
  <c r="T242"/>
  <c r="R242"/>
  <c r="P242"/>
  <c r="BI240"/>
  <c r="BH240"/>
  <c r="BG240"/>
  <c r="BF240"/>
  <c r="T240"/>
  <c r="R240"/>
  <c r="P240"/>
  <c r="BI238"/>
  <c r="BH238"/>
  <c r="BG238"/>
  <c r="BF238"/>
  <c r="T238"/>
  <c r="R238"/>
  <c r="P238"/>
  <c r="BI236"/>
  <c r="BH236"/>
  <c r="BG236"/>
  <c r="BF236"/>
  <c r="T236"/>
  <c r="R236"/>
  <c r="P236"/>
  <c r="BI234"/>
  <c r="BH234"/>
  <c r="BG234"/>
  <c r="BF234"/>
  <c r="T234"/>
  <c r="R234"/>
  <c r="P234"/>
  <c r="BI232"/>
  <c r="BH232"/>
  <c r="BG232"/>
  <c r="BF232"/>
  <c r="T232"/>
  <c r="R232"/>
  <c r="P232"/>
  <c r="BI230"/>
  <c r="BH230"/>
  <c r="BG230"/>
  <c r="BF230"/>
  <c r="T230"/>
  <c r="R230"/>
  <c r="P230"/>
  <c r="BI228"/>
  <c r="BH228"/>
  <c r="BG228"/>
  <c r="BF228"/>
  <c r="T228"/>
  <c r="R228"/>
  <c r="P228"/>
  <c r="BI225"/>
  <c r="BH225"/>
  <c r="BG225"/>
  <c r="BF225"/>
  <c r="T225"/>
  <c r="T224"/>
  <c r="R225"/>
  <c r="R224"/>
  <c r="P225"/>
  <c r="P224"/>
  <c r="BI222"/>
  <c r="BH222"/>
  <c r="BG222"/>
  <c r="BF222"/>
  <c r="T222"/>
  <c r="R222"/>
  <c r="P222"/>
  <c r="BI220"/>
  <c r="BH220"/>
  <c r="BG220"/>
  <c r="BF220"/>
  <c r="T220"/>
  <c r="R220"/>
  <c r="P220"/>
  <c r="BI218"/>
  <c r="BH218"/>
  <c r="BG218"/>
  <c r="BF218"/>
  <c r="T218"/>
  <c r="R218"/>
  <c r="P218"/>
  <c r="BI216"/>
  <c r="BH216"/>
  <c r="BG216"/>
  <c r="BF216"/>
  <c r="T216"/>
  <c r="R216"/>
  <c r="P216"/>
  <c r="BI214"/>
  <c r="BH214"/>
  <c r="BG214"/>
  <c r="BF214"/>
  <c r="T214"/>
  <c r="R214"/>
  <c r="P214"/>
  <c r="BI212"/>
  <c r="BH212"/>
  <c r="BG212"/>
  <c r="BF212"/>
  <c r="T212"/>
  <c r="R212"/>
  <c r="P212"/>
  <c r="BI210"/>
  <c r="BH210"/>
  <c r="BG210"/>
  <c r="BF210"/>
  <c r="T210"/>
  <c r="R210"/>
  <c r="P210"/>
  <c r="BI208"/>
  <c r="BH208"/>
  <c r="BG208"/>
  <c r="BF208"/>
  <c r="T208"/>
  <c r="R208"/>
  <c r="P208"/>
  <c r="BI206"/>
  <c r="BH206"/>
  <c r="BG206"/>
  <c r="BF206"/>
  <c r="T206"/>
  <c r="R206"/>
  <c r="P206"/>
  <c r="BI204"/>
  <c r="BH204"/>
  <c r="BG204"/>
  <c r="BF204"/>
  <c r="T204"/>
  <c r="R204"/>
  <c r="P204"/>
  <c r="BI202"/>
  <c r="BH202"/>
  <c r="BG202"/>
  <c r="BF202"/>
  <c r="T202"/>
  <c r="R202"/>
  <c r="P202"/>
  <c r="BI200"/>
  <c r="BH200"/>
  <c r="BG200"/>
  <c r="BF200"/>
  <c r="T200"/>
  <c r="R200"/>
  <c r="P200"/>
  <c r="BI198"/>
  <c r="BH198"/>
  <c r="BG198"/>
  <c r="BF198"/>
  <c r="T198"/>
  <c r="R198"/>
  <c r="P198"/>
  <c r="BI196"/>
  <c r="BH196"/>
  <c r="BG196"/>
  <c r="BF196"/>
  <c r="T196"/>
  <c r="R196"/>
  <c r="P196"/>
  <c r="BI194"/>
  <c r="BH194"/>
  <c r="BG194"/>
  <c r="BF194"/>
  <c r="T194"/>
  <c r="R194"/>
  <c r="P194"/>
  <c r="BI192"/>
  <c r="BH192"/>
  <c r="BG192"/>
  <c r="BF192"/>
  <c r="T192"/>
  <c r="R192"/>
  <c r="P192"/>
  <c r="BI190"/>
  <c r="BH190"/>
  <c r="BG190"/>
  <c r="BF190"/>
  <c r="T190"/>
  <c r="R190"/>
  <c r="P190"/>
  <c r="BI187"/>
  <c r="BH187"/>
  <c r="BG187"/>
  <c r="BF187"/>
  <c r="T187"/>
  <c r="R187"/>
  <c r="P187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6"/>
  <c r="BH126"/>
  <c r="BG126"/>
  <c r="BF126"/>
  <c r="T126"/>
  <c r="R126"/>
  <c r="P126"/>
  <c r="BI124"/>
  <c r="BH124"/>
  <c r="BG124"/>
  <c r="BF124"/>
  <c r="T124"/>
  <c r="R124"/>
  <c r="P124"/>
  <c r="BI122"/>
  <c r="BH122"/>
  <c r="BG122"/>
  <c r="BF122"/>
  <c r="T122"/>
  <c r="R122"/>
  <c r="P122"/>
  <c r="BI120"/>
  <c r="BH120"/>
  <c r="BG120"/>
  <c r="BF120"/>
  <c r="T120"/>
  <c r="R120"/>
  <c r="P120"/>
  <c r="BI118"/>
  <c r="BH118"/>
  <c r="BG118"/>
  <c r="BF118"/>
  <c r="T118"/>
  <c r="R118"/>
  <c r="P118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10"/>
  <c r="BH110"/>
  <c r="BG110"/>
  <c r="BF110"/>
  <c r="T110"/>
  <c r="R110"/>
  <c r="P110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J91"/>
  <c r="J90"/>
  <c r="F90"/>
  <c r="F88"/>
  <c r="E86"/>
  <c r="J59"/>
  <c r="J58"/>
  <c r="F58"/>
  <c r="F56"/>
  <c r="E54"/>
  <c r="J20"/>
  <c r="E20"/>
  <c r="F91"/>
  <c r="J19"/>
  <c r="J14"/>
  <c r="J56"/>
  <c r="E7"/>
  <c r="E50"/>
  <c i="14" r="J39"/>
  <c r="J38"/>
  <c i="1" r="AY69"/>
  <c i="14" r="J37"/>
  <c i="1" r="AX69"/>
  <c i="14"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7"/>
  <c r="BH117"/>
  <c r="BG117"/>
  <c r="BF117"/>
  <c r="T117"/>
  <c r="R117"/>
  <c r="P117"/>
  <c r="BI115"/>
  <c r="BH115"/>
  <c r="BG115"/>
  <c r="BF115"/>
  <c r="T115"/>
  <c r="R115"/>
  <c r="P115"/>
  <c r="BI113"/>
  <c r="BH113"/>
  <c r="BG113"/>
  <c r="BF113"/>
  <c r="T113"/>
  <c r="R113"/>
  <c r="P113"/>
  <c r="BI111"/>
  <c r="BH111"/>
  <c r="BG111"/>
  <c r="BF111"/>
  <c r="T111"/>
  <c r="R111"/>
  <c r="P111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3"/>
  <c r="BH103"/>
  <c r="BG103"/>
  <c r="BF103"/>
  <c r="T103"/>
  <c r="R103"/>
  <c r="P103"/>
  <c r="BI101"/>
  <c r="BH101"/>
  <c r="BG101"/>
  <c r="BF101"/>
  <c r="T101"/>
  <c r="R101"/>
  <c r="P101"/>
  <c r="BI99"/>
  <c r="BH99"/>
  <c r="BG99"/>
  <c r="BF99"/>
  <c r="T99"/>
  <c r="R99"/>
  <c r="P99"/>
  <c r="BI97"/>
  <c r="BH97"/>
  <c r="BG97"/>
  <c r="BF97"/>
  <c r="T97"/>
  <c r="R97"/>
  <c r="P97"/>
  <c r="BI95"/>
  <c r="BH95"/>
  <c r="BG95"/>
  <c r="BF95"/>
  <c r="T95"/>
  <c r="R95"/>
  <c r="P95"/>
  <c r="BI93"/>
  <c r="BH93"/>
  <c r="BG93"/>
  <c r="BF93"/>
  <c r="T93"/>
  <c r="R93"/>
  <c r="P93"/>
  <c r="BI90"/>
  <c r="BH90"/>
  <c r="BG90"/>
  <c r="BF90"/>
  <c r="T90"/>
  <c r="R90"/>
  <c r="P90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59"/>
  <c r="J19"/>
  <c r="J14"/>
  <c r="J80"/>
  <c r="E7"/>
  <c r="E74"/>
  <c i="13" r="J39"/>
  <c r="J38"/>
  <c i="1" r="AY68"/>
  <c i="13" r="J37"/>
  <c i="1" r="AX68"/>
  <c i="13"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7"/>
  <c r="BH117"/>
  <c r="BG117"/>
  <c r="BF117"/>
  <c r="T117"/>
  <c r="R117"/>
  <c r="P117"/>
  <c r="BI115"/>
  <c r="BH115"/>
  <c r="BG115"/>
  <c r="BF115"/>
  <c r="T115"/>
  <c r="R115"/>
  <c r="P115"/>
  <c r="BI113"/>
  <c r="BH113"/>
  <c r="BG113"/>
  <c r="BF113"/>
  <c r="T113"/>
  <c r="R113"/>
  <c r="P113"/>
  <c r="BI111"/>
  <c r="BH111"/>
  <c r="BG111"/>
  <c r="BF111"/>
  <c r="T111"/>
  <c r="R111"/>
  <c r="P111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3"/>
  <c r="BH103"/>
  <c r="BG103"/>
  <c r="BF103"/>
  <c r="T103"/>
  <c r="R103"/>
  <c r="P103"/>
  <c r="BI101"/>
  <c r="BH101"/>
  <c r="BG101"/>
  <c r="BF101"/>
  <c r="T101"/>
  <c r="R101"/>
  <c r="P101"/>
  <c r="BI99"/>
  <c r="BH99"/>
  <c r="BG99"/>
  <c r="BF99"/>
  <c r="T99"/>
  <c r="R99"/>
  <c r="P99"/>
  <c r="BI97"/>
  <c r="BH97"/>
  <c r="BG97"/>
  <c r="BF97"/>
  <c r="T97"/>
  <c r="R97"/>
  <c r="P97"/>
  <c r="BI95"/>
  <c r="BH95"/>
  <c r="BG95"/>
  <c r="BF95"/>
  <c r="T95"/>
  <c r="R95"/>
  <c r="P95"/>
  <c r="BI93"/>
  <c r="BH93"/>
  <c r="BG93"/>
  <c r="BF93"/>
  <c r="T93"/>
  <c r="R93"/>
  <c r="P93"/>
  <c r="BI91"/>
  <c r="BH91"/>
  <c r="BG91"/>
  <c r="BF91"/>
  <c r="T91"/>
  <c r="R91"/>
  <c r="P91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83"/>
  <c r="J19"/>
  <c r="J14"/>
  <c r="J56"/>
  <c r="E7"/>
  <c r="E74"/>
  <c i="12" r="J39"/>
  <c r="J38"/>
  <c i="1" r="AY67"/>
  <c i="12" r="J37"/>
  <c i="1" r="AX67"/>
  <c i="12"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10"/>
  <c r="BH110"/>
  <c r="BG110"/>
  <c r="BF110"/>
  <c r="T110"/>
  <c r="R110"/>
  <c r="P110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BI90"/>
  <c r="BH90"/>
  <c r="BG90"/>
  <c r="BF90"/>
  <c r="T90"/>
  <c r="R90"/>
  <c r="P90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83"/>
  <c r="J19"/>
  <c r="J14"/>
  <c r="J56"/>
  <c r="E7"/>
  <c r="E74"/>
  <c i="11" r="J39"/>
  <c r="J38"/>
  <c i="1" r="AY66"/>
  <c i="11" r="J37"/>
  <c i="1" r="AX66"/>
  <c i="11" r="BI196"/>
  <c r="BH196"/>
  <c r="BG196"/>
  <c r="BF196"/>
  <c r="T196"/>
  <c r="R196"/>
  <c r="P196"/>
  <c r="BI194"/>
  <c r="BH194"/>
  <c r="BG194"/>
  <c r="BF194"/>
  <c r="T194"/>
  <c r="R194"/>
  <c r="P194"/>
  <c r="BI192"/>
  <c r="BH192"/>
  <c r="BG192"/>
  <c r="BF192"/>
  <c r="T192"/>
  <c r="R192"/>
  <c r="P192"/>
  <c r="BI189"/>
  <c r="BH189"/>
  <c r="BG189"/>
  <c r="BF189"/>
  <c r="T189"/>
  <c r="R189"/>
  <c r="P189"/>
  <c r="BI187"/>
  <c r="BH187"/>
  <c r="BG187"/>
  <c r="BF187"/>
  <c r="T187"/>
  <c r="R187"/>
  <c r="P187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2"/>
  <c r="BH152"/>
  <c r="BG152"/>
  <c r="BF152"/>
  <c r="T152"/>
  <c r="R152"/>
  <c r="P152"/>
  <c r="BI150"/>
  <c r="BH150"/>
  <c r="BG150"/>
  <c r="BF150"/>
  <c r="T150"/>
  <c r="R150"/>
  <c r="P150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0"/>
  <c r="BH120"/>
  <c r="BG120"/>
  <c r="BF120"/>
  <c r="T120"/>
  <c r="R120"/>
  <c r="P120"/>
  <c r="BI118"/>
  <c r="BH118"/>
  <c r="BG118"/>
  <c r="BF118"/>
  <c r="T118"/>
  <c r="R118"/>
  <c r="P118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3"/>
  <c r="BH103"/>
  <c r="BG103"/>
  <c r="BF103"/>
  <c r="T103"/>
  <c r="R103"/>
  <c r="P103"/>
  <c r="BI101"/>
  <c r="BH101"/>
  <c r="BG101"/>
  <c r="BF101"/>
  <c r="T101"/>
  <c r="R101"/>
  <c r="P101"/>
  <c r="BI99"/>
  <c r="BH99"/>
  <c r="BG99"/>
  <c r="BF99"/>
  <c r="T99"/>
  <c r="R99"/>
  <c r="P99"/>
  <c r="BI97"/>
  <c r="BH97"/>
  <c r="BG97"/>
  <c r="BF97"/>
  <c r="T97"/>
  <c r="R97"/>
  <c r="P97"/>
  <c r="BI94"/>
  <c r="BH94"/>
  <c r="BG94"/>
  <c r="BF94"/>
  <c r="T94"/>
  <c r="R94"/>
  <c r="P94"/>
  <c r="J89"/>
  <c r="J88"/>
  <c r="F88"/>
  <c r="F86"/>
  <c r="E84"/>
  <c r="J59"/>
  <c r="J58"/>
  <c r="F58"/>
  <c r="F56"/>
  <c r="E54"/>
  <c r="J20"/>
  <c r="E20"/>
  <c r="F89"/>
  <c r="J19"/>
  <c r="J14"/>
  <c r="J86"/>
  <c r="E7"/>
  <c r="E50"/>
  <c i="10" r="J39"/>
  <c r="J38"/>
  <c i="1" r="AY65"/>
  <c i="10" r="J37"/>
  <c i="1" r="AX65"/>
  <c i="10" r="BI395"/>
  <c r="BH395"/>
  <c r="BG395"/>
  <c r="BF395"/>
  <c r="T395"/>
  <c r="T394"/>
  <c r="R395"/>
  <c r="R394"/>
  <c r="P395"/>
  <c r="P394"/>
  <c r="BI391"/>
  <c r="BH391"/>
  <c r="BG391"/>
  <c r="BF391"/>
  <c r="T391"/>
  <c r="R391"/>
  <c r="P391"/>
  <c r="BI389"/>
  <c r="BH389"/>
  <c r="BG389"/>
  <c r="BF389"/>
  <c r="T389"/>
  <c r="R389"/>
  <c r="P389"/>
  <c r="BI386"/>
  <c r="BH386"/>
  <c r="BG386"/>
  <c r="BF386"/>
  <c r="T386"/>
  <c r="R386"/>
  <c r="P386"/>
  <c r="BI383"/>
  <c r="BH383"/>
  <c r="BG383"/>
  <c r="BF383"/>
  <c r="T383"/>
  <c r="R383"/>
  <c r="P383"/>
  <c r="BI380"/>
  <c r="BH380"/>
  <c r="BG380"/>
  <c r="BF380"/>
  <c r="T380"/>
  <c r="R380"/>
  <c r="P380"/>
  <c r="BI377"/>
  <c r="BH377"/>
  <c r="BG377"/>
  <c r="BF377"/>
  <c r="T377"/>
  <c r="R377"/>
  <c r="P377"/>
  <c r="BI373"/>
  <c r="BH373"/>
  <c r="BG373"/>
  <c r="BF373"/>
  <c r="T373"/>
  <c r="R373"/>
  <c r="P373"/>
  <c r="BI370"/>
  <c r="BH370"/>
  <c r="BG370"/>
  <c r="BF370"/>
  <c r="T370"/>
  <c r="R370"/>
  <c r="P370"/>
  <c r="BI367"/>
  <c r="BH367"/>
  <c r="BG367"/>
  <c r="BF367"/>
  <c r="T367"/>
  <c r="R367"/>
  <c r="P367"/>
  <c r="BI364"/>
  <c r="BH364"/>
  <c r="BG364"/>
  <c r="BF364"/>
  <c r="T364"/>
  <c r="R364"/>
  <c r="P364"/>
  <c r="BI361"/>
  <c r="BH361"/>
  <c r="BG361"/>
  <c r="BF361"/>
  <c r="T361"/>
  <c r="R361"/>
  <c r="P361"/>
  <c r="BI358"/>
  <c r="BH358"/>
  <c r="BG358"/>
  <c r="BF358"/>
  <c r="T358"/>
  <c r="R358"/>
  <c r="P358"/>
  <c r="BI356"/>
  <c r="BH356"/>
  <c r="BG356"/>
  <c r="BF356"/>
  <c r="T356"/>
  <c r="R356"/>
  <c r="P356"/>
  <c r="BI353"/>
  <c r="BH353"/>
  <c r="BG353"/>
  <c r="BF353"/>
  <c r="T353"/>
  <c r="R353"/>
  <c r="P353"/>
  <c r="BI351"/>
  <c r="BH351"/>
  <c r="BG351"/>
  <c r="BF351"/>
  <c r="T351"/>
  <c r="R351"/>
  <c r="P351"/>
  <c r="BI348"/>
  <c r="BH348"/>
  <c r="BG348"/>
  <c r="BF348"/>
  <c r="T348"/>
  <c r="R348"/>
  <c r="P348"/>
  <c r="BI346"/>
  <c r="BH346"/>
  <c r="BG346"/>
  <c r="BF346"/>
  <c r="T346"/>
  <c r="R346"/>
  <c r="P346"/>
  <c r="BI343"/>
  <c r="BH343"/>
  <c r="BG343"/>
  <c r="BF343"/>
  <c r="T343"/>
  <c r="R343"/>
  <c r="P343"/>
  <c r="BI340"/>
  <c r="BH340"/>
  <c r="BG340"/>
  <c r="BF340"/>
  <c r="T340"/>
  <c r="R340"/>
  <c r="P340"/>
  <c r="BI337"/>
  <c r="BH337"/>
  <c r="BG337"/>
  <c r="BF337"/>
  <c r="T337"/>
  <c r="R337"/>
  <c r="P337"/>
  <c r="BI334"/>
  <c r="BH334"/>
  <c r="BG334"/>
  <c r="BF334"/>
  <c r="T334"/>
  <c r="R334"/>
  <c r="P334"/>
  <c r="BI331"/>
  <c r="BH331"/>
  <c r="BG331"/>
  <c r="BF331"/>
  <c r="T331"/>
  <c r="R331"/>
  <c r="P331"/>
  <c r="BI328"/>
  <c r="BH328"/>
  <c r="BG328"/>
  <c r="BF328"/>
  <c r="T328"/>
  <c r="R328"/>
  <c r="P328"/>
  <c r="BI325"/>
  <c r="BH325"/>
  <c r="BG325"/>
  <c r="BF325"/>
  <c r="T325"/>
  <c r="R325"/>
  <c r="P325"/>
  <c r="BI322"/>
  <c r="BH322"/>
  <c r="BG322"/>
  <c r="BF322"/>
  <c r="T322"/>
  <c r="R322"/>
  <c r="P322"/>
  <c r="BI318"/>
  <c r="BH318"/>
  <c r="BG318"/>
  <c r="BF318"/>
  <c r="T318"/>
  <c r="T317"/>
  <c r="R318"/>
  <c r="R317"/>
  <c r="P318"/>
  <c r="P317"/>
  <c r="BI314"/>
  <c r="BH314"/>
  <c r="BG314"/>
  <c r="BF314"/>
  <c r="T314"/>
  <c r="R314"/>
  <c r="P314"/>
  <c r="BI311"/>
  <c r="BH311"/>
  <c r="BG311"/>
  <c r="BF311"/>
  <c r="T311"/>
  <c r="R311"/>
  <c r="P311"/>
  <c r="BI308"/>
  <c r="BH308"/>
  <c r="BG308"/>
  <c r="BF308"/>
  <c r="T308"/>
  <c r="R308"/>
  <c r="P308"/>
  <c r="BI304"/>
  <c r="BH304"/>
  <c r="BG304"/>
  <c r="BF304"/>
  <c r="T304"/>
  <c r="R304"/>
  <c r="P304"/>
  <c r="BI301"/>
  <c r="BH301"/>
  <c r="BG301"/>
  <c r="BF301"/>
  <c r="T301"/>
  <c r="R301"/>
  <c r="P301"/>
  <c r="BI298"/>
  <c r="BH298"/>
  <c r="BG298"/>
  <c r="BF298"/>
  <c r="T298"/>
  <c r="R298"/>
  <c r="P298"/>
  <c r="BI295"/>
  <c r="BH295"/>
  <c r="BG295"/>
  <c r="BF295"/>
  <c r="T295"/>
  <c r="R295"/>
  <c r="P295"/>
  <c r="BI292"/>
  <c r="BH292"/>
  <c r="BG292"/>
  <c r="BF292"/>
  <c r="T292"/>
  <c r="R292"/>
  <c r="P292"/>
  <c r="BI289"/>
  <c r="BH289"/>
  <c r="BG289"/>
  <c r="BF289"/>
  <c r="T289"/>
  <c r="R289"/>
  <c r="P289"/>
  <c r="BI286"/>
  <c r="BH286"/>
  <c r="BG286"/>
  <c r="BF286"/>
  <c r="T286"/>
  <c r="R286"/>
  <c r="P286"/>
  <c r="BI283"/>
  <c r="BH283"/>
  <c r="BG283"/>
  <c r="BF283"/>
  <c r="T283"/>
  <c r="R283"/>
  <c r="P283"/>
  <c r="BI280"/>
  <c r="BH280"/>
  <c r="BG280"/>
  <c r="BF280"/>
  <c r="T280"/>
  <c r="R280"/>
  <c r="P280"/>
  <c r="BI277"/>
  <c r="BH277"/>
  <c r="BG277"/>
  <c r="BF277"/>
  <c r="T277"/>
  <c r="R277"/>
  <c r="P277"/>
  <c r="BI274"/>
  <c r="BH274"/>
  <c r="BG274"/>
  <c r="BF274"/>
  <c r="T274"/>
  <c r="R274"/>
  <c r="P274"/>
  <c r="BI271"/>
  <c r="BH271"/>
  <c r="BG271"/>
  <c r="BF271"/>
  <c r="T271"/>
  <c r="R271"/>
  <c r="P271"/>
  <c r="BI268"/>
  <c r="BH268"/>
  <c r="BG268"/>
  <c r="BF268"/>
  <c r="T268"/>
  <c r="R268"/>
  <c r="P268"/>
  <c r="BI265"/>
  <c r="BH265"/>
  <c r="BG265"/>
  <c r="BF265"/>
  <c r="T265"/>
  <c r="R265"/>
  <c r="P265"/>
  <c r="BI261"/>
  <c r="BH261"/>
  <c r="BG261"/>
  <c r="BF261"/>
  <c r="T261"/>
  <c r="R261"/>
  <c r="P261"/>
  <c r="BI257"/>
  <c r="BH257"/>
  <c r="BG257"/>
  <c r="BF257"/>
  <c r="T257"/>
  <c r="R257"/>
  <c r="P257"/>
  <c r="BI254"/>
  <c r="BH254"/>
  <c r="BG254"/>
  <c r="BF254"/>
  <c r="T254"/>
  <c r="R254"/>
  <c r="P254"/>
  <c r="BI252"/>
  <c r="BH252"/>
  <c r="BG252"/>
  <c r="BF252"/>
  <c r="T252"/>
  <c r="R252"/>
  <c r="P252"/>
  <c r="BI250"/>
  <c r="BH250"/>
  <c r="BG250"/>
  <c r="BF250"/>
  <c r="T250"/>
  <c r="R250"/>
  <c r="P250"/>
  <c r="BI248"/>
  <c r="BH248"/>
  <c r="BG248"/>
  <c r="BF248"/>
  <c r="T248"/>
  <c r="R248"/>
  <c r="P248"/>
  <c r="BI245"/>
  <c r="BH245"/>
  <c r="BG245"/>
  <c r="BF245"/>
  <c r="T245"/>
  <c r="R245"/>
  <c r="P245"/>
  <c r="BI242"/>
  <c r="BH242"/>
  <c r="BG242"/>
  <c r="BF242"/>
  <c r="T242"/>
  <c r="R242"/>
  <c r="P242"/>
  <c r="BI239"/>
  <c r="BH239"/>
  <c r="BG239"/>
  <c r="BF239"/>
  <c r="T239"/>
  <c r="R239"/>
  <c r="P239"/>
  <c r="BI236"/>
  <c r="BH236"/>
  <c r="BG236"/>
  <c r="BF236"/>
  <c r="T236"/>
  <c r="R236"/>
  <c r="P236"/>
  <c r="BI232"/>
  <c r="BH232"/>
  <c r="BG232"/>
  <c r="BF232"/>
  <c r="T232"/>
  <c r="R232"/>
  <c r="P232"/>
  <c r="BI230"/>
  <c r="BH230"/>
  <c r="BG230"/>
  <c r="BF230"/>
  <c r="T230"/>
  <c r="R230"/>
  <c r="P230"/>
  <c r="BI227"/>
  <c r="BH227"/>
  <c r="BG227"/>
  <c r="BF227"/>
  <c r="T227"/>
  <c r="R227"/>
  <c r="P227"/>
  <c r="BI223"/>
  <c r="BH223"/>
  <c r="BG223"/>
  <c r="BF223"/>
  <c r="T223"/>
  <c r="R223"/>
  <c r="P223"/>
  <c r="BI220"/>
  <c r="BH220"/>
  <c r="BG220"/>
  <c r="BF220"/>
  <c r="T220"/>
  <c r="R220"/>
  <c r="P220"/>
  <c r="BI217"/>
  <c r="BH217"/>
  <c r="BG217"/>
  <c r="BF217"/>
  <c r="T217"/>
  <c r="R217"/>
  <c r="P217"/>
  <c r="BI214"/>
  <c r="BH214"/>
  <c r="BG214"/>
  <c r="BF214"/>
  <c r="T214"/>
  <c r="R214"/>
  <c r="P214"/>
  <c r="BI211"/>
  <c r="BH211"/>
  <c r="BG211"/>
  <c r="BF211"/>
  <c r="T211"/>
  <c r="R211"/>
  <c r="P211"/>
  <c r="BI208"/>
  <c r="BH208"/>
  <c r="BG208"/>
  <c r="BF208"/>
  <c r="T208"/>
  <c r="R208"/>
  <c r="P208"/>
  <c r="BI205"/>
  <c r="BH205"/>
  <c r="BG205"/>
  <c r="BF205"/>
  <c r="T205"/>
  <c r="R205"/>
  <c r="P205"/>
  <c r="BI202"/>
  <c r="BH202"/>
  <c r="BG202"/>
  <c r="BF202"/>
  <c r="T202"/>
  <c r="R202"/>
  <c r="P202"/>
  <c r="BI199"/>
  <c r="BH199"/>
  <c r="BG199"/>
  <c r="BF199"/>
  <c r="T199"/>
  <c r="R199"/>
  <c r="P199"/>
  <c r="BI196"/>
  <c r="BH196"/>
  <c r="BG196"/>
  <c r="BF196"/>
  <c r="T196"/>
  <c r="R196"/>
  <c r="P196"/>
  <c r="BI193"/>
  <c r="BH193"/>
  <c r="BG193"/>
  <c r="BF193"/>
  <c r="T193"/>
  <c r="R193"/>
  <c r="P193"/>
  <c r="BI190"/>
  <c r="BH190"/>
  <c r="BG190"/>
  <c r="BF190"/>
  <c r="T190"/>
  <c r="R190"/>
  <c r="P190"/>
  <c r="BI187"/>
  <c r="BH187"/>
  <c r="BG187"/>
  <c r="BF187"/>
  <c r="T187"/>
  <c r="R187"/>
  <c r="P187"/>
  <c r="BI184"/>
  <c r="BH184"/>
  <c r="BG184"/>
  <c r="BF184"/>
  <c r="T184"/>
  <c r="R184"/>
  <c r="P184"/>
  <c r="BI181"/>
  <c r="BH181"/>
  <c r="BG181"/>
  <c r="BF181"/>
  <c r="T181"/>
  <c r="R181"/>
  <c r="P181"/>
  <c r="BI178"/>
  <c r="BH178"/>
  <c r="BG178"/>
  <c r="BF178"/>
  <c r="T178"/>
  <c r="R178"/>
  <c r="P178"/>
  <c r="BI175"/>
  <c r="BH175"/>
  <c r="BG175"/>
  <c r="BF175"/>
  <c r="T175"/>
  <c r="R175"/>
  <c r="P175"/>
  <c r="BI173"/>
  <c r="BH173"/>
  <c r="BG173"/>
  <c r="BF173"/>
  <c r="T173"/>
  <c r="R173"/>
  <c r="P173"/>
  <c r="BI169"/>
  <c r="BH169"/>
  <c r="BG169"/>
  <c r="BF169"/>
  <c r="T169"/>
  <c r="R169"/>
  <c r="P169"/>
  <c r="BI164"/>
  <c r="BH164"/>
  <c r="BG164"/>
  <c r="BF164"/>
  <c r="T164"/>
  <c r="T163"/>
  <c r="R164"/>
  <c r="R163"/>
  <c r="P164"/>
  <c r="P163"/>
  <c r="BI161"/>
  <c r="BH161"/>
  <c r="BG161"/>
  <c r="BF161"/>
  <c r="T161"/>
  <c r="R161"/>
  <c r="P161"/>
  <c r="BI158"/>
  <c r="BH158"/>
  <c r="BG158"/>
  <c r="BF158"/>
  <c r="T158"/>
  <c r="R158"/>
  <c r="P158"/>
  <c r="BI156"/>
  <c r="BH156"/>
  <c r="BG156"/>
  <c r="BF156"/>
  <c r="T156"/>
  <c r="R156"/>
  <c r="P156"/>
  <c r="BI153"/>
  <c r="BH153"/>
  <c r="BG153"/>
  <c r="BF153"/>
  <c r="T153"/>
  <c r="R153"/>
  <c r="P153"/>
  <c r="BI150"/>
  <c r="BH150"/>
  <c r="BG150"/>
  <c r="BF150"/>
  <c r="T150"/>
  <c r="R150"/>
  <c r="P150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0"/>
  <c r="BH140"/>
  <c r="BG140"/>
  <c r="BF140"/>
  <c r="T140"/>
  <c r="R140"/>
  <c r="P140"/>
  <c r="BI137"/>
  <c r="BH137"/>
  <c r="BG137"/>
  <c r="BF137"/>
  <c r="T137"/>
  <c r="R137"/>
  <c r="P137"/>
  <c r="BI134"/>
  <c r="BH134"/>
  <c r="BG134"/>
  <c r="BF134"/>
  <c r="T134"/>
  <c r="R134"/>
  <c r="P134"/>
  <c r="BI129"/>
  <c r="BH129"/>
  <c r="BG129"/>
  <c r="BF129"/>
  <c r="T129"/>
  <c r="T128"/>
  <c r="R129"/>
  <c r="R128"/>
  <c r="P129"/>
  <c r="P128"/>
  <c r="BI125"/>
  <c r="BH125"/>
  <c r="BG125"/>
  <c r="BF125"/>
  <c r="T125"/>
  <c r="R125"/>
  <c r="P125"/>
  <c r="BI121"/>
  <c r="BH121"/>
  <c r="BG121"/>
  <c r="BF121"/>
  <c r="T121"/>
  <c r="R121"/>
  <c r="P121"/>
  <c r="BI117"/>
  <c r="BH117"/>
  <c r="BG117"/>
  <c r="BF117"/>
  <c r="T117"/>
  <c r="R117"/>
  <c r="P117"/>
  <c r="BI113"/>
  <c r="BH113"/>
  <c r="BG113"/>
  <c r="BF113"/>
  <c r="T113"/>
  <c r="R113"/>
  <c r="P113"/>
  <c r="BI110"/>
  <c r="BH110"/>
  <c r="BG110"/>
  <c r="BF110"/>
  <c r="T110"/>
  <c r="R110"/>
  <c r="P110"/>
  <c r="BI107"/>
  <c r="BH107"/>
  <c r="BG107"/>
  <c r="BF107"/>
  <c r="T107"/>
  <c r="R107"/>
  <c r="P107"/>
  <c r="BI104"/>
  <c r="BH104"/>
  <c r="BG104"/>
  <c r="BF104"/>
  <c r="T104"/>
  <c r="R104"/>
  <c r="P104"/>
  <c r="BI101"/>
  <c r="BH101"/>
  <c r="BG101"/>
  <c r="BF101"/>
  <c r="T101"/>
  <c r="R101"/>
  <c r="P101"/>
  <c r="BI98"/>
  <c r="BH98"/>
  <c r="BG98"/>
  <c r="BF98"/>
  <c r="T98"/>
  <c r="R98"/>
  <c r="P98"/>
  <c r="J93"/>
  <c r="J92"/>
  <c r="F92"/>
  <c r="F90"/>
  <c r="E88"/>
  <c r="J59"/>
  <c r="J58"/>
  <c r="F58"/>
  <c r="F56"/>
  <c r="E54"/>
  <c r="J20"/>
  <c r="E20"/>
  <c r="F93"/>
  <c r="J19"/>
  <c r="J14"/>
  <c r="J90"/>
  <c r="E7"/>
  <c r="E84"/>
  <c i="9" r="J39"/>
  <c r="J38"/>
  <c i="1" r="AY64"/>
  <c i="9" r="J37"/>
  <c i="1" r="AX64"/>
  <c i="9" r="BI1683"/>
  <c r="BH1683"/>
  <c r="BG1683"/>
  <c r="BF1683"/>
  <c r="T1683"/>
  <c r="R1683"/>
  <c r="P1683"/>
  <c r="BI1652"/>
  <c r="BH1652"/>
  <c r="BG1652"/>
  <c r="BF1652"/>
  <c r="T1652"/>
  <c r="R1652"/>
  <c r="P1652"/>
  <c r="BI1621"/>
  <c r="BH1621"/>
  <c r="BG1621"/>
  <c r="BF1621"/>
  <c r="T1621"/>
  <c r="R1621"/>
  <c r="P1621"/>
  <c r="BI1617"/>
  <c r="BH1617"/>
  <c r="BG1617"/>
  <c r="BF1617"/>
  <c r="T1617"/>
  <c r="R1617"/>
  <c r="P1617"/>
  <c r="BI1614"/>
  <c r="BH1614"/>
  <c r="BG1614"/>
  <c r="BF1614"/>
  <c r="T1614"/>
  <c r="R1614"/>
  <c r="P1614"/>
  <c r="BI1600"/>
  <c r="BH1600"/>
  <c r="BG1600"/>
  <c r="BF1600"/>
  <c r="T1600"/>
  <c r="R1600"/>
  <c r="P1600"/>
  <c r="BI1591"/>
  <c r="BH1591"/>
  <c r="BG1591"/>
  <c r="BF1591"/>
  <c r="T1591"/>
  <c r="R1591"/>
  <c r="P1591"/>
  <c r="BI1577"/>
  <c r="BH1577"/>
  <c r="BG1577"/>
  <c r="BF1577"/>
  <c r="T1577"/>
  <c r="R1577"/>
  <c r="P1577"/>
  <c r="BI1573"/>
  <c r="BH1573"/>
  <c r="BG1573"/>
  <c r="BF1573"/>
  <c r="T1573"/>
  <c r="R1573"/>
  <c r="P1573"/>
  <c r="BI1570"/>
  <c r="BH1570"/>
  <c r="BG1570"/>
  <c r="BF1570"/>
  <c r="T1570"/>
  <c r="R1570"/>
  <c r="P1570"/>
  <c r="BI1558"/>
  <c r="BH1558"/>
  <c r="BG1558"/>
  <c r="BF1558"/>
  <c r="T1558"/>
  <c r="R1558"/>
  <c r="P1558"/>
  <c r="BI1555"/>
  <c r="BH1555"/>
  <c r="BG1555"/>
  <c r="BF1555"/>
  <c r="T1555"/>
  <c r="R1555"/>
  <c r="P1555"/>
  <c r="BI1549"/>
  <c r="BH1549"/>
  <c r="BG1549"/>
  <c r="BF1549"/>
  <c r="T1549"/>
  <c r="R1549"/>
  <c r="P1549"/>
  <c r="BI1543"/>
  <c r="BH1543"/>
  <c r="BG1543"/>
  <c r="BF1543"/>
  <c r="T1543"/>
  <c r="R1543"/>
  <c r="P1543"/>
  <c r="BI1537"/>
  <c r="BH1537"/>
  <c r="BG1537"/>
  <c r="BF1537"/>
  <c r="T1537"/>
  <c r="R1537"/>
  <c r="P1537"/>
  <c r="BI1531"/>
  <c r="BH1531"/>
  <c r="BG1531"/>
  <c r="BF1531"/>
  <c r="T1531"/>
  <c r="R1531"/>
  <c r="P1531"/>
  <c r="BI1525"/>
  <c r="BH1525"/>
  <c r="BG1525"/>
  <c r="BF1525"/>
  <c r="T1525"/>
  <c r="R1525"/>
  <c r="P1525"/>
  <c r="BI1521"/>
  <c r="BH1521"/>
  <c r="BG1521"/>
  <c r="BF1521"/>
  <c r="T1521"/>
  <c r="R1521"/>
  <c r="P1521"/>
  <c r="BI1512"/>
  <c r="BH1512"/>
  <c r="BG1512"/>
  <c r="BF1512"/>
  <c r="T1512"/>
  <c r="R1512"/>
  <c r="P1512"/>
  <c r="BI1509"/>
  <c r="BH1509"/>
  <c r="BG1509"/>
  <c r="BF1509"/>
  <c r="T1509"/>
  <c r="R1509"/>
  <c r="P1509"/>
  <c r="BI1503"/>
  <c r="BH1503"/>
  <c r="BG1503"/>
  <c r="BF1503"/>
  <c r="T1503"/>
  <c r="R1503"/>
  <c r="P1503"/>
  <c r="BI1500"/>
  <c r="BH1500"/>
  <c r="BG1500"/>
  <c r="BF1500"/>
  <c r="T1500"/>
  <c r="R1500"/>
  <c r="P1500"/>
  <c r="BI1492"/>
  <c r="BH1492"/>
  <c r="BG1492"/>
  <c r="BF1492"/>
  <c r="T1492"/>
  <c r="R1492"/>
  <c r="P1492"/>
  <c r="BI1486"/>
  <c r="BH1486"/>
  <c r="BG1486"/>
  <c r="BF1486"/>
  <c r="T1486"/>
  <c r="R1486"/>
  <c r="P1486"/>
  <c r="BI1480"/>
  <c r="BH1480"/>
  <c r="BG1480"/>
  <c r="BF1480"/>
  <c r="T1480"/>
  <c r="R1480"/>
  <c r="P1480"/>
  <c r="BI1476"/>
  <c r="BH1476"/>
  <c r="BG1476"/>
  <c r="BF1476"/>
  <c r="T1476"/>
  <c r="R1476"/>
  <c r="P1476"/>
  <c r="BI1474"/>
  <c r="BH1474"/>
  <c r="BG1474"/>
  <c r="BF1474"/>
  <c r="T1474"/>
  <c r="R1474"/>
  <c r="P1474"/>
  <c r="BI1472"/>
  <c r="BH1472"/>
  <c r="BG1472"/>
  <c r="BF1472"/>
  <c r="T1472"/>
  <c r="R1472"/>
  <c r="P1472"/>
  <c r="BI1470"/>
  <c r="BH1470"/>
  <c r="BG1470"/>
  <c r="BF1470"/>
  <c r="T1470"/>
  <c r="R1470"/>
  <c r="P1470"/>
  <c r="BI1468"/>
  <c r="BH1468"/>
  <c r="BG1468"/>
  <c r="BF1468"/>
  <c r="T1468"/>
  <c r="R1468"/>
  <c r="P1468"/>
  <c r="BI1461"/>
  <c r="BH1461"/>
  <c r="BG1461"/>
  <c r="BF1461"/>
  <c r="T1461"/>
  <c r="R1461"/>
  <c r="P1461"/>
  <c r="BI1458"/>
  <c r="BH1458"/>
  <c r="BG1458"/>
  <c r="BF1458"/>
  <c r="T1458"/>
  <c r="R1458"/>
  <c r="P1458"/>
  <c r="BI1452"/>
  <c r="BH1452"/>
  <c r="BG1452"/>
  <c r="BF1452"/>
  <c r="T1452"/>
  <c r="R1452"/>
  <c r="P1452"/>
  <c r="BI1447"/>
  <c r="BH1447"/>
  <c r="BG1447"/>
  <c r="BF1447"/>
  <c r="T1447"/>
  <c r="R1447"/>
  <c r="P1447"/>
  <c r="BI1444"/>
  <c r="BH1444"/>
  <c r="BG1444"/>
  <c r="BF1444"/>
  <c r="T1444"/>
  <c r="R1444"/>
  <c r="P1444"/>
  <c r="BI1441"/>
  <c r="BH1441"/>
  <c r="BG1441"/>
  <c r="BF1441"/>
  <c r="T1441"/>
  <c r="R1441"/>
  <c r="P1441"/>
  <c r="BI1430"/>
  <c r="BH1430"/>
  <c r="BG1430"/>
  <c r="BF1430"/>
  <c r="T1430"/>
  <c r="R1430"/>
  <c r="P1430"/>
  <c r="BI1427"/>
  <c r="BH1427"/>
  <c r="BG1427"/>
  <c r="BF1427"/>
  <c r="T1427"/>
  <c r="R1427"/>
  <c r="P1427"/>
  <c r="BI1421"/>
  <c r="BH1421"/>
  <c r="BG1421"/>
  <c r="BF1421"/>
  <c r="T1421"/>
  <c r="R1421"/>
  <c r="P1421"/>
  <c r="BI1419"/>
  <c r="BH1419"/>
  <c r="BG1419"/>
  <c r="BF1419"/>
  <c r="T1419"/>
  <c r="R1419"/>
  <c r="P1419"/>
  <c r="BI1413"/>
  <c r="BH1413"/>
  <c r="BG1413"/>
  <c r="BF1413"/>
  <c r="T1413"/>
  <c r="R1413"/>
  <c r="P1413"/>
  <c r="BI1411"/>
  <c r="BH1411"/>
  <c r="BG1411"/>
  <c r="BF1411"/>
  <c r="T1411"/>
  <c r="R1411"/>
  <c r="P1411"/>
  <c r="BI1405"/>
  <c r="BH1405"/>
  <c r="BG1405"/>
  <c r="BF1405"/>
  <c r="T1405"/>
  <c r="R1405"/>
  <c r="P1405"/>
  <c r="BI1403"/>
  <c r="BH1403"/>
  <c r="BG1403"/>
  <c r="BF1403"/>
  <c r="T1403"/>
  <c r="R1403"/>
  <c r="P1403"/>
  <c r="BI1397"/>
  <c r="BH1397"/>
  <c r="BG1397"/>
  <c r="BF1397"/>
  <c r="T1397"/>
  <c r="R1397"/>
  <c r="P1397"/>
  <c r="BI1393"/>
  <c r="BH1393"/>
  <c r="BG1393"/>
  <c r="BF1393"/>
  <c r="T1393"/>
  <c r="R1393"/>
  <c r="P1393"/>
  <c r="BI1388"/>
  <c r="BH1388"/>
  <c r="BG1388"/>
  <c r="BF1388"/>
  <c r="T1388"/>
  <c r="R1388"/>
  <c r="P1388"/>
  <c r="BI1383"/>
  <c r="BH1383"/>
  <c r="BG1383"/>
  <c r="BF1383"/>
  <c r="T1383"/>
  <c r="R1383"/>
  <c r="P1383"/>
  <c r="BI1378"/>
  <c r="BH1378"/>
  <c r="BG1378"/>
  <c r="BF1378"/>
  <c r="T1378"/>
  <c r="R1378"/>
  <c r="P1378"/>
  <c r="BI1373"/>
  <c r="BH1373"/>
  <c r="BG1373"/>
  <c r="BF1373"/>
  <c r="T1373"/>
  <c r="R1373"/>
  <c r="P1373"/>
  <c r="BI1368"/>
  <c r="BH1368"/>
  <c r="BG1368"/>
  <c r="BF1368"/>
  <c r="T1368"/>
  <c r="R1368"/>
  <c r="P1368"/>
  <c r="BI1363"/>
  <c r="BH1363"/>
  <c r="BG1363"/>
  <c r="BF1363"/>
  <c r="T1363"/>
  <c r="R1363"/>
  <c r="P1363"/>
  <c r="BI1358"/>
  <c r="BH1358"/>
  <c r="BG1358"/>
  <c r="BF1358"/>
  <c r="T1358"/>
  <c r="R1358"/>
  <c r="P1358"/>
  <c r="BI1353"/>
  <c r="BH1353"/>
  <c r="BG1353"/>
  <c r="BF1353"/>
  <c r="T1353"/>
  <c r="R1353"/>
  <c r="P1353"/>
  <c r="BI1348"/>
  <c r="BH1348"/>
  <c r="BG1348"/>
  <c r="BF1348"/>
  <c r="T1348"/>
  <c r="R1348"/>
  <c r="P1348"/>
  <c r="BI1343"/>
  <c r="BH1343"/>
  <c r="BG1343"/>
  <c r="BF1343"/>
  <c r="T1343"/>
  <c r="R1343"/>
  <c r="P1343"/>
  <c r="BI1338"/>
  <c r="BH1338"/>
  <c r="BG1338"/>
  <c r="BF1338"/>
  <c r="T1338"/>
  <c r="R1338"/>
  <c r="P1338"/>
  <c r="BI1333"/>
  <c r="BH1333"/>
  <c r="BG1333"/>
  <c r="BF1333"/>
  <c r="T1333"/>
  <c r="R1333"/>
  <c r="P1333"/>
  <c r="BI1328"/>
  <c r="BH1328"/>
  <c r="BG1328"/>
  <c r="BF1328"/>
  <c r="T1328"/>
  <c r="R1328"/>
  <c r="P1328"/>
  <c r="BI1323"/>
  <c r="BH1323"/>
  <c r="BG1323"/>
  <c r="BF1323"/>
  <c r="T1323"/>
  <c r="R1323"/>
  <c r="P1323"/>
  <c r="BI1318"/>
  <c r="BH1318"/>
  <c r="BG1318"/>
  <c r="BF1318"/>
  <c r="T1318"/>
  <c r="R1318"/>
  <c r="P1318"/>
  <c r="BI1313"/>
  <c r="BH1313"/>
  <c r="BG1313"/>
  <c r="BF1313"/>
  <c r="T1313"/>
  <c r="R1313"/>
  <c r="P1313"/>
  <c r="BI1308"/>
  <c r="BH1308"/>
  <c r="BG1308"/>
  <c r="BF1308"/>
  <c r="T1308"/>
  <c r="R1308"/>
  <c r="P1308"/>
  <c r="BI1303"/>
  <c r="BH1303"/>
  <c r="BG1303"/>
  <c r="BF1303"/>
  <c r="T1303"/>
  <c r="R1303"/>
  <c r="P1303"/>
  <c r="BI1298"/>
  <c r="BH1298"/>
  <c r="BG1298"/>
  <c r="BF1298"/>
  <c r="T1298"/>
  <c r="R1298"/>
  <c r="P1298"/>
  <c r="BI1293"/>
  <c r="BH1293"/>
  <c r="BG1293"/>
  <c r="BF1293"/>
  <c r="T1293"/>
  <c r="R1293"/>
  <c r="P1293"/>
  <c r="BI1288"/>
  <c r="BH1288"/>
  <c r="BG1288"/>
  <c r="BF1288"/>
  <c r="T1288"/>
  <c r="R1288"/>
  <c r="P1288"/>
  <c r="BI1286"/>
  <c r="BH1286"/>
  <c r="BG1286"/>
  <c r="BF1286"/>
  <c r="T1286"/>
  <c r="R1286"/>
  <c r="P1286"/>
  <c r="BI1276"/>
  <c r="BH1276"/>
  <c r="BG1276"/>
  <c r="BF1276"/>
  <c r="T1276"/>
  <c r="R1276"/>
  <c r="P1276"/>
  <c r="BI1274"/>
  <c r="BH1274"/>
  <c r="BG1274"/>
  <c r="BF1274"/>
  <c r="T1274"/>
  <c r="R1274"/>
  <c r="P1274"/>
  <c r="BI1267"/>
  <c r="BH1267"/>
  <c r="BG1267"/>
  <c r="BF1267"/>
  <c r="T1267"/>
  <c r="R1267"/>
  <c r="P1267"/>
  <c r="BI1265"/>
  <c r="BH1265"/>
  <c r="BG1265"/>
  <c r="BF1265"/>
  <c r="T1265"/>
  <c r="R1265"/>
  <c r="P1265"/>
  <c r="BI1263"/>
  <c r="BH1263"/>
  <c r="BG1263"/>
  <c r="BF1263"/>
  <c r="T1263"/>
  <c r="R1263"/>
  <c r="P1263"/>
  <c r="BI1256"/>
  <c r="BH1256"/>
  <c r="BG1256"/>
  <c r="BF1256"/>
  <c r="T1256"/>
  <c r="R1256"/>
  <c r="P1256"/>
  <c r="BI1254"/>
  <c r="BH1254"/>
  <c r="BG1254"/>
  <c r="BF1254"/>
  <c r="T1254"/>
  <c r="R1254"/>
  <c r="P1254"/>
  <c r="BI1252"/>
  <c r="BH1252"/>
  <c r="BG1252"/>
  <c r="BF1252"/>
  <c r="T1252"/>
  <c r="R1252"/>
  <c r="P1252"/>
  <c r="BI1245"/>
  <c r="BH1245"/>
  <c r="BG1245"/>
  <c r="BF1245"/>
  <c r="T1245"/>
  <c r="R1245"/>
  <c r="P1245"/>
  <c r="BI1243"/>
  <c r="BH1243"/>
  <c r="BG1243"/>
  <c r="BF1243"/>
  <c r="T1243"/>
  <c r="R1243"/>
  <c r="P1243"/>
  <c r="BI1241"/>
  <c r="BH1241"/>
  <c r="BG1241"/>
  <c r="BF1241"/>
  <c r="T1241"/>
  <c r="R1241"/>
  <c r="P1241"/>
  <c r="BI1234"/>
  <c r="BH1234"/>
  <c r="BG1234"/>
  <c r="BF1234"/>
  <c r="T1234"/>
  <c r="R1234"/>
  <c r="P1234"/>
  <c r="BI1232"/>
  <c r="BH1232"/>
  <c r="BG1232"/>
  <c r="BF1232"/>
  <c r="T1232"/>
  <c r="R1232"/>
  <c r="P1232"/>
  <c r="BI1230"/>
  <c r="BH1230"/>
  <c r="BG1230"/>
  <c r="BF1230"/>
  <c r="T1230"/>
  <c r="R1230"/>
  <c r="P1230"/>
  <c r="BI1228"/>
  <c r="BH1228"/>
  <c r="BG1228"/>
  <c r="BF1228"/>
  <c r="T1228"/>
  <c r="R1228"/>
  <c r="P1228"/>
  <c r="BI1226"/>
  <c r="BH1226"/>
  <c r="BG1226"/>
  <c r="BF1226"/>
  <c r="T1226"/>
  <c r="R1226"/>
  <c r="P1226"/>
  <c r="BI1224"/>
  <c r="BH1224"/>
  <c r="BG1224"/>
  <c r="BF1224"/>
  <c r="T1224"/>
  <c r="R1224"/>
  <c r="P1224"/>
  <c r="BI1217"/>
  <c r="BH1217"/>
  <c r="BG1217"/>
  <c r="BF1217"/>
  <c r="T1217"/>
  <c r="R1217"/>
  <c r="P1217"/>
  <c r="BI1214"/>
  <c r="BH1214"/>
  <c r="BG1214"/>
  <c r="BF1214"/>
  <c r="T1214"/>
  <c r="R1214"/>
  <c r="P1214"/>
  <c r="BI1208"/>
  <c r="BH1208"/>
  <c r="BG1208"/>
  <c r="BF1208"/>
  <c r="T1208"/>
  <c r="R1208"/>
  <c r="P1208"/>
  <c r="BI1204"/>
  <c r="BH1204"/>
  <c r="BG1204"/>
  <c r="BF1204"/>
  <c r="T1204"/>
  <c r="R1204"/>
  <c r="P1204"/>
  <c r="BI1201"/>
  <c r="BH1201"/>
  <c r="BG1201"/>
  <c r="BF1201"/>
  <c r="T1201"/>
  <c r="R1201"/>
  <c r="P1201"/>
  <c r="BI1194"/>
  <c r="BH1194"/>
  <c r="BG1194"/>
  <c r="BF1194"/>
  <c r="T1194"/>
  <c r="R1194"/>
  <c r="P1194"/>
  <c r="BI1190"/>
  <c r="BH1190"/>
  <c r="BG1190"/>
  <c r="BF1190"/>
  <c r="T1190"/>
  <c r="R1190"/>
  <c r="P1190"/>
  <c r="BI1183"/>
  <c r="BH1183"/>
  <c r="BG1183"/>
  <c r="BF1183"/>
  <c r="T1183"/>
  <c r="R1183"/>
  <c r="P1183"/>
  <c r="BI1176"/>
  <c r="BH1176"/>
  <c r="BG1176"/>
  <c r="BF1176"/>
  <c r="T1176"/>
  <c r="R1176"/>
  <c r="P1176"/>
  <c r="BI1171"/>
  <c r="BH1171"/>
  <c r="BG1171"/>
  <c r="BF1171"/>
  <c r="T1171"/>
  <c r="R1171"/>
  <c r="P1171"/>
  <c r="BI1165"/>
  <c r="BH1165"/>
  <c r="BG1165"/>
  <c r="BF1165"/>
  <c r="T1165"/>
  <c r="R1165"/>
  <c r="P1165"/>
  <c r="BI1156"/>
  <c r="BH1156"/>
  <c r="BG1156"/>
  <c r="BF1156"/>
  <c r="T1156"/>
  <c r="R1156"/>
  <c r="P1156"/>
  <c r="BI1150"/>
  <c r="BH1150"/>
  <c r="BG1150"/>
  <c r="BF1150"/>
  <c r="T1150"/>
  <c r="R1150"/>
  <c r="P1150"/>
  <c r="BI1144"/>
  <c r="BH1144"/>
  <c r="BG1144"/>
  <c r="BF1144"/>
  <c r="T1144"/>
  <c r="R1144"/>
  <c r="P1144"/>
  <c r="BI1139"/>
  <c r="BH1139"/>
  <c r="BG1139"/>
  <c r="BF1139"/>
  <c r="T1139"/>
  <c r="R1139"/>
  <c r="P1139"/>
  <c r="BI1134"/>
  <c r="BH1134"/>
  <c r="BG1134"/>
  <c r="BF1134"/>
  <c r="T1134"/>
  <c r="R1134"/>
  <c r="P1134"/>
  <c r="BI1129"/>
  <c r="BH1129"/>
  <c r="BG1129"/>
  <c r="BF1129"/>
  <c r="T1129"/>
  <c r="R1129"/>
  <c r="P1129"/>
  <c r="BI1124"/>
  <c r="BH1124"/>
  <c r="BG1124"/>
  <c r="BF1124"/>
  <c r="T1124"/>
  <c r="R1124"/>
  <c r="P1124"/>
  <c r="BI1118"/>
  <c r="BH1118"/>
  <c r="BG1118"/>
  <c r="BF1118"/>
  <c r="T1118"/>
  <c r="R1118"/>
  <c r="P1118"/>
  <c r="BI1115"/>
  <c r="BH1115"/>
  <c r="BG1115"/>
  <c r="BF1115"/>
  <c r="T1115"/>
  <c r="R1115"/>
  <c r="P1115"/>
  <c r="BI1109"/>
  <c r="BH1109"/>
  <c r="BG1109"/>
  <c r="BF1109"/>
  <c r="T1109"/>
  <c r="R1109"/>
  <c r="P1109"/>
  <c r="BI1104"/>
  <c r="BH1104"/>
  <c r="BG1104"/>
  <c r="BF1104"/>
  <c r="T1104"/>
  <c r="R1104"/>
  <c r="P1104"/>
  <c r="BI1100"/>
  <c r="BH1100"/>
  <c r="BG1100"/>
  <c r="BF1100"/>
  <c r="T1100"/>
  <c r="R1100"/>
  <c r="P1100"/>
  <c r="BI1097"/>
  <c r="BH1097"/>
  <c r="BG1097"/>
  <c r="BF1097"/>
  <c r="T1097"/>
  <c r="R1097"/>
  <c r="P1097"/>
  <c r="BI1091"/>
  <c r="BH1091"/>
  <c r="BG1091"/>
  <c r="BF1091"/>
  <c r="T1091"/>
  <c r="R1091"/>
  <c r="P1091"/>
  <c r="BI1085"/>
  <c r="BH1085"/>
  <c r="BG1085"/>
  <c r="BF1085"/>
  <c r="T1085"/>
  <c r="R1085"/>
  <c r="P1085"/>
  <c r="BI1079"/>
  <c r="BH1079"/>
  <c r="BG1079"/>
  <c r="BF1079"/>
  <c r="T1079"/>
  <c r="R1079"/>
  <c r="P1079"/>
  <c r="BI1073"/>
  <c r="BH1073"/>
  <c r="BG1073"/>
  <c r="BF1073"/>
  <c r="T1073"/>
  <c r="R1073"/>
  <c r="P1073"/>
  <c r="BI1070"/>
  <c r="BH1070"/>
  <c r="BG1070"/>
  <c r="BF1070"/>
  <c r="T1070"/>
  <c r="R1070"/>
  <c r="P1070"/>
  <c r="BI1063"/>
  <c r="BH1063"/>
  <c r="BG1063"/>
  <c r="BF1063"/>
  <c r="T1063"/>
  <c r="R1063"/>
  <c r="P1063"/>
  <c r="BI1057"/>
  <c r="BH1057"/>
  <c r="BG1057"/>
  <c r="BF1057"/>
  <c r="T1057"/>
  <c r="R1057"/>
  <c r="P1057"/>
  <c r="BI1051"/>
  <c r="BH1051"/>
  <c r="BG1051"/>
  <c r="BF1051"/>
  <c r="T1051"/>
  <c r="R1051"/>
  <c r="P1051"/>
  <c r="BI1045"/>
  <c r="BH1045"/>
  <c r="BG1045"/>
  <c r="BF1045"/>
  <c r="T1045"/>
  <c r="R1045"/>
  <c r="P1045"/>
  <c r="BI1041"/>
  <c r="BH1041"/>
  <c r="BG1041"/>
  <c r="BF1041"/>
  <c r="T1041"/>
  <c r="R1041"/>
  <c r="P1041"/>
  <c r="BI1038"/>
  <c r="BH1038"/>
  <c r="BG1038"/>
  <c r="BF1038"/>
  <c r="T1038"/>
  <c r="R1038"/>
  <c r="P1038"/>
  <c r="BI1031"/>
  <c r="BH1031"/>
  <c r="BG1031"/>
  <c r="BF1031"/>
  <c r="T1031"/>
  <c r="R1031"/>
  <c r="P1031"/>
  <c r="BI1025"/>
  <c r="BH1025"/>
  <c r="BG1025"/>
  <c r="BF1025"/>
  <c r="T1025"/>
  <c r="R1025"/>
  <c r="P1025"/>
  <c r="BI1018"/>
  <c r="BH1018"/>
  <c r="BG1018"/>
  <c r="BF1018"/>
  <c r="T1018"/>
  <c r="R1018"/>
  <c r="P1018"/>
  <c r="BI1008"/>
  <c r="BH1008"/>
  <c r="BG1008"/>
  <c r="BF1008"/>
  <c r="T1008"/>
  <c r="R1008"/>
  <c r="P1008"/>
  <c r="BI1005"/>
  <c r="BH1005"/>
  <c r="BG1005"/>
  <c r="BF1005"/>
  <c r="T1005"/>
  <c r="R1005"/>
  <c r="P1005"/>
  <c r="BI998"/>
  <c r="BH998"/>
  <c r="BG998"/>
  <c r="BF998"/>
  <c r="T998"/>
  <c r="R998"/>
  <c r="P998"/>
  <c r="BI995"/>
  <c r="BH995"/>
  <c r="BG995"/>
  <c r="BF995"/>
  <c r="T995"/>
  <c r="R995"/>
  <c r="P995"/>
  <c r="BI989"/>
  <c r="BH989"/>
  <c r="BG989"/>
  <c r="BF989"/>
  <c r="T989"/>
  <c r="R989"/>
  <c r="P989"/>
  <c r="BI986"/>
  <c r="BH986"/>
  <c r="BG986"/>
  <c r="BF986"/>
  <c r="T986"/>
  <c r="R986"/>
  <c r="P986"/>
  <c r="BI980"/>
  <c r="BH980"/>
  <c r="BG980"/>
  <c r="BF980"/>
  <c r="T980"/>
  <c r="R980"/>
  <c r="P980"/>
  <c r="BI973"/>
  <c r="BH973"/>
  <c r="BG973"/>
  <c r="BF973"/>
  <c r="T973"/>
  <c r="R973"/>
  <c r="P973"/>
  <c r="BI971"/>
  <c r="BH971"/>
  <c r="BG971"/>
  <c r="BF971"/>
  <c r="T971"/>
  <c r="R971"/>
  <c r="P971"/>
  <c r="BI969"/>
  <c r="BH969"/>
  <c r="BG969"/>
  <c r="BF969"/>
  <c r="T969"/>
  <c r="R969"/>
  <c r="P969"/>
  <c r="BI960"/>
  <c r="BH960"/>
  <c r="BG960"/>
  <c r="BF960"/>
  <c r="T960"/>
  <c r="R960"/>
  <c r="P960"/>
  <c r="BI951"/>
  <c r="BH951"/>
  <c r="BG951"/>
  <c r="BF951"/>
  <c r="T951"/>
  <c r="R951"/>
  <c r="P951"/>
  <c r="BI947"/>
  <c r="BH947"/>
  <c r="BG947"/>
  <c r="BF947"/>
  <c r="T947"/>
  <c r="R947"/>
  <c r="P947"/>
  <c r="BI944"/>
  <c r="BH944"/>
  <c r="BG944"/>
  <c r="BF944"/>
  <c r="T944"/>
  <c r="R944"/>
  <c r="P944"/>
  <c r="BI937"/>
  <c r="BH937"/>
  <c r="BG937"/>
  <c r="BF937"/>
  <c r="T937"/>
  <c r="R937"/>
  <c r="P937"/>
  <c r="BI934"/>
  <c r="BH934"/>
  <c r="BG934"/>
  <c r="BF934"/>
  <c r="T934"/>
  <c r="R934"/>
  <c r="P934"/>
  <c r="BI926"/>
  <c r="BH926"/>
  <c r="BG926"/>
  <c r="BF926"/>
  <c r="T926"/>
  <c r="R926"/>
  <c r="P926"/>
  <c r="BI923"/>
  <c r="BH923"/>
  <c r="BG923"/>
  <c r="BF923"/>
  <c r="T923"/>
  <c r="R923"/>
  <c r="P923"/>
  <c r="BI920"/>
  <c r="BH920"/>
  <c r="BG920"/>
  <c r="BF920"/>
  <c r="T920"/>
  <c r="R920"/>
  <c r="P920"/>
  <c r="BI908"/>
  <c r="BH908"/>
  <c r="BG908"/>
  <c r="BF908"/>
  <c r="T908"/>
  <c r="R908"/>
  <c r="P908"/>
  <c r="BI905"/>
  <c r="BH905"/>
  <c r="BG905"/>
  <c r="BF905"/>
  <c r="T905"/>
  <c r="R905"/>
  <c r="P905"/>
  <c r="BI899"/>
  <c r="BH899"/>
  <c r="BG899"/>
  <c r="BF899"/>
  <c r="T899"/>
  <c r="R899"/>
  <c r="P899"/>
  <c r="BI896"/>
  <c r="BH896"/>
  <c r="BG896"/>
  <c r="BF896"/>
  <c r="T896"/>
  <c r="R896"/>
  <c r="P896"/>
  <c r="BI888"/>
  <c r="BH888"/>
  <c r="BG888"/>
  <c r="BF888"/>
  <c r="T888"/>
  <c r="R888"/>
  <c r="P888"/>
  <c r="BI885"/>
  <c r="BH885"/>
  <c r="BG885"/>
  <c r="BF885"/>
  <c r="T885"/>
  <c r="R885"/>
  <c r="P885"/>
  <c r="BI882"/>
  <c r="BH882"/>
  <c r="BG882"/>
  <c r="BF882"/>
  <c r="T882"/>
  <c r="R882"/>
  <c r="P882"/>
  <c r="BI873"/>
  <c r="BH873"/>
  <c r="BG873"/>
  <c r="BF873"/>
  <c r="T873"/>
  <c r="R873"/>
  <c r="P873"/>
  <c r="BI869"/>
  <c r="BH869"/>
  <c r="BG869"/>
  <c r="BF869"/>
  <c r="T869"/>
  <c r="R869"/>
  <c r="P869"/>
  <c r="BI867"/>
  <c r="BH867"/>
  <c r="BG867"/>
  <c r="BF867"/>
  <c r="T867"/>
  <c r="R867"/>
  <c r="P867"/>
  <c r="BI861"/>
  <c r="BH861"/>
  <c r="BG861"/>
  <c r="BF861"/>
  <c r="T861"/>
  <c r="R861"/>
  <c r="P861"/>
  <c r="BI858"/>
  <c r="BH858"/>
  <c r="BG858"/>
  <c r="BF858"/>
  <c r="T858"/>
  <c r="R858"/>
  <c r="P858"/>
  <c r="BI848"/>
  <c r="BH848"/>
  <c r="BG848"/>
  <c r="BF848"/>
  <c r="T848"/>
  <c r="R848"/>
  <c r="P848"/>
  <c r="BI845"/>
  <c r="BH845"/>
  <c r="BG845"/>
  <c r="BF845"/>
  <c r="T845"/>
  <c r="R845"/>
  <c r="P845"/>
  <c r="BI835"/>
  <c r="BH835"/>
  <c r="BG835"/>
  <c r="BF835"/>
  <c r="T835"/>
  <c r="R835"/>
  <c r="P835"/>
  <c r="BI831"/>
  <c r="BH831"/>
  <c r="BG831"/>
  <c r="BF831"/>
  <c r="T831"/>
  <c r="R831"/>
  <c r="P831"/>
  <c r="BI828"/>
  <c r="BH828"/>
  <c r="BG828"/>
  <c r="BF828"/>
  <c r="T828"/>
  <c r="R828"/>
  <c r="P828"/>
  <c r="BI822"/>
  <c r="BH822"/>
  <c r="BG822"/>
  <c r="BF822"/>
  <c r="T822"/>
  <c r="R822"/>
  <c r="P822"/>
  <c r="BI819"/>
  <c r="BH819"/>
  <c r="BG819"/>
  <c r="BF819"/>
  <c r="T819"/>
  <c r="R819"/>
  <c r="P819"/>
  <c r="BI811"/>
  <c r="BH811"/>
  <c r="BG811"/>
  <c r="BF811"/>
  <c r="T811"/>
  <c r="R811"/>
  <c r="P811"/>
  <c r="BI808"/>
  <c r="BH808"/>
  <c r="BG808"/>
  <c r="BF808"/>
  <c r="T808"/>
  <c r="R808"/>
  <c r="P808"/>
  <c r="BI799"/>
  <c r="BH799"/>
  <c r="BG799"/>
  <c r="BF799"/>
  <c r="T799"/>
  <c r="R799"/>
  <c r="P799"/>
  <c r="BI796"/>
  <c r="BH796"/>
  <c r="BG796"/>
  <c r="BF796"/>
  <c r="T796"/>
  <c r="R796"/>
  <c r="P796"/>
  <c r="BI790"/>
  <c r="BH790"/>
  <c r="BG790"/>
  <c r="BF790"/>
  <c r="T790"/>
  <c r="R790"/>
  <c r="P790"/>
  <c r="BI787"/>
  <c r="BH787"/>
  <c r="BG787"/>
  <c r="BF787"/>
  <c r="T787"/>
  <c r="R787"/>
  <c r="P787"/>
  <c r="BI779"/>
  <c r="BH779"/>
  <c r="BG779"/>
  <c r="BF779"/>
  <c r="T779"/>
  <c r="R779"/>
  <c r="P779"/>
  <c r="BI774"/>
  <c r="BH774"/>
  <c r="BG774"/>
  <c r="BF774"/>
  <c r="T774"/>
  <c r="T773"/>
  <c r="R774"/>
  <c r="R773"/>
  <c r="P774"/>
  <c r="P773"/>
  <c r="BI771"/>
  <c r="BH771"/>
  <c r="BG771"/>
  <c r="BF771"/>
  <c r="T771"/>
  <c r="R771"/>
  <c r="P771"/>
  <c r="BI759"/>
  <c r="BH759"/>
  <c r="BG759"/>
  <c r="BF759"/>
  <c r="T759"/>
  <c r="R759"/>
  <c r="P759"/>
  <c r="BI756"/>
  <c r="BH756"/>
  <c r="BG756"/>
  <c r="BF756"/>
  <c r="T756"/>
  <c r="R756"/>
  <c r="P756"/>
  <c r="BI750"/>
  <c r="BH750"/>
  <c r="BG750"/>
  <c r="BF750"/>
  <c r="T750"/>
  <c r="R750"/>
  <c r="P750"/>
  <c r="BI748"/>
  <c r="BH748"/>
  <c r="BG748"/>
  <c r="BF748"/>
  <c r="T748"/>
  <c r="R748"/>
  <c r="P748"/>
  <c r="BI746"/>
  <c r="BH746"/>
  <c r="BG746"/>
  <c r="BF746"/>
  <c r="T746"/>
  <c r="R746"/>
  <c r="P746"/>
  <c r="BI744"/>
  <c r="BH744"/>
  <c r="BG744"/>
  <c r="BF744"/>
  <c r="T744"/>
  <c r="R744"/>
  <c r="P744"/>
  <c r="BI738"/>
  <c r="BH738"/>
  <c r="BG738"/>
  <c r="BF738"/>
  <c r="T738"/>
  <c r="R738"/>
  <c r="P738"/>
  <c r="BI726"/>
  <c r="BH726"/>
  <c r="BG726"/>
  <c r="BF726"/>
  <c r="T726"/>
  <c r="R726"/>
  <c r="P726"/>
  <c r="BI720"/>
  <c r="BH720"/>
  <c r="BG720"/>
  <c r="BF720"/>
  <c r="T720"/>
  <c r="R720"/>
  <c r="P720"/>
  <c r="BI712"/>
  <c r="BH712"/>
  <c r="BG712"/>
  <c r="BF712"/>
  <c r="T712"/>
  <c r="R712"/>
  <c r="P712"/>
  <c r="BI704"/>
  <c r="BH704"/>
  <c r="BG704"/>
  <c r="BF704"/>
  <c r="T704"/>
  <c r="R704"/>
  <c r="P704"/>
  <c r="BI698"/>
  <c r="BH698"/>
  <c r="BG698"/>
  <c r="BF698"/>
  <c r="T698"/>
  <c r="R698"/>
  <c r="P698"/>
  <c r="BI690"/>
  <c r="BH690"/>
  <c r="BG690"/>
  <c r="BF690"/>
  <c r="T690"/>
  <c r="R690"/>
  <c r="P690"/>
  <c r="BI674"/>
  <c r="BH674"/>
  <c r="BG674"/>
  <c r="BF674"/>
  <c r="T674"/>
  <c r="R674"/>
  <c r="P674"/>
  <c r="BI662"/>
  <c r="BH662"/>
  <c r="BG662"/>
  <c r="BF662"/>
  <c r="T662"/>
  <c r="R662"/>
  <c r="P662"/>
  <c r="BI655"/>
  <c r="BH655"/>
  <c r="BG655"/>
  <c r="BF655"/>
  <c r="T655"/>
  <c r="R655"/>
  <c r="P655"/>
  <c r="BI652"/>
  <c r="BH652"/>
  <c r="BG652"/>
  <c r="BF652"/>
  <c r="T652"/>
  <c r="R652"/>
  <c r="P652"/>
  <c r="BI646"/>
  <c r="BH646"/>
  <c r="BG646"/>
  <c r="BF646"/>
  <c r="T646"/>
  <c r="R646"/>
  <c r="P646"/>
  <c r="BI630"/>
  <c r="BH630"/>
  <c r="BG630"/>
  <c r="BF630"/>
  <c r="T630"/>
  <c r="R630"/>
  <c r="P630"/>
  <c r="BI617"/>
  <c r="BH617"/>
  <c r="BG617"/>
  <c r="BF617"/>
  <c r="T617"/>
  <c r="R617"/>
  <c r="P617"/>
  <c r="BI610"/>
  <c r="BH610"/>
  <c r="BG610"/>
  <c r="BF610"/>
  <c r="T610"/>
  <c r="R610"/>
  <c r="P610"/>
  <c r="BI585"/>
  <c r="BH585"/>
  <c r="BG585"/>
  <c r="BF585"/>
  <c r="T585"/>
  <c r="R585"/>
  <c r="P585"/>
  <c r="BI559"/>
  <c r="BH559"/>
  <c r="BG559"/>
  <c r="BF559"/>
  <c r="T559"/>
  <c r="R559"/>
  <c r="P559"/>
  <c r="BI552"/>
  <c r="BH552"/>
  <c r="BG552"/>
  <c r="BF552"/>
  <c r="T552"/>
  <c r="R552"/>
  <c r="P552"/>
  <c r="BI549"/>
  <c r="BH549"/>
  <c r="BG549"/>
  <c r="BF549"/>
  <c r="T549"/>
  <c r="R549"/>
  <c r="P549"/>
  <c r="BI534"/>
  <c r="BH534"/>
  <c r="BG534"/>
  <c r="BF534"/>
  <c r="T534"/>
  <c r="R534"/>
  <c r="P534"/>
  <c r="BI519"/>
  <c r="BH519"/>
  <c r="BG519"/>
  <c r="BF519"/>
  <c r="T519"/>
  <c r="R519"/>
  <c r="P519"/>
  <c r="BI512"/>
  <c r="BH512"/>
  <c r="BG512"/>
  <c r="BF512"/>
  <c r="T512"/>
  <c r="R512"/>
  <c r="P512"/>
  <c r="BI504"/>
  <c r="BH504"/>
  <c r="BG504"/>
  <c r="BF504"/>
  <c r="T504"/>
  <c r="R504"/>
  <c r="P504"/>
  <c r="BI495"/>
  <c r="BH495"/>
  <c r="BG495"/>
  <c r="BF495"/>
  <c r="T495"/>
  <c r="R495"/>
  <c r="P495"/>
  <c r="BI486"/>
  <c r="BH486"/>
  <c r="BG486"/>
  <c r="BF486"/>
  <c r="T486"/>
  <c r="R486"/>
  <c r="P486"/>
  <c r="BI481"/>
  <c r="BH481"/>
  <c r="BG481"/>
  <c r="BF481"/>
  <c r="T481"/>
  <c r="R481"/>
  <c r="P481"/>
  <c r="BI475"/>
  <c r="BH475"/>
  <c r="BG475"/>
  <c r="BF475"/>
  <c r="T475"/>
  <c r="R475"/>
  <c r="P475"/>
  <c r="BI469"/>
  <c r="BH469"/>
  <c r="BG469"/>
  <c r="BF469"/>
  <c r="T469"/>
  <c r="R469"/>
  <c r="P469"/>
  <c r="BI463"/>
  <c r="BH463"/>
  <c r="BG463"/>
  <c r="BF463"/>
  <c r="T463"/>
  <c r="R463"/>
  <c r="P463"/>
  <c r="BI457"/>
  <c r="BH457"/>
  <c r="BG457"/>
  <c r="BF457"/>
  <c r="T457"/>
  <c r="R457"/>
  <c r="P457"/>
  <c r="BI451"/>
  <c r="BH451"/>
  <c r="BG451"/>
  <c r="BF451"/>
  <c r="T451"/>
  <c r="R451"/>
  <c r="P451"/>
  <c r="BI445"/>
  <c r="BH445"/>
  <c r="BG445"/>
  <c r="BF445"/>
  <c r="T445"/>
  <c r="R445"/>
  <c r="P445"/>
  <c r="BI440"/>
  <c r="BH440"/>
  <c r="BG440"/>
  <c r="BF440"/>
  <c r="T440"/>
  <c r="R440"/>
  <c r="P440"/>
  <c r="BI434"/>
  <c r="BH434"/>
  <c r="BG434"/>
  <c r="BF434"/>
  <c r="T434"/>
  <c r="R434"/>
  <c r="P434"/>
  <c r="BI429"/>
  <c r="BH429"/>
  <c r="BG429"/>
  <c r="BF429"/>
  <c r="T429"/>
  <c r="R429"/>
  <c r="P429"/>
  <c r="BI423"/>
  <c r="BH423"/>
  <c r="BG423"/>
  <c r="BF423"/>
  <c r="T423"/>
  <c r="R423"/>
  <c r="P423"/>
  <c r="BI418"/>
  <c r="BH418"/>
  <c r="BG418"/>
  <c r="BF418"/>
  <c r="T418"/>
  <c r="R418"/>
  <c r="P418"/>
  <c r="BI412"/>
  <c r="BH412"/>
  <c r="BG412"/>
  <c r="BF412"/>
  <c r="T412"/>
  <c r="R412"/>
  <c r="P412"/>
  <c r="BI407"/>
  <c r="BH407"/>
  <c r="BG407"/>
  <c r="BF407"/>
  <c r="T407"/>
  <c r="R407"/>
  <c r="P407"/>
  <c r="BI396"/>
  <c r="BH396"/>
  <c r="BG396"/>
  <c r="BF396"/>
  <c r="T396"/>
  <c r="R396"/>
  <c r="P396"/>
  <c r="BI387"/>
  <c r="BH387"/>
  <c r="BG387"/>
  <c r="BF387"/>
  <c r="T387"/>
  <c r="R387"/>
  <c r="P387"/>
  <c r="BI376"/>
  <c r="BH376"/>
  <c r="BG376"/>
  <c r="BF376"/>
  <c r="T376"/>
  <c r="R376"/>
  <c r="P376"/>
  <c r="BI365"/>
  <c r="BH365"/>
  <c r="BG365"/>
  <c r="BF365"/>
  <c r="T365"/>
  <c r="R365"/>
  <c r="P365"/>
  <c r="BI354"/>
  <c r="BH354"/>
  <c r="BG354"/>
  <c r="BF354"/>
  <c r="T354"/>
  <c r="R354"/>
  <c r="P354"/>
  <c r="BI347"/>
  <c r="BH347"/>
  <c r="BG347"/>
  <c r="BF347"/>
  <c r="T347"/>
  <c r="R347"/>
  <c r="P347"/>
  <c r="BI327"/>
  <c r="BH327"/>
  <c r="BG327"/>
  <c r="BF327"/>
  <c r="T327"/>
  <c r="R327"/>
  <c r="P327"/>
  <c r="BI320"/>
  <c r="BH320"/>
  <c r="BG320"/>
  <c r="BF320"/>
  <c r="T320"/>
  <c r="R320"/>
  <c r="P320"/>
  <c r="BI308"/>
  <c r="BH308"/>
  <c r="BG308"/>
  <c r="BF308"/>
  <c r="T308"/>
  <c r="R308"/>
  <c r="P308"/>
  <c r="BI305"/>
  <c r="BH305"/>
  <c r="BG305"/>
  <c r="BF305"/>
  <c r="T305"/>
  <c r="R305"/>
  <c r="P305"/>
  <c r="BI298"/>
  <c r="BH298"/>
  <c r="BG298"/>
  <c r="BF298"/>
  <c r="T298"/>
  <c r="R298"/>
  <c r="P298"/>
  <c r="BI268"/>
  <c r="BH268"/>
  <c r="BG268"/>
  <c r="BF268"/>
  <c r="T268"/>
  <c r="R268"/>
  <c r="P268"/>
  <c r="BI258"/>
  <c r="BH258"/>
  <c r="BG258"/>
  <c r="BF258"/>
  <c r="T258"/>
  <c r="R258"/>
  <c r="P258"/>
  <c r="BI255"/>
  <c r="BH255"/>
  <c r="BG255"/>
  <c r="BF255"/>
  <c r="T255"/>
  <c r="R255"/>
  <c r="P255"/>
  <c r="BI249"/>
  <c r="BH249"/>
  <c r="BG249"/>
  <c r="BF249"/>
  <c r="T249"/>
  <c r="R249"/>
  <c r="P249"/>
  <c r="BI239"/>
  <c r="BH239"/>
  <c r="BG239"/>
  <c r="BF239"/>
  <c r="T239"/>
  <c r="R239"/>
  <c r="P239"/>
  <c r="BI233"/>
  <c r="BH233"/>
  <c r="BG233"/>
  <c r="BF233"/>
  <c r="T233"/>
  <c r="R233"/>
  <c r="P233"/>
  <c r="BI226"/>
  <c r="BH226"/>
  <c r="BG226"/>
  <c r="BF226"/>
  <c r="T226"/>
  <c r="R226"/>
  <c r="P226"/>
  <c r="BI224"/>
  <c r="BH224"/>
  <c r="BG224"/>
  <c r="BF224"/>
  <c r="T224"/>
  <c r="R224"/>
  <c r="P224"/>
  <c r="BI222"/>
  <c r="BH222"/>
  <c r="BG222"/>
  <c r="BF222"/>
  <c r="T222"/>
  <c r="R222"/>
  <c r="P222"/>
  <c r="BI215"/>
  <c r="BH215"/>
  <c r="BG215"/>
  <c r="BF215"/>
  <c r="T215"/>
  <c r="R215"/>
  <c r="P215"/>
  <c r="BI208"/>
  <c r="BH208"/>
  <c r="BG208"/>
  <c r="BF208"/>
  <c r="T208"/>
  <c r="R208"/>
  <c r="P208"/>
  <c r="BI201"/>
  <c r="BH201"/>
  <c r="BG201"/>
  <c r="BF201"/>
  <c r="T201"/>
  <c r="R201"/>
  <c r="P201"/>
  <c r="BI194"/>
  <c r="BH194"/>
  <c r="BG194"/>
  <c r="BF194"/>
  <c r="T194"/>
  <c r="R194"/>
  <c r="P194"/>
  <c r="BI187"/>
  <c r="BH187"/>
  <c r="BG187"/>
  <c r="BF187"/>
  <c r="T187"/>
  <c r="R187"/>
  <c r="P187"/>
  <c r="BI180"/>
  <c r="BH180"/>
  <c r="BG180"/>
  <c r="BF180"/>
  <c r="T180"/>
  <c r="R180"/>
  <c r="P180"/>
  <c r="BI177"/>
  <c r="BH177"/>
  <c r="BG177"/>
  <c r="BF177"/>
  <c r="T177"/>
  <c r="R177"/>
  <c r="P177"/>
  <c r="BI170"/>
  <c r="BH170"/>
  <c r="BG170"/>
  <c r="BF170"/>
  <c r="T170"/>
  <c r="R170"/>
  <c r="P170"/>
  <c r="BI163"/>
  <c r="BH163"/>
  <c r="BG163"/>
  <c r="BF163"/>
  <c r="T163"/>
  <c r="R163"/>
  <c r="P163"/>
  <c r="BI156"/>
  <c r="BH156"/>
  <c r="BG156"/>
  <c r="BF156"/>
  <c r="T156"/>
  <c r="R156"/>
  <c r="P156"/>
  <c r="BI150"/>
  <c r="BH150"/>
  <c r="BG150"/>
  <c r="BF150"/>
  <c r="T150"/>
  <c r="R150"/>
  <c r="P150"/>
  <c r="BI144"/>
  <c r="BH144"/>
  <c r="BG144"/>
  <c r="BF144"/>
  <c r="T144"/>
  <c r="R144"/>
  <c r="P144"/>
  <c r="BI138"/>
  <c r="BH138"/>
  <c r="BG138"/>
  <c r="BF138"/>
  <c r="T138"/>
  <c r="R138"/>
  <c r="P138"/>
  <c r="BI132"/>
  <c r="BH132"/>
  <c r="BG132"/>
  <c r="BF132"/>
  <c r="T132"/>
  <c r="R132"/>
  <c r="P132"/>
  <c r="BI126"/>
  <c r="BH126"/>
  <c r="BG126"/>
  <c r="BF126"/>
  <c r="T126"/>
  <c r="R126"/>
  <c r="P126"/>
  <c r="BI120"/>
  <c r="BH120"/>
  <c r="BG120"/>
  <c r="BF120"/>
  <c r="T120"/>
  <c r="R120"/>
  <c r="P120"/>
  <c r="BI110"/>
  <c r="BH110"/>
  <c r="BG110"/>
  <c r="BF110"/>
  <c r="T110"/>
  <c r="R110"/>
  <c r="P110"/>
  <c r="J104"/>
  <c r="J103"/>
  <c r="F103"/>
  <c r="F101"/>
  <c r="E99"/>
  <c r="J59"/>
  <c r="J58"/>
  <c r="F58"/>
  <c r="F56"/>
  <c r="E54"/>
  <c r="J20"/>
  <c r="E20"/>
  <c r="F59"/>
  <c r="J19"/>
  <c r="J14"/>
  <c r="J56"/>
  <c r="E7"/>
  <c r="E50"/>
  <c i="8" r="J39"/>
  <c r="J38"/>
  <c i="1" r="AY63"/>
  <c i="8" r="J37"/>
  <c i="1" r="AX63"/>
  <c i="8" r="BI173"/>
  <c r="BH173"/>
  <c r="BG173"/>
  <c r="BF173"/>
  <c r="T173"/>
  <c r="T166"/>
  <c r="R173"/>
  <c r="R166"/>
  <c r="P173"/>
  <c r="P166"/>
  <c r="BI167"/>
  <c r="BH167"/>
  <c r="BG167"/>
  <c r="BF167"/>
  <c r="T167"/>
  <c r="R167"/>
  <c r="P167"/>
  <c r="BI160"/>
  <c r="BH160"/>
  <c r="BG160"/>
  <c r="BF160"/>
  <c r="T160"/>
  <c r="R160"/>
  <c r="P160"/>
  <c r="BI154"/>
  <c r="BH154"/>
  <c r="BG154"/>
  <c r="BF154"/>
  <c r="T154"/>
  <c r="R154"/>
  <c r="P154"/>
  <c r="BI147"/>
  <c r="BH147"/>
  <c r="BG147"/>
  <c r="BF147"/>
  <c r="T147"/>
  <c r="R147"/>
  <c r="P147"/>
  <c r="BI141"/>
  <c r="BH141"/>
  <c r="BG141"/>
  <c r="BF141"/>
  <c r="T141"/>
  <c r="R141"/>
  <c r="P141"/>
  <c r="BI135"/>
  <c r="BH135"/>
  <c r="BG135"/>
  <c r="BF135"/>
  <c r="T135"/>
  <c r="R135"/>
  <c r="P135"/>
  <c r="BI130"/>
  <c r="BH130"/>
  <c r="BG130"/>
  <c r="BF130"/>
  <c r="T130"/>
  <c r="R130"/>
  <c r="P130"/>
  <c r="BI125"/>
  <c r="BH125"/>
  <c r="BG125"/>
  <c r="BF125"/>
  <c r="T125"/>
  <c r="R125"/>
  <c r="P125"/>
  <c r="BI122"/>
  <c r="BH122"/>
  <c r="BG122"/>
  <c r="BF122"/>
  <c r="T122"/>
  <c r="R122"/>
  <c r="P122"/>
  <c r="BI119"/>
  <c r="BH119"/>
  <c r="BG119"/>
  <c r="BF119"/>
  <c r="T119"/>
  <c r="R119"/>
  <c r="P119"/>
  <c r="BI112"/>
  <c r="BH112"/>
  <c r="BG112"/>
  <c r="BF112"/>
  <c r="T112"/>
  <c r="R112"/>
  <c r="P112"/>
  <c r="BI106"/>
  <c r="BH106"/>
  <c r="BG106"/>
  <c r="BF106"/>
  <c r="T106"/>
  <c r="R106"/>
  <c r="P106"/>
  <c r="BI100"/>
  <c r="BH100"/>
  <c r="BG100"/>
  <c r="BF100"/>
  <c r="T100"/>
  <c r="R100"/>
  <c r="P100"/>
  <c r="BI94"/>
  <c r="BH94"/>
  <c r="BG94"/>
  <c r="BF94"/>
  <c r="T94"/>
  <c r="R94"/>
  <c r="P94"/>
  <c r="J88"/>
  <c r="J87"/>
  <c r="F87"/>
  <c r="F85"/>
  <c r="E83"/>
  <c r="J59"/>
  <c r="J58"/>
  <c r="F58"/>
  <c r="F56"/>
  <c r="E54"/>
  <c r="J20"/>
  <c r="E20"/>
  <c r="F88"/>
  <c r="J19"/>
  <c r="J14"/>
  <c r="J56"/>
  <c r="E7"/>
  <c r="E79"/>
  <c i="7" r="J39"/>
  <c r="J38"/>
  <c i="1" r="AY61"/>
  <c i="7" r="J37"/>
  <c i="1" r="AX61"/>
  <c i="7" r="BI113"/>
  <c r="BH113"/>
  <c r="BG113"/>
  <c r="BF113"/>
  <c r="T113"/>
  <c r="R113"/>
  <c r="P113"/>
  <c r="BI110"/>
  <c r="BH110"/>
  <c r="BG110"/>
  <c r="BF110"/>
  <c r="T110"/>
  <c r="R110"/>
  <c r="P110"/>
  <c r="BI108"/>
  <c r="BH108"/>
  <c r="BG108"/>
  <c r="BF108"/>
  <c r="T108"/>
  <c r="R108"/>
  <c r="P108"/>
  <c r="BI105"/>
  <c r="BH105"/>
  <c r="BG105"/>
  <c r="BF105"/>
  <c r="T105"/>
  <c r="T104"/>
  <c r="R105"/>
  <c r="R104"/>
  <c r="P105"/>
  <c r="P104"/>
  <c r="BI102"/>
  <c r="BH102"/>
  <c r="BG102"/>
  <c r="BF102"/>
  <c r="T102"/>
  <c r="T101"/>
  <c r="R102"/>
  <c r="R101"/>
  <c r="P102"/>
  <c r="P101"/>
  <c r="BI99"/>
  <c r="BH99"/>
  <c r="BG99"/>
  <c r="BF99"/>
  <c r="T99"/>
  <c r="R99"/>
  <c r="P99"/>
  <c r="BI97"/>
  <c r="BH97"/>
  <c r="BG97"/>
  <c r="BF97"/>
  <c r="T97"/>
  <c r="R97"/>
  <c r="P97"/>
  <c r="BI94"/>
  <c r="BH94"/>
  <c r="BG94"/>
  <c r="BF94"/>
  <c r="T94"/>
  <c r="R94"/>
  <c r="P94"/>
  <c r="BI92"/>
  <c r="BH92"/>
  <c r="BG92"/>
  <c r="BF92"/>
  <c r="T92"/>
  <c r="R92"/>
  <c r="P92"/>
  <c r="J87"/>
  <c r="J86"/>
  <c r="F86"/>
  <c r="F84"/>
  <c r="E82"/>
  <c r="J59"/>
  <c r="J58"/>
  <c r="F58"/>
  <c r="F56"/>
  <c r="E54"/>
  <c r="J20"/>
  <c r="E20"/>
  <c r="F87"/>
  <c r="J19"/>
  <c r="J14"/>
  <c r="J84"/>
  <c r="E7"/>
  <c r="E78"/>
  <c i="6" r="J39"/>
  <c r="J38"/>
  <c i="1" r="AY60"/>
  <c i="6" r="J37"/>
  <c i="1" r="AX60"/>
  <c i="6"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10"/>
  <c r="BH110"/>
  <c r="BG110"/>
  <c r="BF110"/>
  <c r="T110"/>
  <c r="R110"/>
  <c r="P110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BI90"/>
  <c r="BH90"/>
  <c r="BG90"/>
  <c r="BF90"/>
  <c r="T90"/>
  <c r="R90"/>
  <c r="P90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59"/>
  <c r="J19"/>
  <c r="J14"/>
  <c r="J80"/>
  <c r="E7"/>
  <c r="E50"/>
  <c i="5" r="J39"/>
  <c r="J38"/>
  <c i="1" r="AY59"/>
  <c i="5" r="J37"/>
  <c i="1" r="AX59"/>
  <c i="5" r="BI110"/>
  <c r="BH110"/>
  <c r="BG110"/>
  <c r="BF110"/>
  <c r="T110"/>
  <c r="R110"/>
  <c r="P110"/>
  <c r="BI108"/>
  <c r="BH108"/>
  <c r="BG108"/>
  <c r="BF108"/>
  <c r="T108"/>
  <c r="R108"/>
  <c r="P108"/>
  <c r="BI105"/>
  <c r="BH105"/>
  <c r="BG105"/>
  <c r="BF105"/>
  <c r="T105"/>
  <c r="T104"/>
  <c r="R105"/>
  <c r="R104"/>
  <c r="P105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BI94"/>
  <c r="BH94"/>
  <c r="BG94"/>
  <c r="BF94"/>
  <c r="T94"/>
  <c r="R94"/>
  <c r="P94"/>
  <c r="BI91"/>
  <c r="BH91"/>
  <c r="BG91"/>
  <c r="BF91"/>
  <c r="T91"/>
  <c r="T90"/>
  <c r="R91"/>
  <c r="R90"/>
  <c r="P91"/>
  <c r="P90"/>
  <c r="J86"/>
  <c r="J85"/>
  <c r="F85"/>
  <c r="F83"/>
  <c r="E81"/>
  <c r="J59"/>
  <c r="J58"/>
  <c r="F58"/>
  <c r="F56"/>
  <c r="E54"/>
  <c r="J20"/>
  <c r="E20"/>
  <c r="F86"/>
  <c r="J19"/>
  <c r="J14"/>
  <c r="J83"/>
  <c r="E7"/>
  <c r="E77"/>
  <c i="4" r="J39"/>
  <c r="J38"/>
  <c i="1" r="AY58"/>
  <c i="4" r="J37"/>
  <c i="1" r="AX58"/>
  <c i="4" r="BI297"/>
  <c r="BH297"/>
  <c r="BG297"/>
  <c r="BF297"/>
  <c r="T297"/>
  <c r="T296"/>
  <c r="R297"/>
  <c r="R296"/>
  <c r="P297"/>
  <c r="P296"/>
  <c r="BI293"/>
  <c r="BH293"/>
  <c r="BG293"/>
  <c r="BF293"/>
  <c r="T293"/>
  <c r="R293"/>
  <c r="P293"/>
  <c r="BI291"/>
  <c r="BH291"/>
  <c r="BG291"/>
  <c r="BF291"/>
  <c r="T291"/>
  <c r="R291"/>
  <c r="P291"/>
  <c r="BI288"/>
  <c r="BH288"/>
  <c r="BG288"/>
  <c r="BF288"/>
  <c r="T288"/>
  <c r="R288"/>
  <c r="P288"/>
  <c r="BI285"/>
  <c r="BH285"/>
  <c r="BG285"/>
  <c r="BF285"/>
  <c r="T285"/>
  <c r="R285"/>
  <c r="P285"/>
  <c r="BI282"/>
  <c r="BH282"/>
  <c r="BG282"/>
  <c r="BF282"/>
  <c r="T282"/>
  <c r="R282"/>
  <c r="P282"/>
  <c r="BI279"/>
  <c r="BH279"/>
  <c r="BG279"/>
  <c r="BF279"/>
  <c r="T279"/>
  <c r="R279"/>
  <c r="P279"/>
  <c r="BI275"/>
  <c r="BH275"/>
  <c r="BG275"/>
  <c r="BF275"/>
  <c r="T275"/>
  <c r="R275"/>
  <c r="P275"/>
  <c r="BI272"/>
  <c r="BH272"/>
  <c r="BG272"/>
  <c r="BF272"/>
  <c r="T272"/>
  <c r="R272"/>
  <c r="P272"/>
  <c r="BI270"/>
  <c r="BH270"/>
  <c r="BG270"/>
  <c r="BF270"/>
  <c r="T270"/>
  <c r="R270"/>
  <c r="P270"/>
  <c r="BI267"/>
  <c r="BH267"/>
  <c r="BG267"/>
  <c r="BF267"/>
  <c r="T267"/>
  <c r="R267"/>
  <c r="P267"/>
  <c r="BI264"/>
  <c r="BH264"/>
  <c r="BG264"/>
  <c r="BF264"/>
  <c r="T264"/>
  <c r="R264"/>
  <c r="P264"/>
  <c r="BI261"/>
  <c r="BH261"/>
  <c r="BG261"/>
  <c r="BF261"/>
  <c r="T261"/>
  <c r="R261"/>
  <c r="P261"/>
  <c r="BI259"/>
  <c r="BH259"/>
  <c r="BG259"/>
  <c r="BF259"/>
  <c r="T259"/>
  <c r="R259"/>
  <c r="P259"/>
  <c r="BI256"/>
  <c r="BH256"/>
  <c r="BG256"/>
  <c r="BF256"/>
  <c r="T256"/>
  <c r="R256"/>
  <c r="P256"/>
  <c r="BI254"/>
  <c r="BH254"/>
  <c r="BG254"/>
  <c r="BF254"/>
  <c r="T254"/>
  <c r="R254"/>
  <c r="P254"/>
  <c r="BI251"/>
  <c r="BH251"/>
  <c r="BG251"/>
  <c r="BF251"/>
  <c r="T251"/>
  <c r="R251"/>
  <c r="P251"/>
  <c r="BI248"/>
  <c r="BH248"/>
  <c r="BG248"/>
  <c r="BF248"/>
  <c r="T248"/>
  <c r="R248"/>
  <c r="P248"/>
  <c r="BI245"/>
  <c r="BH245"/>
  <c r="BG245"/>
  <c r="BF245"/>
  <c r="T245"/>
  <c r="R245"/>
  <c r="P245"/>
  <c r="BI242"/>
  <c r="BH242"/>
  <c r="BG242"/>
  <c r="BF242"/>
  <c r="T242"/>
  <c r="R242"/>
  <c r="P242"/>
  <c r="BI239"/>
  <c r="BH239"/>
  <c r="BG239"/>
  <c r="BF239"/>
  <c r="T239"/>
  <c r="R239"/>
  <c r="P239"/>
  <c r="BI236"/>
  <c r="BH236"/>
  <c r="BG236"/>
  <c r="BF236"/>
  <c r="T236"/>
  <c r="R236"/>
  <c r="P236"/>
  <c r="BI233"/>
  <c r="BH233"/>
  <c r="BG233"/>
  <c r="BF233"/>
  <c r="T233"/>
  <c r="R233"/>
  <c r="P233"/>
  <c r="BI229"/>
  <c r="BH229"/>
  <c r="BG229"/>
  <c r="BF229"/>
  <c r="T229"/>
  <c r="T228"/>
  <c r="R229"/>
  <c r="R228"/>
  <c r="P229"/>
  <c r="P228"/>
  <c r="BI225"/>
  <c r="BH225"/>
  <c r="BG225"/>
  <c r="BF225"/>
  <c r="T225"/>
  <c r="R225"/>
  <c r="P225"/>
  <c r="BI222"/>
  <c r="BH222"/>
  <c r="BG222"/>
  <c r="BF222"/>
  <c r="T222"/>
  <c r="R222"/>
  <c r="P222"/>
  <c r="BI219"/>
  <c r="BH219"/>
  <c r="BG219"/>
  <c r="BF219"/>
  <c r="T219"/>
  <c r="R219"/>
  <c r="P219"/>
  <c r="BI215"/>
  <c r="BH215"/>
  <c r="BG215"/>
  <c r="BF215"/>
  <c r="T215"/>
  <c r="R215"/>
  <c r="P215"/>
  <c r="BI212"/>
  <c r="BH212"/>
  <c r="BG212"/>
  <c r="BF212"/>
  <c r="T212"/>
  <c r="R212"/>
  <c r="P212"/>
  <c r="BI210"/>
  <c r="BH210"/>
  <c r="BG210"/>
  <c r="BF210"/>
  <c r="T210"/>
  <c r="R210"/>
  <c r="P210"/>
  <c r="BI207"/>
  <c r="BH207"/>
  <c r="BG207"/>
  <c r="BF207"/>
  <c r="T207"/>
  <c r="R207"/>
  <c r="P207"/>
  <c r="BI204"/>
  <c r="BH204"/>
  <c r="BG204"/>
  <c r="BF204"/>
  <c r="T204"/>
  <c r="R204"/>
  <c r="P204"/>
  <c r="BI201"/>
  <c r="BH201"/>
  <c r="BG201"/>
  <c r="BF201"/>
  <c r="T201"/>
  <c r="R201"/>
  <c r="P201"/>
  <c r="BI198"/>
  <c r="BH198"/>
  <c r="BG198"/>
  <c r="BF198"/>
  <c r="T198"/>
  <c r="R198"/>
  <c r="P198"/>
  <c r="BI195"/>
  <c r="BH195"/>
  <c r="BG195"/>
  <c r="BF195"/>
  <c r="T195"/>
  <c r="R195"/>
  <c r="P195"/>
  <c r="BI192"/>
  <c r="BH192"/>
  <c r="BG192"/>
  <c r="BF192"/>
  <c r="T192"/>
  <c r="R192"/>
  <c r="P192"/>
  <c r="BI189"/>
  <c r="BH189"/>
  <c r="BG189"/>
  <c r="BF189"/>
  <c r="T189"/>
  <c r="R189"/>
  <c r="P189"/>
  <c r="BI186"/>
  <c r="BH186"/>
  <c r="BG186"/>
  <c r="BF186"/>
  <c r="T186"/>
  <c r="R186"/>
  <c r="P186"/>
  <c r="BI183"/>
  <c r="BH183"/>
  <c r="BG183"/>
  <c r="BF183"/>
  <c r="T183"/>
  <c r="R183"/>
  <c r="P183"/>
  <c r="BI180"/>
  <c r="BH180"/>
  <c r="BG180"/>
  <c r="BF180"/>
  <c r="T180"/>
  <c r="R180"/>
  <c r="P180"/>
  <c r="BI177"/>
  <c r="BH177"/>
  <c r="BG177"/>
  <c r="BF177"/>
  <c r="T177"/>
  <c r="R177"/>
  <c r="P177"/>
  <c r="BI173"/>
  <c r="BH173"/>
  <c r="BG173"/>
  <c r="BF173"/>
  <c r="T173"/>
  <c r="R173"/>
  <c r="P173"/>
  <c r="BI170"/>
  <c r="BH170"/>
  <c r="BG170"/>
  <c r="BF170"/>
  <c r="T170"/>
  <c r="R170"/>
  <c r="P170"/>
  <c r="BI168"/>
  <c r="BH168"/>
  <c r="BG168"/>
  <c r="BF168"/>
  <c r="T168"/>
  <c r="R168"/>
  <c r="P168"/>
  <c r="BI165"/>
  <c r="BH165"/>
  <c r="BG165"/>
  <c r="BF165"/>
  <c r="T165"/>
  <c r="R165"/>
  <c r="P165"/>
  <c r="BI162"/>
  <c r="BH162"/>
  <c r="BG162"/>
  <c r="BF162"/>
  <c r="T162"/>
  <c r="R162"/>
  <c r="P162"/>
  <c r="BI159"/>
  <c r="BH159"/>
  <c r="BG159"/>
  <c r="BF159"/>
  <c r="T159"/>
  <c r="R159"/>
  <c r="P159"/>
  <c r="BI156"/>
  <c r="BH156"/>
  <c r="BG156"/>
  <c r="BF156"/>
  <c r="T156"/>
  <c r="R156"/>
  <c r="P156"/>
  <c r="BI152"/>
  <c r="BH152"/>
  <c r="BG152"/>
  <c r="BF152"/>
  <c r="T152"/>
  <c r="R152"/>
  <c r="P152"/>
  <c r="BI150"/>
  <c r="BH150"/>
  <c r="BG150"/>
  <c r="BF150"/>
  <c r="T150"/>
  <c r="R150"/>
  <c r="P150"/>
  <c r="BI146"/>
  <c r="BH146"/>
  <c r="BG146"/>
  <c r="BF146"/>
  <c r="T146"/>
  <c r="R146"/>
  <c r="P146"/>
  <c r="BI143"/>
  <c r="BH143"/>
  <c r="BG143"/>
  <c r="BF143"/>
  <c r="T143"/>
  <c r="R143"/>
  <c r="P143"/>
  <c r="BI140"/>
  <c r="BH140"/>
  <c r="BG140"/>
  <c r="BF140"/>
  <c r="T140"/>
  <c r="R140"/>
  <c r="P140"/>
  <c r="BI137"/>
  <c r="BH137"/>
  <c r="BG137"/>
  <c r="BF137"/>
  <c r="T137"/>
  <c r="R137"/>
  <c r="P137"/>
  <c r="BI134"/>
  <c r="BH134"/>
  <c r="BG134"/>
  <c r="BF134"/>
  <c r="T134"/>
  <c r="R134"/>
  <c r="P134"/>
  <c r="BI131"/>
  <c r="BH131"/>
  <c r="BG131"/>
  <c r="BF131"/>
  <c r="T131"/>
  <c r="R131"/>
  <c r="P131"/>
  <c r="BI128"/>
  <c r="BH128"/>
  <c r="BG128"/>
  <c r="BF128"/>
  <c r="T128"/>
  <c r="R128"/>
  <c r="P128"/>
  <c r="BI125"/>
  <c r="BH125"/>
  <c r="BG125"/>
  <c r="BF125"/>
  <c r="T125"/>
  <c r="R125"/>
  <c r="P125"/>
  <c r="BI122"/>
  <c r="BH122"/>
  <c r="BG122"/>
  <c r="BF122"/>
  <c r="T122"/>
  <c r="R122"/>
  <c r="P122"/>
  <c r="BI118"/>
  <c r="BH118"/>
  <c r="BG118"/>
  <c r="BF118"/>
  <c r="T118"/>
  <c r="R118"/>
  <c r="P118"/>
  <c r="BI114"/>
  <c r="BH114"/>
  <c r="BG114"/>
  <c r="BF114"/>
  <c r="T114"/>
  <c r="R114"/>
  <c r="P114"/>
  <c r="BI111"/>
  <c r="BH111"/>
  <c r="BG111"/>
  <c r="BF111"/>
  <c r="T111"/>
  <c r="R111"/>
  <c r="P111"/>
  <c r="BI106"/>
  <c r="BH106"/>
  <c r="BG106"/>
  <c r="BF106"/>
  <c r="T106"/>
  <c r="T105"/>
  <c r="R106"/>
  <c r="R105"/>
  <c r="P106"/>
  <c r="P105"/>
  <c r="BI101"/>
  <c r="BH101"/>
  <c r="BG101"/>
  <c r="BF101"/>
  <c r="T101"/>
  <c r="T95"/>
  <c r="R101"/>
  <c r="R95"/>
  <c r="P101"/>
  <c r="P95"/>
  <c r="BI96"/>
  <c r="BH96"/>
  <c r="BG96"/>
  <c r="BF96"/>
  <c r="T96"/>
  <c r="R96"/>
  <c r="P96"/>
  <c r="J91"/>
  <c r="J90"/>
  <c r="F90"/>
  <c r="F88"/>
  <c r="E86"/>
  <c r="J59"/>
  <c r="J58"/>
  <c r="F58"/>
  <c r="F56"/>
  <c r="E54"/>
  <c r="J20"/>
  <c r="E20"/>
  <c r="F91"/>
  <c r="J19"/>
  <c r="J14"/>
  <c r="J88"/>
  <c r="E7"/>
  <c r="E82"/>
  <c i="3" r="J39"/>
  <c r="J38"/>
  <c i="1" r="AY57"/>
  <c i="3" r="J37"/>
  <c i="1" r="AX57"/>
  <c i="3" r="BI642"/>
  <c r="BH642"/>
  <c r="BG642"/>
  <c r="BF642"/>
  <c r="T642"/>
  <c r="R642"/>
  <c r="P642"/>
  <c r="BI623"/>
  <c r="BH623"/>
  <c r="BG623"/>
  <c r="BF623"/>
  <c r="T623"/>
  <c r="R623"/>
  <c r="P623"/>
  <c r="BI617"/>
  <c r="BH617"/>
  <c r="BG617"/>
  <c r="BF617"/>
  <c r="T617"/>
  <c r="R617"/>
  <c r="P617"/>
  <c r="BI598"/>
  <c r="BH598"/>
  <c r="BG598"/>
  <c r="BF598"/>
  <c r="T598"/>
  <c r="R598"/>
  <c r="P598"/>
  <c r="BI594"/>
  <c r="BH594"/>
  <c r="BG594"/>
  <c r="BF594"/>
  <c r="T594"/>
  <c r="R594"/>
  <c r="P594"/>
  <c r="BI591"/>
  <c r="BH591"/>
  <c r="BG591"/>
  <c r="BF591"/>
  <c r="T591"/>
  <c r="R591"/>
  <c r="P591"/>
  <c r="BI580"/>
  <c r="BH580"/>
  <c r="BG580"/>
  <c r="BF580"/>
  <c r="T580"/>
  <c r="R580"/>
  <c r="P580"/>
  <c r="BI569"/>
  <c r="BH569"/>
  <c r="BG569"/>
  <c r="BF569"/>
  <c r="T569"/>
  <c r="R569"/>
  <c r="P569"/>
  <c r="BI558"/>
  <c r="BH558"/>
  <c r="BG558"/>
  <c r="BF558"/>
  <c r="T558"/>
  <c r="R558"/>
  <c r="P558"/>
  <c r="BI554"/>
  <c r="BH554"/>
  <c r="BG554"/>
  <c r="BF554"/>
  <c r="T554"/>
  <c r="R554"/>
  <c r="P554"/>
  <c r="BI551"/>
  <c r="BH551"/>
  <c r="BG551"/>
  <c r="BF551"/>
  <c r="T551"/>
  <c r="R551"/>
  <c r="P551"/>
  <c r="BI542"/>
  <c r="BH542"/>
  <c r="BG542"/>
  <c r="BF542"/>
  <c r="T542"/>
  <c r="R542"/>
  <c r="P542"/>
  <c r="BI539"/>
  <c r="BH539"/>
  <c r="BG539"/>
  <c r="BF539"/>
  <c r="T539"/>
  <c r="R539"/>
  <c r="P539"/>
  <c r="BI531"/>
  <c r="BH531"/>
  <c r="BG531"/>
  <c r="BF531"/>
  <c r="T531"/>
  <c r="R531"/>
  <c r="P531"/>
  <c r="BI522"/>
  <c r="BH522"/>
  <c r="BG522"/>
  <c r="BF522"/>
  <c r="T522"/>
  <c r="R522"/>
  <c r="P522"/>
  <c r="BI513"/>
  <c r="BH513"/>
  <c r="BG513"/>
  <c r="BF513"/>
  <c r="T513"/>
  <c r="R513"/>
  <c r="P513"/>
  <c r="BI509"/>
  <c r="BH509"/>
  <c r="BG509"/>
  <c r="BF509"/>
  <c r="T509"/>
  <c r="R509"/>
  <c r="P509"/>
  <c r="BI507"/>
  <c r="BH507"/>
  <c r="BG507"/>
  <c r="BF507"/>
  <c r="T507"/>
  <c r="R507"/>
  <c r="P507"/>
  <c r="BI501"/>
  <c r="BH501"/>
  <c r="BG501"/>
  <c r="BF501"/>
  <c r="T501"/>
  <c r="R501"/>
  <c r="P501"/>
  <c r="BI499"/>
  <c r="BH499"/>
  <c r="BG499"/>
  <c r="BF499"/>
  <c r="T499"/>
  <c r="R499"/>
  <c r="P499"/>
  <c r="BI497"/>
  <c r="BH497"/>
  <c r="BG497"/>
  <c r="BF497"/>
  <c r="T497"/>
  <c r="R497"/>
  <c r="P497"/>
  <c r="BI495"/>
  <c r="BH495"/>
  <c r="BG495"/>
  <c r="BF495"/>
  <c r="T495"/>
  <c r="R495"/>
  <c r="P495"/>
  <c r="BI493"/>
  <c r="BH493"/>
  <c r="BG493"/>
  <c r="BF493"/>
  <c r="T493"/>
  <c r="R493"/>
  <c r="P493"/>
  <c r="BI484"/>
  <c r="BH484"/>
  <c r="BG484"/>
  <c r="BF484"/>
  <c r="T484"/>
  <c r="R484"/>
  <c r="P484"/>
  <c r="BI480"/>
  <c r="BH480"/>
  <c r="BG480"/>
  <c r="BF480"/>
  <c r="T480"/>
  <c r="R480"/>
  <c r="P480"/>
  <c r="BI478"/>
  <c r="BH478"/>
  <c r="BG478"/>
  <c r="BF478"/>
  <c r="T478"/>
  <c r="R478"/>
  <c r="P478"/>
  <c r="BI469"/>
  <c r="BH469"/>
  <c r="BG469"/>
  <c r="BF469"/>
  <c r="T469"/>
  <c r="R469"/>
  <c r="P469"/>
  <c r="BI467"/>
  <c r="BH467"/>
  <c r="BG467"/>
  <c r="BF467"/>
  <c r="T467"/>
  <c r="R467"/>
  <c r="P467"/>
  <c r="BI465"/>
  <c r="BH465"/>
  <c r="BG465"/>
  <c r="BF465"/>
  <c r="T465"/>
  <c r="R465"/>
  <c r="P465"/>
  <c r="BI463"/>
  <c r="BH463"/>
  <c r="BG463"/>
  <c r="BF463"/>
  <c r="T463"/>
  <c r="R463"/>
  <c r="P463"/>
  <c r="BI461"/>
  <c r="BH461"/>
  <c r="BG461"/>
  <c r="BF461"/>
  <c r="T461"/>
  <c r="R461"/>
  <c r="P461"/>
  <c r="BI459"/>
  <c r="BH459"/>
  <c r="BG459"/>
  <c r="BF459"/>
  <c r="T459"/>
  <c r="R459"/>
  <c r="P459"/>
  <c r="BI457"/>
  <c r="BH457"/>
  <c r="BG457"/>
  <c r="BF457"/>
  <c r="T457"/>
  <c r="R457"/>
  <c r="P457"/>
  <c r="BI446"/>
  <c r="BH446"/>
  <c r="BG446"/>
  <c r="BF446"/>
  <c r="T446"/>
  <c r="R446"/>
  <c r="P446"/>
  <c r="BI444"/>
  <c r="BH444"/>
  <c r="BG444"/>
  <c r="BF444"/>
  <c r="T444"/>
  <c r="R444"/>
  <c r="P444"/>
  <c r="BI442"/>
  <c r="BH442"/>
  <c r="BG442"/>
  <c r="BF442"/>
  <c r="T442"/>
  <c r="R442"/>
  <c r="P442"/>
  <c r="BI440"/>
  <c r="BH440"/>
  <c r="BG440"/>
  <c r="BF440"/>
  <c r="T440"/>
  <c r="R440"/>
  <c r="P440"/>
  <c r="BI438"/>
  <c r="BH438"/>
  <c r="BG438"/>
  <c r="BF438"/>
  <c r="T438"/>
  <c r="R438"/>
  <c r="P438"/>
  <c r="BI425"/>
  <c r="BH425"/>
  <c r="BG425"/>
  <c r="BF425"/>
  <c r="T425"/>
  <c r="R425"/>
  <c r="P425"/>
  <c r="BI423"/>
  <c r="BH423"/>
  <c r="BG423"/>
  <c r="BF423"/>
  <c r="T423"/>
  <c r="R423"/>
  <c r="P423"/>
  <c r="BI417"/>
  <c r="BH417"/>
  <c r="BG417"/>
  <c r="BF417"/>
  <c r="T417"/>
  <c r="R417"/>
  <c r="P417"/>
  <c r="BI414"/>
  <c r="BH414"/>
  <c r="BG414"/>
  <c r="BF414"/>
  <c r="T414"/>
  <c r="R414"/>
  <c r="P414"/>
  <c r="BI408"/>
  <c r="BH408"/>
  <c r="BG408"/>
  <c r="BF408"/>
  <c r="T408"/>
  <c r="R408"/>
  <c r="P408"/>
  <c r="BI406"/>
  <c r="BH406"/>
  <c r="BG406"/>
  <c r="BF406"/>
  <c r="T406"/>
  <c r="R406"/>
  <c r="P406"/>
  <c r="BI400"/>
  <c r="BH400"/>
  <c r="BG400"/>
  <c r="BF400"/>
  <c r="T400"/>
  <c r="R400"/>
  <c r="P400"/>
  <c r="BI396"/>
  <c r="BH396"/>
  <c r="BG396"/>
  <c r="BF396"/>
  <c r="T396"/>
  <c r="R396"/>
  <c r="P396"/>
  <c r="BI389"/>
  <c r="BH389"/>
  <c r="BG389"/>
  <c r="BF389"/>
  <c r="T389"/>
  <c r="R389"/>
  <c r="P389"/>
  <c r="BI383"/>
  <c r="BH383"/>
  <c r="BG383"/>
  <c r="BF383"/>
  <c r="T383"/>
  <c r="R383"/>
  <c r="P383"/>
  <c r="BI376"/>
  <c r="BH376"/>
  <c r="BG376"/>
  <c r="BF376"/>
  <c r="T376"/>
  <c r="R376"/>
  <c r="P376"/>
  <c r="BI372"/>
  <c r="BH372"/>
  <c r="BG372"/>
  <c r="BF372"/>
  <c r="T372"/>
  <c r="R372"/>
  <c r="P372"/>
  <c r="BI365"/>
  <c r="BH365"/>
  <c r="BG365"/>
  <c r="BF365"/>
  <c r="T365"/>
  <c r="R365"/>
  <c r="P365"/>
  <c r="BI362"/>
  <c r="BH362"/>
  <c r="BG362"/>
  <c r="BF362"/>
  <c r="T362"/>
  <c r="R362"/>
  <c r="P362"/>
  <c r="BI355"/>
  <c r="BH355"/>
  <c r="BG355"/>
  <c r="BF355"/>
  <c r="T355"/>
  <c r="R355"/>
  <c r="P355"/>
  <c r="BI348"/>
  <c r="BH348"/>
  <c r="BG348"/>
  <c r="BF348"/>
  <c r="T348"/>
  <c r="R348"/>
  <c r="P348"/>
  <c r="BI341"/>
  <c r="BH341"/>
  <c r="BG341"/>
  <c r="BF341"/>
  <c r="T341"/>
  <c r="R341"/>
  <c r="P341"/>
  <c r="BI337"/>
  <c r="BH337"/>
  <c r="BG337"/>
  <c r="BF337"/>
  <c r="T337"/>
  <c r="R337"/>
  <c r="P337"/>
  <c r="BI334"/>
  <c r="BH334"/>
  <c r="BG334"/>
  <c r="BF334"/>
  <c r="T334"/>
  <c r="R334"/>
  <c r="P334"/>
  <c r="BI331"/>
  <c r="BH331"/>
  <c r="BG331"/>
  <c r="BF331"/>
  <c r="T331"/>
  <c r="R331"/>
  <c r="P331"/>
  <c r="BI328"/>
  <c r="BH328"/>
  <c r="BG328"/>
  <c r="BF328"/>
  <c r="T328"/>
  <c r="R328"/>
  <c r="P328"/>
  <c r="BI321"/>
  <c r="BH321"/>
  <c r="BG321"/>
  <c r="BF321"/>
  <c r="T321"/>
  <c r="R321"/>
  <c r="P321"/>
  <c r="BI317"/>
  <c r="BH317"/>
  <c r="BG317"/>
  <c r="BF317"/>
  <c r="T317"/>
  <c r="R317"/>
  <c r="P317"/>
  <c r="BI314"/>
  <c r="BH314"/>
  <c r="BG314"/>
  <c r="BF314"/>
  <c r="T314"/>
  <c r="R314"/>
  <c r="P314"/>
  <c r="BI307"/>
  <c r="BH307"/>
  <c r="BG307"/>
  <c r="BF307"/>
  <c r="T307"/>
  <c r="R307"/>
  <c r="P307"/>
  <c r="BI304"/>
  <c r="BH304"/>
  <c r="BG304"/>
  <c r="BF304"/>
  <c r="T304"/>
  <c r="R304"/>
  <c r="P304"/>
  <c r="BI301"/>
  <c r="BH301"/>
  <c r="BG301"/>
  <c r="BF301"/>
  <c r="T301"/>
  <c r="R301"/>
  <c r="P301"/>
  <c r="BI292"/>
  <c r="BH292"/>
  <c r="BG292"/>
  <c r="BF292"/>
  <c r="T292"/>
  <c r="R292"/>
  <c r="P292"/>
  <c r="BI287"/>
  <c r="BH287"/>
  <c r="BG287"/>
  <c r="BF287"/>
  <c r="T287"/>
  <c r="T286"/>
  <c r="R287"/>
  <c r="R286"/>
  <c r="P287"/>
  <c r="P286"/>
  <c r="BI284"/>
  <c r="BH284"/>
  <c r="BG284"/>
  <c r="BF284"/>
  <c r="T284"/>
  <c r="R284"/>
  <c r="P284"/>
  <c r="BI282"/>
  <c r="BH282"/>
  <c r="BG282"/>
  <c r="BF282"/>
  <c r="T282"/>
  <c r="R282"/>
  <c r="P282"/>
  <c r="BI280"/>
  <c r="BH280"/>
  <c r="BG280"/>
  <c r="BF280"/>
  <c r="T280"/>
  <c r="R280"/>
  <c r="P280"/>
  <c r="BI269"/>
  <c r="BH269"/>
  <c r="BG269"/>
  <c r="BF269"/>
  <c r="T269"/>
  <c r="R269"/>
  <c r="P269"/>
  <c r="BI263"/>
  <c r="BH263"/>
  <c r="BG263"/>
  <c r="BF263"/>
  <c r="T263"/>
  <c r="R263"/>
  <c r="P263"/>
  <c r="BI260"/>
  <c r="BH260"/>
  <c r="BG260"/>
  <c r="BF260"/>
  <c r="T260"/>
  <c r="R260"/>
  <c r="P260"/>
  <c r="BI254"/>
  <c r="BH254"/>
  <c r="BG254"/>
  <c r="BF254"/>
  <c r="T254"/>
  <c r="R254"/>
  <c r="P254"/>
  <c r="BI242"/>
  <c r="BH242"/>
  <c r="BG242"/>
  <c r="BF242"/>
  <c r="T242"/>
  <c r="R242"/>
  <c r="P242"/>
  <c r="BI228"/>
  <c r="BH228"/>
  <c r="BG228"/>
  <c r="BF228"/>
  <c r="T228"/>
  <c r="R228"/>
  <c r="P228"/>
  <c r="BI225"/>
  <c r="BH225"/>
  <c r="BG225"/>
  <c r="BF225"/>
  <c r="T225"/>
  <c r="R225"/>
  <c r="P225"/>
  <c r="BI213"/>
  <c r="BH213"/>
  <c r="BG213"/>
  <c r="BF213"/>
  <c r="T213"/>
  <c r="R213"/>
  <c r="P213"/>
  <c r="BI199"/>
  <c r="BH199"/>
  <c r="BG199"/>
  <c r="BF199"/>
  <c r="T199"/>
  <c r="R199"/>
  <c r="P199"/>
  <c r="BI187"/>
  <c r="BH187"/>
  <c r="BG187"/>
  <c r="BF187"/>
  <c r="T187"/>
  <c r="R187"/>
  <c r="P187"/>
  <c r="BI180"/>
  <c r="BH180"/>
  <c r="BG180"/>
  <c r="BF180"/>
  <c r="T180"/>
  <c r="R180"/>
  <c r="P180"/>
  <c r="BI173"/>
  <c r="BH173"/>
  <c r="BG173"/>
  <c r="BF173"/>
  <c r="T173"/>
  <c r="R173"/>
  <c r="P173"/>
  <c r="BI160"/>
  <c r="BH160"/>
  <c r="BG160"/>
  <c r="BF160"/>
  <c r="T160"/>
  <c r="R160"/>
  <c r="P160"/>
  <c r="BI147"/>
  <c r="BH147"/>
  <c r="BG147"/>
  <c r="BF147"/>
  <c r="T147"/>
  <c r="R147"/>
  <c r="P147"/>
  <c r="BI140"/>
  <c r="BH140"/>
  <c r="BG140"/>
  <c r="BF140"/>
  <c r="T140"/>
  <c r="R140"/>
  <c r="P140"/>
  <c r="BI134"/>
  <c r="BH134"/>
  <c r="BG134"/>
  <c r="BF134"/>
  <c r="T134"/>
  <c r="R134"/>
  <c r="P134"/>
  <c r="BI128"/>
  <c r="BH128"/>
  <c r="BG128"/>
  <c r="BF128"/>
  <c r="T128"/>
  <c r="R128"/>
  <c r="P128"/>
  <c r="BI122"/>
  <c r="BH122"/>
  <c r="BG122"/>
  <c r="BF122"/>
  <c r="T122"/>
  <c r="R122"/>
  <c r="P122"/>
  <c r="BI120"/>
  <c r="BH120"/>
  <c r="BG120"/>
  <c r="BF120"/>
  <c r="T120"/>
  <c r="R120"/>
  <c r="P120"/>
  <c r="BI113"/>
  <c r="BH113"/>
  <c r="BG113"/>
  <c r="BF113"/>
  <c r="T113"/>
  <c r="R113"/>
  <c r="P113"/>
  <c r="BI108"/>
  <c r="BH108"/>
  <c r="BG108"/>
  <c r="BF108"/>
  <c r="T108"/>
  <c r="R108"/>
  <c r="P108"/>
  <c r="BI102"/>
  <c r="BH102"/>
  <c r="BG102"/>
  <c r="BF102"/>
  <c r="T102"/>
  <c r="R102"/>
  <c r="P102"/>
  <c r="J96"/>
  <c r="J95"/>
  <c r="F95"/>
  <c r="F93"/>
  <c r="E91"/>
  <c r="J59"/>
  <c r="J58"/>
  <c r="F58"/>
  <c r="F56"/>
  <c r="E54"/>
  <c r="J20"/>
  <c r="E20"/>
  <c r="F59"/>
  <c r="J19"/>
  <c r="J14"/>
  <c r="J56"/>
  <c r="E7"/>
  <c r="E87"/>
  <c i="1" r="AY56"/>
  <c i="2" r="J39"/>
  <c r="J38"/>
  <c r="J37"/>
  <c i="1" r="AX56"/>
  <c i="2" r="BI320"/>
  <c r="BH320"/>
  <c r="BG320"/>
  <c r="BF320"/>
  <c r="T320"/>
  <c r="T319"/>
  <c r="R320"/>
  <c r="R319"/>
  <c r="P320"/>
  <c r="P319"/>
  <c r="BI313"/>
  <c r="BH313"/>
  <c r="BG313"/>
  <c r="BF313"/>
  <c r="T313"/>
  <c r="T312"/>
  <c r="R313"/>
  <c r="R312"/>
  <c r="P313"/>
  <c r="P312"/>
  <c r="BI306"/>
  <c r="BH306"/>
  <c r="BG306"/>
  <c r="BF306"/>
  <c r="T306"/>
  <c r="T305"/>
  <c r="R306"/>
  <c r="R305"/>
  <c r="P306"/>
  <c r="P305"/>
  <c r="BI299"/>
  <c r="BH299"/>
  <c r="BG299"/>
  <c r="BF299"/>
  <c r="T299"/>
  <c r="T298"/>
  <c r="R299"/>
  <c r="R298"/>
  <c r="P299"/>
  <c r="P298"/>
  <c r="BI292"/>
  <c r="BH292"/>
  <c r="BG292"/>
  <c r="BF292"/>
  <c r="T292"/>
  <c r="R292"/>
  <c r="P292"/>
  <c r="BI286"/>
  <c r="BH286"/>
  <c r="BG286"/>
  <c r="BF286"/>
  <c r="T286"/>
  <c r="R286"/>
  <c r="P286"/>
  <c r="BI280"/>
  <c r="BH280"/>
  <c r="BG280"/>
  <c r="BF280"/>
  <c r="T280"/>
  <c r="R280"/>
  <c r="P280"/>
  <c r="BI274"/>
  <c r="BH274"/>
  <c r="BG274"/>
  <c r="BF274"/>
  <c r="T274"/>
  <c r="R274"/>
  <c r="P274"/>
  <c r="BI267"/>
  <c r="BH267"/>
  <c r="BG267"/>
  <c r="BF267"/>
  <c r="T267"/>
  <c r="T260"/>
  <c r="R267"/>
  <c r="R260"/>
  <c r="P267"/>
  <c r="P260"/>
  <c r="BI261"/>
  <c r="BH261"/>
  <c r="BG261"/>
  <c r="BF261"/>
  <c r="T261"/>
  <c r="R261"/>
  <c r="P261"/>
  <c r="BI253"/>
  <c r="BH253"/>
  <c r="BG253"/>
  <c r="BF253"/>
  <c r="T253"/>
  <c r="R253"/>
  <c r="P253"/>
  <c r="BI247"/>
  <c r="BH247"/>
  <c r="BG247"/>
  <c r="BF247"/>
  <c r="T247"/>
  <c r="R247"/>
  <c r="P247"/>
  <c r="BI240"/>
  <c r="BH240"/>
  <c r="BG240"/>
  <c r="BF240"/>
  <c r="T240"/>
  <c r="R240"/>
  <c r="P240"/>
  <c r="BI234"/>
  <c r="BH234"/>
  <c r="BG234"/>
  <c r="BF234"/>
  <c r="T234"/>
  <c r="R234"/>
  <c r="P234"/>
  <c r="BI228"/>
  <c r="BH228"/>
  <c r="BG228"/>
  <c r="BF228"/>
  <c r="T228"/>
  <c r="R228"/>
  <c r="P228"/>
  <c r="BI221"/>
  <c r="BH221"/>
  <c r="BG221"/>
  <c r="BF221"/>
  <c r="T221"/>
  <c r="R221"/>
  <c r="P221"/>
  <c r="BI215"/>
  <c r="BH215"/>
  <c r="BG215"/>
  <c r="BF215"/>
  <c r="T215"/>
  <c r="R215"/>
  <c r="P215"/>
  <c r="BI208"/>
  <c r="BH208"/>
  <c r="BG208"/>
  <c r="BF208"/>
  <c r="T208"/>
  <c r="T207"/>
  <c r="R208"/>
  <c r="R207"/>
  <c r="P208"/>
  <c r="P207"/>
  <c r="BI201"/>
  <c r="BH201"/>
  <c r="BG201"/>
  <c r="BF201"/>
  <c r="T201"/>
  <c r="R201"/>
  <c r="P201"/>
  <c r="BI195"/>
  <c r="BH195"/>
  <c r="BG195"/>
  <c r="BF195"/>
  <c r="T195"/>
  <c r="R195"/>
  <c r="P195"/>
  <c r="BI189"/>
  <c r="BH189"/>
  <c r="BG189"/>
  <c r="BF189"/>
  <c r="T189"/>
  <c r="R189"/>
  <c r="P189"/>
  <c r="BI183"/>
  <c r="BH183"/>
  <c r="BG183"/>
  <c r="BF183"/>
  <c r="T183"/>
  <c r="R183"/>
  <c r="P183"/>
  <c r="BI177"/>
  <c r="BH177"/>
  <c r="BG177"/>
  <c r="BF177"/>
  <c r="T177"/>
  <c r="R177"/>
  <c r="P177"/>
  <c r="BI171"/>
  <c r="BH171"/>
  <c r="BG171"/>
  <c r="BF171"/>
  <c r="T171"/>
  <c r="R171"/>
  <c r="P171"/>
  <c r="BI165"/>
  <c r="BH165"/>
  <c r="BG165"/>
  <c r="BF165"/>
  <c r="T165"/>
  <c r="R165"/>
  <c r="P165"/>
  <c r="BI159"/>
  <c r="BH159"/>
  <c r="BG159"/>
  <c r="BF159"/>
  <c r="T159"/>
  <c r="R159"/>
  <c r="P159"/>
  <c r="BI154"/>
  <c r="BH154"/>
  <c r="BG154"/>
  <c r="BF154"/>
  <c r="T154"/>
  <c r="R154"/>
  <c r="P154"/>
  <c r="BI149"/>
  <c r="BH149"/>
  <c r="BG149"/>
  <c r="BF149"/>
  <c r="T149"/>
  <c r="R149"/>
  <c r="P149"/>
  <c r="BI146"/>
  <c r="BH146"/>
  <c r="BG146"/>
  <c r="BF146"/>
  <c r="T146"/>
  <c r="R146"/>
  <c r="P146"/>
  <c r="BI143"/>
  <c r="BH143"/>
  <c r="BG143"/>
  <c r="BF143"/>
  <c r="T143"/>
  <c r="R143"/>
  <c r="P143"/>
  <c r="BI136"/>
  <c r="BH136"/>
  <c r="BG136"/>
  <c r="BF136"/>
  <c r="T136"/>
  <c r="R136"/>
  <c r="P136"/>
  <c r="BI131"/>
  <c r="BH131"/>
  <c r="BG131"/>
  <c r="BF131"/>
  <c r="T131"/>
  <c r="R131"/>
  <c r="P131"/>
  <c r="BI125"/>
  <c r="BH125"/>
  <c r="BG125"/>
  <c r="BF125"/>
  <c r="T125"/>
  <c r="R125"/>
  <c r="P125"/>
  <c r="BI119"/>
  <c r="BH119"/>
  <c r="BG119"/>
  <c r="BF119"/>
  <c r="T119"/>
  <c r="R119"/>
  <c r="P119"/>
  <c r="BI113"/>
  <c r="BH113"/>
  <c r="BG113"/>
  <c r="BF113"/>
  <c r="T113"/>
  <c r="R113"/>
  <c r="P113"/>
  <c r="BI107"/>
  <c r="BH107"/>
  <c r="BG107"/>
  <c r="BF107"/>
  <c r="T107"/>
  <c r="R107"/>
  <c r="P107"/>
  <c r="BI101"/>
  <c r="BH101"/>
  <c r="BG101"/>
  <c r="BF101"/>
  <c r="T101"/>
  <c r="R101"/>
  <c r="P101"/>
  <c r="J95"/>
  <c r="J94"/>
  <c r="F94"/>
  <c r="F92"/>
  <c r="E90"/>
  <c r="J59"/>
  <c r="J58"/>
  <c r="F58"/>
  <c r="F56"/>
  <c r="E54"/>
  <c r="J20"/>
  <c r="E20"/>
  <c r="F95"/>
  <c r="J19"/>
  <c r="J14"/>
  <c r="J92"/>
  <c r="E7"/>
  <c r="E86"/>
  <c i="1" r="L50"/>
  <c r="AM50"/>
  <c r="AM49"/>
  <c r="L49"/>
  <c r="AM47"/>
  <c r="L47"/>
  <c r="L45"/>
  <c r="L44"/>
  <c i="2" r="J274"/>
  <c i="3" r="BK400"/>
  <c r="J269"/>
  <c r="J365"/>
  <c r="J355"/>
  <c i="4" r="BK272"/>
  <c r="BK236"/>
  <c r="J156"/>
  <c i="7" r="BK99"/>
  <c i="9" r="BK1509"/>
  <c r="J110"/>
  <c r="J1018"/>
  <c r="J1368"/>
  <c r="BK1045"/>
  <c r="BK519"/>
  <c r="J1224"/>
  <c r="J1492"/>
  <c r="BK258"/>
  <c i="10" r="J373"/>
  <c r="J158"/>
  <c r="J211"/>
  <c r="BK250"/>
  <c i="12" r="BK102"/>
  <c r="BK133"/>
  <c i="14" r="BK105"/>
  <c i="15" r="BK230"/>
  <c r="J287"/>
  <c r="J187"/>
  <c r="J210"/>
  <c r="BK129"/>
  <c r="J220"/>
  <c r="BK183"/>
  <c r="J145"/>
  <c r="J139"/>
  <c r="J104"/>
  <c i="16" r="BK288"/>
  <c r="BK143"/>
  <c i="17" r="J146"/>
  <c r="BK102"/>
  <c i="18" r="BK163"/>
  <c i="19" r="BK126"/>
  <c i="20" r="BK201"/>
  <c r="J101"/>
  <c i="21" r="BK124"/>
  <c i="22" r="J139"/>
  <c i="23" r="J121"/>
  <c i="2" r="J119"/>
  <c i="3" r="J225"/>
  <c r="BK507"/>
  <c i="4" r="BK134"/>
  <c i="6" r="J114"/>
  <c i="9" r="BK445"/>
  <c r="J652"/>
  <c r="BK971"/>
  <c i="10" r="J380"/>
  <c i="11" r="J107"/>
  <c i="12" r="BK137"/>
  <c i="13" r="BK103"/>
  <c i="15" r="BK316"/>
  <c r="BK258"/>
  <c r="BK279"/>
  <c i="17" r="BK135"/>
  <c i="19" r="J91"/>
  <c i="21" r="BK90"/>
  <c i="22" r="J191"/>
  <c i="18" r="BK251"/>
  <c i="19" r="J114"/>
  <c i="22" r="J112"/>
  <c i="23" r="BK145"/>
  <c r="J125"/>
  <c i="2" r="BK306"/>
  <c i="1" r="AS62"/>
  <c i="9" r="J1503"/>
  <c r="BK451"/>
  <c i="10" r="BK199"/>
  <c r="BK227"/>
  <c i="11" r="J152"/>
  <c i="12" r="J119"/>
  <c i="13" r="BK99"/>
  <c i="15" r="J316"/>
  <c r="J256"/>
  <c r="BK112"/>
  <c i="16" r="J136"/>
  <c i="18" r="J218"/>
  <c i="9" r="BK1079"/>
  <c i="10" r="J214"/>
  <c r="BK248"/>
  <c i="11" r="J123"/>
  <c i="12" r="J98"/>
  <c i="16" r="BK233"/>
  <c i="20" r="BK134"/>
  <c i="22" r="J163"/>
  <c i="23" r="J86"/>
  <c i="24" r="J100"/>
  <c i="2" r="J240"/>
  <c i="3" r="J304"/>
  <c i="4" r="J128"/>
  <c i="9" r="BK1018"/>
  <c r="J1458"/>
  <c i="10" r="BK304"/>
  <c r="BK277"/>
  <c i="12" r="BK131"/>
  <c i="15" r="J322"/>
  <c i="20" r="J163"/>
  <c i="3" r="BK438"/>
  <c r="J501"/>
  <c i="4" r="J239"/>
  <c i="9" r="BK1683"/>
  <c r="J1509"/>
  <c r="J1085"/>
  <c r="J1573"/>
  <c r="BK1156"/>
  <c i="10" r="BK161"/>
  <c r="BK340"/>
  <c r="BK187"/>
  <c i="12" r="J157"/>
  <c i="13" r="J103"/>
  <c i="15" r="J258"/>
  <c i="16" r="BK225"/>
  <c i="17" r="BK154"/>
  <c i="20" r="BK155"/>
  <c i="22" r="BK92"/>
  <c i="16" r="BK211"/>
  <c i="17" r="J150"/>
  <c i="2" r="BK165"/>
  <c i="3" r="J467"/>
  <c i="4" r="J189"/>
  <c i="5" r="BK102"/>
  <c i="7" r="J108"/>
  <c i="9" r="BK646"/>
  <c r="BK1085"/>
  <c r="J1201"/>
  <c r="J549"/>
  <c r="J1447"/>
  <c r="J194"/>
  <c i="10" r="BK140"/>
  <c r="BK265"/>
  <c i="11" r="J131"/>
  <c i="12" r="BK145"/>
  <c i="13" r="J91"/>
  <c i="15" r="J304"/>
  <c r="J141"/>
  <c i="17" r="J106"/>
  <c i="20" r="J157"/>
  <c i="9" r="J1405"/>
  <c i="16" r="J300"/>
  <c r="J153"/>
  <c i="17" r="BK108"/>
  <c i="20" r="BK167"/>
  <c i="21" r="BK107"/>
  <c i="22" r="J157"/>
  <c i="2" r="BK320"/>
  <c i="3" r="BK383"/>
  <c r="J260"/>
  <c i="4" r="BK233"/>
  <c r="J195"/>
  <c i="6" r="BK106"/>
  <c i="8" r="J122"/>
  <c i="9" r="J429"/>
  <c r="BK905"/>
  <c r="J1480"/>
  <c r="BK1057"/>
  <c r="BK674"/>
  <c r="BK429"/>
  <c r="BK1201"/>
  <c r="BK1274"/>
  <c i="10" r="J268"/>
  <c r="J331"/>
  <c r="BK236"/>
  <c i="15" r="J165"/>
  <c i="22" r="J181"/>
  <c i="18" r="BK270"/>
  <c r="BK197"/>
  <c i="19" r="BK108"/>
  <c i="20" r="J138"/>
  <c i="22" r="BK186"/>
  <c r="BK127"/>
  <c i="23" r="BK123"/>
  <c i="2" r="BK146"/>
  <c i="3" r="J465"/>
  <c i="4" r="BK254"/>
  <c r="J210"/>
  <c i="8" r="BK135"/>
  <c i="9" r="J630"/>
  <c r="J617"/>
  <c r="J412"/>
  <c r="BK1486"/>
  <c i="10" r="J386"/>
  <c r="BK353"/>
  <c r="J239"/>
  <c i="11" r="BK145"/>
  <c r="BK114"/>
  <c i="12" r="J139"/>
  <c i="13" r="BK88"/>
  <c i="15" r="J318"/>
  <c r="BK145"/>
  <c i="16" r="BK328"/>
  <c i="18" r="BK273"/>
  <c i="19" r="J120"/>
  <c i="20" r="J186"/>
  <c i="22" r="J195"/>
  <c i="3" r="BK254"/>
  <c r="BK362"/>
  <c i="4" r="BK242"/>
  <c r="BK111"/>
  <c r="BK251"/>
  <c i="5" r="J36"/>
  <c i="9" r="BK1293"/>
  <c r="J750"/>
  <c r="BK1358"/>
  <c r="J1441"/>
  <c r="J180"/>
  <c i="10" r="J283"/>
  <c r="BK298"/>
  <c i="11" r="BK139"/>
  <c i="12" r="BK155"/>
  <c i="13" r="BK115"/>
  <c i="15" r="J324"/>
  <c r="BK248"/>
  <c r="BK165"/>
  <c r="BK156"/>
  <c i="16" r="BK300"/>
  <c i="17" r="J117"/>
  <c i="18" r="BK134"/>
  <c i="19" r="J131"/>
  <c i="20" r="BK157"/>
  <c i="22" r="J193"/>
  <c r="BK95"/>
  <c i="23" r="J150"/>
  <c r="J160"/>
  <c i="2" r="J143"/>
  <c i="3" r="J542"/>
  <c r="BK598"/>
  <c r="J408"/>
  <c r="BK522"/>
  <c r="BK425"/>
  <c r="BK180"/>
  <c i="4" r="J225"/>
  <c r="J150"/>
  <c r="J165"/>
  <c r="BK198"/>
  <c i="5" r="J96"/>
  <c r="J100"/>
  <c i="6" r="J94"/>
  <c i="8" r="J135"/>
  <c i="9" r="J451"/>
  <c r="J1591"/>
  <c r="J396"/>
  <c r="J1104"/>
  <c r="J407"/>
  <c i="10" r="J311"/>
  <c r="J117"/>
  <c r="BK361"/>
  <c r="J261"/>
  <c r="BK113"/>
  <c i="11" r="BK150"/>
  <c r="BK123"/>
  <c r="BK120"/>
  <c i="12" r="BK96"/>
  <c r="J88"/>
  <c i="14" r="J117"/>
  <c i="15" r="BK285"/>
  <c r="BK314"/>
  <c r="J212"/>
  <c r="J277"/>
  <c r="BK225"/>
  <c r="BK163"/>
  <c r="BK118"/>
  <c r="J152"/>
  <c r="J133"/>
  <c r="J114"/>
  <c i="16" r="J204"/>
  <c r="BK150"/>
  <c r="BK197"/>
  <c i="17" r="BK117"/>
  <c i="18" r="J270"/>
  <c r="J273"/>
  <c r="J168"/>
  <c i="20" r="J172"/>
  <c r="BK131"/>
  <c r="J159"/>
  <c i="21" r="J132"/>
  <c i="22" r="BK149"/>
  <c r="BK181"/>
  <c r="BK100"/>
  <c i="2" r="BK125"/>
  <c r="BK274"/>
  <c i="3" r="BK307"/>
  <c i="4" r="BK275"/>
  <c r="BK118"/>
  <c i="5" r="J102"/>
  <c i="7" r="J113"/>
  <c i="9" r="BK1537"/>
  <c r="BK1129"/>
  <c r="BK1468"/>
  <c r="J1124"/>
  <c i="10" r="BK367"/>
  <c i="11" r="J189"/>
  <c i="12" r="J102"/>
  <c i="13" r="J127"/>
  <c i="14" r="BK95"/>
  <c i="15" r="BK250"/>
  <c r="J190"/>
  <c i="16" r="J202"/>
  <c r="BK254"/>
  <c i="17" r="BK119"/>
  <c i="18" r="BK90"/>
  <c i="20" r="BK183"/>
  <c i="21" r="J140"/>
  <c i="22" r="J98"/>
  <c i="2" r="J261"/>
  <c i="3" r="J509"/>
  <c i="6" r="J104"/>
  <c i="9" r="J1051"/>
  <c r="J1263"/>
  <c r="BK365"/>
  <c r="BK239"/>
  <c i="10" r="J346"/>
  <c r="BK286"/>
  <c r="J137"/>
  <c i="11" r="BK172"/>
  <c r="BK105"/>
  <c i="12" r="J96"/>
  <c i="14" r="J121"/>
  <c i="15" r="BK143"/>
  <c r="J196"/>
  <c r="BK152"/>
  <c i="16" r="BK244"/>
  <c r="J222"/>
  <c r="J189"/>
  <c i="17" r="BK106"/>
  <c i="18" r="BK206"/>
  <c i="19" r="BK88"/>
  <c i="3" r="J478"/>
  <c r="J389"/>
  <c r="J173"/>
  <c i="4" r="J131"/>
  <c r="BK150"/>
  <c i="8" r="BK94"/>
  <c i="9" r="BK1171"/>
  <c r="BK1245"/>
  <c r="J787"/>
  <c r="J423"/>
  <c r="BK194"/>
  <c r="BK150"/>
  <c i="10" r="J153"/>
  <c r="J325"/>
  <c i="11" r="BK152"/>
  <c r="J196"/>
  <c r="BK97"/>
  <c i="15" r="BK218"/>
  <c i="16" r="J290"/>
  <c i="20" r="J165"/>
  <c i="21" r="J107"/>
  <c i="22" r="J149"/>
  <c i="23" r="BK98"/>
  <c i="2" r="J313"/>
  <c r="BK171"/>
  <c i="3" r="J591"/>
  <c r="BK480"/>
  <c i="4" r="J146"/>
  <c i="9" r="BK412"/>
  <c r="J790"/>
  <c r="BK1214"/>
  <c r="BK249"/>
  <c i="10" r="BK147"/>
  <c r="J181"/>
  <c i="12" r="BK106"/>
  <c i="14" r="BK109"/>
  <c i="15" r="BK228"/>
  <c r="BK273"/>
  <c i="20" r="J201"/>
  <c i="3" r="J598"/>
  <c r="J444"/>
  <c r="BK280"/>
  <c i="8" r="BK154"/>
  <c i="9" r="BK1286"/>
  <c r="J1348"/>
  <c r="J989"/>
  <c r="BK469"/>
  <c r="BK1298"/>
  <c r="J908"/>
  <c i="10" r="J110"/>
  <c r="BK158"/>
  <c i="11" r="BK196"/>
  <c r="BK118"/>
  <c r="J103"/>
  <c i="12" r="J110"/>
  <c i="13" r="BK105"/>
  <c i="15" r="BK296"/>
  <c r="J202"/>
  <c i="16" r="J158"/>
  <c i="20" r="BK107"/>
  <c i="22" r="J183"/>
  <c r="BK109"/>
  <c i="16" r="J305"/>
  <c i="17" r="J104"/>
  <c i="2" r="BK119"/>
  <c r="J234"/>
  <c i="3" r="BK569"/>
  <c r="BK213"/>
  <c r="BK328"/>
  <c i="4" r="J177"/>
  <c i="6" r="BK114"/>
  <c i="9" r="J1328"/>
  <c r="BK973"/>
  <c r="BK986"/>
  <c r="J1614"/>
  <c i="10" r="BK245"/>
  <c r="BK343"/>
  <c i="11" r="BK187"/>
  <c r="J168"/>
  <c i="13" r="BK97"/>
  <c i="15" r="J228"/>
  <c r="BK181"/>
  <c i="16" r="BK292"/>
  <c i="22" r="BK153"/>
  <c i="23" r="BK152"/>
  <c i="24" r="BK103"/>
  <c i="3" r="BK542"/>
  <c r="J376"/>
  <c r="BK102"/>
  <c i="6" r="J116"/>
  <c i="9" r="J1063"/>
  <c r="J1318"/>
  <c r="J934"/>
  <c i="16" r="J268"/>
  <c i="17" r="J131"/>
  <c i="20" r="J153"/>
  <c i="21" r="J111"/>
  <c i="22" r="BK123"/>
  <c i="3" r="J461"/>
  <c r="J531"/>
  <c r="J122"/>
  <c i="4" r="J111"/>
  <c i="5" r="J105"/>
  <c i="9" r="J1577"/>
  <c r="J1452"/>
  <c r="J771"/>
  <c r="BK1232"/>
  <c r="BK652"/>
  <c r="BK268"/>
  <c r="J819"/>
  <c i="10" r="BK380"/>
  <c r="BK377"/>
  <c r="BK156"/>
  <c i="11" r="J99"/>
  <c r="BK143"/>
  <c i="12" r="BK88"/>
  <c i="14" r="J95"/>
  <c i="15" r="J234"/>
  <c r="BK275"/>
  <c i="21" r="J96"/>
  <c i="17" r="BK150"/>
  <c i="18" r="J233"/>
  <c r="BK154"/>
  <c i="20" r="J169"/>
  <c i="21" r="BK111"/>
  <c i="22" r="J141"/>
  <c i="2" r="BK228"/>
  <c i="3" r="BK623"/>
  <c i="4" r="BK285"/>
  <c r="J186"/>
  <c i="8" r="J94"/>
  <c i="9" r="J1190"/>
  <c r="J1468"/>
  <c r="J774"/>
  <c r="J1543"/>
  <c r="J1091"/>
  <c i="10" r="BK173"/>
  <c r="J274"/>
  <c i="11" r="J163"/>
  <c r="BK109"/>
  <c i="13" r="BK111"/>
  <c i="15" r="J225"/>
  <c r="BK122"/>
  <c i="16" r="BK173"/>
  <c i="18" r="BK212"/>
  <c r="J90"/>
  <c i="20" r="BK186"/>
  <c i="22" r="BK143"/>
  <c i="23" r="J111"/>
  <c i="3" r="J242"/>
  <c r="J423"/>
  <c i="4" r="J140"/>
  <c r="J201"/>
  <c i="6" r="BK94"/>
  <c i="9" r="J1512"/>
  <c r="J1214"/>
  <c r="BK951"/>
  <c r="BK1474"/>
  <c r="BK947"/>
  <c r="J305"/>
  <c r="J920"/>
  <c r="BK811"/>
  <c i="10" r="J361"/>
  <c r="J351"/>
  <c i="11" r="BK141"/>
  <c i="12" r="BK123"/>
  <c r="BK94"/>
  <c i="14" r="J105"/>
  <c i="15" r="BK312"/>
  <c r="BK202"/>
  <c r="J260"/>
  <c r="J200"/>
  <c i="17" r="BK156"/>
  <c i="18" r="J230"/>
  <c i="20" r="BK111"/>
  <c i="22" r="BK104"/>
  <c i="23" r="BK137"/>
  <c r="J105"/>
  <c i="9" r="J610"/>
  <c r="J926"/>
  <c r="J249"/>
  <c r="BK1411"/>
  <c r="BK224"/>
  <c i="10" r="J348"/>
  <c r="BK356"/>
  <c r="J150"/>
  <c i="21" r="BK92"/>
  <c i="22" r="BK169"/>
  <c i="2" r="BK253"/>
  <c i="3" r="BK417"/>
  <c r="BK314"/>
  <c i="4" r="J219"/>
  <c i="8" r="J154"/>
  <c i="9" r="J1025"/>
  <c r="BK1512"/>
  <c i="10" r="BK217"/>
  <c r="J334"/>
  <c i="11" r="BK101"/>
  <c i="15" r="J262"/>
  <c r="J216"/>
  <c i="17" r="BK148"/>
  <c i="18" r="BK122"/>
  <c i="22" r="J175"/>
  <c i="23" r="J148"/>
  <c i="19" r="BK134"/>
  <c i="22" r="BK141"/>
  <c i="23" r="BK133"/>
  <c i="2" r="BK313"/>
  <c i="3" r="BK263"/>
  <c i="9" r="J1308"/>
  <c r="BK1378"/>
  <c i="10" r="J389"/>
  <c i="11" r="J101"/>
  <c i="12" r="J167"/>
  <c i="15" r="J312"/>
  <c r="J175"/>
  <c i="16" r="BK222"/>
  <c i="17" r="BK92"/>
  <c i="18" r="J97"/>
  <c i="20" r="J151"/>
  <c i="3" r="J469"/>
  <c i="4" r="BK162"/>
  <c i="9" r="J1378"/>
  <c r="BK873"/>
  <c r="J726"/>
  <c i="10" r="J370"/>
  <c r="J175"/>
  <c i="11" r="BK112"/>
  <c i="13" r="J111"/>
  <c i="20" r="BK148"/>
  <c i="22" r="BK137"/>
  <c i="23" r="J93"/>
  <c i="2" r="BK208"/>
  <c i="3" r="BK321"/>
  <c i="4" r="BK156"/>
  <c i="9" r="BK1313"/>
  <c r="J233"/>
  <c r="BK534"/>
  <c i="4" r="J180"/>
  <c i="9" r="BK1573"/>
  <c r="J320"/>
  <c i="10" r="BK308"/>
  <c r="BK143"/>
  <c i="11" r="BK133"/>
  <c i="12" r="J112"/>
  <c i="15" r="J254"/>
  <c r="BK212"/>
  <c i="16" r="J347"/>
  <c i="20" r="J116"/>
  <c i="22" r="BK89"/>
  <c i="23" r="BK156"/>
  <c i="3" r="BK414"/>
  <c r="J539"/>
  <c i="4" r="J282"/>
  <c i="8" r="J119"/>
  <c i="9" r="BK1543"/>
  <c r="J1031"/>
  <c i="16" r="BK119"/>
  <c r="BK184"/>
  <c i="18" r="BK248"/>
  <c i="20" r="J113"/>
  <c i="22" r="BK193"/>
  <c i="23" r="BK86"/>
  <c i="3" r="J334"/>
  <c r="BK376"/>
  <c r="J396"/>
  <c i="4" r="J293"/>
  <c i="6" r="J98"/>
  <c i="9" r="BK995"/>
  <c r="BK1008"/>
  <c i="15" r="BK236"/>
  <c i="17" r="J144"/>
  <c r="J123"/>
  <c i="18" r="J191"/>
  <c i="20" r="BK101"/>
  <c r="J178"/>
  <c i="21" r="BK104"/>
  <c i="22" r="BK165"/>
  <c i="2" r="J195"/>
  <c i="3" r="J495"/>
  <c i="4" r="BK192"/>
  <c i="5" r="J94"/>
  <c i="9" r="J1005"/>
  <c r="J1038"/>
  <c r="J969"/>
  <c i="10" r="BK232"/>
  <c r="J129"/>
  <c i="11" r="BK94"/>
  <c i="12" r="BK112"/>
  <c i="14" r="J111"/>
  <c i="15" r="BK294"/>
  <c r="J110"/>
  <c i="17" r="BK112"/>
  <c i="20" r="J143"/>
  <c i="21" r="J124"/>
  <c i="23" r="BK107"/>
  <c i="3" r="BK389"/>
  <c r="J180"/>
  <c i="4" r="BK101"/>
  <c r="J152"/>
  <c i="7" r="BK113"/>
  <c i="9" r="BK712"/>
  <c r="BK1421"/>
  <c i="3" r="BK580"/>
  <c r="BK467"/>
  <c r="BK140"/>
  <c i="4" r="J137"/>
  <c r="BK212"/>
  <c i="6" r="BK98"/>
  <c i="9" r="J1267"/>
  <c r="J1241"/>
  <c r="BK796"/>
  <c r="J1118"/>
  <c r="BK1097"/>
  <c r="BK440"/>
  <c i="10" r="J227"/>
  <c r="BK391"/>
  <c r="BK214"/>
  <c r="BK190"/>
  <c i="11" r="J170"/>
  <c i="4" r="J222"/>
  <c i="9" r="J746"/>
  <c i="10" r="BK346"/>
  <c i="11" r="J114"/>
  <c i="14" r="J109"/>
  <c i="15" r="J160"/>
  <c i="16" r="BK261"/>
  <c i="18" r="BK258"/>
  <c i="20" r="J198"/>
  <c i="22" r="BK98"/>
  <c i="18" r="J103"/>
  <c i="23" r="BK131"/>
  <c i="24" r="J103"/>
  <c i="2" r="J208"/>
  <c i="6" r="J100"/>
  <c i="9" r="BK1549"/>
  <c r="BK888"/>
  <c i="11" r="J187"/>
  <c i="13" r="J119"/>
  <c i="15" r="J177"/>
  <c r="BK104"/>
  <c i="16" r="J233"/>
  <c i="18" r="J206"/>
  <c i="3" r="BK406"/>
  <c r="BK108"/>
  <c i="4" r="J254"/>
  <c i="6" r="J108"/>
  <c i="9" r="J255"/>
  <c r="J712"/>
  <c r="BK215"/>
  <c i="10" r="BK389"/>
  <c r="BK205"/>
  <c i="12" r="J151"/>
  <c i="19" r="BK94"/>
  <c i="21" r="J128"/>
  <c i="23" r="BK143"/>
  <c i="2" r="BK299"/>
  <c i="3" r="BK228"/>
  <c i="4" r="J285"/>
  <c i="9" r="BK1190"/>
  <c r="J1600"/>
  <c i="10" r="J248"/>
  <c r="J147"/>
  <c i="12" r="J145"/>
  <c i="15" r="J250"/>
  <c i="20" r="BK113"/>
  <c i="3" r="BK301"/>
  <c r="J493"/>
  <c i="8" r="J100"/>
  <c i="9" r="BK1413"/>
  <c r="BK549"/>
  <c r="J1313"/>
  <c i="10" r="BK274"/>
  <c i="11" r="BK192"/>
  <c i="12" r="J131"/>
  <c i="15" r="BK324"/>
  <c r="J129"/>
  <c i="18" r="J197"/>
  <c i="20" r="BK198"/>
  <c i="21" r="J138"/>
  <c i="15" r="J135"/>
  <c i="17" r="BK133"/>
  <c i="2" r="J154"/>
  <c i="9" r="J869"/>
  <c i="10" r="J208"/>
  <c i="3" r="BK463"/>
  <c r="BK341"/>
  <c r="BK334"/>
  <c r="BK225"/>
  <c i="4" r="J229"/>
  <c i="6" r="BK92"/>
  <c i="8" r="BK167"/>
  <c i="9" r="J475"/>
  <c r="BK1124"/>
  <c i="15" r="BK135"/>
  <c i="16" r="J254"/>
  <c r="J339"/>
  <c i="17" r="J112"/>
  <c r="BK127"/>
  <c i="18" r="BK109"/>
  <c i="20" r="BK103"/>
  <c i="21" r="J122"/>
  <c i="22" r="BK173"/>
  <c i="23" r="BK158"/>
  <c i="3" r="BK531"/>
  <c r="BK459"/>
  <c r="J282"/>
  <c r="BK187"/>
  <c i="4" r="BK204"/>
  <c r="BK215"/>
  <c r="BK170"/>
  <c i="6" r="J88"/>
  <c i="8" r="BK173"/>
  <c i="9" r="BK1176"/>
  <c r="J1217"/>
  <c r="J559"/>
  <c r="J1276"/>
  <c r="J960"/>
  <c r="BK463"/>
  <c r="BK1600"/>
  <c r="J1383"/>
  <c i="10" r="BK325"/>
  <c r="BK395"/>
  <c r="J292"/>
  <c r="J205"/>
  <c r="J98"/>
  <c i="11" r="J194"/>
  <c r="J141"/>
  <c i="12" r="J127"/>
  <c r="BK125"/>
  <c i="13" r="BK113"/>
  <c r="J113"/>
  <c i="14" r="J119"/>
  <c i="15" r="BK322"/>
  <c r="BK277"/>
  <c r="J264"/>
  <c r="BK179"/>
  <c r="BK216"/>
  <c i="21" r="BK96"/>
  <c i="16" r="J143"/>
  <c i="17" r="BK125"/>
  <c i="18" r="BK178"/>
  <c i="19" r="J88"/>
  <c i="20" r="BK161"/>
  <c r="BK95"/>
  <c i="21" r="J134"/>
  <c i="22" r="J171"/>
  <c r="J159"/>
  <c i="2" r="BK215"/>
  <c i="3" r="BK554"/>
  <c r="BK408"/>
  <c i="4" r="BK282"/>
  <c r="BK195"/>
  <c i="6" r="BK100"/>
  <c i="9" r="BK1263"/>
  <c r="J1558"/>
  <c r="J744"/>
  <c r="J1109"/>
  <c r="BK138"/>
  <c r="BK1230"/>
  <c r="J308"/>
  <c i="10" r="J125"/>
  <c r="BK301"/>
  <c r="BK104"/>
  <c i="11" r="BK163"/>
  <c r="J129"/>
  <c i="12" r="BK169"/>
  <c i="14" r="BK119"/>
  <c i="15" r="BK238"/>
  <c r="BK267"/>
  <c r="BK244"/>
  <c i="16" r="BK248"/>
  <c i="17" r="J154"/>
  <c i="18" r="J224"/>
  <c i="20" r="J191"/>
  <c i="21" r="BK128"/>
  <c i="22" r="BK159"/>
  <c i="23" r="BK141"/>
  <c i="24" r="F36"/>
  <c i="4" r="J275"/>
  <c r="BK96"/>
  <c i="7" r="BK94"/>
  <c i="9" r="BK831"/>
  <c r="BK126"/>
  <c r="J1041"/>
  <c r="J779"/>
  <c r="BK1500"/>
  <c r="J1252"/>
  <c r="J662"/>
  <c r="J177"/>
  <c r="BK1531"/>
  <c r="J674"/>
  <c r="BK177"/>
  <c i="10" r="BK261"/>
  <c r="BK208"/>
  <c i="11" r="J145"/>
  <c i="12" r="BK129"/>
  <c r="BK127"/>
  <c i="13" r="BK91"/>
  <c r="J97"/>
  <c i="15" r="J185"/>
  <c r="J192"/>
  <c r="J242"/>
  <c r="BK133"/>
  <c r="BK281"/>
  <c i="16" r="BK227"/>
  <c r="BK98"/>
  <c i="17" r="J108"/>
  <c i="18" r="BK157"/>
  <c r="J244"/>
  <c i="20" r="J161"/>
  <c r="J119"/>
  <c i="21" r="BK98"/>
  <c i="22" r="J169"/>
  <c i="23" r="J141"/>
  <c r="J143"/>
  <c r="BK91"/>
  <c i="24" r="J107"/>
  <c i="8" r="J112"/>
  <c i="9" r="J1427"/>
  <c r="BK923"/>
  <c r="BK1503"/>
  <c r="J1171"/>
  <c r="J655"/>
  <c r="BK1338"/>
  <c r="BK1288"/>
  <c r="BK704"/>
  <c i="10" r="BK331"/>
  <c r="BK311"/>
  <c r="J337"/>
  <c r="J134"/>
  <c i="11" r="J178"/>
  <c i="12" r="J161"/>
  <c i="13" r="BK127"/>
  <c i="15" r="BK175"/>
  <c r="BK254"/>
  <c r="J248"/>
  <c r="J156"/>
  <c r="BK160"/>
  <c r="BK150"/>
  <c r="BK131"/>
  <c i="16" r="J353"/>
  <c r="BK158"/>
  <c i="17" r="J121"/>
  <c i="19" r="BK120"/>
  <c i="20" r="BK159"/>
  <c r="J103"/>
  <c i="22" r="BK179"/>
  <c r="J161"/>
  <c i="2" r="J101"/>
  <c i="3" r="J642"/>
  <c r="BK469"/>
  <c r="J160"/>
  <c i="4" r="BK222"/>
  <c i="8" r="J167"/>
  <c i="9" r="J1472"/>
  <c r="BK1558"/>
  <c r="J831"/>
  <c i="10" r="J242"/>
  <c i="11" r="BK161"/>
  <c i="12" r="BK159"/>
  <c i="14" r="BK123"/>
  <c i="15" r="J281"/>
  <c r="J171"/>
  <c i="16" r="J109"/>
  <c i="20" r="J155"/>
  <c i="22" r="J153"/>
  <c i="16" r="J184"/>
  <c i="18" r="BK218"/>
  <c i="23" r="BK148"/>
  <c r="BK121"/>
  <c i="2" r="J131"/>
  <c r="J149"/>
  <c i="3" r="J147"/>
  <c i="9" r="J1500"/>
  <c r="BK774"/>
  <c r="BK1397"/>
  <c i="10" r="J364"/>
  <c r="J254"/>
  <c r="BK252"/>
  <c i="11" r="BK185"/>
  <c i="12" r="BK119"/>
  <c i="14" r="BK121"/>
  <c i="15" r="J238"/>
  <c r="J214"/>
  <c i="16" r="J218"/>
  <c i="17" r="J142"/>
  <c i="18" r="BK103"/>
  <c i="20" r="J122"/>
  <c i="3" r="J440"/>
  <c r="BK304"/>
  <c i="4" r="BK267"/>
  <c i="7" r="J105"/>
  <c i="9" r="BK1073"/>
  <c r="J1373"/>
  <c r="J690"/>
  <c i="10" r="J383"/>
  <c i="11" r="J192"/>
  <c i="12" r="BK110"/>
  <c i="18" r="J157"/>
  <c i="22" r="J177"/>
  <c i="23" r="BK111"/>
  <c i="2" r="BK113"/>
  <c r="BK189"/>
  <c i="3" r="J301"/>
  <c i="9" r="BK1041"/>
  <c r="BK1104"/>
  <c r="J1683"/>
  <c i="10" r="J314"/>
  <c i="12" r="BK177"/>
  <c i="15" r="J296"/>
  <c i="20" r="BK109"/>
  <c i="2" r="J267"/>
  <c i="3" r="J187"/>
  <c r="BK317"/>
  <c i="7" r="J97"/>
  <c i="9" r="BK1591"/>
  <c r="BK808"/>
  <c i="10" r="J277"/>
  <c i="11" r="BK125"/>
  <c i="13" r="J123"/>
  <c i="15" r="J236"/>
  <c i="16" r="J150"/>
  <c i="18" r="BK142"/>
  <c i="23" r="BK125"/>
  <c i="16" r="BK298"/>
  <c i="23" r="J158"/>
  <c i="2" r="J189"/>
  <c i="9" r="BK908"/>
  <c r="J1476"/>
  <c r="BK746"/>
  <c r="J268"/>
  <c i="10" r="J156"/>
  <c r="J173"/>
  <c i="11" r="J159"/>
  <c i="12" r="BK100"/>
  <c i="15" r="J183"/>
  <c r="J126"/>
  <c i="16" r="J322"/>
  <c i="20" r="BK178"/>
  <c i="22" r="J106"/>
  <c i="23" r="J152"/>
  <c i="2" r="BK267"/>
  <c i="3" r="BK282"/>
  <c i="4" r="J248"/>
  <c i="5" r="J98"/>
  <c i="8" r="BK119"/>
  <c i="9" r="J1444"/>
  <c r="J995"/>
  <c i="16" r="BK325"/>
  <c i="17" r="J133"/>
  <c i="20" r="J128"/>
  <c i="21" r="BK126"/>
  <c i="22" r="J173"/>
  <c i="23" r="BK117"/>
  <c i="3" r="J594"/>
  <c r="J120"/>
  <c i="4" r="BK261"/>
  <c r="J245"/>
  <c i="6" r="J90"/>
  <c i="9" r="BK1318"/>
  <c r="BK869"/>
  <c r="J1156"/>
  <c r="BK748"/>
  <c r="BK187"/>
  <c r="J347"/>
  <c i="10" r="BK134"/>
  <c i="11" r="J166"/>
  <c r="BK103"/>
  <c i="12" r="J104"/>
  <c i="13" r="BK107"/>
  <c i="15" r="J300"/>
  <c r="BK208"/>
  <c r="J169"/>
  <c r="J208"/>
  <c i="22" r="BK102"/>
  <c i="17" r="BK144"/>
  <c i="18" r="BK188"/>
  <c i="19" r="J129"/>
  <c i="20" r="BK172"/>
  <c i="21" r="J117"/>
  <c i="22" r="J104"/>
  <c i="23" r="J123"/>
  <c i="2" r="BK195"/>
  <c i="3" r="J113"/>
  <c i="5" r="BK105"/>
  <c i="9" r="J799"/>
  <c r="BK819"/>
  <c r="BK867"/>
  <c r="J486"/>
  <c i="10" r="BK337"/>
  <c r="BK254"/>
  <c i="11" r="BK131"/>
  <c i="13" r="BK109"/>
  <c i="15" r="J181"/>
  <c r="BK120"/>
  <c i="16" r="J173"/>
  <c i="18" r="BK244"/>
  <c i="20" r="BK140"/>
  <c i="22" r="J123"/>
  <c i="3" r="BK558"/>
  <c r="BK147"/>
  <c i="4" r="BK183"/>
  <c r="BK173"/>
  <c r="BK128"/>
  <c i="7" r="J102"/>
  <c i="9" r="J1073"/>
  <c r="BK1267"/>
  <c r="J888"/>
  <c r="J1430"/>
  <c r="J923"/>
  <c r="BK226"/>
  <c r="J1298"/>
  <c r="BK110"/>
  <c i="10" r="BK318"/>
  <c i="11" r="J181"/>
  <c i="12" r="BK161"/>
  <c i="14" r="BK117"/>
  <c i="15" r="BK264"/>
  <c r="BK148"/>
  <c i="2" r="BK154"/>
  <c i="3" r="BK495"/>
  <c r="J558"/>
  <c r="BK396"/>
  <c r="J213"/>
  <c i="4" r="BK256"/>
  <c r="J291"/>
  <c r="BK210"/>
  <c i="5" r="BK108"/>
  <c i="9" r="BK1652"/>
  <c r="J457"/>
  <c r="BK1118"/>
  <c r="J1555"/>
  <c r="BK1256"/>
  <c r="J835"/>
  <c r="BK208"/>
  <c r="J808"/>
  <c r="J440"/>
  <c i="10" r="J143"/>
  <c i="20" r="J167"/>
  <c i="22" r="J115"/>
  <c i="23" r="J131"/>
  <c i="24" r="J90"/>
  <c i="2" r="J221"/>
  <c i="3" r="J254"/>
  <c i="9" r="J1419"/>
  <c r="BK899"/>
  <c r="BK1252"/>
  <c r="BK354"/>
  <c i="10" r="BK386"/>
  <c r="J318"/>
  <c i="11" r="J172"/>
  <c r="J135"/>
  <c i="12" r="J123"/>
  <c i="13" r="J121"/>
  <c i="15" r="BK242"/>
  <c i="16" r="BK282"/>
  <c i="18" r="J258"/>
  <c i="19" r="BK111"/>
  <c i="2" r="J280"/>
  <c i="3" r="J569"/>
  <c i="4" r="BK219"/>
  <c i="5" r="BK94"/>
  <c i="9" r="BK1555"/>
  <c r="BK969"/>
  <c r="BK486"/>
  <c r="J1256"/>
  <c i="10" r="J340"/>
  <c r="J107"/>
  <c i="12" r="J177"/>
  <c i="15" r="J179"/>
  <c i="16" r="BK129"/>
  <c i="20" r="BK169"/>
  <c i="23" r="J129"/>
  <c i="24" r="BK94"/>
  <c i="2" r="BK159"/>
  <c i="3" r="J463"/>
  <c r="BK242"/>
  <c i="9" r="BK822"/>
  <c r="BK861"/>
  <c r="J418"/>
  <c r="J187"/>
  <c i="10" r="J328"/>
  <c i="12" r="BK90"/>
  <c i="15" r="BK252"/>
  <c i="20" r="BK165"/>
  <c i="3" r="J362"/>
  <c r="J280"/>
  <c i="4" r="J198"/>
  <c i="9" r="BK885"/>
  <c r="BK934"/>
  <c r="BK347"/>
  <c r="BK1577"/>
  <c r="J445"/>
  <c i="10" r="J367"/>
  <c i="11" r="BK155"/>
  <c i="12" r="J125"/>
  <c i="15" r="BK190"/>
  <c i="16" r="BK275"/>
  <c i="17" r="BK146"/>
  <c i="18" r="BK137"/>
  <c i="20" r="J148"/>
  <c i="23" r="J98"/>
  <c i="16" r="J98"/>
  <c i="2" r="J306"/>
  <c i="3" r="J442"/>
  <c i="4" r="J267"/>
  <c r="J168"/>
  <c i="7" r="J94"/>
  <c i="9" r="J1388"/>
  <c r="J1079"/>
  <c r="J150"/>
  <c r="BK655"/>
  <c i="10" r="BK98"/>
  <c r="J232"/>
  <c i="11" r="BK194"/>
  <c i="12" r="BK175"/>
  <c i="14" r="BK88"/>
  <c i="15" r="BK240"/>
  <c i="16" r="BK353"/>
  <c i="17" r="J119"/>
  <c i="20" r="BK116"/>
  <c i="22" r="J143"/>
  <c i="23" r="J96"/>
  <c i="3" r="J617"/>
  <c r="BK465"/>
  <c r="J400"/>
  <c i="4" r="J264"/>
  <c i="5" r="BK100"/>
  <c i="8" r="BK147"/>
  <c i="9" r="BK720"/>
  <c r="BK1228"/>
  <c r="BK790"/>
  <c i="16" r="J209"/>
  <c r="J115"/>
  <c i="17" r="BK97"/>
  <c i="18" r="J180"/>
  <c i="21" r="J101"/>
  <c i="22" r="BK129"/>
  <c i="2" r="J36"/>
  <c i="4" r="BK225"/>
  <c i="7" r="BK108"/>
  <c i="9" r="J534"/>
  <c r="BK690"/>
  <c r="BK1328"/>
  <c r="J899"/>
  <c r="BK512"/>
  <c r="BK980"/>
  <c r="J215"/>
  <c i="10" r="BK239"/>
  <c r="J257"/>
  <c r="BK117"/>
  <c i="11" r="BK135"/>
  <c r="J155"/>
  <c i="12" r="J155"/>
  <c i="13" r="J101"/>
  <c i="14" r="J115"/>
  <c i="15" r="BK124"/>
  <c r="J302"/>
  <c r="J131"/>
  <c i="16" r="BK290"/>
  <c i="22" r="J165"/>
  <c i="17" r="BK104"/>
  <c i="18" r="J109"/>
  <c i="19" r="J123"/>
  <c i="20" r="BK188"/>
  <c i="21" r="J87"/>
  <c i="22" r="J186"/>
  <c i="1" r="AS55"/>
  <c i="4" r="J173"/>
  <c i="9" r="J1353"/>
  <c r="BK1348"/>
  <c r="J1521"/>
  <c r="BK559"/>
  <c r="BK1617"/>
  <c r="BK222"/>
  <c i="10" r="BK268"/>
  <c i="11" r="J116"/>
  <c i="9" r="J1165"/>
  <c r="J698"/>
  <c r="BK1091"/>
  <c r="BK457"/>
  <c r="BK387"/>
  <c r="J512"/>
  <c i="10" r="BK211"/>
  <c i="12" r="J173"/>
  <c i="13" r="J88"/>
  <c i="15" r="J306"/>
  <c r="BK308"/>
  <c r="BK110"/>
  <c i="16" r="BK136"/>
  <c i="18" r="BK230"/>
  <c i="19" r="J108"/>
  <c i="21" r="BK136"/>
  <c i="22" r="J151"/>
  <c i="23" r="J109"/>
  <c i="24" r="BK87"/>
  <c i="2" r="F37"/>
  <c i="9" r="BK744"/>
  <c r="J1403"/>
  <c r="J1070"/>
  <c r="J748"/>
  <c r="J1461"/>
  <c r="BK1208"/>
  <c r="BK882"/>
  <c r="J481"/>
  <c r="BK1452"/>
  <c r="BK132"/>
  <c r="BK989"/>
  <c r="J258"/>
  <c i="10" r="BK271"/>
  <c r="BK370"/>
  <c r="BK373"/>
  <c r="J230"/>
  <c i="11" r="J120"/>
  <c r="BK183"/>
  <c r="J150"/>
  <c i="12" r="J147"/>
  <c r="BK116"/>
  <c i="15" r="J112"/>
  <c r="BK187"/>
  <c r="BK141"/>
  <c r="BK114"/>
  <c r="BK98"/>
  <c i="16" r="BK294"/>
  <c r="J227"/>
  <c r="BK339"/>
  <c i="17" r="J115"/>
  <c r="J127"/>
  <c i="18" r="BK180"/>
  <c r="J172"/>
  <c i="19" r="BK117"/>
  <c i="20" r="BK193"/>
  <c r="BK174"/>
  <c i="21" r="BK115"/>
  <c i="22" r="J167"/>
  <c r="BK145"/>
  <c i="2" r="J299"/>
  <c r="J177"/>
  <c r="J201"/>
  <c i="3" r="BK440"/>
  <c r="J284"/>
  <c i="4" r="BK159"/>
  <c r="BK125"/>
  <c i="6" r="BK104"/>
  <c i="8" r="J130"/>
  <c i="9" r="BK1363"/>
  <c r="J828"/>
  <c r="J1254"/>
  <c r="BK396"/>
  <c i="10" r="J295"/>
  <c i="11" r="BK189"/>
  <c i="12" r="J141"/>
  <c r="BK92"/>
  <c i="14" r="J113"/>
  <c i="15" r="BK318"/>
  <c r="J218"/>
  <c r="J271"/>
  <c i="16" r="BK153"/>
  <c i="18" r="BK255"/>
  <c i="19" r="BK129"/>
  <c i="20" r="J183"/>
  <c i="21" r="BK134"/>
  <c i="22" r="J132"/>
  <c i="16" r="J298"/>
  <c i="18" r="J251"/>
  <c i="19" r="BK91"/>
  <c i="20" r="J145"/>
  <c i="22" r="BK167"/>
  <c i="23" r="J145"/>
  <c r="BK135"/>
  <c i="24" r="BK90"/>
  <c i="2" r="BK292"/>
  <c i="3" r="BK423"/>
  <c i="6" r="BK90"/>
  <c i="9" r="J1144"/>
  <c r="J704"/>
  <c r="BK1333"/>
  <c r="BK1063"/>
  <c r="J354"/>
  <c i="10" r="J104"/>
  <c r="J190"/>
  <c i="11" r="J109"/>
  <c r="J161"/>
  <c i="12" r="BK135"/>
  <c i="13" r="J95"/>
  <c i="15" r="BK234"/>
  <c r="J298"/>
  <c r="BK126"/>
  <c i="16" r="BK322"/>
  <c r="BK204"/>
  <c i="17" r="BK129"/>
  <c i="18" r="J122"/>
  <c i="19" r="J102"/>
  <c i="2" r="J146"/>
  <c i="3" r="J140"/>
  <c r="J307"/>
  <c i="4" r="BK270"/>
  <c r="J183"/>
  <c r="J114"/>
  <c i="6" r="BK116"/>
  <c i="8" r="J160"/>
  <c i="9" r="BK552"/>
  <c r="BK920"/>
  <c r="BK201"/>
  <c r="BK1476"/>
  <c r="BK434"/>
  <c i="10" r="BK220"/>
  <c r="BK280"/>
  <c i="11" r="J147"/>
  <c i="12" r="J153"/>
  <c i="15" r="J106"/>
  <c i="19" r="BK131"/>
  <c i="20" r="BK191"/>
  <c i="22" r="BK191"/>
  <c r="BK197"/>
  <c i="23" r="BK113"/>
  <c r="J113"/>
  <c i="24" r="BK98"/>
  <c i="2" r="J136"/>
  <c i="3" r="BK442"/>
  <c r="BK493"/>
  <c i="4" r="BK248"/>
  <c i="8" r="BK100"/>
  <c i="9" r="BK617"/>
  <c r="BK1373"/>
  <c r="J144"/>
  <c i="10" r="BK196"/>
  <c r="J217"/>
  <c i="12" r="J175"/>
  <c i="14" r="J123"/>
  <c i="15" r="J275"/>
  <c r="BK214"/>
  <c i="20" r="BK163"/>
  <c i="3" r="BK509"/>
  <c r="BK457"/>
  <c r="J337"/>
  <c r="BK284"/>
  <c i="4" r="J162"/>
  <c i="8" r="BK160"/>
  <c i="9" r="J1470"/>
  <c r="J1228"/>
  <c r="BK698"/>
  <c r="J224"/>
  <c r="BK308"/>
  <c r="BK327"/>
  <c i="10" r="J199"/>
  <c r="BK202"/>
  <c i="11" r="J143"/>
  <c r="J125"/>
  <c i="12" r="J121"/>
  <c i="15" r="BK102"/>
  <c i="16" r="J225"/>
  <c r="J216"/>
  <c i="17" r="J125"/>
  <c i="18" r="J248"/>
  <c i="20" r="BK143"/>
  <c i="21" r="BK140"/>
  <c i="22" r="BK134"/>
  <c i="16" r="J261"/>
  <c r="J248"/>
  <c i="2" r="BK240"/>
  <c r="J253"/>
  <c i="4" r="J143"/>
  <c i="8" r="J173"/>
  <c i="9" r="J1194"/>
  <c r="J1234"/>
  <c r="J222"/>
  <c r="BK926"/>
  <c i="10" r="BK292"/>
  <c r="BK110"/>
  <c i="12" r="BK173"/>
  <c i="14" r="J97"/>
  <c i="15" r="BK304"/>
  <c r="J137"/>
  <c i="16" r="BK179"/>
  <c i="18" r="J236"/>
  <c i="21" r="BK138"/>
  <c i="22" r="BK175"/>
  <c i="23" r="BK100"/>
  <c i="3" r="BK539"/>
  <c r="BK551"/>
  <c r="BK199"/>
  <c i="4" r="J207"/>
  <c i="6" r="J102"/>
  <c i="9" r="BK1383"/>
  <c i="11" r="BK129"/>
  <c i="14" r="BK107"/>
  <c i="15" r="J269"/>
  <c i="7" r="BK92"/>
  <c i="9" r="J434"/>
  <c r="BK1403"/>
  <c r="J463"/>
  <c i="10" r="J289"/>
  <c r="J196"/>
  <c i="12" r="BK141"/>
  <c i="15" r="J326"/>
  <c r="J230"/>
  <c i="16" r="BK209"/>
  <c i="18" r="J200"/>
  <c i="21" r="BK101"/>
  <c i="3" r="J480"/>
  <c r="BK478"/>
  <c i="4" r="J159"/>
  <c r="J233"/>
  <c i="6" r="BK110"/>
  <c i="9" r="BK1224"/>
  <c r="J1393"/>
  <c r="J986"/>
  <c r="BK1614"/>
  <c r="J1008"/>
  <c r="J387"/>
  <c r="J519"/>
  <c r="BK481"/>
  <c i="10" r="BK164"/>
  <c r="J391"/>
  <c i="12" r="J149"/>
  <c r="J94"/>
  <c i="14" r="J93"/>
  <c i="15" r="J285"/>
  <c r="BK173"/>
  <c r="J222"/>
  <c i="16" r="BK216"/>
  <c i="17" r="BK131"/>
  <c i="19" r="J117"/>
  <c i="20" r="BK176"/>
  <c i="22" r="J179"/>
  <c i="23" r="J135"/>
  <c r="J102"/>
  <c i="8" r="J147"/>
  <c i="9" r="BK423"/>
  <c r="J896"/>
  <c r="J1288"/>
  <c r="BK845"/>
  <c r="J937"/>
  <c r="J861"/>
  <c i="10" r="J250"/>
  <c r="BK328"/>
  <c r="BK178"/>
  <c r="J178"/>
  <c i="11" r="J133"/>
  <c i="12" r="BK157"/>
  <c i="15" r="BK326"/>
  <c r="J308"/>
  <c r="BK306"/>
  <c r="BK194"/>
  <c r="J292"/>
  <c r="BK169"/>
  <c r="J96"/>
  <c i="16" r="J318"/>
  <c r="BK103"/>
  <c i="17" r="J156"/>
  <c i="18" r="BK224"/>
  <c i="19" r="BK102"/>
  <c r="J126"/>
  <c i="4" r="BK245"/>
  <c i="6" r="BK108"/>
  <c i="9" r="BK1480"/>
  <c r="J1652"/>
  <c i="10" r="BK150"/>
  <c r="J145"/>
  <c i="12" r="J133"/>
  <c i="16" r="J119"/>
  <c i="20" r="J98"/>
  <c i="23" r="BK129"/>
  <c i="2" r="BK131"/>
  <c r="J286"/>
  <c i="3" r="J128"/>
  <c i="9" r="J1245"/>
  <c r="BK407"/>
  <c r="J1139"/>
  <c i="10" r="BK334"/>
  <c r="J121"/>
  <c i="13" r="BK101"/>
  <c i="3" r="J554"/>
  <c r="J414"/>
  <c i="4" r="J125"/>
  <c i="9" r="BK799"/>
  <c r="J858"/>
  <c r="BK750"/>
  <c i="10" r="J356"/>
  <c r="BK121"/>
  <c i="12" r="J108"/>
  <c i="14" r="J90"/>
  <c i="15" r="J167"/>
  <c i="18" r="BK172"/>
  <c i="22" r="BK157"/>
  <c i="16" r="BK268"/>
  <c i="2" r="BK286"/>
  <c i="3" r="J484"/>
  <c r="BK269"/>
  <c i="4" r="BK288"/>
  <c r="BK264"/>
  <c i="12" r="BK139"/>
  <c i="14" r="J103"/>
  <c i="15" r="J240"/>
  <c i="16" r="BK170"/>
  <c i="18" r="BK115"/>
  <c i="21" r="BK132"/>
  <c i="9" r="J1363"/>
  <c r="J1286"/>
  <c i="10" r="BK295"/>
  <c r="J271"/>
  <c i="11" r="BK178"/>
  <c r="BK181"/>
  <c i="12" r="J135"/>
  <c i="13" r="BK117"/>
  <c i="14" r="BK97"/>
  <c i="15" r="BK310"/>
  <c r="BK154"/>
  <c i="16" r="J282"/>
  <c i="17" r="J99"/>
  <c i="18" r="BK191"/>
  <c i="20" r="BK122"/>
  <c i="21" r="BK143"/>
  <c i="22" r="BK155"/>
  <c r="J129"/>
  <c i="2" r="BK101"/>
  <c i="3" r="BK365"/>
  <c i="4" r="BK239"/>
  <c i="8" r="BK141"/>
  <c i="9" r="J1274"/>
  <c r="J1230"/>
  <c r="BK1276"/>
  <c r="BK759"/>
  <c i="10" r="J164"/>
  <c i="11" r="J139"/>
  <c i="12" r="J171"/>
  <c i="13" r="BK93"/>
  <c i="15" r="BK300"/>
  <c r="J294"/>
  <c i="6" r="J112"/>
  <c i="9" r="J980"/>
  <c r="BK1303"/>
  <c r="BK848"/>
  <c r="J1421"/>
  <c r="J951"/>
  <c r="BK376"/>
  <c r="J495"/>
  <c r="J126"/>
  <c i="10" r="J184"/>
  <c r="J280"/>
  <c r="J301"/>
  <c i="11" r="BK147"/>
  <c i="12" r="BK171"/>
  <c r="BK98"/>
  <c i="15" r="J314"/>
  <c r="BK260"/>
  <c r="J143"/>
  <c r="BK198"/>
  <c r="J163"/>
  <c r="J120"/>
  <c i="16" r="J275"/>
  <c r="J170"/>
  <c i="17" r="BK110"/>
  <c i="18" r="BK200"/>
  <c i="19" r="J111"/>
  <c i="20" r="J92"/>
  <c i="21" r="J98"/>
  <c i="22" r="J197"/>
  <c i="2" r="J125"/>
  <c r="BK201"/>
  <c i="3" r="J507"/>
  <c r="J263"/>
  <c i="4" r="J96"/>
  <c i="6" r="BK88"/>
  <c i="9" r="J1293"/>
  <c r="J1243"/>
  <c r="BK1419"/>
  <c r="BK180"/>
  <c i="10" r="BK125"/>
  <c i="11" r="BK174"/>
  <c i="13" r="BK119"/>
  <c i="15" r="J148"/>
  <c r="J108"/>
  <c i="18" r="J188"/>
  <c i="20" r="J126"/>
  <c i="21" r="BK117"/>
  <c i="23" r="BK105"/>
  <c i="18" r="BK168"/>
  <c i="20" r="BK105"/>
  <c i="23" r="BK119"/>
  <c r="J88"/>
  <c i="2" r="BK143"/>
  <c r="BK183"/>
  <c i="5" r="BK110"/>
  <c i="9" r="BK998"/>
  <c r="BK1444"/>
  <c r="J759"/>
  <c r="J132"/>
  <c i="10" r="J236"/>
  <c r="J161"/>
  <c i="11" r="BK137"/>
  <c i="12" r="J92"/>
  <c i="14" r="J88"/>
  <c i="15" r="BK200"/>
  <c r="BK210"/>
  <c i="16" r="J129"/>
  <c i="17" r="J110"/>
  <c i="23" r="J107"/>
  <c i="3" r="BK484"/>
  <c r="BK337"/>
  <c i="4" r="J270"/>
  <c i="7" r="J92"/>
  <c i="9" r="BK1139"/>
  <c r="J585"/>
  <c r="J1045"/>
  <c i="10" r="BK314"/>
  <c r="J223"/>
  <c i="11" r="J157"/>
  <c i="13" r="BK95"/>
  <c i="16" r="BK189"/>
  <c i="20" r="J176"/>
  <c i="22" r="J125"/>
  <c i="24" r="BK107"/>
  <c i="2" r="BK221"/>
  <c i="3" r="BK499"/>
  <c r="BK260"/>
  <c i="4" r="BK207"/>
  <c i="9" r="J1413"/>
  <c r="BK495"/>
  <c r="BK779"/>
  <c i="10" r="J377"/>
  <c i="12" r="J165"/>
  <c i="14" r="BK99"/>
  <c i="15" r="J158"/>
  <c i="21" r="BK122"/>
  <c i="3" r="BK120"/>
  <c r="J438"/>
  <c i="4" r="J279"/>
  <c i="9" r="BK726"/>
  <c r="J1183"/>
  <c r="BK1134"/>
  <c r="BK255"/>
  <c i="10" r="J245"/>
  <c i="11" r="BK176"/>
  <c i="13" r="BK129"/>
  <c i="15" r="J267"/>
  <c i="16" r="BK202"/>
  <c i="18" r="BK263"/>
  <c i="20" r="BK92"/>
  <c i="22" r="J155"/>
  <c i="17" r="BK142"/>
  <c i="2" r="J215"/>
  <c i="1" r="AS71"/>
  <c i="3" r="BK446"/>
  <c r="J102"/>
  <c i="4" r="J236"/>
  <c r="J118"/>
  <c r="BK137"/>
  <c i="5" r="BK96"/>
  <c i="6" r="BK112"/>
  <c i="9" r="J1549"/>
  <c r="J201"/>
  <c r="J1265"/>
  <c r="BK787"/>
  <c r="BK1393"/>
  <c r="BK937"/>
  <c r="BK475"/>
  <c r="BK1388"/>
  <c r="BK1194"/>
  <c r="BK305"/>
  <c i="10" r="J113"/>
  <c r="J304"/>
  <c r="BK257"/>
  <c i="11" r="BK127"/>
  <c r="BK107"/>
  <c i="12" r="J143"/>
  <c i="14" r="BK113"/>
  <c i="15" r="J150"/>
  <c r="BK269"/>
  <c r="BK100"/>
  <c i="16" r="BK115"/>
  <c r="J292"/>
  <c i="17" r="BK137"/>
  <c r="BK99"/>
  <c i="21" r="BK130"/>
  <c i="22" r="BK177"/>
  <c r="J147"/>
  <c i="23" r="J117"/>
  <c i="2" r="F38"/>
  <c i="20" r="J188"/>
  <c r="J107"/>
  <c i="22" r="J100"/>
  <c r="J102"/>
  <c i="2" r="J183"/>
  <c i="3" r="J328"/>
  <c r="BK348"/>
  <c r="J321"/>
  <c i="4" r="BK279"/>
  <c r="J170"/>
  <c r="J204"/>
  <c i="5" r="J110"/>
  <c i="7" r="BK97"/>
  <c i="8" r="J141"/>
  <c i="9" r="J1525"/>
  <c r="J1232"/>
  <c r="BK1427"/>
  <c r="J1097"/>
  <c r="J796"/>
  <c r="J327"/>
  <c r="BK1461"/>
  <c r="J504"/>
  <c r="J208"/>
  <c i="10" r="BK181"/>
  <c r="J322"/>
  <c r="BK184"/>
  <c r="J193"/>
  <c i="11" r="J127"/>
  <c r="BK170"/>
  <c i="12" r="J90"/>
  <c r="J114"/>
  <c i="13" r="BK125"/>
  <c i="14" r="J107"/>
  <c i="15" r="BK206"/>
  <c r="J310"/>
  <c r="J283"/>
  <c r="BK196"/>
  <c r="BK106"/>
  <c i="16" r="J325"/>
  <c i="22" r="J145"/>
  <c i="17" r="J135"/>
  <c i="18" r="BK266"/>
  <c r="J266"/>
  <c r="BK97"/>
  <c i="19" r="BK123"/>
  <c i="20" r="J109"/>
  <c i="21" r="J126"/>
  <c r="J143"/>
  <c i="22" r="BK125"/>
  <c r="BK106"/>
  <c i="2" r="BK247"/>
  <c r="BK177"/>
  <c i="3" r="J580"/>
  <c r="J383"/>
  <c i="4" r="BK152"/>
  <c r="BK114"/>
  <c i="6" r="J96"/>
  <c i="9" r="BK1051"/>
  <c r="BK1470"/>
  <c r="J867"/>
  <c r="BK1323"/>
  <c r="J239"/>
  <c r="BK1353"/>
  <c r="J138"/>
  <c i="10" r="J343"/>
  <c r="BK351"/>
  <c r="BK175"/>
  <c i="11" r="J137"/>
  <c i="12" r="BK147"/>
  <c i="13" r="J129"/>
  <c i="14" r="J101"/>
  <c i="15" r="BK256"/>
  <c r="J198"/>
  <c i="16" r="J296"/>
  <c i="17" r="J137"/>
  <c i="18" r="J134"/>
  <c r="J255"/>
  <c i="20" r="BK153"/>
  <c i="21" r="J90"/>
  <c i="22" r="BK171"/>
  <c i="23" r="BK102"/>
  <c i="2" r="F39"/>
  <c i="9" r="J1531"/>
  <c r="J1358"/>
  <c r="J885"/>
  <c r="BK504"/>
  <c r="BK1226"/>
  <c r="BK1031"/>
  <c r="J226"/>
  <c i="10" r="BK230"/>
  <c r="BK242"/>
  <c r="BK193"/>
  <c i="11" r="J176"/>
  <c i="12" r="J163"/>
  <c r="BK114"/>
  <c i="13" r="J115"/>
  <c i="14" r="BK103"/>
  <c i="15" r="J320"/>
  <c r="BK287"/>
  <c r="J124"/>
  <c r="J232"/>
  <c i="17" r="J97"/>
  <c i="18" r="BK236"/>
  <c i="19" r="BK85"/>
  <c i="20" r="J105"/>
  <c i="21" r="BK87"/>
  <c i="22" r="BK115"/>
  <c i="23" r="J139"/>
  <c r="J137"/>
  <c i="24" r="J98"/>
  <c i="2" r="J107"/>
  <c i="3" r="J446"/>
  <c r="BK287"/>
  <c r="J551"/>
  <c r="J331"/>
  <c r="BK113"/>
  <c i="4" r="BK186"/>
  <c r="BK122"/>
  <c r="BK143"/>
  <c i="5" r="J91"/>
  <c i="6" r="J92"/>
  <c i="8" r="BK106"/>
  <c i="9" r="BK1343"/>
  <c r="J1486"/>
  <c r="J971"/>
  <c r="BK1525"/>
  <c r="J1100"/>
  <c r="BK630"/>
  <c r="BK1621"/>
  <c r="BK1150"/>
  <c r="J120"/>
  <c i="10" r="J202"/>
  <c r="J286"/>
  <c r="J308"/>
  <c r="BK101"/>
  <c i="11" r="J94"/>
  <c r="BK166"/>
  <c i="12" r="J116"/>
  <c r="J100"/>
  <c i="13" r="J117"/>
  <c i="15" r="BK108"/>
  <c r="BK246"/>
  <c r="J289"/>
  <c r="BK177"/>
  <c r="J102"/>
  <c r="BK185"/>
  <c r="J154"/>
  <c i="21" r="J130"/>
  <c i="22" r="J119"/>
  <c r="J92"/>
  <c i="2" r="J247"/>
  <c i="3" r="BK128"/>
  <c i="4" r="J251"/>
  <c r="BK140"/>
  <c i="8" r="BK125"/>
  <c i="9" r="BK756"/>
  <c r="BK1038"/>
  <c r="BK1204"/>
  <c i="10" r="J169"/>
  <c r="BK153"/>
  <c i="11" r="BK116"/>
  <c i="13" r="J105"/>
  <c i="15" r="J194"/>
  <c r="BK137"/>
  <c i="16" r="J244"/>
  <c i="17" r="J152"/>
  <c i="18" r="J148"/>
  <c i="20" r="BK180"/>
  <c i="22" r="BK132"/>
  <c r="BK139"/>
  <c i="17" r="J139"/>
  <c i="18" r="J128"/>
  <c i="20" r="J193"/>
  <c i="22" r="J95"/>
  <c i="23" r="J100"/>
  <c r="BK109"/>
  <c i="2" r="BK107"/>
  <c r="J165"/>
  <c i="4" r="J272"/>
  <c i="9" r="BK170"/>
  <c r="BK835"/>
  <c r="BK144"/>
  <c r="J1176"/>
  <c i="10" r="J298"/>
  <c r="BK348"/>
  <c i="11" r="J112"/>
  <c i="12" r="BK143"/>
  <c r="BK149"/>
  <c i="14" r="J99"/>
  <c i="15" r="J273"/>
  <c r="BK283"/>
  <c i="16" r="BK318"/>
  <c r="J103"/>
  <c i="17" r="J94"/>
  <c i="18" r="J212"/>
  <c i="3" r="BK642"/>
  <c r="J314"/>
  <c i="4" r="J297"/>
  <c i="11" r="J118"/>
  <c i="16" r="BK334"/>
  <c i="19" r="J85"/>
  <c i="21" r="J136"/>
  <c i="23" r="BK160"/>
  <c r="J91"/>
  <c i="2" r="BK261"/>
  <c i="3" r="J108"/>
  <c i="4" r="J288"/>
  <c i="8" r="BK130"/>
  <c i="9" r="BK1521"/>
  <c r="J738"/>
  <c r="BK610"/>
  <c r="J376"/>
  <c i="10" r="BK383"/>
  <c i="12" r="J106"/>
  <c i="14" r="BK93"/>
  <c i="15" r="BK192"/>
  <c i="2" r="F36"/>
  <c i="16" r="BK109"/>
  <c i="17" r="BK115"/>
  <c i="20" r="J90"/>
  <c i="23" r="BK96"/>
  <c i="16" r="J179"/>
  <c i="2" r="BK149"/>
  <c i="3" r="J425"/>
  <c r="J623"/>
  <c r="J522"/>
  <c r="BK173"/>
  <c r="J459"/>
  <c r="BK292"/>
  <c i="4" r="J242"/>
  <c i="6" r="BK102"/>
  <c i="8" r="BK112"/>
  <c i="9" r="BK1430"/>
  <c r="BK858"/>
  <c r="J811"/>
  <c r="BK896"/>
  <c r="BK233"/>
  <c i="10" r="BK289"/>
  <c i="11" r="BK157"/>
  <c r="J97"/>
  <c i="13" r="J125"/>
  <c i="15" r="BK320"/>
  <c r="J118"/>
  <c i="16" r="J211"/>
  <c i="17" r="BK123"/>
  <c i="21" r="J94"/>
  <c i="23" r="BK139"/>
  <c i="24" r="BK100"/>
  <c i="3" r="J317"/>
  <c r="BK160"/>
  <c i="4" r="BK259"/>
  <c i="5" r="J108"/>
  <c i="7" r="J99"/>
  <c i="9" r="J1303"/>
  <c r="J298"/>
  <c r="BK1183"/>
  <c i="15" r="J100"/>
  <c i="16" r="J163"/>
  <c i="17" r="BK152"/>
  <c i="20" r="J95"/>
  <c i="21" r="BK120"/>
  <c i="22" r="BK151"/>
  <c i="2" r="J113"/>
  <c i="3" r="BK501"/>
  <c r="J134"/>
  <c r="J497"/>
  <c i="4" r="BK146"/>
  <c r="J106"/>
  <c i="8" r="BK122"/>
  <c i="9" r="BK771"/>
  <c r="J1057"/>
  <c r="BK1447"/>
  <c i="12" r="BK165"/>
  <c i="14" r="BK90"/>
  <c i="15" r="J244"/>
  <c r="BK204"/>
  <c r="BK96"/>
  <c i="16" r="BK350"/>
  <c i="17" r="J129"/>
  <c i="18" r="J142"/>
  <c r="BK233"/>
  <c i="20" r="J134"/>
  <c r="BK138"/>
  <c i="22" r="J109"/>
  <c r="J199"/>
  <c r="J89"/>
  <c i="2" r="J171"/>
  <c i="3" r="J287"/>
  <c i="4" r="BK229"/>
  <c r="J192"/>
  <c i="7" r="BK105"/>
  <c i="9" r="BK1570"/>
  <c r="J1115"/>
  <c r="BK1144"/>
  <c r="BK662"/>
  <c i="15" r="BK220"/>
  <c i="16" r="BK296"/>
  <c i="17" r="BK94"/>
  <c i="19" r="BK114"/>
  <c i="20" r="BK119"/>
  <c i="22" r="J134"/>
  <c i="23" r="BK93"/>
  <c i="3" r="J499"/>
  <c r="J341"/>
  <c i="4" r="J212"/>
  <c r="J261"/>
  <c r="J256"/>
  <c i="6" r="J110"/>
  <c i="9" r="J973"/>
  <c r="J1323"/>
  <c r="BK1025"/>
  <c r="J822"/>
  <c r="J1397"/>
  <c r="BK828"/>
  <c r="J1617"/>
  <c r="J1621"/>
  <c r="J365"/>
  <c i="10" r="BK322"/>
  <c r="J101"/>
  <c r="J220"/>
  <c i="12" r="J159"/>
  <c r="J129"/>
  <c i="13" r="J109"/>
  <c i="14" r="BK115"/>
  <c i="15" r="J116"/>
  <c r="J206"/>
  <c i="23" r="BK150"/>
  <c i="24" r="J87"/>
  <c i="2" r="BK280"/>
  <c i="3" r="BK122"/>
  <c r="BK331"/>
  <c r="BK461"/>
  <c i="4" r="BK291"/>
  <c r="BK106"/>
  <c r="BK201"/>
  <c i="6" r="J106"/>
  <c i="8" r="J106"/>
  <c i="9" r="J873"/>
  <c r="J1226"/>
  <c i="16" r="BK305"/>
  <c i="17" r="BK139"/>
  <c i="18" r="J137"/>
  <c i="19" r="J134"/>
  <c i="20" r="BK151"/>
  <c i="21" r="J120"/>
  <c i="22" r="BK195"/>
  <c i="23" r="BK88"/>
  <c i="2" r="J159"/>
  <c i="3" r="J292"/>
  <c r="J417"/>
  <c i="4" r="BK180"/>
  <c i="5" r="BK98"/>
  <c i="9" r="BK1165"/>
  <c r="J1204"/>
  <c r="J1338"/>
  <c i="4" r="BK189"/>
  <c i="6" r="BK96"/>
  <c i="9" r="J469"/>
  <c r="J1474"/>
  <c r="BK1100"/>
  <c r="J845"/>
  <c r="BK1217"/>
  <c r="J646"/>
  <c r="BK1472"/>
  <c r="BK1109"/>
  <c r="BK418"/>
  <c i="10" r="BK137"/>
  <c r="BK169"/>
  <c i="12" r="BK153"/>
  <c i="13" r="BK123"/>
  <c i="14" r="BK101"/>
  <c i="15" r="BK302"/>
  <c r="BK222"/>
  <c r="J98"/>
  <c i="16" r="BK241"/>
  <c r="BK218"/>
  <c i="18" r="J115"/>
  <c i="20" r="J180"/>
  <c i="21" r="BK94"/>
  <c i="22" r="BK147"/>
  <c i="23" r="J156"/>
  <c r="BK115"/>
  <c i="2" r="J320"/>
  <c i="3" r="BK444"/>
  <c r="BK355"/>
  <c r="J372"/>
  <c i="4" r="BK168"/>
  <c r="J259"/>
  <c r="J122"/>
  <c i="7" r="BK110"/>
  <c i="9" r="BK1115"/>
  <c r="J1333"/>
  <c r="J720"/>
  <c r="J1343"/>
  <c r="J756"/>
  <c r="BK156"/>
  <c i="15" r="J173"/>
  <c r="BK139"/>
  <c i="16" r="J328"/>
  <c r="J197"/>
  <c i="17" r="BK121"/>
  <c i="18" r="J154"/>
  <c i="20" r="BK145"/>
  <c r="J111"/>
  <c i="22" r="J127"/>
  <c r="J137"/>
  <c i="2" r="J228"/>
  <c i="3" r="J513"/>
  <c r="BK513"/>
  <c i="4" r="J215"/>
  <c i="7" r="BK102"/>
  <c i="9" r="BK163"/>
  <c r="BK960"/>
  <c r="BK1070"/>
  <c i="10" r="J187"/>
  <c i="11" r="J185"/>
  <c i="12" r="BK121"/>
  <c i="15" r="BK292"/>
  <c i="16" r="J288"/>
  <c i="18" r="J263"/>
  <c i="20" r="J140"/>
  <c i="22" r="BK163"/>
  <c i="18" r="J178"/>
  <c i="20" r="BK98"/>
  <c i="23" r="J154"/>
  <c r="BK154"/>
  <c i="2" r="BK234"/>
  <c i="4" r="BK293"/>
  <c i="9" r="J1208"/>
  <c r="BK1492"/>
  <c r="J1570"/>
  <c i="10" r="BK145"/>
  <c r="BK107"/>
  <c i="12" r="BK163"/>
  <c i="15" r="BK298"/>
  <c r="BK232"/>
  <c r="J122"/>
  <c i="17" r="J148"/>
  <c i="18" r="BK148"/>
  <c i="19" r="J94"/>
  <c i="3" r="BK497"/>
  <c i="4" r="BK165"/>
  <c i="9" r="J947"/>
  <c i="10" r="J265"/>
  <c r="J358"/>
  <c i="11" r="J183"/>
  <c i="12" r="BK167"/>
  <c i="16" r="BK313"/>
  <c i="20" r="BK128"/>
  <c i="21" r="J92"/>
  <c i="23" r="J119"/>
  <c i="2" r="BK136"/>
  <c i="3" r="BK591"/>
  <c r="J406"/>
  <c i="9" r="J1411"/>
  <c r="BK1243"/>
  <c r="J998"/>
  <c i="10" r="BK223"/>
  <c r="J252"/>
  <c i="13" r="J107"/>
  <c i="15" r="J204"/>
  <c i="21" r="J104"/>
  <c i="3" r="J457"/>
  <c i="4" r="BK297"/>
  <c i="9" r="BK1441"/>
  <c r="BK1265"/>
  <c r="J163"/>
  <c r="BK585"/>
  <c i="10" r="BK283"/>
  <c i="11" r="BK99"/>
  <c i="12" r="BK151"/>
  <c i="14" r="BK111"/>
  <c i="16" r="BK347"/>
  <c i="18" r="BK128"/>
  <c i="20" r="BK90"/>
  <c i="22" r="BK183"/>
  <c i="16" r="J350"/>
  <c i="2" r="J292"/>
  <c i="9" r="J1134"/>
  <c r="BK1308"/>
  <c r="J1150"/>
  <c i="10" r="J395"/>
  <c r="BK364"/>
  <c i="11" r="BK168"/>
  <c i="12" r="BK108"/>
  <c i="15" r="BK271"/>
  <c r="BK158"/>
  <c i="16" r="J334"/>
  <c i="17" r="J102"/>
  <c i="22" r="BK161"/>
  <c i="23" r="J115"/>
  <c i="24" r="J94"/>
  <c i="3" r="BK617"/>
  <c r="BK134"/>
  <c i="4" r="J101"/>
  <c i="7" r="J110"/>
  <c i="9" r="J944"/>
  <c r="BK1254"/>
  <c r="J882"/>
  <c i="16" r="J294"/>
  <c r="BK163"/>
  <c i="18" r="J163"/>
  <c i="20" r="J131"/>
  <c i="22" r="BK199"/>
  <c i="23" r="BK127"/>
  <c i="3" r="BK594"/>
  <c r="BK372"/>
  <c r="J199"/>
  <c i="4" r="BK131"/>
  <c i="5" r="BK91"/>
  <c i="9" r="BK1458"/>
  <c r="BK1368"/>
  <c r="J1537"/>
  <c r="J848"/>
  <c r="BK120"/>
  <c r="J170"/>
  <c i="10" r="BK358"/>
  <c r="J140"/>
  <c i="11" r="J174"/>
  <c i="12" r="J169"/>
  <c i="13" r="BK121"/>
  <c r="J93"/>
  <c i="15" r="J246"/>
  <c r="J252"/>
  <c r="BK116"/>
  <c i="9" r="J905"/>
  <c r="BK944"/>
  <c r="BK1405"/>
  <c r="J156"/>
  <c i="10" r="BK129"/>
  <c i="11" r="J105"/>
  <c i="12" r="BK104"/>
  <c i="15" r="BK289"/>
  <c r="BK171"/>
  <c i="16" r="J241"/>
  <c i="20" r="J174"/>
  <c i="22" r="BK119"/>
  <c i="3" r="J228"/>
  <c r="J348"/>
  <c i="4" r="J134"/>
  <c r="BK177"/>
  <c i="8" r="J125"/>
  <c i="9" r="BK320"/>
  <c r="BK1234"/>
  <c r="BK738"/>
  <c r="J1129"/>
  <c r="J552"/>
  <c r="BK1005"/>
  <c r="BK1241"/>
  <c r="BK298"/>
  <c i="10" r="J353"/>
  <c i="11" r="BK159"/>
  <c i="12" r="J137"/>
  <c i="13" r="J99"/>
  <c i="15" r="J279"/>
  <c r="BK262"/>
  <c r="BK167"/>
  <c i="16" r="J313"/>
  <c i="17" r="J92"/>
  <c i="20" r="BK126"/>
  <c i="21" r="J115"/>
  <c i="22" r="BK112"/>
  <c i="23" r="J127"/>
  <c r="J133"/>
  <c i="2" l="1" r="BK100"/>
  <c r="J100"/>
  <c r="J65"/>
  <c r="BK142"/>
  <c r="J142"/>
  <c r="J66"/>
  <c r="P214"/>
  <c i="3" r="R146"/>
  <c r="P320"/>
  <c r="BK399"/>
  <c r="J399"/>
  <c r="J73"/>
  <c r="T512"/>
  <c i="4" r="P110"/>
  <c r="BK121"/>
  <c r="J121"/>
  <c r="J67"/>
  <c r="T232"/>
  <c i="5" r="R107"/>
  <c i="7" r="P107"/>
  <c i="8" r="T118"/>
  <c i="11" r="R93"/>
  <c r="BK149"/>
  <c r="J149"/>
  <c r="J66"/>
  <c r="BK165"/>
  <c r="J165"/>
  <c r="J68"/>
  <c r="T180"/>
  <c i="12" r="BK87"/>
  <c r="J87"/>
  <c r="J64"/>
  <c i="13" r="R87"/>
  <c r="R86"/>
  <c i="16" r="P97"/>
  <c r="T196"/>
  <c r="T321"/>
  <c i="17" r="T96"/>
  <c i="18" r="BK171"/>
  <c r="J171"/>
  <c r="J63"/>
  <c r="BK254"/>
  <c r="J254"/>
  <c r="J66"/>
  <c i="2" r="R142"/>
  <c i="3" r="P146"/>
  <c r="R320"/>
  <c r="P375"/>
  <c r="P483"/>
  <c r="T597"/>
  <c i="4" r="T110"/>
  <c r="R232"/>
  <c i="6" r="BK87"/>
  <c r="BK86"/>
  <c r="J86"/>
  <c r="J63"/>
  <c i="8" r="BK93"/>
  <c r="J93"/>
  <c r="J65"/>
  <c i="9" r="P162"/>
  <c r="R511"/>
  <c r="R872"/>
  <c r="R1044"/>
  <c r="P1396"/>
  <c r="T1524"/>
  <c i="15" r="BK95"/>
  <c r="J95"/>
  <c r="J64"/>
  <c r="T162"/>
  <c r="R266"/>
  <c i="17" r="R91"/>
  <c r="T114"/>
  <c i="18" r="R89"/>
  <c r="P171"/>
  <c r="P247"/>
  <c i="2" r="R100"/>
  <c r="R99"/>
  <c r="R214"/>
  <c i="4" r="R110"/>
  <c r="P232"/>
  <c i="7" r="BK91"/>
  <c r="J91"/>
  <c r="J64"/>
  <c r="BK107"/>
  <c r="J107"/>
  <c r="J68"/>
  <c i="8" r="R118"/>
  <c i="10" r="P168"/>
  <c r="R321"/>
  <c i="11" r="T165"/>
  <c i="15" r="R95"/>
  <c r="P189"/>
  <c r="T266"/>
  <c i="16" r="BK135"/>
  <c r="P287"/>
  <c i="17" r="P101"/>
  <c r="R141"/>
  <c i="18" r="T89"/>
  <c r="R190"/>
  <c r="BK269"/>
  <c r="J269"/>
  <c r="J67"/>
  <c i="2" r="T158"/>
  <c r="R273"/>
  <c i="3" r="BK101"/>
  <c r="J101"/>
  <c r="J65"/>
  <c r="R291"/>
  <c r="P340"/>
  <c r="R375"/>
  <c r="R483"/>
  <c r="P597"/>
  <c i="4" r="P121"/>
  <c i="7" r="P91"/>
  <c i="8" r="R134"/>
  <c r="R133"/>
  <c i="9" r="P558"/>
  <c r="T872"/>
  <c r="T1103"/>
  <c r="BK1479"/>
  <c r="J1479"/>
  <c r="J82"/>
  <c r="R1620"/>
  <c i="10" r="BK168"/>
  <c r="J168"/>
  <c r="J68"/>
  <c r="P321"/>
  <c i="11" r="T149"/>
  <c i="15" r="P95"/>
  <c r="R189"/>
  <c i="16" r="BK196"/>
  <c r="J196"/>
  <c r="J67"/>
  <c r="BK287"/>
  <c r="J287"/>
  <c r="J69"/>
  <c r="T338"/>
  <c r="T337"/>
  <c i="18" r="T121"/>
  <c r="T190"/>
  <c r="T254"/>
  <c r="T269"/>
  <c i="19" r="BK84"/>
  <c i="20" r="P89"/>
  <c r="T137"/>
  <c r="BK185"/>
  <c r="J185"/>
  <c r="J65"/>
  <c r="R197"/>
  <c r="R196"/>
  <c i="2" r="P158"/>
  <c r="P157"/>
  <c r="P273"/>
  <c i="3" r="P291"/>
  <c r="BK340"/>
  <c r="J340"/>
  <c r="J71"/>
  <c r="T375"/>
  <c r="P512"/>
  <c i="4" r="P155"/>
  <c r="P278"/>
  <c i="5" r="T93"/>
  <c r="P107"/>
  <c i="6" r="R87"/>
  <c r="R86"/>
  <c i="7" r="BK96"/>
  <c r="J96"/>
  <c r="J65"/>
  <c r="T107"/>
  <c i="8" r="R93"/>
  <c r="R92"/>
  <c i="9" r="R162"/>
  <c r="T511"/>
  <c r="P778"/>
  <c r="T834"/>
  <c r="P1207"/>
  <c r="R1479"/>
  <c r="R1576"/>
  <c i="10" r="BK177"/>
  <c r="J177"/>
  <c r="J69"/>
  <c r="R177"/>
  <c r="BK376"/>
  <c r="J376"/>
  <c r="J73"/>
  <c i="11" r="BK122"/>
  <c r="J122"/>
  <c r="J65"/>
  <c r="BK154"/>
  <c r="J154"/>
  <c r="J67"/>
  <c r="P180"/>
  <c i="14" r="P87"/>
  <c r="P86"/>
  <c i="1" r="AU69"/>
  <c i="15" r="BK128"/>
  <c r="J128"/>
  <c r="J65"/>
  <c r="BK147"/>
  <c r="J147"/>
  <c r="J66"/>
  <c r="T147"/>
  <c r="BK227"/>
  <c r="J227"/>
  <c r="J70"/>
  <c r="BK291"/>
  <c r="J291"/>
  <c r="J72"/>
  <c i="16" r="R135"/>
  <c r="BK247"/>
  <c r="J247"/>
  <c r="J68"/>
  <c r="R321"/>
  <c i="17" r="BK91"/>
  <c r="J91"/>
  <c r="J64"/>
  <c r="P96"/>
  <c r="R101"/>
  <c r="BK141"/>
  <c r="J141"/>
  <c r="J68"/>
  <c i="18" r="BK89"/>
  <c r="J89"/>
  <c r="J61"/>
  <c r="P121"/>
  <c r="P190"/>
  <c r="BK247"/>
  <c r="J247"/>
  <c r="J65"/>
  <c r="R254"/>
  <c r="P269"/>
  <c i="19" r="R84"/>
  <c r="R83"/>
  <c r="R82"/>
  <c i="20" r="BK89"/>
  <c r="P137"/>
  <c r="P185"/>
  <c r="T197"/>
  <c r="T196"/>
  <c i="21" r="R86"/>
  <c r="BK114"/>
  <c r="J114"/>
  <c r="J63"/>
  <c i="3" r="R101"/>
  <c r="R100"/>
  <c r="T399"/>
  <c r="BK557"/>
  <c r="J557"/>
  <c r="J76"/>
  <c i="6" r="P87"/>
  <c r="P86"/>
  <c i="1" r="AU60"/>
  <c i="7" r="R107"/>
  <c i="8" r="P118"/>
  <c i="9" r="BK558"/>
  <c r="J558"/>
  <c r="J69"/>
  <c r="BK950"/>
  <c r="J950"/>
  <c r="J76"/>
  <c r="P1103"/>
  <c r="P1193"/>
  <c i="10" r="BK133"/>
  <c r="J133"/>
  <c r="J66"/>
  <c r="T235"/>
  <c i="11" r="T93"/>
  <c r="R165"/>
  <c r="T191"/>
  <c i="12" r="P87"/>
  <c r="P86"/>
  <c i="1" r="AU67"/>
  <c i="14" r="T87"/>
  <c r="T86"/>
  <c i="15" r="T189"/>
  <c r="P266"/>
  <c i="16" r="T97"/>
  <c r="T247"/>
  <c r="P338"/>
  <c r="P337"/>
  <c i="17" r="T91"/>
  <c r="BK114"/>
  <c i="18" r="BK121"/>
  <c r="J121"/>
  <c r="J62"/>
  <c r="R171"/>
  <c r="P254"/>
  <c i="19" r="T84"/>
  <c r="T83"/>
  <c r="T82"/>
  <c i="20" r="R89"/>
  <c r="P125"/>
  <c r="BK197"/>
  <c r="BK196"/>
  <c r="J196"/>
  <c r="J66"/>
  <c i="21" r="T86"/>
  <c i="9" r="BK162"/>
  <c r="J162"/>
  <c r="J66"/>
  <c r="P511"/>
  <c r="P872"/>
  <c r="R1103"/>
  <c r="R1193"/>
  <c r="P1620"/>
  <c i="10" r="P133"/>
  <c i="11" r="BK93"/>
  <c r="P165"/>
  <c r="R191"/>
  <c i="13" r="BK87"/>
  <c r="BK86"/>
  <c r="J86"/>
  <c r="J63"/>
  <c i="15" r="T95"/>
  <c r="R162"/>
  <c r="P291"/>
  <c i="16" r="T135"/>
  <c r="R287"/>
  <c i="20" r="BK137"/>
  <c r="J137"/>
  <c r="J63"/>
  <c r="R185"/>
  <c i="21" r="R114"/>
  <c i="22" r="R122"/>
  <c i="2" r="T100"/>
  <c r="T214"/>
  <c i="3" r="T101"/>
  <c r="T320"/>
  <c i="4" r="T121"/>
  <c r="T278"/>
  <c i="7" r="T91"/>
  <c r="T96"/>
  <c i="8" r="BK118"/>
  <c r="J118"/>
  <c r="J66"/>
  <c i="9" r="T162"/>
  <c r="BK511"/>
  <c r="J511"/>
  <c r="J68"/>
  <c r="R758"/>
  <c r="BK872"/>
  <c r="J872"/>
  <c r="J75"/>
  <c r="T1207"/>
  <c r="T1479"/>
  <c r="T1576"/>
  <c i="10" r="R133"/>
  <c r="P177"/>
  <c r="T177"/>
  <c r="P376"/>
  <c i="17" r="BK101"/>
  <c r="J101"/>
  <c r="J66"/>
  <c r="P141"/>
  <c i="20" r="BK125"/>
  <c r="J125"/>
  <c r="J62"/>
  <c r="T125"/>
  <c r="P197"/>
  <c r="P196"/>
  <c i="21" r="P114"/>
  <c i="22" r="BK122"/>
  <c r="J122"/>
  <c r="J63"/>
  <c i="2" r="R158"/>
  <c r="R157"/>
  <c i="3" r="T291"/>
  <c r="BK375"/>
  <c r="J375"/>
  <c r="J72"/>
  <c r="T483"/>
  <c r="P557"/>
  <c i="4" r="T155"/>
  <c i="5" r="R93"/>
  <c r="R89"/>
  <c i="8" r="BK134"/>
  <c i="9" r="BK109"/>
  <c r="J109"/>
  <c r="J65"/>
  <c r="P353"/>
  <c r="P758"/>
  <c r="P950"/>
  <c r="BK1044"/>
  <c r="J1044"/>
  <c r="J77"/>
  <c r="BK1396"/>
  <c r="J1396"/>
  <c r="J81"/>
  <c r="P1524"/>
  <c i="10" r="R97"/>
  <c r="R235"/>
  <c i="13" r="T87"/>
  <c r="T86"/>
  <c i="15" r="R128"/>
  <c r="P147"/>
  <c r="R227"/>
  <c i="16" r="R196"/>
  <c r="BK321"/>
  <c r="J321"/>
  <c r="J70"/>
  <c i="18" r="R121"/>
  <c r="T171"/>
  <c r="R247"/>
  <c r="R269"/>
  <c i="20" r="R137"/>
  <c r="T185"/>
  <c i="21" r="P86"/>
  <c r="P85"/>
  <c r="P84"/>
  <c i="1" r="AU77"/>
  <c i="22" r="R88"/>
  <c r="R87"/>
  <c r="BK190"/>
  <c r="J190"/>
  <c r="J66"/>
  <c i="23" r="BK104"/>
  <c r="BK147"/>
  <c r="J147"/>
  <c r="J64"/>
  <c i="2" r="T142"/>
  <c r="BK273"/>
  <c r="J273"/>
  <c r="J72"/>
  <c i="3" r="BK291"/>
  <c r="J291"/>
  <c r="J69"/>
  <c r="R340"/>
  <c r="BK512"/>
  <c r="J512"/>
  <c r="J75"/>
  <c r="R557"/>
  <c i="4" r="BK110"/>
  <c r="J110"/>
  <c r="J66"/>
  <c r="BK232"/>
  <c r="J232"/>
  <c r="J70"/>
  <c i="6" r="T87"/>
  <c r="T86"/>
  <c i="8" r="T93"/>
  <c r="T92"/>
  <c i="9" r="P109"/>
  <c r="P108"/>
  <c r="R558"/>
  <c r="BK834"/>
  <c r="J834"/>
  <c r="J74"/>
  <c r="BK1207"/>
  <c r="J1207"/>
  <c r="J80"/>
  <c r="BK1620"/>
  <c r="J1620"/>
  <c r="J85"/>
  <c i="10" r="BK97"/>
  <c r="R168"/>
  <c r="BK321"/>
  <c r="J321"/>
  <c r="J72"/>
  <c i="11" r="P93"/>
  <c r="R149"/>
  <c r="BK180"/>
  <c r="J180"/>
  <c r="J69"/>
  <c i="12" r="T87"/>
  <c r="T86"/>
  <c i="23" r="P90"/>
  <c r="P104"/>
  <c r="R147"/>
  <c i="2" r="BK158"/>
  <c r="J158"/>
  <c r="J68"/>
  <c i="3" r="BK146"/>
  <c r="J146"/>
  <c r="J66"/>
  <c r="R399"/>
  <c r="BK597"/>
  <c r="J597"/>
  <c r="J77"/>
  <c i="4" r="R121"/>
  <c r="BK278"/>
  <c r="J278"/>
  <c r="J71"/>
  <c i="5" r="BK93"/>
  <c r="J93"/>
  <c r="J65"/>
  <c i="7" r="R91"/>
  <c r="R96"/>
  <c i="8" r="P93"/>
  <c r="P92"/>
  <c r="T134"/>
  <c r="T133"/>
  <c i="9" r="T109"/>
  <c r="T558"/>
  <c r="T778"/>
  <c r="T950"/>
  <c r="T1044"/>
  <c r="T1396"/>
  <c r="BK1524"/>
  <c r="J1524"/>
  <c r="J83"/>
  <c r="P1576"/>
  <c i="10" r="P97"/>
  <c r="BK235"/>
  <c r="J235"/>
  <c r="J70"/>
  <c r="R376"/>
  <c i="11" r="R122"/>
  <c r="P149"/>
  <c r="T154"/>
  <c r="R180"/>
  <c i="14" r="R87"/>
  <c r="R86"/>
  <c i="15" r="T128"/>
  <c r="R147"/>
  <c r="P227"/>
  <c r="R291"/>
  <c i="16" r="P135"/>
  <c r="P247"/>
  <c r="P321"/>
  <c r="BK338"/>
  <c r="BK337"/>
  <c r="J337"/>
  <c r="J72"/>
  <c i="17" r="P91"/>
  <c r="R96"/>
  <c r="T101"/>
  <c r="T141"/>
  <c i="22" r="P88"/>
  <c r="T122"/>
  <c r="P190"/>
  <c r="P189"/>
  <c i="23" r="P85"/>
  <c r="T85"/>
  <c r="T90"/>
  <c r="P95"/>
  <c i="24" r="BK86"/>
  <c r="T86"/>
  <c r="P97"/>
  <c i="9" r="R109"/>
  <c r="T353"/>
  <c r="T758"/>
  <c r="R778"/>
  <c r="R950"/>
  <c r="BK1103"/>
  <c r="J1103"/>
  <c r="J78"/>
  <c r="BK1193"/>
  <c r="J1193"/>
  <c r="J79"/>
  <c r="T1193"/>
  <c r="P1479"/>
  <c r="T1620"/>
  <c i="10" r="T97"/>
  <c r="P235"/>
  <c r="T376"/>
  <c i="14" r="BK87"/>
  <c r="J87"/>
  <c r="J64"/>
  <c i="15" r="P128"/>
  <c r="P162"/>
  <c r="T227"/>
  <c i="16" r="BK97"/>
  <c r="J97"/>
  <c r="J65"/>
  <c r="P196"/>
  <c r="T287"/>
  <c r="R338"/>
  <c r="R337"/>
  <c i="17" r="P114"/>
  <c i="21" r="BK86"/>
  <c r="T114"/>
  <c i="22" r="BK88"/>
  <c r="J88"/>
  <c r="J61"/>
  <c r="T88"/>
  <c r="T87"/>
  <c r="R190"/>
  <c r="R189"/>
  <c i="23" r="BK85"/>
  <c r="J85"/>
  <c r="J60"/>
  <c r="R85"/>
  <c r="R90"/>
  <c r="BK95"/>
  <c r="J95"/>
  <c r="J62"/>
  <c r="R95"/>
  <c r="T95"/>
  <c r="T104"/>
  <c r="T84"/>
  <c r="T147"/>
  <c i="24" r="P86"/>
  <c r="P85"/>
  <c r="P84"/>
  <c i="1" r="AU80"/>
  <c i="24" r="R97"/>
  <c i="3" r="P101"/>
  <c r="T340"/>
  <c r="BK483"/>
  <c r="J483"/>
  <c r="J74"/>
  <c r="R597"/>
  <c i="4" r="BK155"/>
  <c r="J155"/>
  <c r="J68"/>
  <c i="5" r="BK107"/>
  <c r="J107"/>
  <c r="J67"/>
  <c i="9" r="R353"/>
  <c r="BK758"/>
  <c r="J758"/>
  <c r="J70"/>
  <c r="R834"/>
  <c r="P1044"/>
  <c r="R1396"/>
  <c r="BK1576"/>
  <c r="J1576"/>
  <c r="J84"/>
  <c i="11" r="T122"/>
  <c r="R154"/>
  <c r="P191"/>
  <c i="12" r="R87"/>
  <c r="R86"/>
  <c i="15" r="BK162"/>
  <c r="J162"/>
  <c r="J67"/>
  <c r="BK266"/>
  <c r="J266"/>
  <c r="J71"/>
  <c i="24" r="R86"/>
  <c r="R85"/>
  <c r="R84"/>
  <c i="2" r="P100"/>
  <c r="P99"/>
  <c r="P98"/>
  <c i="1" r="AU56"/>
  <c i="2" r="P142"/>
  <c r="BK214"/>
  <c r="J214"/>
  <c r="J70"/>
  <c r="T273"/>
  <c i="3" r="T146"/>
  <c r="BK320"/>
  <c r="J320"/>
  <c r="J70"/>
  <c r="P399"/>
  <c r="R512"/>
  <c r="T557"/>
  <c i="4" r="R155"/>
  <c r="R278"/>
  <c i="5" r="P93"/>
  <c r="P89"/>
  <c i="1" r="AU59"/>
  <c i="5" r="T107"/>
  <c i="7" r="P96"/>
  <c i="8" r="P134"/>
  <c r="P133"/>
  <c r="P91"/>
  <c i="1" r="AU63"/>
  <c i="9" r="BK353"/>
  <c r="J353"/>
  <c r="J67"/>
  <c r="BK778"/>
  <c r="BK777"/>
  <c r="J777"/>
  <c r="J72"/>
  <c r="P834"/>
  <c r="R1207"/>
  <c r="R1524"/>
  <c i="10" r="T133"/>
  <c r="T168"/>
  <c r="T321"/>
  <c i="11" r="P122"/>
  <c r="P154"/>
  <c r="BK191"/>
  <c r="J191"/>
  <c r="J70"/>
  <c i="13" r="P87"/>
  <c r="P86"/>
  <c i="1" r="AU68"/>
  <c i="15" r="BK189"/>
  <c r="J189"/>
  <c r="J68"/>
  <c r="T291"/>
  <c i="16" r="R97"/>
  <c r="R96"/>
  <c r="R95"/>
  <c r="R247"/>
  <c i="17" r="BK96"/>
  <c r="J96"/>
  <c r="J65"/>
  <c r="R114"/>
  <c i="18" r="P89"/>
  <c r="P88"/>
  <c r="P87"/>
  <c i="1" r="AU74"/>
  <c i="18" r="BK190"/>
  <c r="J190"/>
  <c r="J64"/>
  <c r="T247"/>
  <c i="19" r="P84"/>
  <c r="P83"/>
  <c r="P82"/>
  <c i="1" r="AU75"/>
  <c i="20" r="T89"/>
  <c r="T88"/>
  <c r="T87"/>
  <c r="R125"/>
  <c i="22" r="P122"/>
  <c r="T190"/>
  <c r="T189"/>
  <c i="23" r="BK90"/>
  <c r="J90"/>
  <c r="J61"/>
  <c r="R104"/>
  <c r="R84"/>
  <c r="P147"/>
  <c i="24" r="BK97"/>
  <c r="J97"/>
  <c r="J63"/>
  <c r="T97"/>
  <c i="3" r="BK286"/>
  <c r="J286"/>
  <c r="J67"/>
  <c i="4" r="BK95"/>
  <c r="J95"/>
  <c r="J64"/>
  <c r="BK105"/>
  <c r="J105"/>
  <c r="J65"/>
  <c i="5" r="BK90"/>
  <c r="J90"/>
  <c r="J64"/>
  <c i="7" r="BK101"/>
  <c r="J101"/>
  <c r="J66"/>
  <c i="2" r="BK207"/>
  <c r="J207"/>
  <c r="J69"/>
  <c r="BK319"/>
  <c r="J319"/>
  <c r="J76"/>
  <c r="BK312"/>
  <c r="J312"/>
  <c r="J75"/>
  <c i="5" r="BK104"/>
  <c r="J104"/>
  <c r="J66"/>
  <c i="7" r="BK104"/>
  <c r="J104"/>
  <c r="J67"/>
  <c i="10" r="BK128"/>
  <c r="J128"/>
  <c r="J65"/>
  <c i="4" r="BK228"/>
  <c r="J228"/>
  <c r="J69"/>
  <c i="16" r="BK333"/>
  <c r="J333"/>
  <c r="J71"/>
  <c i="21" r="BK142"/>
  <c r="J142"/>
  <c r="J64"/>
  <c i="20" r="BK182"/>
  <c r="J182"/>
  <c r="J64"/>
  <c i="15" r="BK224"/>
  <c r="J224"/>
  <c r="J69"/>
  <c i="2" r="BK298"/>
  <c r="J298"/>
  <c r="J73"/>
  <c i="10" r="BK317"/>
  <c r="J317"/>
  <c r="J71"/>
  <c i="2" r="BK260"/>
  <c r="J260"/>
  <c r="J71"/>
  <c r="BK305"/>
  <c r="J305"/>
  <c r="J74"/>
  <c i="4" r="BK296"/>
  <c r="J296"/>
  <c r="J72"/>
  <c i="10" r="BK163"/>
  <c r="J163"/>
  <c r="J67"/>
  <c r="BK394"/>
  <c r="J394"/>
  <c r="J74"/>
  <c i="19" r="BK133"/>
  <c r="J133"/>
  <c r="J62"/>
  <c i="8" r="BK166"/>
  <c r="J166"/>
  <c r="J69"/>
  <c i="9" r="BK773"/>
  <c r="J773"/>
  <c r="J71"/>
  <c i="22" r="BK118"/>
  <c r="J118"/>
  <c r="J62"/>
  <c r="BK185"/>
  <c r="J185"/>
  <c r="J64"/>
  <c i="24" r="BK106"/>
  <c r="J106"/>
  <c r="J64"/>
  <c i="21" r="BK110"/>
  <c r="J110"/>
  <c r="J62"/>
  <c i="24" r="BK93"/>
  <c r="J93"/>
  <c r="J62"/>
  <c r="J52"/>
  <c r="BE87"/>
  <c r="J55"/>
  <c r="BE94"/>
  <c r="BE103"/>
  <c r="BE107"/>
  <c i="23" r="J104"/>
  <c r="J63"/>
  <c i="24" r="E74"/>
  <c r="BE98"/>
  <c r="BE100"/>
  <c r="F55"/>
  <c r="BE90"/>
  <c i="1" r="BC80"/>
  <c i="23" r="E48"/>
  <c r="F55"/>
  <c r="BE98"/>
  <c r="BE100"/>
  <c r="BE113"/>
  <c r="BE86"/>
  <c r="BE119"/>
  <c r="BE127"/>
  <c r="BE129"/>
  <c r="BE137"/>
  <c r="BE141"/>
  <c i="22" r="BK87"/>
  <c r="J87"/>
  <c r="J60"/>
  <c i="23" r="BE88"/>
  <c r="BE102"/>
  <c r="BE107"/>
  <c r="BE115"/>
  <c r="BE117"/>
  <c r="BE139"/>
  <c r="BE145"/>
  <c r="BE150"/>
  <c r="BE152"/>
  <c r="BE154"/>
  <c r="BE156"/>
  <c r="BE158"/>
  <c r="BE93"/>
  <c r="BE96"/>
  <c r="BE105"/>
  <c r="BE109"/>
  <c r="BE121"/>
  <c r="BE125"/>
  <c r="BE135"/>
  <c r="BE148"/>
  <c r="BE160"/>
  <c i="22" r="BK189"/>
  <c r="J189"/>
  <c r="J65"/>
  <c i="23" r="J52"/>
  <c r="J81"/>
  <c r="BE111"/>
  <c r="BE123"/>
  <c r="BE91"/>
  <c r="BE131"/>
  <c r="BE133"/>
  <c r="BE143"/>
  <c i="22" r="E48"/>
  <c r="J52"/>
  <c r="F83"/>
  <c r="BE89"/>
  <c r="BE92"/>
  <c r="BE98"/>
  <c r="BE104"/>
  <c r="BE109"/>
  <c r="BE112"/>
  <c r="BE127"/>
  <c r="BE129"/>
  <c r="BE134"/>
  <c r="BE137"/>
  <c r="BE141"/>
  <c r="BE143"/>
  <c r="BE149"/>
  <c r="BE155"/>
  <c r="BE159"/>
  <c r="BE169"/>
  <c r="BE173"/>
  <c r="BE177"/>
  <c r="BE179"/>
  <c r="BE181"/>
  <c r="BE191"/>
  <c r="BE195"/>
  <c i="21" r="J86"/>
  <c r="J61"/>
  <c i="22" r="BE100"/>
  <c r="BE102"/>
  <c r="BE119"/>
  <c r="BE125"/>
  <c r="BE193"/>
  <c r="J83"/>
  <c r="BE106"/>
  <c r="BE123"/>
  <c r="BE132"/>
  <c r="BE145"/>
  <c r="BE151"/>
  <c r="BE153"/>
  <c r="BE157"/>
  <c r="BE161"/>
  <c r="BE163"/>
  <c r="BE165"/>
  <c r="BE167"/>
  <c r="BE171"/>
  <c r="BE175"/>
  <c r="BE183"/>
  <c r="BE186"/>
  <c r="BE197"/>
  <c r="BE199"/>
  <c r="BE95"/>
  <c r="BE115"/>
  <c r="BE139"/>
  <c r="BE147"/>
  <c i="21" r="E48"/>
  <c r="J55"/>
  <c r="F81"/>
  <c r="BE96"/>
  <c r="BE87"/>
  <c i="20" r="J89"/>
  <c r="J61"/>
  <c i="21" r="BE122"/>
  <c r="BE126"/>
  <c r="BE138"/>
  <c r="BE140"/>
  <c i="20" r="J197"/>
  <c r="J67"/>
  <c i="21" r="BE94"/>
  <c r="BE111"/>
  <c r="BE132"/>
  <c r="BE134"/>
  <c r="J78"/>
  <c r="BE92"/>
  <c r="BE98"/>
  <c r="BE101"/>
  <c r="BE107"/>
  <c r="BE124"/>
  <c r="BE136"/>
  <c r="BE143"/>
  <c r="BE90"/>
  <c r="BE104"/>
  <c r="BE115"/>
  <c r="BE117"/>
  <c r="BE120"/>
  <c r="BE128"/>
  <c r="BE130"/>
  <c i="20" r="F55"/>
  <c r="BE107"/>
  <c r="BE109"/>
  <c r="BE134"/>
  <c r="BE143"/>
  <c r="BE163"/>
  <c i="19" r="J84"/>
  <c r="J61"/>
  <c i="20" r="J55"/>
  <c r="BE95"/>
  <c r="BE122"/>
  <c r="BE126"/>
  <c r="BE128"/>
  <c r="BE131"/>
  <c r="BE138"/>
  <c r="BE140"/>
  <c r="BE145"/>
  <c r="BE159"/>
  <c r="BE161"/>
  <c r="BE169"/>
  <c r="BE180"/>
  <c r="BE191"/>
  <c r="BE198"/>
  <c r="J52"/>
  <c r="E48"/>
  <c r="BE90"/>
  <c r="BE92"/>
  <c r="BE101"/>
  <c r="BE105"/>
  <c r="BE113"/>
  <c r="BE119"/>
  <c r="BE148"/>
  <c r="BE151"/>
  <c r="BE153"/>
  <c r="BE165"/>
  <c r="BE167"/>
  <c r="BE172"/>
  <c r="BE174"/>
  <c r="BE178"/>
  <c r="BE183"/>
  <c r="BE186"/>
  <c r="BE98"/>
  <c r="BE111"/>
  <c r="BE116"/>
  <c r="BE155"/>
  <c r="BE157"/>
  <c r="BE176"/>
  <c r="BE188"/>
  <c r="BE103"/>
  <c r="BE193"/>
  <c r="BE201"/>
  <c i="19" r="J52"/>
  <c r="J79"/>
  <c r="BE85"/>
  <c r="BE114"/>
  <c r="BE94"/>
  <c r="BE102"/>
  <c r="BE126"/>
  <c i="18" r="BK88"/>
  <c r="J88"/>
  <c r="J60"/>
  <c i="19" r="E48"/>
  <c r="F55"/>
  <c r="BE88"/>
  <c r="BE108"/>
  <c r="BE111"/>
  <c r="BE123"/>
  <c r="BE134"/>
  <c r="BE117"/>
  <c r="BE129"/>
  <c r="BE131"/>
  <c r="BE91"/>
  <c r="BE120"/>
  <c i="18" r="F55"/>
  <c r="BE97"/>
  <c r="BE103"/>
  <c r="BE90"/>
  <c r="BE178"/>
  <c r="BE180"/>
  <c r="BE251"/>
  <c r="BE255"/>
  <c i="17" r="J114"/>
  <c r="J67"/>
  <c i="18" r="E48"/>
  <c r="J55"/>
  <c r="BE273"/>
  <c r="J81"/>
  <c r="BE122"/>
  <c r="BE134"/>
  <c r="BE137"/>
  <c r="BE154"/>
  <c r="BE168"/>
  <c r="BE212"/>
  <c r="BE248"/>
  <c r="BE263"/>
  <c r="BE109"/>
  <c r="BE115"/>
  <c r="BE128"/>
  <c r="BE142"/>
  <c r="BE148"/>
  <c r="BE157"/>
  <c r="BE163"/>
  <c r="BE172"/>
  <c r="BE188"/>
  <c r="BE191"/>
  <c r="BE197"/>
  <c r="BE200"/>
  <c r="BE206"/>
  <c r="BE218"/>
  <c r="BE224"/>
  <c r="BE230"/>
  <c r="BE233"/>
  <c r="BE236"/>
  <c r="BE244"/>
  <c r="BE258"/>
  <c r="BE266"/>
  <c r="BE270"/>
  <c i="17" r="BE115"/>
  <c r="BE135"/>
  <c i="16" r="J135"/>
  <c r="J66"/>
  <c r="J338"/>
  <c r="J73"/>
  <c i="17" r="E78"/>
  <c r="BE99"/>
  <c r="BE137"/>
  <c r="F59"/>
  <c r="J84"/>
  <c r="J87"/>
  <c r="BE94"/>
  <c r="BE110"/>
  <c r="BE112"/>
  <c r="BE117"/>
  <c r="BE119"/>
  <c r="BE125"/>
  <c r="BE129"/>
  <c r="BE131"/>
  <c r="BE133"/>
  <c r="BE139"/>
  <c r="BE144"/>
  <c r="BE146"/>
  <c r="BE152"/>
  <c r="BE154"/>
  <c r="BE92"/>
  <c r="BE97"/>
  <c r="BE104"/>
  <c r="BE106"/>
  <c r="BE108"/>
  <c r="BE121"/>
  <c r="BE127"/>
  <c r="BE142"/>
  <c r="BE102"/>
  <c r="BE123"/>
  <c r="BE148"/>
  <c r="BE156"/>
  <c r="BE150"/>
  <c i="15" r="BK94"/>
  <c r="J94"/>
  <c r="J63"/>
  <c i="16" r="E83"/>
  <c r="J56"/>
  <c r="BE98"/>
  <c r="BE153"/>
  <c r="BE170"/>
  <c r="BE184"/>
  <c r="BE216"/>
  <c r="BE244"/>
  <c r="BE300"/>
  <c r="BE158"/>
  <c r="BE173"/>
  <c r="BE202"/>
  <c r="BE218"/>
  <c r="BE268"/>
  <c r="BE294"/>
  <c r="BE225"/>
  <c r="BE261"/>
  <c r="BE282"/>
  <c r="BE292"/>
  <c r="BE313"/>
  <c r="BE115"/>
  <c r="BE136"/>
  <c r="BE163"/>
  <c r="BE179"/>
  <c r="BE298"/>
  <c r="BE322"/>
  <c r="BE328"/>
  <c r="F59"/>
  <c r="J92"/>
  <c r="BE119"/>
  <c r="BE189"/>
  <c r="BE197"/>
  <c r="BE209"/>
  <c r="BE241"/>
  <c r="BE248"/>
  <c r="BE254"/>
  <c r="BE296"/>
  <c r="BE305"/>
  <c r="BE325"/>
  <c r="BE339"/>
  <c r="BE347"/>
  <c r="BE353"/>
  <c r="BE222"/>
  <c r="BE288"/>
  <c r="BE204"/>
  <c r="BE211"/>
  <c r="BE227"/>
  <c r="BE275"/>
  <c r="BE318"/>
  <c r="BE103"/>
  <c r="BE109"/>
  <c r="BE129"/>
  <c r="BE143"/>
  <c r="BE150"/>
  <c r="BE233"/>
  <c r="BE290"/>
  <c r="BE334"/>
  <c r="BE350"/>
  <c i="15" r="BE112"/>
  <c i="14" r="BK86"/>
  <c r="J86"/>
  <c i="15" r="F59"/>
  <c r="J88"/>
  <c r="BE98"/>
  <c r="BE114"/>
  <c r="BE118"/>
  <c r="BE120"/>
  <c r="BE129"/>
  <c r="BE139"/>
  <c r="E82"/>
  <c r="BE102"/>
  <c r="BE104"/>
  <c r="BE106"/>
  <c r="BE110"/>
  <c r="BE124"/>
  <c r="BE143"/>
  <c r="BE160"/>
  <c r="BE167"/>
  <c r="BE196"/>
  <c r="BE218"/>
  <c r="BE234"/>
  <c r="BE246"/>
  <c r="BE262"/>
  <c r="BE135"/>
  <c r="BE210"/>
  <c r="BE238"/>
  <c r="BE96"/>
  <c r="BE108"/>
  <c r="BE116"/>
  <c r="BE126"/>
  <c r="BE131"/>
  <c r="BE133"/>
  <c r="BE137"/>
  <c r="BE141"/>
  <c r="BE145"/>
  <c r="BE148"/>
  <c r="BE150"/>
  <c r="BE152"/>
  <c r="BE154"/>
  <c r="BE156"/>
  <c r="BE165"/>
  <c r="BE171"/>
  <c r="BE177"/>
  <c r="BE183"/>
  <c r="BE185"/>
  <c r="BE190"/>
  <c r="BE194"/>
  <c r="BE198"/>
  <c r="BE200"/>
  <c r="BE202"/>
  <c r="BE206"/>
  <c r="BE214"/>
  <c r="BE220"/>
  <c r="BE222"/>
  <c r="BE225"/>
  <c r="BE236"/>
  <c r="BE250"/>
  <c r="BE252"/>
  <c r="BE258"/>
  <c r="BE264"/>
  <c r="BE281"/>
  <c r="BE285"/>
  <c r="BE289"/>
  <c r="BE292"/>
  <c r="BE294"/>
  <c r="BE298"/>
  <c r="BE300"/>
  <c r="BE306"/>
  <c r="BE163"/>
  <c r="BE169"/>
  <c r="BE173"/>
  <c r="BE175"/>
  <c r="BE179"/>
  <c r="BE192"/>
  <c r="BE204"/>
  <c r="BE208"/>
  <c r="BE212"/>
  <c r="BE216"/>
  <c r="BE228"/>
  <c r="BE230"/>
  <c r="BE232"/>
  <c r="BE240"/>
  <c r="BE244"/>
  <c r="BE254"/>
  <c r="BE267"/>
  <c r="BE279"/>
  <c r="BE296"/>
  <c r="BE302"/>
  <c r="BE308"/>
  <c r="BE310"/>
  <c r="BE312"/>
  <c r="BE314"/>
  <c r="BE318"/>
  <c r="BE320"/>
  <c r="BE322"/>
  <c r="BE100"/>
  <c r="BE122"/>
  <c r="BE158"/>
  <c r="BE181"/>
  <c r="BE187"/>
  <c r="BE242"/>
  <c r="BE248"/>
  <c r="BE256"/>
  <c r="BE260"/>
  <c r="BE269"/>
  <c r="BE271"/>
  <c r="BE273"/>
  <c r="BE275"/>
  <c r="BE277"/>
  <c r="BE283"/>
  <c r="BE287"/>
  <c r="BE304"/>
  <c r="BE316"/>
  <c r="BE324"/>
  <c r="BE326"/>
  <c i="14" r="E50"/>
  <c r="J56"/>
  <c r="F83"/>
  <c r="BE107"/>
  <c r="BE123"/>
  <c i="13" r="J87"/>
  <c r="J64"/>
  <c i="14" r="BE88"/>
  <c r="BE90"/>
  <c r="BE93"/>
  <c r="BE95"/>
  <c r="BE97"/>
  <c r="BE99"/>
  <c r="BE105"/>
  <c r="BE109"/>
  <c r="BE111"/>
  <c r="BE113"/>
  <c r="BE115"/>
  <c r="BE117"/>
  <c r="BE119"/>
  <c r="BE121"/>
  <c r="BE101"/>
  <c r="BE103"/>
  <c i="13" r="E50"/>
  <c r="F59"/>
  <c r="J80"/>
  <c r="BE88"/>
  <c r="BE91"/>
  <c r="BE97"/>
  <c r="BE113"/>
  <c r="BE115"/>
  <c r="BE117"/>
  <c r="BE127"/>
  <c i="12" r="BK86"/>
  <c r="J86"/>
  <c r="J63"/>
  <c i="13" r="BE107"/>
  <c r="BE111"/>
  <c r="BE121"/>
  <c r="BE93"/>
  <c r="BE95"/>
  <c r="BE99"/>
  <c r="BE101"/>
  <c r="BE103"/>
  <c r="BE105"/>
  <c r="BE109"/>
  <c r="BE119"/>
  <c r="BE123"/>
  <c r="BE125"/>
  <c r="BE129"/>
  <c i="12" r="F59"/>
  <c r="J80"/>
  <c r="BE90"/>
  <c r="BE127"/>
  <c r="BE155"/>
  <c i="11" r="J93"/>
  <c r="J64"/>
  <c i="12" r="E50"/>
  <c r="BE88"/>
  <c r="BE102"/>
  <c r="BE104"/>
  <c r="BE110"/>
  <c r="BE114"/>
  <c r="BE119"/>
  <c r="BE123"/>
  <c r="BE125"/>
  <c r="BE139"/>
  <c r="BE141"/>
  <c r="BE147"/>
  <c r="BE149"/>
  <c r="BE157"/>
  <c r="BE161"/>
  <c r="BE167"/>
  <c r="BE171"/>
  <c r="BE173"/>
  <c r="BE175"/>
  <c r="BE177"/>
  <c r="BE98"/>
  <c r="BE100"/>
  <c r="BE116"/>
  <c r="BE133"/>
  <c r="BE163"/>
  <c r="BE169"/>
  <c r="BE145"/>
  <c r="BE159"/>
  <c r="BE165"/>
  <c r="BE96"/>
  <c r="BE108"/>
  <c r="BE131"/>
  <c r="BE135"/>
  <c r="BE137"/>
  <c r="BE151"/>
  <c r="BE129"/>
  <c r="BE143"/>
  <c r="BE92"/>
  <c r="BE94"/>
  <c r="BE106"/>
  <c r="BE112"/>
  <c r="BE121"/>
  <c r="BE153"/>
  <c i="11" r="F59"/>
  <c r="BE101"/>
  <c r="BE107"/>
  <c r="BE109"/>
  <c r="BE112"/>
  <c r="BE114"/>
  <c r="BE116"/>
  <c r="BE123"/>
  <c i="10" r="J97"/>
  <c r="J64"/>
  <c i="11" r="E80"/>
  <c r="BE99"/>
  <c r="BE120"/>
  <c r="BE127"/>
  <c r="BE129"/>
  <c r="BE145"/>
  <c r="BE147"/>
  <c r="BE168"/>
  <c r="BE183"/>
  <c r="BE103"/>
  <c r="BE105"/>
  <c r="BE118"/>
  <c r="BE135"/>
  <c r="BE139"/>
  <c r="BE141"/>
  <c r="BE150"/>
  <c r="BE155"/>
  <c r="BE157"/>
  <c r="BE161"/>
  <c r="BE174"/>
  <c r="BE176"/>
  <c r="BE181"/>
  <c r="BE189"/>
  <c r="BE194"/>
  <c r="BE131"/>
  <c r="BE137"/>
  <c r="BE152"/>
  <c r="BE159"/>
  <c r="BE163"/>
  <c r="BE166"/>
  <c r="BE170"/>
  <c r="BE178"/>
  <c r="BE185"/>
  <c r="BE187"/>
  <c r="BE94"/>
  <c r="BE97"/>
  <c r="BE125"/>
  <c r="BE143"/>
  <c r="BE172"/>
  <c r="J56"/>
  <c r="BE133"/>
  <c r="BE192"/>
  <c r="BE196"/>
  <c i="10" r="BE254"/>
  <c r="BE107"/>
  <c r="BE145"/>
  <c r="BE158"/>
  <c r="BE164"/>
  <c r="BE199"/>
  <c r="BE239"/>
  <c r="BE242"/>
  <c r="BE248"/>
  <c r="BE261"/>
  <c r="BE268"/>
  <c r="BE271"/>
  <c r="BE325"/>
  <c r="E50"/>
  <c r="F59"/>
  <c r="BE113"/>
  <c r="BE125"/>
  <c r="BE137"/>
  <c r="BE153"/>
  <c r="BE161"/>
  <c r="BE169"/>
  <c r="BE175"/>
  <c r="BE181"/>
  <c r="BE196"/>
  <c r="BE202"/>
  <c r="BE208"/>
  <c r="BE211"/>
  <c r="BE214"/>
  <c r="BE217"/>
  <c r="BE220"/>
  <c r="BE223"/>
  <c r="BE227"/>
  <c r="BE230"/>
  <c r="BE232"/>
  <c r="BE236"/>
  <c r="BE245"/>
  <c r="BE250"/>
  <c r="BE252"/>
  <c r="BE257"/>
  <c r="BE265"/>
  <c r="BE280"/>
  <c r="BE286"/>
  <c r="BE289"/>
  <c r="BE292"/>
  <c r="BE295"/>
  <c r="BE298"/>
  <c r="BE304"/>
  <c r="BE311"/>
  <c r="BE318"/>
  <c r="BE331"/>
  <c r="BE343"/>
  <c r="BE353"/>
  <c r="BE367"/>
  <c r="BE370"/>
  <c r="BE373"/>
  <c r="BE377"/>
  <c r="BE380"/>
  <c r="BE383"/>
  <c r="BE386"/>
  <c r="BE391"/>
  <c r="BE395"/>
  <c r="BE98"/>
  <c r="BE147"/>
  <c r="BE150"/>
  <c r="BE187"/>
  <c r="BE277"/>
  <c r="BE308"/>
  <c r="BE356"/>
  <c r="BE110"/>
  <c r="BE117"/>
  <c r="BE156"/>
  <c r="BE314"/>
  <c r="BE322"/>
  <c r="J56"/>
  <c r="BE101"/>
  <c r="BE104"/>
  <c r="BE129"/>
  <c r="BE173"/>
  <c r="BE337"/>
  <c r="BE361"/>
  <c r="BE364"/>
  <c r="BE121"/>
  <c r="BE134"/>
  <c r="BE140"/>
  <c r="BE143"/>
  <c r="BE178"/>
  <c r="BE184"/>
  <c r="BE190"/>
  <c r="BE193"/>
  <c r="BE205"/>
  <c r="BE274"/>
  <c r="BE283"/>
  <c r="BE301"/>
  <c r="BE328"/>
  <c r="BE334"/>
  <c r="BE340"/>
  <c r="BE346"/>
  <c r="BE348"/>
  <c r="BE351"/>
  <c r="BE358"/>
  <c r="BE389"/>
  <c i="8" r="BK92"/>
  <c r="J92"/>
  <c r="J64"/>
  <c i="9" r="BE120"/>
  <c r="BE126"/>
  <c r="BE170"/>
  <c r="BE215"/>
  <c i="8" r="J134"/>
  <c r="J68"/>
  <c i="9" r="J101"/>
  <c r="F104"/>
  <c r="BE132"/>
  <c r="BE138"/>
  <c r="BE144"/>
  <c r="BE201"/>
  <c r="BE249"/>
  <c r="BE258"/>
  <c r="BE308"/>
  <c r="BE320"/>
  <c r="BE354"/>
  <c r="BE396"/>
  <c r="BE463"/>
  <c r="BE481"/>
  <c r="BE495"/>
  <c r="BE110"/>
  <c r="BE163"/>
  <c r="BE298"/>
  <c r="BE347"/>
  <c r="BE376"/>
  <c r="BE429"/>
  <c r="BE434"/>
  <c r="BE559"/>
  <c r="BE698"/>
  <c r="BE712"/>
  <c r="BE720"/>
  <c r="BE726"/>
  <c r="BE744"/>
  <c r="BE756"/>
  <c r="BE787"/>
  <c r="BE790"/>
  <c r="BE796"/>
  <c r="BE1063"/>
  <c r="BE1070"/>
  <c r="BE1100"/>
  <c r="BE1144"/>
  <c r="BE1226"/>
  <c r="BE1228"/>
  <c r="BE1234"/>
  <c r="BE1254"/>
  <c r="BE1265"/>
  <c r="BE1405"/>
  <c r="BE1421"/>
  <c r="BE1427"/>
  <c r="BE1430"/>
  <c r="BE1555"/>
  <c r="BE1558"/>
  <c r="BE1591"/>
  <c r="BE1621"/>
  <c r="BE1652"/>
  <c r="E95"/>
  <c r="BE222"/>
  <c r="BE305"/>
  <c r="BE445"/>
  <c r="BE451"/>
  <c r="BE457"/>
  <c r="BE469"/>
  <c r="BE475"/>
  <c r="BE512"/>
  <c r="BE746"/>
  <c r="BE748"/>
  <c r="BE822"/>
  <c r="BE828"/>
  <c r="BE831"/>
  <c r="BE873"/>
  <c r="BE882"/>
  <c r="BE885"/>
  <c r="BE947"/>
  <c r="BE951"/>
  <c r="BE960"/>
  <c r="BE1025"/>
  <c r="BE1051"/>
  <c r="BE1057"/>
  <c r="BE1104"/>
  <c r="BE1109"/>
  <c r="BE1176"/>
  <c r="BE1190"/>
  <c r="BE1230"/>
  <c r="BE1232"/>
  <c r="BE1256"/>
  <c r="BE1267"/>
  <c r="BE1274"/>
  <c r="BE1313"/>
  <c r="BE1348"/>
  <c r="BE1353"/>
  <c r="BE1393"/>
  <c r="BE1476"/>
  <c r="BE1492"/>
  <c r="BE1521"/>
  <c r="BE1570"/>
  <c r="BE1577"/>
  <c r="BE156"/>
  <c r="BE177"/>
  <c r="BE180"/>
  <c r="BE187"/>
  <c r="BE194"/>
  <c r="BE208"/>
  <c r="BE233"/>
  <c r="BE255"/>
  <c r="BE327"/>
  <c r="BE365"/>
  <c r="BE387"/>
  <c r="BE407"/>
  <c r="BE412"/>
  <c r="BE418"/>
  <c r="BE423"/>
  <c r="BE440"/>
  <c r="BE486"/>
  <c r="BE534"/>
  <c r="BE552"/>
  <c r="BE585"/>
  <c r="BE652"/>
  <c r="BE674"/>
  <c r="BE690"/>
  <c r="BE738"/>
  <c r="BE750"/>
  <c r="BE779"/>
  <c r="BE811"/>
  <c r="BE858"/>
  <c r="BE869"/>
  <c r="BE888"/>
  <c r="BE896"/>
  <c r="BE920"/>
  <c r="BE923"/>
  <c r="BE937"/>
  <c r="BE971"/>
  <c r="BE973"/>
  <c r="BE980"/>
  <c r="BE986"/>
  <c r="BE989"/>
  <c r="BE995"/>
  <c r="BE1031"/>
  <c r="BE1041"/>
  <c r="BE1073"/>
  <c r="BE1079"/>
  <c r="BE1091"/>
  <c r="BE1115"/>
  <c r="BE1118"/>
  <c r="BE1129"/>
  <c r="BE1139"/>
  <c r="BE1183"/>
  <c r="BE1204"/>
  <c r="BE1214"/>
  <c r="BE1224"/>
  <c r="BE1243"/>
  <c r="BE1252"/>
  <c r="BE1263"/>
  <c r="BE1276"/>
  <c r="BE1293"/>
  <c r="BE1308"/>
  <c r="BE1318"/>
  <c r="BE1323"/>
  <c r="BE1328"/>
  <c r="BE1333"/>
  <c r="BE1343"/>
  <c r="BE1368"/>
  <c r="BE1378"/>
  <c r="BE1383"/>
  <c r="BE1388"/>
  <c r="BE1397"/>
  <c r="BE1403"/>
  <c r="BE1411"/>
  <c r="BE1413"/>
  <c r="BE1441"/>
  <c r="BE1447"/>
  <c r="BE1458"/>
  <c r="BE1474"/>
  <c r="BE1480"/>
  <c r="BE1509"/>
  <c r="BE1549"/>
  <c r="BE1573"/>
  <c r="BE1600"/>
  <c r="BE610"/>
  <c r="BE630"/>
  <c r="BE646"/>
  <c r="BE655"/>
  <c r="BE662"/>
  <c r="BE759"/>
  <c r="BE771"/>
  <c r="BE799"/>
  <c r="BE808"/>
  <c r="BE819"/>
  <c r="BE835"/>
  <c r="BE845"/>
  <c r="BE861"/>
  <c r="BE899"/>
  <c r="BE905"/>
  <c r="BE908"/>
  <c r="BE934"/>
  <c r="BE944"/>
  <c r="BE969"/>
  <c r="BE998"/>
  <c r="BE1005"/>
  <c r="BE1018"/>
  <c r="BE1045"/>
  <c r="BE1085"/>
  <c r="BE1097"/>
  <c r="BE1124"/>
  <c r="BE1134"/>
  <c r="BE1165"/>
  <c r="BE1171"/>
  <c r="BE1194"/>
  <c r="BE1201"/>
  <c r="BE1208"/>
  <c r="BE1241"/>
  <c r="BE1245"/>
  <c r="BE1286"/>
  <c r="BE1288"/>
  <c r="BE1298"/>
  <c r="BE1303"/>
  <c r="BE1358"/>
  <c r="BE1373"/>
  <c r="BE1444"/>
  <c r="BE1461"/>
  <c r="BE1468"/>
  <c r="BE1472"/>
  <c r="BE1486"/>
  <c r="BE1500"/>
  <c r="BE1503"/>
  <c r="BE1512"/>
  <c r="BE1525"/>
  <c r="BE1531"/>
  <c r="BE1537"/>
  <c r="BE150"/>
  <c r="BE224"/>
  <c r="BE226"/>
  <c r="BE239"/>
  <c r="BE268"/>
  <c r="BE504"/>
  <c r="BE519"/>
  <c r="BE549"/>
  <c r="BE617"/>
  <c r="BE704"/>
  <c r="BE774"/>
  <c r="BE848"/>
  <c r="BE867"/>
  <c r="BE926"/>
  <c r="BE1008"/>
  <c r="BE1038"/>
  <c r="BE1150"/>
  <c r="BE1156"/>
  <c r="BE1217"/>
  <c r="BE1338"/>
  <c r="BE1363"/>
  <c r="BE1419"/>
  <c r="BE1452"/>
  <c r="BE1470"/>
  <c r="BE1543"/>
  <c r="BE1614"/>
  <c r="BE1617"/>
  <c r="BE1683"/>
  <c i="8" r="J85"/>
  <c r="BE94"/>
  <c r="BE106"/>
  <c r="E50"/>
  <c r="F59"/>
  <c r="BE119"/>
  <c r="BE122"/>
  <c r="BE125"/>
  <c r="BE130"/>
  <c r="BE135"/>
  <c r="BE147"/>
  <c r="BE167"/>
  <c r="BE112"/>
  <c r="BE141"/>
  <c r="BE160"/>
  <c r="BE100"/>
  <c r="BE154"/>
  <c r="BE173"/>
  <c i="6" r="J87"/>
  <c r="J64"/>
  <c i="7" r="E50"/>
  <c r="J56"/>
  <c r="F59"/>
  <c r="BE92"/>
  <c r="BE94"/>
  <c r="BE97"/>
  <c r="BE99"/>
  <c r="BE102"/>
  <c r="BE105"/>
  <c r="BE108"/>
  <c r="BE110"/>
  <c r="BE113"/>
  <c i="6" r="BE98"/>
  <c r="F83"/>
  <c r="J56"/>
  <c r="E74"/>
  <c r="BE106"/>
  <c r="BE112"/>
  <c r="BE88"/>
  <c r="BE90"/>
  <c r="BE94"/>
  <c r="BE100"/>
  <c r="BE104"/>
  <c r="BE114"/>
  <c r="BE92"/>
  <c r="BE96"/>
  <c r="BE102"/>
  <c r="BE108"/>
  <c r="BE110"/>
  <c r="BE116"/>
  <c i="5" r="E50"/>
  <c r="J56"/>
  <c r="BE91"/>
  <c r="BE96"/>
  <c r="BE105"/>
  <c i="4" r="BK94"/>
  <c r="J94"/>
  <c r="J63"/>
  <c i="5" r="F59"/>
  <c r="BE98"/>
  <c r="BE100"/>
  <c r="BE110"/>
  <c r="BE102"/>
  <c r="BE108"/>
  <c r="BE94"/>
  <c i="1" r="AW59"/>
  <c i="4" r="F59"/>
  <c r="BE106"/>
  <c r="BE118"/>
  <c r="BE122"/>
  <c r="BE198"/>
  <c r="BE201"/>
  <c i="3" r="BK100"/>
  <c r="J100"/>
  <c r="J64"/>
  <c i="4" r="E50"/>
  <c r="BE134"/>
  <c r="J56"/>
  <c r="BE101"/>
  <c r="BE173"/>
  <c r="BE186"/>
  <c r="BE222"/>
  <c r="BE229"/>
  <c r="BE251"/>
  <c r="BE259"/>
  <c r="BE146"/>
  <c r="BE180"/>
  <c r="BE285"/>
  <c r="BE168"/>
  <c r="BE170"/>
  <c r="BE189"/>
  <c r="BE210"/>
  <c r="BE225"/>
  <c r="BE242"/>
  <c r="BE256"/>
  <c r="BE261"/>
  <c r="BE267"/>
  <c r="BE270"/>
  <c r="BE279"/>
  <c r="BE96"/>
  <c r="BE125"/>
  <c r="BE131"/>
  <c r="BE156"/>
  <c r="BE159"/>
  <c r="BE233"/>
  <c r="BE245"/>
  <c r="BE275"/>
  <c r="BE272"/>
  <c i="3" r="BK290"/>
  <c r="J290"/>
  <c r="J68"/>
  <c i="4" r="BE111"/>
  <c r="BE114"/>
  <c r="BE128"/>
  <c r="BE137"/>
  <c r="BE140"/>
  <c r="BE143"/>
  <c r="BE150"/>
  <c r="BE152"/>
  <c r="BE162"/>
  <c r="BE165"/>
  <c r="BE177"/>
  <c r="BE183"/>
  <c r="BE192"/>
  <c r="BE195"/>
  <c r="BE204"/>
  <c r="BE207"/>
  <c r="BE212"/>
  <c r="BE215"/>
  <c r="BE219"/>
  <c r="BE236"/>
  <c r="BE239"/>
  <c r="BE248"/>
  <c r="BE254"/>
  <c r="BE264"/>
  <c r="BE282"/>
  <c r="BE288"/>
  <c r="BE291"/>
  <c r="BE293"/>
  <c r="BE297"/>
  <c i="3" r="E50"/>
  <c r="BE108"/>
  <c r="BE187"/>
  <c r="BE228"/>
  <c r="BE282"/>
  <c r="BE287"/>
  <c r="BE348"/>
  <c r="BE362"/>
  <c i="2" r="BK157"/>
  <c i="3" r="F96"/>
  <c r="BE134"/>
  <c r="BE173"/>
  <c r="BE280"/>
  <c r="BE314"/>
  <c r="BE389"/>
  <c r="BE414"/>
  <c r="BE480"/>
  <c r="BE493"/>
  <c r="BE113"/>
  <c r="BE140"/>
  <c r="BE199"/>
  <c r="BE263"/>
  <c r="BE301"/>
  <c r="BE304"/>
  <c r="BE337"/>
  <c r="BE355"/>
  <c r="BE438"/>
  <c r="BE442"/>
  <c r="BE446"/>
  <c r="BE497"/>
  <c r="BE269"/>
  <c r="BE317"/>
  <c r="BE341"/>
  <c r="BE376"/>
  <c r="BE383"/>
  <c r="BE396"/>
  <c r="BE400"/>
  <c r="BE406"/>
  <c r="BE408"/>
  <c r="BE463"/>
  <c r="BE467"/>
  <c r="BE102"/>
  <c r="BE242"/>
  <c r="BE254"/>
  <c r="BE292"/>
  <c r="BE328"/>
  <c r="BE331"/>
  <c r="BE440"/>
  <c r="BE522"/>
  <c r="BE539"/>
  <c r="BE120"/>
  <c r="BE147"/>
  <c r="BE365"/>
  <c r="BE495"/>
  <c r="BE513"/>
  <c r="BE542"/>
  <c r="J93"/>
  <c r="BE284"/>
  <c r="BE507"/>
  <c r="BE122"/>
  <c r="BE128"/>
  <c r="BE160"/>
  <c r="BE180"/>
  <c r="BE225"/>
  <c r="BE307"/>
  <c r="BE321"/>
  <c r="BE334"/>
  <c r="BE417"/>
  <c r="BE425"/>
  <c r="BE461"/>
  <c r="BE484"/>
  <c r="BE551"/>
  <c r="BE558"/>
  <c r="BE594"/>
  <c r="BE617"/>
  <c r="BE213"/>
  <c r="BE260"/>
  <c r="BE372"/>
  <c r="BE423"/>
  <c r="BE444"/>
  <c r="BE457"/>
  <c r="BE459"/>
  <c r="BE465"/>
  <c r="BE469"/>
  <c r="BE478"/>
  <c r="BE499"/>
  <c r="BE501"/>
  <c r="BE509"/>
  <c r="BE531"/>
  <c r="BE554"/>
  <c r="BE569"/>
  <c r="BE580"/>
  <c r="BE591"/>
  <c r="BE598"/>
  <c r="BE623"/>
  <c r="BE642"/>
  <c i="2" r="BE101"/>
  <c r="BE143"/>
  <c r="BE146"/>
  <c r="BE183"/>
  <c r="BE195"/>
  <c r="BE280"/>
  <c r="BE320"/>
  <c r="BE177"/>
  <c r="BE274"/>
  <c r="E50"/>
  <c r="F59"/>
  <c r="BE149"/>
  <c r="BE154"/>
  <c r="BE159"/>
  <c r="BE165"/>
  <c r="BE171"/>
  <c r="BE189"/>
  <c r="BE201"/>
  <c r="BE208"/>
  <c r="BE215"/>
  <c r="BE221"/>
  <c r="BE228"/>
  <c r="BE234"/>
  <c r="BE240"/>
  <c r="BE247"/>
  <c r="BE253"/>
  <c r="BE261"/>
  <c r="BE292"/>
  <c r="BE299"/>
  <c r="BE107"/>
  <c r="BE113"/>
  <c r="BE125"/>
  <c r="BE131"/>
  <c r="BE136"/>
  <c r="BE286"/>
  <c r="BE306"/>
  <c r="J56"/>
  <c r="BE119"/>
  <c r="BE267"/>
  <c r="BE313"/>
  <c i="1" r="BA56"/>
  <c r="BC56"/>
  <c r="BB56"/>
  <c r="AW56"/>
  <c r="BD56"/>
  <c i="14" r="J32"/>
  <c i="1" r="AS54"/>
  <c i="5" r="F36"/>
  <c i="1" r="BA59"/>
  <c i="6" r="F37"/>
  <c i="1" r="BB60"/>
  <c i="3" r="J36"/>
  <c i="1" r="AW57"/>
  <c i="9" r="F39"/>
  <c i="1" r="BD64"/>
  <c i="15" r="F37"/>
  <c i="1" r="BB70"/>
  <c i="4" r="F36"/>
  <c i="1" r="BA58"/>
  <c i="3" r="F37"/>
  <c i="1" r="BB57"/>
  <c i="4" r="F39"/>
  <c i="1" r="BD58"/>
  <c i="17" r="F37"/>
  <c i="1" r="BB73"/>
  <c i="5" r="F38"/>
  <c i="1" r="BC59"/>
  <c i="22" r="F37"/>
  <c i="1" r="BD78"/>
  <c i="19" r="F36"/>
  <c i="1" r="BC75"/>
  <c i="4" r="J36"/>
  <c i="1" r="AW58"/>
  <c i="23" r="F36"/>
  <c i="1" r="BC79"/>
  <c i="13" r="F38"/>
  <c i="1" r="BC68"/>
  <c i="20" r="F34"/>
  <c i="1" r="BA76"/>
  <c i="7" r="J36"/>
  <c i="1" r="AW61"/>
  <c i="9" r="F36"/>
  <c i="1" r="BA64"/>
  <c i="14" r="J36"/>
  <c i="1" r="AW69"/>
  <c i="5" r="F37"/>
  <c i="1" r="BB59"/>
  <c i="8" r="F37"/>
  <c i="1" r="BB63"/>
  <c i="21" r="F37"/>
  <c i="1" r="BD77"/>
  <c i="9" r="F37"/>
  <c i="1" r="BB64"/>
  <c i="3" r="F36"/>
  <c i="1" r="BA57"/>
  <c i="8" r="F39"/>
  <c i="1" r="BD63"/>
  <c i="7" r="F37"/>
  <c i="1" r="BB61"/>
  <c i="10" r="J36"/>
  <c i="1" r="AW65"/>
  <c i="16" r="F36"/>
  <c i="1" r="BA72"/>
  <c i="24" r="F34"/>
  <c i="1" r="BA80"/>
  <c i="10" r="F37"/>
  <c i="1" r="BB65"/>
  <c i="7" r="F39"/>
  <c i="1" r="BD61"/>
  <c i="22" r="J34"/>
  <c i="1" r="AW78"/>
  <c i="11" r="F38"/>
  <c i="1" r="BC66"/>
  <c i="16" r="J36"/>
  <c i="1" r="AW72"/>
  <c i="20" r="F35"/>
  <c i="1" r="BB76"/>
  <c i="22" r="F34"/>
  <c i="1" r="BA78"/>
  <c i="12" r="F36"/>
  <c i="1" r="BA67"/>
  <c i="22" r="F36"/>
  <c i="1" r="BC78"/>
  <c i="21" r="J34"/>
  <c i="1" r="AW77"/>
  <c i="8" r="J36"/>
  <c i="1" r="AW63"/>
  <c i="15" r="F39"/>
  <c i="1" r="BD70"/>
  <c i="17" r="F39"/>
  <c i="1" r="BD73"/>
  <c i="24" r="F37"/>
  <c i="1" r="BD80"/>
  <c i="15" r="J36"/>
  <c i="1" r="AW70"/>
  <c i="11" r="F39"/>
  <c i="1" r="BD66"/>
  <c i="18" r="F36"/>
  <c i="1" r="BC74"/>
  <c i="14" r="F36"/>
  <c i="1" r="BA69"/>
  <c i="15" r="F38"/>
  <c i="1" r="BC70"/>
  <c i="24" r="F35"/>
  <c i="1" r="BB80"/>
  <c i="11" r="F37"/>
  <c i="1" r="BB66"/>
  <c i="10" r="F38"/>
  <c i="1" r="BC65"/>
  <c i="3" r="F39"/>
  <c i="1" r="BD57"/>
  <c i="13" r="F36"/>
  <c i="1" r="BA68"/>
  <c i="13" r="J32"/>
  <c i="15" r="F36"/>
  <c i="1" r="BA70"/>
  <c i="19" r="J34"/>
  <c i="1" r="AW75"/>
  <c i="22" r="F35"/>
  <c i="1" r="BB78"/>
  <c i="10" r="F39"/>
  <c i="1" r="BD65"/>
  <c i="6" r="J36"/>
  <c i="1" r="AW60"/>
  <c i="8" r="F36"/>
  <c i="1" r="BA63"/>
  <c i="4" r="F38"/>
  <c i="1" r="BC58"/>
  <c i="20" r="J34"/>
  <c i="1" r="AW76"/>
  <c i="17" r="J36"/>
  <c i="1" r="AW73"/>
  <c i="13" r="F39"/>
  <c i="1" r="BD68"/>
  <c i="23" r="J34"/>
  <c i="1" r="AW79"/>
  <c i="6" r="F39"/>
  <c i="1" r="BD60"/>
  <c i="9" r="F38"/>
  <c i="1" r="BC64"/>
  <c i="13" r="J36"/>
  <c i="1" r="AW68"/>
  <c i="5" r="F39"/>
  <c i="1" r="BD59"/>
  <c i="6" r="J32"/>
  <c i="21" r="F35"/>
  <c i="1" r="BB77"/>
  <c i="18" r="F35"/>
  <c i="1" r="BB74"/>
  <c i="6" r="F38"/>
  <c i="1" r="BC60"/>
  <c i="23" r="F35"/>
  <c i="1" r="BB79"/>
  <c i="14" r="F38"/>
  <c i="1" r="BC69"/>
  <c i="19" r="F35"/>
  <c i="1" r="BB75"/>
  <c i="12" r="F38"/>
  <c i="1" r="BC67"/>
  <c i="23" r="F37"/>
  <c i="1" r="BD79"/>
  <c i="24" r="J34"/>
  <c i="1" r="AW80"/>
  <c i="12" r="J36"/>
  <c i="1" r="AW67"/>
  <c i="17" r="F36"/>
  <c i="1" r="BA73"/>
  <c i="18" r="F37"/>
  <c i="1" r="BD74"/>
  <c i="10" r="F36"/>
  <c i="1" r="BA65"/>
  <c i="14" r="F39"/>
  <c i="1" r="BD69"/>
  <c i="18" r="J34"/>
  <c i="1" r="AW74"/>
  <c i="12" r="F37"/>
  <c i="1" r="BB67"/>
  <c i="6" r="F36"/>
  <c i="1" r="BA60"/>
  <c i="9" r="J36"/>
  <c i="1" r="AW64"/>
  <c i="16" r="F37"/>
  <c i="1" r="BB72"/>
  <c i="16" r="F39"/>
  <c i="1" r="BD72"/>
  <c i="20" r="F36"/>
  <c i="1" r="BC76"/>
  <c i="13" r="F37"/>
  <c i="1" r="BB68"/>
  <c i="18" r="F34"/>
  <c i="1" r="BA74"/>
  <c i="14" r="F37"/>
  <c i="1" r="BB69"/>
  <c i="4" r="F37"/>
  <c i="1" r="BB58"/>
  <c i="20" r="F37"/>
  <c i="1" r="BD76"/>
  <c i="21" r="F34"/>
  <c i="1" r="BA77"/>
  <c i="3" r="F38"/>
  <c i="1" r="BC57"/>
  <c i="19" r="F37"/>
  <c i="1" r="BD75"/>
  <c i="7" r="F36"/>
  <c i="1" r="BA61"/>
  <c i="11" r="F36"/>
  <c i="1" r="BA66"/>
  <c i="7" r="F38"/>
  <c i="1" r="BC61"/>
  <c i="23" r="F34"/>
  <c i="1" r="BA79"/>
  <c i="11" r="J36"/>
  <c i="1" r="AW66"/>
  <c i="16" r="F38"/>
  <c i="1" r="BC72"/>
  <c i="19" r="F34"/>
  <c i="1" r="BA75"/>
  <c i="21" r="F36"/>
  <c i="1" r="BC77"/>
  <c i="17" r="F38"/>
  <c i="1" r="BC73"/>
  <c i="8" r="F38"/>
  <c i="1" r="BC63"/>
  <c i="12" r="F39"/>
  <c i="1" r="BD67"/>
  <c i="7" l="1" r="R90"/>
  <c r="T90"/>
  <c i="5" r="T89"/>
  <c i="4" r="P94"/>
  <c i="1" r="AU58"/>
  <c i="10" r="T96"/>
  <c i="22" r="P87"/>
  <c r="P86"/>
  <c i="1" r="AU78"/>
  <c i="9" r="T108"/>
  <c i="2" r="T99"/>
  <c i="20" r="R88"/>
  <c r="R87"/>
  <c r="P88"/>
  <c r="P87"/>
  <c i="1" r="AU76"/>
  <c i="18" r="T88"/>
  <c r="T87"/>
  <c i="21" r="BK85"/>
  <c r="J85"/>
  <c r="J60"/>
  <c i="9" r="R108"/>
  <c i="8" r="T91"/>
  <c i="22" r="R86"/>
  <c i="8" r="BK133"/>
  <c r="J133"/>
  <c r="J67"/>
  <c i="3" r="T290"/>
  <c i="11" r="BK92"/>
  <c r="J92"/>
  <c r="J63"/>
  <c i="20" r="BK88"/>
  <c r="BK87"/>
  <c r="J87"/>
  <c r="J59"/>
  <c i="3" r="P290"/>
  <c i="2" r="T157"/>
  <c i="15" r="R94"/>
  <c i="4" r="R94"/>
  <c i="10" r="P96"/>
  <c i="1" r="AU65"/>
  <c i="10" r="R96"/>
  <c i="17" r="BK90"/>
  <c r="J90"/>
  <c r="J63"/>
  <c i="11" r="T92"/>
  <c i="24" r="T85"/>
  <c r="T84"/>
  <c i="10" r="BK96"/>
  <c r="J96"/>
  <c r="J63"/>
  <c i="15" r="T94"/>
  <c i="21" r="T85"/>
  <c r="T84"/>
  <c i="17" r="T90"/>
  <c i="24" r="BK85"/>
  <c r="J85"/>
  <c r="J60"/>
  <c i="9" r="T777"/>
  <c i="23" r="P84"/>
  <c i="1" r="AU79"/>
  <c i="15" r="P94"/>
  <c i="1" r="AU70"/>
  <c i="3" r="R290"/>
  <c r="R99"/>
  <c i="22" r="T86"/>
  <c i="17" r="P90"/>
  <c i="1" r="AU73"/>
  <c i="7" r="P90"/>
  <c i="1" r="AU61"/>
  <c i="17" r="R90"/>
  <c i="3" r="T100"/>
  <c r="T99"/>
  <c i="2" r="R98"/>
  <c i="16" r="T96"/>
  <c r="T95"/>
  <c i="9" r="P777"/>
  <c r="P107"/>
  <c i="1" r="AU64"/>
  <c i="16" r="BK96"/>
  <c r="BK95"/>
  <c r="J95"/>
  <c r="J63"/>
  <c i="3" r="P100"/>
  <c r="P99"/>
  <c i="1" r="AU57"/>
  <c i="9" r="R777"/>
  <c i="23" r="BK84"/>
  <c r="J84"/>
  <c r="J59"/>
  <c i="16" r="P96"/>
  <c r="P95"/>
  <c i="1" r="AU72"/>
  <c i="11" r="R92"/>
  <c r="P92"/>
  <c i="1" r="AU66"/>
  <c i="21" r="R85"/>
  <c r="R84"/>
  <c i="19" r="BK83"/>
  <c r="BK82"/>
  <c r="J82"/>
  <c r="J59"/>
  <c i="8" r="R91"/>
  <c i="18" r="R88"/>
  <c r="R87"/>
  <c i="4" r="T94"/>
  <c i="2" r="BK99"/>
  <c r="J99"/>
  <c r="J64"/>
  <c i="24" r="J86"/>
  <c r="J61"/>
  <c i="7" r="BK90"/>
  <c r="J90"/>
  <c r="J63"/>
  <c i="5" r="BK89"/>
  <c r="J89"/>
  <c r="J63"/>
  <c i="9" r="BK108"/>
  <c r="J108"/>
  <c r="J64"/>
  <c r="J778"/>
  <c r="J73"/>
  <c i="22" r="BK86"/>
  <c r="J86"/>
  <c r="J59"/>
  <c i="18" r="BK87"/>
  <c r="J87"/>
  <c i="1" r="AG69"/>
  <c i="14" r="J63"/>
  <c i="1" r="AG68"/>
  <c i="8" r="BK91"/>
  <c r="J91"/>
  <c i="1" r="AG60"/>
  <c i="3" r="BK99"/>
  <c r="J99"/>
  <c r="J63"/>
  <c i="2" r="J157"/>
  <c r="J67"/>
  <c i="23" r="J33"/>
  <c i="1" r="AV79"/>
  <c r="AT79"/>
  <c i="4" r="F35"/>
  <c i="1" r="AZ58"/>
  <c i="10" r="J35"/>
  <c i="1" r="AV65"/>
  <c r="AT65"/>
  <c i="21" r="J33"/>
  <c i="1" r="AV77"/>
  <c r="AT77"/>
  <c i="2" r="J35"/>
  <c i="1" r="AV56"/>
  <c r="AT56"/>
  <c i="17" r="F35"/>
  <c i="1" r="AZ73"/>
  <c i="9" r="J35"/>
  <c i="1" r="AV64"/>
  <c r="AT64"/>
  <c i="2" r="F35"/>
  <c i="1" r="AZ56"/>
  <c i="19" r="F33"/>
  <c i="1" r="AZ75"/>
  <c r="BA62"/>
  <c r="AW62"/>
  <c r="BA71"/>
  <c r="AW71"/>
  <c i="22" r="J33"/>
  <c i="1" r="AV78"/>
  <c r="AT78"/>
  <c i="20" r="F33"/>
  <c i="1" r="AZ76"/>
  <c i="13" r="J35"/>
  <c i="1" r="AV68"/>
  <c r="AT68"/>
  <c r="AN68"/>
  <c i="7" r="J35"/>
  <c i="1" r="AV61"/>
  <c r="AT61"/>
  <c i="24" r="F33"/>
  <c i="1" r="AZ80"/>
  <c r="BD62"/>
  <c i="17" r="J35"/>
  <c i="1" r="AV73"/>
  <c r="AT73"/>
  <c r="BD55"/>
  <c i="18" r="J30"/>
  <c i="1" r="AG74"/>
  <c i="22" r="F33"/>
  <c i="1" r="AZ78"/>
  <c i="15" r="F35"/>
  <c i="1" r="AZ70"/>
  <c i="5" r="F35"/>
  <c i="1" r="AZ59"/>
  <c i="16" r="F35"/>
  <c i="1" r="AZ72"/>
  <c i="10" r="F35"/>
  <c i="1" r="AZ65"/>
  <c r="BC55"/>
  <c r="AY55"/>
  <c i="13" r="F35"/>
  <c i="1" r="AZ68"/>
  <c i="12" r="J32"/>
  <c i="1" r="AG67"/>
  <c i="15" r="J32"/>
  <c i="1" r="AG70"/>
  <c r="BB71"/>
  <c r="AX71"/>
  <c i="19" r="J33"/>
  <c i="1" r="AV75"/>
  <c r="AT75"/>
  <c r="BA55"/>
  <c r="AW55"/>
  <c i="7" r="F35"/>
  <c i="1" r="AZ61"/>
  <c i="14" r="J35"/>
  <c i="1" r="AV69"/>
  <c r="AT69"/>
  <c r="AN69"/>
  <c i="20" r="J33"/>
  <c i="1" r="AV76"/>
  <c r="AT76"/>
  <c i="12" r="F35"/>
  <c i="1" r="AZ67"/>
  <c i="11" r="F35"/>
  <c i="1" r="AZ66"/>
  <c i="16" r="J35"/>
  <c i="1" r="AV72"/>
  <c r="AT72"/>
  <c i="4" r="J35"/>
  <c i="1" r="AV58"/>
  <c r="AT58"/>
  <c i="15" r="J35"/>
  <c i="1" r="AV70"/>
  <c r="AT70"/>
  <c i="4" r="J32"/>
  <c i="1" r="AG58"/>
  <c r="BB55"/>
  <c r="AX55"/>
  <c i="3" r="J35"/>
  <c i="1" r="AV57"/>
  <c r="AT57"/>
  <c i="8" r="F35"/>
  <c i="1" r="AZ63"/>
  <c r="BC71"/>
  <c r="AY71"/>
  <c i="18" r="F33"/>
  <c i="1" r="AZ74"/>
  <c i="6" r="J35"/>
  <c i="1" r="AV60"/>
  <c r="AT60"/>
  <c r="AN60"/>
  <c r="BC62"/>
  <c r="AY62"/>
  <c i="3" r="F35"/>
  <c i="1" r="AZ57"/>
  <c i="6" r="F35"/>
  <c i="1" r="AZ60"/>
  <c r="BD71"/>
  <c i="21" r="F33"/>
  <c i="1" r="AZ77"/>
  <c i="8" r="J32"/>
  <c i="1" r="AG63"/>
  <c i="12" r="J35"/>
  <c i="1" r="AV67"/>
  <c r="AT67"/>
  <c i="23" r="F33"/>
  <c i="1" r="AZ79"/>
  <c r="BB62"/>
  <c r="AX62"/>
  <c i="18" r="J33"/>
  <c i="1" r="AV74"/>
  <c r="AT74"/>
  <c i="9" r="F35"/>
  <c i="1" r="AZ64"/>
  <c i="14" r="F35"/>
  <c i="1" r="AZ69"/>
  <c i="5" r="J35"/>
  <c i="1" r="AV59"/>
  <c r="AT59"/>
  <c i="8" r="J35"/>
  <c i="1" r="AV63"/>
  <c r="AT63"/>
  <c i="11" r="J35"/>
  <c i="1" r="AV66"/>
  <c r="AT66"/>
  <c i="24" r="J33"/>
  <c i="1" r="AV80"/>
  <c r="AT80"/>
  <c i="9" l="1" r="R107"/>
  <c i="2" r="T98"/>
  <c i="9" r="T107"/>
  <c r="BK107"/>
  <c r="J107"/>
  <c r="J63"/>
  <c i="19" r="J83"/>
  <c r="J60"/>
  <c i="20" r="J88"/>
  <c r="J60"/>
  <c i="16" r="J96"/>
  <c r="J64"/>
  <c i="24" r="BK84"/>
  <c r="J84"/>
  <c r="J59"/>
  <c i="2" r="BK98"/>
  <c r="J98"/>
  <c i="21" r="BK84"/>
  <c r="J84"/>
  <c r="J59"/>
  <c i="1" r="AN74"/>
  <c i="18" r="J59"/>
  <c r="J39"/>
  <c i="1" r="AN70"/>
  <c i="15" r="J41"/>
  <c i="14" r="J41"/>
  <c i="1" r="AN67"/>
  <c i="13" r="J41"/>
  <c i="12" r="J41"/>
  <c i="1" r="AN63"/>
  <c i="8" r="J63"/>
  <c r="J41"/>
  <c i="6" r="J41"/>
  <c i="1" r="AN58"/>
  <c i="4" r="J41"/>
  <c i="23" r="J30"/>
  <c i="1" r="AG79"/>
  <c i="10" r="J32"/>
  <c i="1" r="AG65"/>
  <c r="AZ55"/>
  <c r="AV55"/>
  <c r="AT55"/>
  <c i="17" r="J32"/>
  <c i="1" r="AG73"/>
  <c r="AZ71"/>
  <c r="AV71"/>
  <c r="AT71"/>
  <c r="AU71"/>
  <c i="20" r="J30"/>
  <c i="1" r="AG76"/>
  <c i="7" r="J32"/>
  <c i="1" r="AG61"/>
  <c i="19" r="J30"/>
  <c i="1" r="AG75"/>
  <c i="5" r="J32"/>
  <c i="1" r="AG59"/>
  <c r="AN59"/>
  <c i="22" r="J30"/>
  <c i="1" r="AG78"/>
  <c r="AN78"/>
  <c r="BA54"/>
  <c r="AW54"/>
  <c r="AK30"/>
  <c r="BD54"/>
  <c r="W33"/>
  <c i="16" r="J32"/>
  <c i="1" r="AG72"/>
  <c r="AU55"/>
  <c i="2" r="J32"/>
  <c i="1" r="AG56"/>
  <c r="BB54"/>
  <c r="AX54"/>
  <c r="AU62"/>
  <c i="11" r="J32"/>
  <c i="1" r="AG66"/>
  <c i="3" r="J32"/>
  <c i="1" r="AG57"/>
  <c r="BC54"/>
  <c r="AY54"/>
  <c r="AZ62"/>
  <c r="AV62"/>
  <c r="AT62"/>
  <c i="20" l="1" r="J39"/>
  <c i="5" r="J41"/>
  <c i="10" r="J41"/>
  <c i="17" r="J41"/>
  <c i="2" r="J41"/>
  <c i="7" r="J41"/>
  <c i="11" r="J41"/>
  <c i="19" r="J39"/>
  <c i="16" r="J41"/>
  <c i="23" r="J39"/>
  <c i="2" r="J63"/>
  <c i="22" r="J39"/>
  <c i="3" r="J41"/>
  <c i="1" r="AN57"/>
  <c r="AN61"/>
  <c r="AN79"/>
  <c r="AN73"/>
  <c r="AN75"/>
  <c r="AN65"/>
  <c r="AN76"/>
  <c r="AN56"/>
  <c r="AN66"/>
  <c r="AN72"/>
  <c r="AU54"/>
  <c i="24" r="J30"/>
  <c i="1" r="AG80"/>
  <c r="W30"/>
  <c i="9" r="J32"/>
  <c i="1" r="AG64"/>
  <c r="AN64"/>
  <c r="AG55"/>
  <c i="21" r="J30"/>
  <c i="1" r="AG77"/>
  <c r="AN77"/>
  <c r="AG71"/>
  <c r="W31"/>
  <c r="W32"/>
  <c r="AZ54"/>
  <c r="AV54"/>
  <c r="AK29"/>
  <c l="1" r="AN55"/>
  <c i="21" r="J39"/>
  <c i="24" r="J39"/>
  <c i="9" r="J41"/>
  <c i="1" r="AN80"/>
  <c r="AN71"/>
  <c r="AG62"/>
  <c r="AN62"/>
  <c r="AT54"/>
  <c r="W29"/>
  <c l="1" r="AG54"/>
  <c r="AK26"/>
  <c l="1" r="AN54"/>
  <c r="AK35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<sst xmlns="http://schemas.openxmlformats.org/spreadsheetml/2006/main">
  <si>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</si>
  <si>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</si>
  <si>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</si>
  <si>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</si>
  <si>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</si>
  <si>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{fab23d80-fd4d-4590-8b4d-875ec53aea86}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</si>
  <si>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</si>
  <si>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</si>
  <si>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</si>
  <si>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</si>
  <si>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</si>
  <si>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</si>
  <si>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</si>
  <si>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</si>
  <si>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202508a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</si>
  <si>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</si>
  <si>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</si>
  <si>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PŘÍSTAVBA A STAVEBNÍ ÚPRAVY ŠATEN SK VĚTROVY</t>
  </si>
  <si>
    <t>KSO:</t>
  </si>
  <si>
    <t/>
  </si>
  <si>
    <t>CC-CZ:</t>
  </si>
  <si>
    <t>Místo:</t>
  </si>
  <si>
    <t>Tábor</t>
  </si>
  <si>
    <t>Datum:</t>
  </si>
  <si>
    <t>23. 10. 2025</t>
  </si>
  <si>
    <t>Zadavatel:</t>
  </si>
  <si>
    <t>IČ:</t>
  </si>
  <si>
    <t>MĚSTO TÁBOR</t>
  </si>
  <si>
    <t>DIČ:</t>
  </si>
  <si>
    <t>Účastník:</t>
  </si>
  <si>
    <t>Vyplň údaj</t>
  </si>
  <si>
    <t>Projektant:</t>
  </si>
  <si>
    <t>28125657</t>
  </si>
  <si>
    <t>Graphic PRO s.r.o.</t>
  </si>
  <si>
    <t>True</t>
  </si>
  <si>
    <t>Zpracovatel:</t>
  </si>
  <si>
    <t xml:space="preserve"> 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</si>
  <si>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</si>
  <si>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</si>
  <si>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</si>
  <si>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</si>
  <si>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</si>
  <si>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</si>
  <si>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</si>
  <si>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</si>
  <si>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</si>
  <si>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</si>
  <si>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</si>
  <si>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</si>
  <si>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</si>
  <si>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</si>
  <si>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</si>
  <si>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</si>
  <si>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</si>
  <si>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</si>
  <si>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</si>
  <si>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</si>
  <si>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</si>
  <si>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</si>
  <si>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</si>
  <si>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</si>
  <si>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</si>
  <si>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</si>
  <si>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</si>
  <si>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</si>
  <si>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</si>
  <si>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</si>
  <si>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</si>
  <si>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</si>
  <si>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</si>
  <si>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</si>
  <si>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</si>
  <si>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</si>
  <si>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</si>
  <si>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</si>
  <si>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</si>
  <si>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</si>
  <si>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SO 01a</t>
  </si>
  <si>
    <t xml:space="preserve"> STAVEBNÍ ÚPRAVY STÁVAJÍCÍHO OBJEKTU</t>
  </si>
  <si>
    <t>STA</t>
  </si>
  <si>
    <t>1</t>
  </si>
  <si>
    <t>{6fadb2b9-3cc9-47ec-af90-a6043ce4171a}</t>
  </si>
  <si>
    <t>2</t>
  </si>
  <si>
    <t>/</t>
  </si>
  <si>
    <t>01</t>
  </si>
  <si>
    <t>Bourací práce</t>
  </si>
  <si>
    <t>Soupis</t>
  </si>
  <si>
    <t>{a87b7fdf-2c0d-4e5f-8e49-f0d86275625c}</t>
  </si>
  <si>
    <t>02</t>
  </si>
  <si>
    <t>Nové konstrukce</t>
  </si>
  <si>
    <t>{e50e3940-5c15-417e-9296-505ff576372b}</t>
  </si>
  <si>
    <t>03</t>
  </si>
  <si>
    <t>ZTI</t>
  </si>
  <si>
    <t>{edff994d-56c9-45fa-aee4-e80c6e98fe1c}</t>
  </si>
  <si>
    <t>04</t>
  </si>
  <si>
    <t>ÚT</t>
  </si>
  <si>
    <t>{eb9545f8-14d3-4662-b59a-93314951f64c}</t>
  </si>
  <si>
    <t>05</t>
  </si>
  <si>
    <t>VZT</t>
  </si>
  <si>
    <t>{8a546c7b-e40b-44bc-a9c9-734e5dc71106}</t>
  </si>
  <si>
    <t>06</t>
  </si>
  <si>
    <t>Elektro</t>
  </si>
  <si>
    <t>{11414b99-fc0a-48bf-85a9-6e93b8b0c328}</t>
  </si>
  <si>
    <t>SO 01b</t>
  </si>
  <si>
    <t>PŘÍSTAVBA ŠATEN</t>
  </si>
  <si>
    <t>{ac3a104b-3487-4bd4-806f-2558f05d5818}</t>
  </si>
  <si>
    <t>{ad1c2c42-de8a-4700-8870-c3de29154bfc}</t>
  </si>
  <si>
    <t>{a2f23410-980a-48c7-a8d3-90b194ed2f92}</t>
  </si>
  <si>
    <t>{34a1e665-1298-44cb-80ad-d22951cd481d}</t>
  </si>
  <si>
    <t>{f5d86da4-9d5e-4902-966b-bf39ea808960}</t>
  </si>
  <si>
    <t>05a</t>
  </si>
  <si>
    <t>VZT - Šatny</t>
  </si>
  <si>
    <t>{6a27270e-ed0b-44e9-b42a-60a5d694705c}</t>
  </si>
  <si>
    <t>05b</t>
  </si>
  <si>
    <t>VZT - Tělocvična</t>
  </si>
  <si>
    <t>{22c9ee92-b2ac-4159-9cdd-b056b223de5d}</t>
  </si>
  <si>
    <t>05c</t>
  </si>
  <si>
    <t>VZT - Kuchyně</t>
  </si>
  <si>
    <t>{e0626b76-693d-433f-b4d5-89da307a45bc}</t>
  </si>
  <si>
    <t>{39dc1663-0a44-42f9-af2f-c799f09701a7}</t>
  </si>
  <si>
    <t>SO 02</t>
  </si>
  <si>
    <t>VÍCEÚČELOVÉ HŘIŠTĚ</t>
  </si>
  <si>
    <t>{a4796a93-6ce9-4064-b98a-70a4389cb620}</t>
  </si>
  <si>
    <t>Stavební část</t>
  </si>
  <si>
    <t>{aa8b287d-d844-4da0-adb5-ad847821515b}</t>
  </si>
  <si>
    <t>Osvětlení hřiště</t>
  </si>
  <si>
    <t>{efff41cc-6afd-4d55-80a0-0004c4d7eef2}</t>
  </si>
  <si>
    <t>SO 03</t>
  </si>
  <si>
    <t>ZPEVNĚNÉ PLOCHY</t>
  </si>
  <si>
    <t>{d19c3fe0-d798-4c13-94d7-d02762d18a5e}</t>
  </si>
  <si>
    <t>SO 04</t>
  </si>
  <si>
    <t xml:space="preserve"> SADOVÉ ÚPRAVY</t>
  </si>
  <si>
    <t>{3575786d-3c86-42bc-8cc7-7cc75ba4d503}</t>
  </si>
  <si>
    <t>SO 05</t>
  </si>
  <si>
    <t xml:space="preserve"> LIKVIDACE DEŠŤOVÝCH VOD (VENKOVNÍ ROZVODY, VSAKOVACÍ OBJEKTY, AKUMULAČNÍ JÍMKA)</t>
  </si>
  <si>
    <t>{14e4dda3-b5fd-4d9a-b677-c9ce7e75b84c}</t>
  </si>
  <si>
    <t>SO 06</t>
  </si>
  <si>
    <t xml:space="preserve"> VENKOVNÍ ROZVODY SPLAŠKOVÉ KANALIZACE</t>
  </si>
  <si>
    <t>{3a48e9d4-92d9-418c-907e-266fb7b70a68}</t>
  </si>
  <si>
    <t>SO 07</t>
  </si>
  <si>
    <t>PŘÍPOJKA VODOVODU</t>
  </si>
  <si>
    <t>{698c39fc-dbd0-48dc-8562-ec7b2c6d58b2}</t>
  </si>
  <si>
    <t>SO 08</t>
  </si>
  <si>
    <t>PŘELOŽKA VEŘEJNÉHO OSVĚTLENÍ</t>
  </si>
  <si>
    <t>{869e2f26-8d35-402f-9ee4-e6ccb8751786}</t>
  </si>
  <si>
    <t>VRN</t>
  </si>
  <si>
    <t>Vedlejší rozpočtové náklady</t>
  </si>
  <si>
    <t>{e9a13a7f-652c-4560-a0c7-f0879411e1da}</t>
  </si>
  <si>
    <t>KRYCÍ LIST SOUPISU PRACÍ</t>
  </si>
  <si>
    <t>Objekt:</t>
  </si>
  <si>
    <t xml:space="preserve">SO 01a -  STAVEBNÍ ÚPRAVY STÁVAJÍCÍHO OBJEKTU</t>
  </si>
  <si>
    <t>Soupis:</t>
  </si>
  <si>
    <t>01 - Bourací práce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</si>
  <si>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</si>
  <si>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</si>
  <si>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</si>
  <si>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</si>
  <si>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</si>
  <si>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9 - Ostatní konstrukce a práce, bourání</t>
  </si>
  <si>
    <t xml:space="preserve">    997 - Doprava suti a vybouraných hmot</t>
  </si>
  <si>
    <t>PSV - Práce a dodávky PSV</t>
  </si>
  <si>
    <t xml:space="preserve">    725 - Zdravotechnika - zařizovací předměty</t>
  </si>
  <si>
    <t xml:space="preserve">    762 - Konstrukce tesařské</t>
  </si>
  <si>
    <t xml:space="preserve">    764 - Konstrukce klempířské</t>
  </si>
  <si>
    <t xml:space="preserve">    765 - Krytina skládaná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</si>
  <si>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</si>
  <si>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</si>
  <si>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</si>
  <si>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781 - Dokončovací práce - obklady</t>
  </si>
  <si>
    <t xml:space="preserve">    787 - Dokončovací práce - zasklívání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</si>
  <si>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</si>
  <si>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</si>
  <si>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</si>
  <si>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</si>
  <si>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</si>
  <si>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</si>
  <si>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</si>
  <si>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</si>
  <si>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</si>
  <si>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</si>
  <si>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</si>
  <si>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</si>
  <si>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</si>
  <si>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</si>
  <si>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</si>
  <si>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</si>
  <si>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9</t>
  </si>
  <si>
    <t>Ostatní konstrukce a práce, bourání</t>
  </si>
  <si>
    <t>K</t>
  </si>
  <si>
    <t>962031132</t>
  </si>
  <si>
    <t>Bourání příček nebo přizdívek z cihel pálených plných tl do 100 mm</t>
  </si>
  <si>
    <t>m2</t>
  </si>
  <si>
    <t>CS ÚRS 2025 02</t>
  </si>
  <si>
    <t>4</t>
  </si>
  <si>
    <t>-2015278312</t>
  </si>
  <si>
    <t>PP</t>
  </si>
  <si>
    <t>Bourání příček nebo přizdívek z cihel pálených plných, tl. do 100 mm</t>
  </si>
  <si>
    <t>Online PSC</t>
  </si>
  <si>
    <t>https://podminky.urs.cz/item/CS_URS_2025_02/962031132</t>
  </si>
  <si>
    <t>VV</t>
  </si>
  <si>
    <t>D.01-1.1.3.1 PŮDORYS 1.NP - BOURANÉ KONSTRUKCE</t>
  </si>
  <si>
    <t>2,755*(0,87+2,08+1,75*3+2,04+0,8)</t>
  </si>
  <si>
    <t>Součet</t>
  </si>
  <si>
    <t>962031133</t>
  </si>
  <si>
    <t>Bourání příček nebo přizdívek z cihel pálených plných tl přes 100 do 150 mm</t>
  </si>
  <si>
    <t>-1694265418</t>
  </si>
  <si>
    <t>Bourání příček nebo přizdívek z cihel pálených plných, tl. přes 100 do 150 mm</t>
  </si>
  <si>
    <t>https://podminky.urs.cz/item/CS_URS_2025_02/962031133</t>
  </si>
  <si>
    <t>2,755*(1,9+0,1+2,94)</t>
  </si>
  <si>
    <t>3</t>
  </si>
  <si>
    <t>962032231</t>
  </si>
  <si>
    <t>Bourání zdiva z cihel pálených nebo vápenopískových na MV nebo MVC přes 1 m3</t>
  </si>
  <si>
    <t>m3</t>
  </si>
  <si>
    <t>532307365</t>
  </si>
  <si>
    <t>Bourání zdiva nadzákladového z cihel pálených plných nebo lícových nebo vápenopískových na maltu vápennou nebo vápenocementovou, objemu přes 1 m3</t>
  </si>
  <si>
    <t>https://podminky.urs.cz/item/CS_URS_2025_02/962032231</t>
  </si>
  <si>
    <t>(1,18*0,9+1,56*0,92+1,56*1,18+2,12*0,1)*0,3</t>
  </si>
  <si>
    <t>965042141</t>
  </si>
  <si>
    <t>Bourání podkladů pod dlažby nebo mazanin betonových nebo z litého asfaltu tl do 100 mm pl přes 4 m2</t>
  </si>
  <si>
    <t>-519260309</t>
  </si>
  <si>
    <t>Bourání mazanin betonových nebo z litého asfaltu tl. do 100 mm, plochy přes 4 m2</t>
  </si>
  <si>
    <t>https://podminky.urs.cz/item/CS_URS_2025_02/965042141</t>
  </si>
  <si>
    <t>4,08+1,58+2,89+1,6+5,96+2,06</t>
  </si>
  <si>
    <t>5</t>
  </si>
  <si>
    <t>965081611</t>
  </si>
  <si>
    <t>Odsekání soklíků rovných</t>
  </si>
  <si>
    <t>m</t>
  </si>
  <si>
    <t>855206900</t>
  </si>
  <si>
    <t>Odsekání soklíků včetně otlučení podkladní omítky až na zdivo rovných</t>
  </si>
  <si>
    <t>https://podminky.urs.cz/item/CS_URS_2025_02/965081611</t>
  </si>
  <si>
    <t>1,227+2,097+1,558+0,732+0,92+1,988+2,128+0,425+1,18+3+1,18+1,3415</t>
  </si>
  <si>
    <t>6</t>
  </si>
  <si>
    <t>968062246.R</t>
  </si>
  <si>
    <t>Vybourání dřevěných rámů oken jednoduchých včetně křídel pl do 4 m2</t>
  </si>
  <si>
    <t>ks</t>
  </si>
  <si>
    <t>411917970</t>
  </si>
  <si>
    <t>Vybourání dřevěných rámů oken s křídly, dveřních zárubní, vrat, stěn, ostění nebo obkladů rámů oken s křídly jednoduchých, plochy do 4 m2</t>
  </si>
  <si>
    <t>7</t>
  </si>
  <si>
    <t>968072455</t>
  </si>
  <si>
    <t>Vybourání kovových dveřních zárubní pl do 2 m2</t>
  </si>
  <si>
    <t>1091502020</t>
  </si>
  <si>
    <t>Vybourání kovových rámů oken s křídly, dveřních zárubní, vrat, stěn, ostění nebo obkladů dveřních zárubní, plochy do 2 m2</t>
  </si>
  <si>
    <t>https://podminky.urs.cz/item/CS_URS_2025_02/968072455</t>
  </si>
  <si>
    <t>10*2*1</t>
  </si>
  <si>
    <t>997</t>
  </si>
  <si>
    <t>Doprava suti a vybouraných hmot</t>
  </si>
  <si>
    <t>8</t>
  </si>
  <si>
    <t>997013111</t>
  </si>
  <si>
    <t>Vnitrostaveništní doprava suti a vybouraných hmot pro budovy v do 6 m</t>
  </si>
  <si>
    <t>t</t>
  </si>
  <si>
    <t>1614584597</t>
  </si>
  <si>
    <t>Vnitrostaveništní doprava suti a vybouraných hmot vodorovně do 50 m s naložením základní pro budovy a haly výšky do 6 m</t>
  </si>
  <si>
    <t>https://podminky.urs.cz/item/CS_URS_2025_02/997013111</t>
  </si>
  <si>
    <t>997013501</t>
  </si>
  <si>
    <t>Odvoz suti a vybouraných hmot na skládku nebo meziskládku do 1 km se složením</t>
  </si>
  <si>
    <t>-782206287</t>
  </si>
  <si>
    <t>Odvoz suti a vybouraných hmot na skládku nebo meziskládku se složením, na vzdálenost do 1 km</t>
  </si>
  <si>
    <t>https://podminky.urs.cz/item/CS_URS_2025_02/997013501</t>
  </si>
  <si>
    <t>10</t>
  </si>
  <si>
    <t>997013509</t>
  </si>
  <si>
    <t>Příplatek k odvozu suti a vybouraných hmot na skládku ZKD 1 km přes 1 km</t>
  </si>
  <si>
    <t>-1264936160</t>
  </si>
  <si>
    <t>Odvoz suti a vybouraných hmot na skládku nebo meziskládku se složením, na vzdálenost Příplatek k ceně za každý další započatý 1 km přes 1 km</t>
  </si>
  <si>
    <t>https://podminky.urs.cz/item/CS_URS_2025_02/997013509</t>
  </si>
  <si>
    <t>P</t>
  </si>
  <si>
    <t>Poznámka k položce:_x000d_
předpoklad 10 km</t>
  </si>
  <si>
    <t>62,17*10 'Přepočtené koeficientem množství</t>
  </si>
  <si>
    <t>11</t>
  </si>
  <si>
    <t>997013631</t>
  </si>
  <si>
    <t>Poplatek za uložení na skládce (skládkovné) stavebního odpadu směsného kód odpadu 17 09 04</t>
  </si>
  <si>
    <t>-1321066117</t>
  </si>
  <si>
    <t>Poplatek za uložení stavebního odpadu na skládce (skládkovné) směsného stavebního a demoličního zatříděného do Katalogu odpadů pod kódem 17 09 04</t>
  </si>
  <si>
    <t>https://podminky.urs.cz/item/CS_URS_2025_02/997013631</t>
  </si>
  <si>
    <t>PSV</t>
  </si>
  <si>
    <t>Práce a dodávky PSV</t>
  </si>
  <si>
    <t>725</t>
  </si>
  <si>
    <t>Zdravotechnika - zařizovací předměty</t>
  </si>
  <si>
    <t>725110811</t>
  </si>
  <si>
    <t>Demontáž klozetů splachovacích s nádrží</t>
  </si>
  <si>
    <t>soubor</t>
  </si>
  <si>
    <t>16</t>
  </si>
  <si>
    <t>-1548907090</t>
  </si>
  <si>
    <t>Demontáž klozetů splachovacíchch s nádrží nebo tlakovým splachovačem</t>
  </si>
  <si>
    <t>https://podminky.urs.cz/item/CS_URS_2025_02/725110811</t>
  </si>
  <si>
    <t>13</t>
  </si>
  <si>
    <t>725122813</t>
  </si>
  <si>
    <t>Demontáž pisoárových stání s nádrží a jedním záchodkem</t>
  </si>
  <si>
    <t>-2064722212</t>
  </si>
  <si>
    <t>Demontáž pisoárů s nádrží a 1 záchodkem</t>
  </si>
  <si>
    <t>https://podminky.urs.cz/item/CS_URS_2025_02/725122813</t>
  </si>
  <si>
    <t>14</t>
  </si>
  <si>
    <t>725210821</t>
  </si>
  <si>
    <t>Demontáž umyvadel bez výtokových armatur</t>
  </si>
  <si>
    <t>-1200606785</t>
  </si>
  <si>
    <t>Demontáž umyvadel bez výtokových armatur umyvadel</t>
  </si>
  <si>
    <t>https://podminky.urs.cz/item/CS_URS_2025_02/725210821</t>
  </si>
  <si>
    <t>15</t>
  </si>
  <si>
    <t>725240812</t>
  </si>
  <si>
    <t>Demontáž vaniček sprchových bez výtokových armatur</t>
  </si>
  <si>
    <t>-163486297</t>
  </si>
  <si>
    <t>Demontáž sprchových kabin a vaniček bez výtokových armatur vaniček</t>
  </si>
  <si>
    <t>https://podminky.urs.cz/item/CS_URS_2025_02/725240812</t>
  </si>
  <si>
    <t>725330820</t>
  </si>
  <si>
    <t>Demontáž výlevka diturvitová</t>
  </si>
  <si>
    <t>1178125743</t>
  </si>
  <si>
    <t>Demontáž výlevek bez výtokových armatur a bez nádrže a splachovacího potrubí diturvitových</t>
  </si>
  <si>
    <t>https://podminky.urs.cz/item/CS_URS_2025_02/725330820</t>
  </si>
  <si>
    <t>17</t>
  </si>
  <si>
    <t>725530828</t>
  </si>
  <si>
    <t>Demontáž ohřívač elektrický akumulační přes 1200 do 2000 l</t>
  </si>
  <si>
    <t>841711426</t>
  </si>
  <si>
    <t>Demontáž elektrických zásobníkových ohřívačů vody akumulačních přes 1200 do 2000 l</t>
  </si>
  <si>
    <t>https://podminky.urs.cz/item/CS_URS_2025_02/725530828</t>
  </si>
  <si>
    <t>18</t>
  </si>
  <si>
    <t>725820801</t>
  </si>
  <si>
    <t>Demontáž baterie nástěnné do G 3 / 4</t>
  </si>
  <si>
    <t>901242641</t>
  </si>
  <si>
    <t>Demontáž baterií nástěnných do G 3/4</t>
  </si>
  <si>
    <t>https://podminky.urs.cz/item/CS_URS_2025_02/725820801</t>
  </si>
  <si>
    <t>19</t>
  </si>
  <si>
    <t>725840851</t>
  </si>
  <si>
    <t>Demontáž baterie sprch diferenciální přes G 3/4x1 do G 5/4x6/4</t>
  </si>
  <si>
    <t>kus</t>
  </si>
  <si>
    <t>1006765698</t>
  </si>
  <si>
    <t>Demontáž baterií sprchových diferenciálních přes 3/4 x 1 do G 5/4 x 6/4</t>
  </si>
  <si>
    <t>https://podminky.urs.cz/item/CS_URS_2025_02/725840851</t>
  </si>
  <si>
    <t>762</t>
  </si>
  <si>
    <t>Konstrukce tesařské</t>
  </si>
  <si>
    <t>20</t>
  </si>
  <si>
    <t>762341811</t>
  </si>
  <si>
    <t>Demontáž bednění střech z prken</t>
  </si>
  <si>
    <t>-1240662156</t>
  </si>
  <si>
    <t>Demontáž bednění a laťování bednění střech rovných, obloukových, sklonu do 60° se všemi nadstřešními konstrukcemi z prken hrubých, hoblovaných tl. do 32 mm</t>
  </si>
  <si>
    <t>https://podminky.urs.cz/item/CS_URS_2025_02/762341811</t>
  </si>
  <si>
    <t>D.01-1.1.3.4 PŮDORYS STŘECHY - BOURANÉ KONSTRUKCE</t>
  </si>
  <si>
    <t>10,285*2,578</t>
  </si>
  <si>
    <t>764</t>
  </si>
  <si>
    <t>Konstrukce klempířské</t>
  </si>
  <si>
    <t>764001821</t>
  </si>
  <si>
    <t>Demontáž krytiny ze svitků nebo tabulí do suti</t>
  </si>
  <si>
    <t>-248822109</t>
  </si>
  <si>
    <t>Demontáž klempířských konstrukcí krytiny ze svitků nebo tabulí do suti</t>
  </si>
  <si>
    <t>https://podminky.urs.cz/item/CS_URS_2025_02/764001821</t>
  </si>
  <si>
    <t>22</t>
  </si>
  <si>
    <t>764001871</t>
  </si>
  <si>
    <t>Demontáž nároží s větrací mřížkou nebo nárožním plechem do suti</t>
  </si>
  <si>
    <t>-124154343</t>
  </si>
  <si>
    <t>Demontáž klempířských konstrukcí oplechování nároží s větrací mřížkou nebo podkladním plechem do suti</t>
  </si>
  <si>
    <t>https://podminky.urs.cz/item/CS_URS_2025_02/764001871</t>
  </si>
  <si>
    <t>oplechování střechy</t>
  </si>
  <si>
    <t>4,5*2</t>
  </si>
  <si>
    <t>23</t>
  </si>
  <si>
    <t>764002851</t>
  </si>
  <si>
    <t>Demontáž oplechování parapetů do suti</t>
  </si>
  <si>
    <t>1615289428</t>
  </si>
  <si>
    <t>Demontáž klempířských konstrukcí oplechování parapetů do suti</t>
  </si>
  <si>
    <t>https://podminky.urs.cz/item/CS_URS_2025_02/764002851</t>
  </si>
  <si>
    <t>7*1,18+3*0,78</t>
  </si>
  <si>
    <t>24</t>
  </si>
  <si>
    <t>764004801</t>
  </si>
  <si>
    <t>Demontáž podokapního žlabu do suti</t>
  </si>
  <si>
    <t>-1426068425</t>
  </si>
  <si>
    <t>Demontáž klempířských konstrukcí žlabu podokapního do suti</t>
  </si>
  <si>
    <t>https://podminky.urs.cz/item/CS_URS_2025_02/764004801</t>
  </si>
  <si>
    <t>24,412</t>
  </si>
  <si>
    <t>25</t>
  </si>
  <si>
    <t>764004841</t>
  </si>
  <si>
    <t>Demontáž háku do suti</t>
  </si>
  <si>
    <t>-1945278049</t>
  </si>
  <si>
    <t>Demontáž klempířských konstrukcí háku do suti</t>
  </si>
  <si>
    <t>https://podminky.urs.cz/item/CS_URS_2025_02/764004841</t>
  </si>
  <si>
    <t>hák á 2m</t>
  </si>
  <si>
    <t>26</t>
  </si>
  <si>
    <t>764004861</t>
  </si>
  <si>
    <t>Demontáž svodu do suti</t>
  </si>
  <si>
    <t>1713803469</t>
  </si>
  <si>
    <t>Demontáž klempířských konstrukcí svodu do suti</t>
  </si>
  <si>
    <t>https://podminky.urs.cz/item/CS_URS_2025_02/764004861</t>
  </si>
  <si>
    <t>3*3,2</t>
  </si>
  <si>
    <t>27</t>
  </si>
  <si>
    <t>764004871</t>
  </si>
  <si>
    <t>Demontáž objímky svodu do suti</t>
  </si>
  <si>
    <t>1182942930</t>
  </si>
  <si>
    <t>Demontáž klempířských konstrukcí objímek svodu včetně upevnovacích prostředků ( trnů, hmoždinek apod.) do suti</t>
  </si>
  <si>
    <t>https://podminky.urs.cz/item/CS_URS_2025_02/764004871</t>
  </si>
  <si>
    <t>objímky á 2m</t>
  </si>
  <si>
    <t>765</t>
  </si>
  <si>
    <t>Krytina skládaná</t>
  </si>
  <si>
    <t>28</t>
  </si>
  <si>
    <t>765191911</t>
  </si>
  <si>
    <t>Demontáž pojistné hydroizolační fólie kladené ve sklonu přes 30°</t>
  </si>
  <si>
    <t>670048403</t>
  </si>
  <si>
    <t>https://podminky.urs.cz/item/CS_URS_2025_02/765191911</t>
  </si>
  <si>
    <t>29</t>
  </si>
  <si>
    <t>765192811</t>
  </si>
  <si>
    <t>Demontáž střešního výlezu jakékoliv plochy</t>
  </si>
  <si>
    <t>-234764300</t>
  </si>
  <si>
    <t>https://podminky.urs.cz/item/CS_URS_2025_02/765192811</t>
  </si>
  <si>
    <t>766</t>
  </si>
  <si>
    <t>Konstrukce truhlářské</t>
  </si>
  <si>
    <t>30</t>
  </si>
  <si>
    <t>766417811</t>
  </si>
  <si>
    <t>Demontáž provětrávané fasády z dřevěných profilů š do 80 mm</t>
  </si>
  <si>
    <t>-1686027450</t>
  </si>
  <si>
    <t>Demontáž provětrávané fasády z dřevěných profilů šířky profilu do 80 mm</t>
  </si>
  <si>
    <t>https://podminky.urs.cz/item/CS_URS_2025_02/766417811</t>
  </si>
  <si>
    <t>D.01-1.1.3.11 POHLED SEVERNÍ A JIŽNÍ - BOURANÉ KONSTRUKCE</t>
  </si>
  <si>
    <t>7,63+5,61</t>
  </si>
  <si>
    <t>31</t>
  </si>
  <si>
    <t>766417833</t>
  </si>
  <si>
    <t>Demontáž podkladového roštu dvojitého pro montáž dřevěných svislých profilů provětrávané fasády</t>
  </si>
  <si>
    <t>1233402653</t>
  </si>
  <si>
    <t>Demontáž provětrávané fasády z dřevěných profilů podkladového roštu dvojitého pro svislé profily</t>
  </si>
  <si>
    <t>https://podminky.urs.cz/item/CS_URS_2025_02/766417833</t>
  </si>
  <si>
    <t>(7,63+5,61)*4</t>
  </si>
  <si>
    <t>32</t>
  </si>
  <si>
    <t>766421821</t>
  </si>
  <si>
    <t>Demontáž truhlářského obložení podhledů z palubek</t>
  </si>
  <si>
    <t>-688205620</t>
  </si>
  <si>
    <t>Demontáž obložení podhledů palubkami</t>
  </si>
  <si>
    <t>https://podminky.urs.cz/item/CS_URS_2025_02/766421821</t>
  </si>
  <si>
    <t>D.01-1.1.3.8 ŘEZ B-B´ - BOURANÉ KONSTRUKCE</t>
  </si>
  <si>
    <t>24*(0,27*2+1,7+0,1)</t>
  </si>
  <si>
    <t>33</t>
  </si>
  <si>
    <t>766421822</t>
  </si>
  <si>
    <t>Demontáž truhlářského obložení podhledů podkladových roštů</t>
  </si>
  <si>
    <t>95253625</t>
  </si>
  <si>
    <t>Demontáž obložení podhledů podkladových roštů</t>
  </si>
  <si>
    <t>https://podminky.urs.cz/item/CS_URS_2025_02/766421822</t>
  </si>
  <si>
    <t>767</t>
  </si>
  <si>
    <t>Konstrukce zámečnické</t>
  </si>
  <si>
    <t>34</t>
  </si>
  <si>
    <t>767661811</t>
  </si>
  <si>
    <t>Demontáž mříží pevných nebo otevíravých</t>
  </si>
  <si>
    <t>876017406</t>
  </si>
  <si>
    <t>https://podminky.urs.cz/item/CS_URS_2025_02/767661811</t>
  </si>
  <si>
    <t xml:space="preserve">D.01-1.1.3.13 POHLED ZÁPADNÍ A VÝCHODNÍ -  BOURANÉ KONSTRUKCE</t>
  </si>
  <si>
    <t>2*1,18*1,54</t>
  </si>
  <si>
    <t>771</t>
  </si>
  <si>
    <t>Podlahy z dlaždic</t>
  </si>
  <si>
    <t>35</t>
  </si>
  <si>
    <t>771571810</t>
  </si>
  <si>
    <t>Demontáž podlah z dlaždic keramických kladených do malty</t>
  </si>
  <si>
    <t>-1904513152</t>
  </si>
  <si>
    <t>https://podminky.urs.cz/item/CS_URS_2025_02/771571810</t>
  </si>
  <si>
    <t>781</t>
  </si>
  <si>
    <t>Dokončovací práce - obklady</t>
  </si>
  <si>
    <t>36</t>
  </si>
  <si>
    <t>781471810</t>
  </si>
  <si>
    <t>Demontáž obkladů z obkladaček keramických kladených do malty</t>
  </si>
  <si>
    <t>-497679812</t>
  </si>
  <si>
    <t>Demontáž obkladů z dlaždic keramických kladených do malty</t>
  </si>
  <si>
    <t>https://podminky.urs.cz/item/CS_URS_2025_02/781471810</t>
  </si>
  <si>
    <t>2*(1,23+1,75+0,9+1,7+0,94+1,15+1,7+0,7+1,975)</t>
  </si>
  <si>
    <t>787</t>
  </si>
  <si>
    <t>Dokončovací práce - zasklívání</t>
  </si>
  <si>
    <t>37</t>
  </si>
  <si>
    <t>787100801</t>
  </si>
  <si>
    <t>Vysklívání stěn, příček, balkónového zábradlí, výtahových šachet pl do 1 m2 skla plochého</t>
  </si>
  <si>
    <t>-1671463938</t>
  </si>
  <si>
    <t>Vysklívání stěn a příček, balkónového zábradlí, výtahových šachet skla plochého, plochy do 1 m2</t>
  </si>
  <si>
    <t>https://podminky.urs.cz/item/CS_URS_2025_02/787100801</t>
  </si>
  <si>
    <t>luxfery</t>
  </si>
  <si>
    <t>0,78*0,96*3</t>
  </si>
  <si>
    <t>02 - Nové konstrukce</t>
  </si>
  <si>
    <t xml:space="preserve">    3 - Svislé a kompletní konstrukce</t>
  </si>
  <si>
    <t xml:space="preserve">    6 - Úpravy povrchů, podlahy a osazování výplní</t>
  </si>
  <si>
    <t xml:space="preserve">    998 - Přesun hmot</t>
  </si>
  <si>
    <t xml:space="preserve">    713 - Izolace tepelné</t>
  </si>
  <si>
    <t xml:space="preserve">    763 - Konstrukce suché výstavby</t>
  </si>
  <si>
    <t xml:space="preserve">    784 - Dokončovací práce - malby a tapety</t>
  </si>
  <si>
    <t>Svislé a kompletní konstrukce</t>
  </si>
  <si>
    <t>310232051</t>
  </si>
  <si>
    <t>Zazdívka otvorů ve zdivu nadzákladovém pl do 1 m2 cihlami děrovanými broušenými na tenkovrstvou maltu tl zdiva 300 mm</t>
  </si>
  <si>
    <t>-1343462505</t>
  </si>
  <si>
    <t>Zazdívka otvorů ve zdivu nadzákladovém děrovanými broušenými cihlami plochy do 1 m2 na tenkovrstvou maltu, tl. zdiva 300 mm</t>
  </si>
  <si>
    <t>https://podminky.urs.cz/item/CS_URS_2025_02/310232051</t>
  </si>
  <si>
    <t>D.01-1.1.3.2 PŮDORYS 1.NP - NAVRŽENÝ STAV</t>
  </si>
  <si>
    <t>0,55*1,56</t>
  </si>
  <si>
    <t>317321511.R</t>
  </si>
  <si>
    <t>Výplň ocelového překladu - beton</t>
  </si>
  <si>
    <t>670777323</t>
  </si>
  <si>
    <t>D.01-3.4.5 VÝKRES PŘEKLADŮ</t>
  </si>
  <si>
    <t>1,5*0,14*0,08*3+1,5*0,14*0,2</t>
  </si>
  <si>
    <t>317941123</t>
  </si>
  <si>
    <t>Osazování ocelových válcovaných nosníků na zdivu I, IE, U, UE nebo L výšky přes 120 do 220 mm</t>
  </si>
  <si>
    <t>1405890247</t>
  </si>
  <si>
    <t>Osazování ocelových válcovaných nosníků na zdivu I nebo IE nebo U nebo UE nebo L, výšky přes 120 do 220 mm</t>
  </si>
  <si>
    <t>https://podminky.urs.cz/item/CS_URS_2025_02/317941123</t>
  </si>
  <si>
    <t>překlad O1</t>
  </si>
  <si>
    <t>+108,1/1000</t>
  </si>
  <si>
    <t>M</t>
  </si>
  <si>
    <t>13010746</t>
  </si>
  <si>
    <t>ocel profilová jakost S235JR (11 375) průřez IPE 140</t>
  </si>
  <si>
    <t>-1028025274</t>
  </si>
  <si>
    <t>317998125</t>
  </si>
  <si>
    <t>Tepelná izolace mezi překlady jakékoliv výšky z EPS tl 100 mm</t>
  </si>
  <si>
    <t>482446860</t>
  </si>
  <si>
    <t>Izolace tepelná mezi překlady z pěnového polystyrenu jakékoliv výšky, tloušťky 100 mm</t>
  </si>
  <si>
    <t>https://podminky.urs.cz/item/CS_URS_2025_02/317998125</t>
  </si>
  <si>
    <t>3*1,5*0,14</t>
  </si>
  <si>
    <t>310239211</t>
  </si>
  <si>
    <t>Zazdívka otvorů pl přes 1 do 4 m2 ve zdivu nadzákladovém cihlami pálenými na MVC</t>
  </si>
  <si>
    <t>-73031980</t>
  </si>
  <si>
    <t>Zazdívka otvorů ve zdivu nadzákladovém cihlami pálenými plochy přes 1 m2 do 4 m2 na maltu vápenocementovou</t>
  </si>
  <si>
    <t>https://podminky.urs.cz/item/CS_URS_2025_02/310239211</t>
  </si>
  <si>
    <t>0,92*1,56*0,3</t>
  </si>
  <si>
    <t>342272225</t>
  </si>
  <si>
    <t>Příčka z pórobetonových hladkých tvárnic na tenkovrstvou maltu tl 100 mm</t>
  </si>
  <si>
    <t>1341186173</t>
  </si>
  <si>
    <t>Příčky z pórobetonových tvárnic hladkých na tenké maltové lože objemová hmotnost do 500 kg/m3, tloušťka příčky 100 mm</t>
  </si>
  <si>
    <t>https://podminky.urs.cz/item/CS_URS_2025_02/342272225</t>
  </si>
  <si>
    <t>14,825*2,8</t>
  </si>
  <si>
    <t>346272256</t>
  </si>
  <si>
    <t>Přizdívka z pórobetonových tvárnic tl 150 mm</t>
  </si>
  <si>
    <t>-23624334</t>
  </si>
  <si>
    <t>Přizdívky z pórobetonových tvárnic objemová hmotnost do 500 kg/m3, na tenké maltové lože, tloušťka přizdívky 150 mm</t>
  </si>
  <si>
    <t>https://podminky.urs.cz/item/CS_URS_2025_02/346272256</t>
  </si>
  <si>
    <t>1,2*(1,6+2*0,9+1,6+1,185)</t>
  </si>
  <si>
    <t>Úpravy povrchů, podlahy a osazování výplní</t>
  </si>
  <si>
    <t>612131100</t>
  </si>
  <si>
    <t>Vápenný postřik vnitřních stěn nanášený ručně</t>
  </si>
  <si>
    <t>36155859</t>
  </si>
  <si>
    <t>Podkladní a spojovací vrstva vnitřních omítaných ploch vápenný postřik nanášený ručně celoplošně stěn</t>
  </si>
  <si>
    <t>https://podminky.urs.cz/item/CS_URS_2025_02/612131100</t>
  </si>
  <si>
    <t>místnosti č. 1.05-1.12</t>
  </si>
  <si>
    <t>19,6367 "1.05</t>
  </si>
  <si>
    <t>2,84 "1.06</t>
  </si>
  <si>
    <t>14,71175 "1.07</t>
  </si>
  <si>
    <t>1,828 "1.08</t>
  </si>
  <si>
    <t>3,996 "1.09</t>
  </si>
  <si>
    <t>1,88 "1.10</t>
  </si>
  <si>
    <t>0,8312 "1.11</t>
  </si>
  <si>
    <t>+0,852 "zazdívka</t>
  </si>
  <si>
    <t>612323111</t>
  </si>
  <si>
    <t>Vápenocementová omítka hladkých vnitřních stěn tloušťky do 5 mm nanášená ručně</t>
  </si>
  <si>
    <t>1106516481</t>
  </si>
  <si>
    <t>Omítka vápenocementová vnitřních ploch hladkých nanášená ručně jednovrstvá hladká, na neomítnutý bezesparý podklad, tloušťky do 5 mm stěn</t>
  </si>
  <si>
    <t>https://podminky.urs.cz/item/CS_URS_2025_02/612323111</t>
  </si>
  <si>
    <t>621151011</t>
  </si>
  <si>
    <t>Penetrační silikátový nátěr vnějších pastovitých tenkovrstvých omítek podhledů</t>
  </si>
  <si>
    <t>299839946</t>
  </si>
  <si>
    <t>Penetrační nátěr vnějších pastovitých tenkovrstvých omítek silikátový podhledů</t>
  </si>
  <si>
    <t>https://podminky.urs.cz/item/CS_URS_2025_02/621151011</t>
  </si>
  <si>
    <t>D.01-1.1.3.9 ŘEZ B-B´ - NAVRŽENÝ STAV</t>
  </si>
  <si>
    <t>venkovní podhled</t>
  </si>
  <si>
    <t>+24,1*1,8</t>
  </si>
  <si>
    <t>621541022</t>
  </si>
  <si>
    <t>Tenkovrstvá silikonsilikátová zatíraná omítka zrnitost 2,0 mm vnějších podhledů</t>
  </si>
  <si>
    <t>1578943520</t>
  </si>
  <si>
    <t>Omítka tenkovrstvá silikonsilikátová vnějších ploch probarvená bez penetrace, zatíraná (škrábaná), tloušťky 2,0 mm podhledů</t>
  </si>
  <si>
    <t>https://podminky.urs.cz/item/CS_URS_2025_02/621541022</t>
  </si>
  <si>
    <t>622135000</t>
  </si>
  <si>
    <t>Vyrovnání podkladu vnějších stěn maltou vápennou tl do 10 mm</t>
  </si>
  <si>
    <t>-581633117</t>
  </si>
  <si>
    <t>Vyrovnání nerovností podkladu vnějších omítaných ploch maltou, tl. do 10 mm vápennou stěn</t>
  </si>
  <si>
    <t>https://podminky.urs.cz/item/CS_URS_2025_02/622135000</t>
  </si>
  <si>
    <t>Skladba 4.C</t>
  </si>
  <si>
    <t>47,34*2,77</t>
  </si>
  <si>
    <t>štít</t>
  </si>
  <si>
    <t>7,599</t>
  </si>
  <si>
    <t>odpočet dveře</t>
  </si>
  <si>
    <t>-1*2,12*5</t>
  </si>
  <si>
    <t>odpočet okna</t>
  </si>
  <si>
    <t>-(1,18*1,56*5+1,2*1,56*2+0,78*0,96*3)</t>
  </si>
  <si>
    <t>622151011</t>
  </si>
  <si>
    <t>Penetrační silikátový nátěr vnějších pastovitých tenkovrstvých omítek stěn</t>
  </si>
  <si>
    <t>-947395051</t>
  </si>
  <si>
    <t>Penetrační nátěr vnějších pastovitých tenkovrstvých omítek silikátový stěn</t>
  </si>
  <si>
    <t>https://podminky.urs.cz/item/CS_URS_2025_02/622151011</t>
  </si>
  <si>
    <t>ostění</t>
  </si>
  <si>
    <t>(5*(1+2,12*2)+5*(1,18+1,56*2)+2*(1,2+1,56*2)+3*(0,78+0,96*2))*0,3</t>
  </si>
  <si>
    <t>622221031</t>
  </si>
  <si>
    <t>Montáž kontaktního zateplení vnějších stěn lepením a mechanickým kotvením TI z minerální vlny s podélnou orientací do zdiva a betonu tl přes 120 do 160 mm</t>
  </si>
  <si>
    <t>-438574338</t>
  </si>
  <si>
    <t>Montáž kontaktního zateplení lepením a mechanickým kotvením z desek minerální vlny s podélnou orientací vláken nebo kombinovaných (dodávka ve specifikaci) na vnější stěny, na podklad betonový nebo z lehčeného betonu, z tvárnic keramických nebo vápenopískových, tloušťky desek přes 120 do 160 mm</t>
  </si>
  <si>
    <t>https://podminky.urs.cz/item/CS_URS_2025_02/622221031</t>
  </si>
  <si>
    <t>63148163</t>
  </si>
  <si>
    <t>deska tepelně izolační minerální provětrávaných fasád λ=0,034-0,035 tl 140mm</t>
  </si>
  <si>
    <t>276306609</t>
  </si>
  <si>
    <t>112,937*1,05 'Přepočtené koeficientem množství</t>
  </si>
  <si>
    <t>622541022</t>
  </si>
  <si>
    <t>Tenkovrstvá silikonsilikátová zatíraná omítka zrnitost 2,0 mm vnějších stěn</t>
  </si>
  <si>
    <t>2096981461</t>
  </si>
  <si>
    <t>Omítka tenkovrstvá silikonsilikátová vnějších ploch probarvená bez penetrace, zatíraná (škrábaná), tloušťky 2,0 mm stěn</t>
  </si>
  <si>
    <t>https://podminky.urs.cz/item/CS_URS_2025_02/622541022</t>
  </si>
  <si>
    <t>629995101</t>
  </si>
  <si>
    <t>Očištění vnějších ploch tlakovou vodou</t>
  </si>
  <si>
    <t>-1157282224</t>
  </si>
  <si>
    <t>Očištění vnějších ploch tlakovou vodou omytím tlakovou vodou</t>
  </si>
  <si>
    <t>https://podminky.urs.cz/item/CS_URS_2025_02/629995101</t>
  </si>
  <si>
    <t>631311114</t>
  </si>
  <si>
    <t>Mazanina tl přes 50 do 80 mm z betonu prostého bez zvýšených nároků na prostředí tř. C 16/20</t>
  </si>
  <si>
    <t>1740623450</t>
  </si>
  <si>
    <t>Mazanina z betonu prostého bez zvýšených nároků na prostředí tl. přes 50 do 80 mm tř. C 16/20</t>
  </si>
  <si>
    <t>https://podminky.urs.cz/item/CS_URS_2025_02/631311114</t>
  </si>
  <si>
    <t>Skladba 1.C</t>
  </si>
  <si>
    <t>17,18*0,065</t>
  </si>
  <si>
    <t>631319199</t>
  </si>
  <si>
    <t>Příplatek k mazanině za použití plastifikátoru</t>
  </si>
  <si>
    <t>-559097217</t>
  </si>
  <si>
    <t>Příplatek k cenám mazanin za použití plastifikátoru pro mazaninu jakékoli tloušťky</t>
  </si>
  <si>
    <t>https://podminky.urs.cz/item/CS_URS_2025_02/631319199</t>
  </si>
  <si>
    <t>631362021</t>
  </si>
  <si>
    <t>Výztuž mazanin svařovanými sítěmi Kari</t>
  </si>
  <si>
    <t>-87709355</t>
  </si>
  <si>
    <t>Výztuž mazanin ze svařovaných sítí z drátů typu KARI</t>
  </si>
  <si>
    <t>https://podminky.urs.cz/item/CS_URS_2025_02/631362021</t>
  </si>
  <si>
    <t>6,6*17,18/1000</t>
  </si>
  <si>
    <t>87</t>
  </si>
  <si>
    <t>642942611</t>
  </si>
  <si>
    <t>Osazování zárubní nebo rámů dveřních kovových do 2,5 m2 na montážní pěnu</t>
  </si>
  <si>
    <t>-1818144925</t>
  </si>
  <si>
    <t>Osazování zárubní nebo rámů kovových dveřních lisovaných nebo z úhelníků bez dveřních křídel na montážní pěnu, plochy otvoru do 2,5 m2</t>
  </si>
  <si>
    <t>https://podminky.urs.cz/item/CS_URS_2025_02/642942611</t>
  </si>
  <si>
    <t>dveře</t>
  </si>
  <si>
    <t>1 "D04</t>
  </si>
  <si>
    <t>1 "D05</t>
  </si>
  <si>
    <t>1 "D08</t>
  </si>
  <si>
    <t>1 "D09</t>
  </si>
  <si>
    <t>2 "D10</t>
  </si>
  <si>
    <t>1 "D11</t>
  </si>
  <si>
    <t>88</t>
  </si>
  <si>
    <t>55331480</t>
  </si>
  <si>
    <t>zárubeň jednokřídlá ocelová pro zdění tl stěny 75-100mm rozměru 600/1970, 2100mm</t>
  </si>
  <si>
    <t>-25991196</t>
  </si>
  <si>
    <t>89</t>
  </si>
  <si>
    <t>55331481</t>
  </si>
  <si>
    <t>zárubeň jednokřídlá ocelová pro zdění tl stěny 75-100mm rozměru 700/1970, 2100mm</t>
  </si>
  <si>
    <t>-683796828</t>
  </si>
  <si>
    <t>90</t>
  </si>
  <si>
    <t>55331482</t>
  </si>
  <si>
    <t>zárubeň jednokřídlá ocelová pro zdění tl stěny 75-100mm rozměru 800/1970, 2100mm</t>
  </si>
  <si>
    <t>-532815158</t>
  </si>
  <si>
    <t>998</t>
  </si>
  <si>
    <t>Přesun hmot</t>
  </si>
  <si>
    <t>998011001</t>
  </si>
  <si>
    <t>Přesun hmot pro budovy zděné v do 6 m</t>
  </si>
  <si>
    <t>-970971118</t>
  </si>
  <si>
    <t>Přesun hmot pro budovy občanské výstavby, bydlení, výrobu a služby s nosnou svislou konstrukcí zděnou z cihel, tvárnic nebo kamene vodorovná dopravní vzdálenost do 100 m základní pro budovy výšky do 6 m</t>
  </si>
  <si>
    <t>https://podminky.urs.cz/item/CS_URS_2025_02/998011001</t>
  </si>
  <si>
    <t>713</t>
  </si>
  <si>
    <t>Izolace tepelné</t>
  </si>
  <si>
    <t>713111111</t>
  </si>
  <si>
    <t>Montáž izolace tepelné vrchem stropů volně kladenými rohožemi, pásy, dílci, deskami</t>
  </si>
  <si>
    <t>850956195</t>
  </si>
  <si>
    <t>Montáž tepelné izolace stropů rohožemi, pásy, dílci, deskami, bloky (izolační materiál ve specifikaci) vrchem bez překrytí lepenkou kladenými volně</t>
  </si>
  <si>
    <t>https://podminky.urs.cz/item/CS_URS_2025_02/713111111</t>
  </si>
  <si>
    <t>Skladba 3.B</t>
  </si>
  <si>
    <t>Tepelná izolace tl. 160 mm</t>
  </si>
  <si>
    <t>128,57</t>
  </si>
  <si>
    <t>Tepelná izolace tl. 120 mm</t>
  </si>
  <si>
    <t>63152100</t>
  </si>
  <si>
    <t>pás tepelně izolační univerzální λ=0,032-0,033 tl 120mm</t>
  </si>
  <si>
    <t>-487903332</t>
  </si>
  <si>
    <t>128,57*1,05 'Přepočtené koeficientem množství</t>
  </si>
  <si>
    <t>63152104</t>
  </si>
  <si>
    <t>pás tepelně izolační univerzální λ=0,032-0,033 tl 160mm</t>
  </si>
  <si>
    <t>616478653</t>
  </si>
  <si>
    <t>713121111</t>
  </si>
  <si>
    <t>Montáž izolace tepelné podlah volně kladenými rohožemi, pásy, dílci, deskami 1 vrstva</t>
  </si>
  <si>
    <t>1866838341</t>
  </si>
  <si>
    <t>Montáž tepelné izolace podlah rohožemi, pásy, deskami, dílci, bloky (izolační materiál ve specifikaci) kladenými volně jednovrstvá</t>
  </si>
  <si>
    <t>https://podminky.urs.cz/item/CS_URS_2025_02/713121111</t>
  </si>
  <si>
    <t>m.č. 1.05-1.11</t>
  </si>
  <si>
    <t>3,38+2,88+2,43+1,31+4,89+1,17+1,12</t>
  </si>
  <si>
    <t>28375909</t>
  </si>
  <si>
    <t>deska EPS 150 pro konstrukce s vysokým zatížením λ=0,035 tl 50mm</t>
  </si>
  <si>
    <t>210358818</t>
  </si>
  <si>
    <t>17,18*1,05 'Přepočtené koeficientem množství</t>
  </si>
  <si>
    <t>998713201</t>
  </si>
  <si>
    <t>Přesun hmot procentní pro izolace tepelné v objektech v do 6 m</t>
  </si>
  <si>
    <t>%</t>
  </si>
  <si>
    <t>918176698</t>
  </si>
  <si>
    <t>Přesun hmot pro izolace tepelné stanovený procentní sazbou (%) z ceny vodorovná dopravní vzdálenost do 50 m s užitím mechanizace v objektech výšky do 6 m</t>
  </si>
  <si>
    <t>https://podminky.urs.cz/item/CS_URS_2025_02/998713201</t>
  </si>
  <si>
    <t>762421110</t>
  </si>
  <si>
    <t>Montáž obložení stropu deskami z dřevovláknitých hmot měkkými</t>
  </si>
  <si>
    <t>1227446964</t>
  </si>
  <si>
    <t>Obložení stropů nebo střešních podhledů montáž deskami z dřevovláknitých hmot s tvarováním a úpravou pro olištování spár měkkými</t>
  </si>
  <si>
    <t>https://podminky.urs.cz/item/CS_URS_2025_02/762421110</t>
  </si>
  <si>
    <t>1,55*24,1+16,9*0,2+16,9*0,275+0,25*24,1</t>
  </si>
  <si>
    <t>60715195</t>
  </si>
  <si>
    <t>deska dřevovláknitá tepelně izolační podstřešní a pro fasády λ=0,050 tl 35mm</t>
  </si>
  <si>
    <t>-865082274</t>
  </si>
  <si>
    <t>40,735*1,1 'Přepočtené koeficientem množství</t>
  </si>
  <si>
    <t>60715193.R1</t>
  </si>
  <si>
    <t>deska dřevovláknitá tepelně izolační podstřešní a pro fasády λ=0,050 tl 22mm</t>
  </si>
  <si>
    <t>442651673</t>
  </si>
  <si>
    <t>deska dřevovláknitá tepelně izolační podstřešní a pro fasády λ=0,050 tl 15mm</t>
  </si>
  <si>
    <t>6,025*1,1 'Přepočtené koeficientem množství</t>
  </si>
  <si>
    <t>60715193.R2</t>
  </si>
  <si>
    <t>-2090659040</t>
  </si>
  <si>
    <t>deska dřevovláknitá tepelně izolační podstřešní a pro fasády λ=0,050 tl 25mm</t>
  </si>
  <si>
    <t>4,648*1,1 'Přepočtené koeficientem množství</t>
  </si>
  <si>
    <t>998762201</t>
  </si>
  <si>
    <t>Přesun hmot procentní pro kce tesařské v objektech v do 6 m</t>
  </si>
  <si>
    <t>1467395121</t>
  </si>
  <si>
    <t>Přesun hmot pro konstrukce tesařské stanovený procentní sazbou (%) z ceny vodorovná dopravní vzdálenost do 50 m základní v objektech výšky do 6 m</t>
  </si>
  <si>
    <t>https://podminky.urs.cz/item/CS_URS_2025_02/998762201</t>
  </si>
  <si>
    <t>763</t>
  </si>
  <si>
    <t>Konstrukce suché výstavby</t>
  </si>
  <si>
    <t>763131431</t>
  </si>
  <si>
    <t>SDK podhled deska 1xDF 12,5 bez izolace dvouvrstvá spodní kce profil CD+UD REI do 90</t>
  </si>
  <si>
    <t>-1515125219</t>
  </si>
  <si>
    <t>Podhled ze sádrokartonových desek dvouvrstvá zavěšená spodní konstrukce z ocelových profilů CD, UD jednoduše opláštěná deskou protipožární DF, tl. 12,5 mm, bez izolace, REI do 90</t>
  </si>
  <si>
    <t>https://podminky.urs.cz/item/CS_URS_2025_02/763131431</t>
  </si>
  <si>
    <t>podhledy 3.B a 3.C</t>
  </si>
  <si>
    <t>763131551</t>
  </si>
  <si>
    <t>SDK podhled deska 1xH2 12,5 bez izolace jednovrstvá spodní kce profil CD+UD</t>
  </si>
  <si>
    <t>517233296</t>
  </si>
  <si>
    <t>Podhled ze sádrokartonových desek jednovrstvá zavěšená spodní konstrukce z ocelových profilů CD, UD jednoduše opláštěná deskou impregnovanou H2, tl. 12,5 mm, bez izolace</t>
  </si>
  <si>
    <t>https://podminky.urs.cz/item/CS_URS_2025_02/763131551</t>
  </si>
  <si>
    <t xml:space="preserve">podhledy 3.B </t>
  </si>
  <si>
    <t>m.č. 1.06,1.08-1.11</t>
  </si>
  <si>
    <t>2,88+1,31+4,89+1,17+1,12</t>
  </si>
  <si>
    <t>763131621</t>
  </si>
  <si>
    <t>Montáž desek tl. 12,5 mm SDK podhled</t>
  </si>
  <si>
    <t>183727413</t>
  </si>
  <si>
    <t>Podhled ze sádrokartonových desek montáž desek, tl. 12,5 mm</t>
  </si>
  <si>
    <t>https://podminky.urs.cz/item/CS_URS_2025_02/763131621</t>
  </si>
  <si>
    <t xml:space="preserve">podhledy  3.C</t>
  </si>
  <si>
    <t>m.č. 1.05,1.07</t>
  </si>
  <si>
    <t>3,38+2,43</t>
  </si>
  <si>
    <t>59030021</t>
  </si>
  <si>
    <t>deska SDK A tl 12,5mm</t>
  </si>
  <si>
    <t>1532499867</t>
  </si>
  <si>
    <t>5,81*1,05 'Přepočtené koeficientem množství</t>
  </si>
  <si>
    <t>38</t>
  </si>
  <si>
    <t>763131714</t>
  </si>
  <si>
    <t>SDK podhled základní penetrační nátěr</t>
  </si>
  <si>
    <t>-1996230835</t>
  </si>
  <si>
    <t>Podhled ze sádrokartonových desek ostatní práce a konstrukce na podhledech ze sádrokartonových desek základní penetrační nátěr</t>
  </si>
  <si>
    <t>https://podminky.urs.cz/item/CS_URS_2025_02/763131714</t>
  </si>
  <si>
    <t>39</t>
  </si>
  <si>
    <t>998763401</t>
  </si>
  <si>
    <t>Přesun hmot procentní pro konstrukce montované z desek v objektech v do 6 m</t>
  </si>
  <si>
    <t>347282241</t>
  </si>
  <si>
    <t>Přesun hmot pro konstrukce montované z desek sádrokartonových, sádrovláknitých, cementovláknitých nebo cementových stanovený procentní sazbou (%) z ceny vodorovná dopravní vzdálenost do 50 m základní v objektech výšky do 6 m</t>
  </si>
  <si>
    <t>https://podminky.urs.cz/item/CS_URS_2025_02/998763401</t>
  </si>
  <si>
    <t>40</t>
  </si>
  <si>
    <t>764216604.R</t>
  </si>
  <si>
    <t>Oplechování rovných parapetů mechanicky kotvené z Pz s povrchovou úpravou rš 340 mm</t>
  </si>
  <si>
    <t>-547641603</t>
  </si>
  <si>
    <t>Oplechování parapetů z pozinkovaného plechu s povrchovou úpravou rovných mechanicky kotvené, bez rohů rš 340 mm</t>
  </si>
  <si>
    <t>D.01-1.1.3.18 VÝPIS KLEMPÍŘSKÝCH VÝROBKŮ</t>
  </si>
  <si>
    <t>2,5 "K.05</t>
  </si>
  <si>
    <t>6,15 "K.06</t>
  </si>
  <si>
    <t>2,49 "K.07</t>
  </si>
  <si>
    <t>41</t>
  </si>
  <si>
    <t>764511602</t>
  </si>
  <si>
    <t>Žlab podokapní půlkruhový z Pz s povrchovou úpravou rš 330 mm</t>
  </si>
  <si>
    <t>1524408457</t>
  </si>
  <si>
    <t>Žlab podokapní z pozinkovaného plechu s povrchovou úpravou včetně háků a čel půlkruhový rš 330 mm</t>
  </si>
  <si>
    <t>https://podminky.urs.cz/item/CS_URS_2025_02/764511602</t>
  </si>
  <si>
    <t>17,03 "K.21</t>
  </si>
  <si>
    <t>42</t>
  </si>
  <si>
    <t>764518622</t>
  </si>
  <si>
    <t>Svody kruhové včetně objímek, kolen, odskoků z Pz s povrchovou úpravou průměru 100 mm</t>
  </si>
  <si>
    <t>1102107243</t>
  </si>
  <si>
    <t>Svod z pozinkovaného plechu s upraveným povrchem včetně objímek, kolen a odskoků kruhový, průměru 100 mm</t>
  </si>
  <si>
    <t>https://podminky.urs.cz/item/CS_URS_2025_02/764518622</t>
  </si>
  <si>
    <t>3,17 "K.16</t>
  </si>
  <si>
    <t>3,17 "K.18</t>
  </si>
  <si>
    <t>43</t>
  </si>
  <si>
    <t>998764201</t>
  </si>
  <si>
    <t>Přesun hmot procentní pro konstrukce klempířské v objektech v do 6 m</t>
  </si>
  <si>
    <t>1597494417</t>
  </si>
  <si>
    <t>Přesun hmot pro konstrukce klempířské stanovený procentní sazbou (%) z ceny vodorovná dopravní vzdálenost do 50 m s užitím mechanizace v objektech výšky do 6 m</t>
  </si>
  <si>
    <t>https://podminky.urs.cz/item/CS_URS_2025_02/998764201</t>
  </si>
  <si>
    <t>44</t>
  </si>
  <si>
    <t>766231113</t>
  </si>
  <si>
    <t>Montáž sklápěcích půdních schodů</t>
  </si>
  <si>
    <t>-655694342</t>
  </si>
  <si>
    <t>Montáž sklápěcích schodů na půdu s vyřezáním otvoru a kompletizací</t>
  </si>
  <si>
    <t>https://podminky.urs.cz/item/CS_URS_2025_02/766231113</t>
  </si>
  <si>
    <t>D.01-1.1.3.17 VÝPIS INTERIÉROVÝCH VÝPLNÍ - DVEŘE</t>
  </si>
  <si>
    <t>1 "D.12</t>
  </si>
  <si>
    <t>45</t>
  </si>
  <si>
    <t>61233166</t>
  </si>
  <si>
    <t>schody půdní skládací protipožární dřevěné, pro výšku max. 280cm, 12 schodnic El 15, 120x70cm</t>
  </si>
  <si>
    <t>1371852437</t>
  </si>
  <si>
    <t>46</t>
  </si>
  <si>
    <t>766417523</t>
  </si>
  <si>
    <t>Montáž difúzní paropropustné fólie pro dřevěnou provětrávanou fasádu s lepenými přesahy</t>
  </si>
  <si>
    <t>1303917340</t>
  </si>
  <si>
    <t>Montáž provětrávané fasády z dřevěných profilů difúzní paropropustné fólie s lepenými přesahy</t>
  </si>
  <si>
    <t>https://podminky.urs.cz/item/CS_URS_2025_02/766417523</t>
  </si>
  <si>
    <t>D.01-1.1.3.10 ŘEZ C-C´ - NAVRŽENÝ STAV</t>
  </si>
  <si>
    <t>6,25*24,1</t>
  </si>
  <si>
    <t>47</t>
  </si>
  <si>
    <t>28329028</t>
  </si>
  <si>
    <t>fólie PE vyztužená Al vrstvou pro parotěsnou vrstvu 150g/m2 s integrovanou lepící páskou</t>
  </si>
  <si>
    <t>972825690</t>
  </si>
  <si>
    <t>150,625*1,111 'Přepočtené koeficientem množství</t>
  </si>
  <si>
    <t>48</t>
  </si>
  <si>
    <t>766622131</t>
  </si>
  <si>
    <t>Montáž plastových oken plochy přes 1 m2 otevíravých v do 1,5 m s rámem do zdiva</t>
  </si>
  <si>
    <t>683766769</t>
  </si>
  <si>
    <t>Montáž oken plastových včetně montáže rámu plochy přes 1 m2 otevíravých do zdiva, výšky do 1,5 m</t>
  </si>
  <si>
    <t>https://podminky.urs.cz/item/CS_URS_2025_02/766622131</t>
  </si>
  <si>
    <t>D.01-1.1.3.16 VÝPIS EXTERIÉROVÝCH VÝPLNÍ - OKNA - O10</t>
  </si>
  <si>
    <t>49</t>
  </si>
  <si>
    <t>611.O10</t>
  </si>
  <si>
    <t>O10 - okno plastové otevíravé/sklopné dvojsklo 780/960</t>
  </si>
  <si>
    <t>2070278800</t>
  </si>
  <si>
    <t>okno plastové otevíravé/sklopné dvojsklo 780/960</t>
  </si>
  <si>
    <t>50</t>
  </si>
  <si>
    <t>766622132</t>
  </si>
  <si>
    <t>Montáž plastových oken plochy přes 1 m2 otevíravých v do 2,5 m s rámem do zdiva</t>
  </si>
  <si>
    <t>1504071446</t>
  </si>
  <si>
    <t>Montáž oken plastových včetně montáže rámu plochy přes 1 m2 otevíravých do zdiva, výšky přes 1,5 do 2,5 m</t>
  </si>
  <si>
    <t>https://podminky.urs.cz/item/CS_URS_2025_02/766622132</t>
  </si>
  <si>
    <t>D.01-1.1.3.16 VÝPIS EXTERIÉROVÝCH VÝPLNÍ - OKNA</t>
  </si>
  <si>
    <t>O06</t>
  </si>
  <si>
    <t>1,2*1,56*2</t>
  </si>
  <si>
    <t>O07</t>
  </si>
  <si>
    <t>1,18*1,56*2</t>
  </si>
  <si>
    <t>O08</t>
  </si>
  <si>
    <t>O09</t>
  </si>
  <si>
    <t>1,18*1,56*1</t>
  </si>
  <si>
    <t>51</t>
  </si>
  <si>
    <t>611.O06</t>
  </si>
  <si>
    <t>O06- plastové okno otevíravé/sklopné dvojsko 1200/1560</t>
  </si>
  <si>
    <t>562641635</t>
  </si>
  <si>
    <t>52</t>
  </si>
  <si>
    <t>611.O07</t>
  </si>
  <si>
    <t>O07- plastové okno otevíravé/sklopné dvojsko 1180/1560</t>
  </si>
  <si>
    <t>942447571</t>
  </si>
  <si>
    <t>53</t>
  </si>
  <si>
    <t>611.008</t>
  </si>
  <si>
    <t>O08- plastové okno otevíravé/sklopné dvojsko 1180/1560</t>
  </si>
  <si>
    <t>1860947274</t>
  </si>
  <si>
    <t>54</t>
  </si>
  <si>
    <t>611.O09</t>
  </si>
  <si>
    <t>O09- plastové okno otevíravé/sklopné dvojsko 1180/1560</t>
  </si>
  <si>
    <t>1210904974</t>
  </si>
  <si>
    <t>55</t>
  </si>
  <si>
    <t>766660001</t>
  </si>
  <si>
    <t>Montáž dveřních křídel otvíravých jednokřídlových š do 0,8 m do ocelové zárubně</t>
  </si>
  <si>
    <t>-97429096</t>
  </si>
  <si>
    <t>Montáž dveřních křídel dřevěných nebo plastových otevíravých do ocelové zárubně povrchově upravených jednokřídlových, šířky do 800 mm</t>
  </si>
  <si>
    <t>https://podminky.urs.cz/item/CS_URS_2025_02/766660001</t>
  </si>
  <si>
    <t>56</t>
  </si>
  <si>
    <t>D04</t>
  </si>
  <si>
    <t>dveře 800/1970</t>
  </si>
  <si>
    <t>-1199397796</t>
  </si>
  <si>
    <t>57</t>
  </si>
  <si>
    <t>D05</t>
  </si>
  <si>
    <t>916902165</t>
  </si>
  <si>
    <t>58</t>
  </si>
  <si>
    <t>D08</t>
  </si>
  <si>
    <t>dveře 700/1970</t>
  </si>
  <si>
    <t>-267139169</t>
  </si>
  <si>
    <t>59</t>
  </si>
  <si>
    <t>D09</t>
  </si>
  <si>
    <t>-1285717589</t>
  </si>
  <si>
    <t>60</t>
  </si>
  <si>
    <t>D10</t>
  </si>
  <si>
    <t>2083227272</t>
  </si>
  <si>
    <t>61</t>
  </si>
  <si>
    <t>D11</t>
  </si>
  <si>
    <t>dveře 600/1970</t>
  </si>
  <si>
    <t>-851590811</t>
  </si>
  <si>
    <t>91</t>
  </si>
  <si>
    <t>766694116</t>
  </si>
  <si>
    <t>Montáž parapetních desek dřevěných nebo plastových š do 300 mm</t>
  </si>
  <si>
    <t>-173265911</t>
  </si>
  <si>
    <t>Montáž ostatních truhlářských konstrukcí parapetních desek dřevěných nebo plastových šířky do 300 mm</t>
  </si>
  <si>
    <t>https://podminky.urs.cz/item/CS_URS_2025_02/766694116</t>
  </si>
  <si>
    <t>okna O06-O09</t>
  </si>
  <si>
    <t>1,2*2 "O06</t>
  </si>
  <si>
    <t>1,18*2 "O07</t>
  </si>
  <si>
    <t>1,18*2"O08</t>
  </si>
  <si>
    <t>1,18"O09</t>
  </si>
  <si>
    <t>92</t>
  </si>
  <si>
    <t>61140080</t>
  </si>
  <si>
    <t>parapet plastový vnitřní š 300mm</t>
  </si>
  <si>
    <t>-1277004802</t>
  </si>
  <si>
    <t>62</t>
  </si>
  <si>
    <t>998766201</t>
  </si>
  <si>
    <t>Přesun hmot procentní pro kce truhlářské v objektech v do 6 m</t>
  </si>
  <si>
    <t>994674472</t>
  </si>
  <si>
    <t>Přesun hmot pro konstrukce truhlářské stanovený procentní sazbou (%) z ceny vodorovná dopravní vzdálenost do 50 m základní v objektech výšky do 6 m</t>
  </si>
  <si>
    <t>https://podminky.urs.cz/item/CS_URS_2025_02/998766201</t>
  </si>
  <si>
    <t>63</t>
  </si>
  <si>
    <t>767640111</t>
  </si>
  <si>
    <t>Montáž dveří ocelových nebo hliníkových vchodových jednokřídlových bez nadsvětlíku</t>
  </si>
  <si>
    <t>1747874429</t>
  </si>
  <si>
    <t>https://podminky.urs.cz/item/CS_URS_2025_02/767640111</t>
  </si>
  <si>
    <t>D.01-1.1.3.16 VÝPIS EXTERIÉROVÝCH VÝPLNÍ - DVEŘE</t>
  </si>
  <si>
    <t>1 "D16</t>
  </si>
  <si>
    <t>1 "D17</t>
  </si>
  <si>
    <t>1 "D18</t>
  </si>
  <si>
    <t>2"D19</t>
  </si>
  <si>
    <t>64</t>
  </si>
  <si>
    <t>D16</t>
  </si>
  <si>
    <t>vchodové dveře 1100/2120</t>
  </si>
  <si>
    <t>-220336965</t>
  </si>
  <si>
    <t>65</t>
  </si>
  <si>
    <t>D17</t>
  </si>
  <si>
    <t>vchodové dveře 1025/2120</t>
  </si>
  <si>
    <t>-1021175733</t>
  </si>
  <si>
    <t>66</t>
  </si>
  <si>
    <t>D18</t>
  </si>
  <si>
    <t>vchodové dveře 1010/2120</t>
  </si>
  <si>
    <t>840147849</t>
  </si>
  <si>
    <t>67</t>
  </si>
  <si>
    <t>D19</t>
  </si>
  <si>
    <t>vchodové dveře 1000/2120</t>
  </si>
  <si>
    <t>-2072138026</t>
  </si>
  <si>
    <t>68</t>
  </si>
  <si>
    <t>767646412</t>
  </si>
  <si>
    <t>Montáž revizních dveří a dvířek jednokřídlových s rámem plochy přes 0,5 do 1 m2</t>
  </si>
  <si>
    <t>-1250470870</t>
  </si>
  <si>
    <t>Montáž revizních dveří a dvířek hliníkových, ocelových nebo plastových s rámem jednokřídlových, plochy přes 0,5 do 1 m2</t>
  </si>
  <si>
    <t>https://podminky.urs.cz/item/CS_URS_2025_02/767646412</t>
  </si>
  <si>
    <t>D.01-1.1.3.20 VÝPIS OSTATNÍCH VÝROBKŮ</t>
  </si>
  <si>
    <t>0,6*0,9</t>
  </si>
  <si>
    <t>69</t>
  </si>
  <si>
    <t>RMAT0001</t>
  </si>
  <si>
    <t>revizní dvířka nerezová E2</t>
  </si>
  <si>
    <t>986700801</t>
  </si>
  <si>
    <t>70</t>
  </si>
  <si>
    <t>998767201</t>
  </si>
  <si>
    <t>Přesun hmot procentní pro zámečnické konstrukce v objektech v do 6 m</t>
  </si>
  <si>
    <t>633619443</t>
  </si>
  <si>
    <t>Přesun hmot pro zámečnické konstrukce stanovený procentní sazbou (%) z ceny vodorovná dopravní vzdálenost do 50 m základní v objektech výšky do 6 m</t>
  </si>
  <si>
    <t>https://podminky.urs.cz/item/CS_URS_2025_02/998767201</t>
  </si>
  <si>
    <t>71</t>
  </si>
  <si>
    <t>771111011</t>
  </si>
  <si>
    <t>Vysátí podkladu před pokládkou dlažby</t>
  </si>
  <si>
    <t>-1040289276</t>
  </si>
  <si>
    <t>Příprava podkladu před provedením dlažby vysátí podlah</t>
  </si>
  <si>
    <t>https://podminky.urs.cz/item/CS_URS_2025_02/771111011</t>
  </si>
  <si>
    <t>Skladba 1.C + místnost 1.12</t>
  </si>
  <si>
    <t>m.č. 1.12</t>
  </si>
  <si>
    <t>16,5</t>
  </si>
  <si>
    <t>72</t>
  </si>
  <si>
    <t>771121011</t>
  </si>
  <si>
    <t>Nátěr penetrační na podlahu</t>
  </si>
  <si>
    <t>340646951</t>
  </si>
  <si>
    <t>Příprava podkladu před provedením dlažby nátěr penetrační na podlahu</t>
  </si>
  <si>
    <t>https://podminky.urs.cz/item/CS_URS_2025_02/771121011</t>
  </si>
  <si>
    <t>73</t>
  </si>
  <si>
    <t>771474112</t>
  </si>
  <si>
    <t>Montáž soklů z dlaždic keramických rovných lepených cementovým flexibilním lepidlem v přes 65 do 90 mm</t>
  </si>
  <si>
    <t>-1838086310</t>
  </si>
  <si>
    <t>Montáž soklů z dlaždic keramických lepených cementovým flexibilním lepidlem rovných, výšky přes 65 do 90 mm</t>
  </si>
  <si>
    <t>https://podminky.urs.cz/item/CS_URS_2025_02/771474112</t>
  </si>
  <si>
    <t>mč. 1.05,1.07,1.12</t>
  </si>
  <si>
    <t>4,38 "1.05</t>
  </si>
  <si>
    <t>5,05 "1.07</t>
  </si>
  <si>
    <t>14,3 "1.12</t>
  </si>
  <si>
    <t>74</t>
  </si>
  <si>
    <t>59761184</t>
  </si>
  <si>
    <t>sokl keramický mrazuvzdorný povrch hladký/matný tl do 10mm výšky přes 65 do 90mm</t>
  </si>
  <si>
    <t>-1650455903</t>
  </si>
  <si>
    <t>23,73*1,1 'Přepočtené koeficientem množství</t>
  </si>
  <si>
    <t>75</t>
  </si>
  <si>
    <t>771574615</t>
  </si>
  <si>
    <t>Montáž podlah keramických hladkých lepených cementovým standardním lepidlem přes 6 do 9 ks/m2</t>
  </si>
  <si>
    <t>-794934403</t>
  </si>
  <si>
    <t>Montáž podlah z dlaždic keramických lepených cementovým standardním lepidlem hladkých, tloušťky do 10 mm přes 6 do 9 ks/m2</t>
  </si>
  <si>
    <t>https://podminky.urs.cz/item/CS_URS_2025_02/771574615</t>
  </si>
  <si>
    <t>76</t>
  </si>
  <si>
    <t>59761166</t>
  </si>
  <si>
    <t>dlažba keramická slinutá mrazuvzdorná R10/A povrch hladký/matný tl do 10mm přes 9 do 12ks/m2</t>
  </si>
  <si>
    <t>1817088632</t>
  </si>
  <si>
    <t>33,68*1,1 'Přepočtené koeficientem množství</t>
  </si>
  <si>
    <t>77</t>
  </si>
  <si>
    <t>998771201</t>
  </si>
  <si>
    <t>Přesun hmot procentní pro podlahy z dlaždic v objektech v do 6 m</t>
  </si>
  <si>
    <t>-1792120585</t>
  </si>
  <si>
    <t>Přesun hmot pro podlahy z dlaždic stanovený procentní sazbou (%) z ceny vodorovná dopravní vzdálenost do 50 m základní v objektech výšky do 6 m</t>
  </si>
  <si>
    <t>https://podminky.urs.cz/item/CS_URS_2025_02/998771201</t>
  </si>
  <si>
    <t>78</t>
  </si>
  <si>
    <t>781111011</t>
  </si>
  <si>
    <t>Ometení (oprášení) stěny při přípravě podkladu</t>
  </si>
  <si>
    <t>-133191822</t>
  </si>
  <si>
    <t>Příprava podkladu před provedením obkladu oprášení (ometení) stěny</t>
  </si>
  <si>
    <t>https://podminky.urs.cz/item/CS_URS_2025_02/781111011</t>
  </si>
  <si>
    <t>Obklady WC výška 2m</t>
  </si>
  <si>
    <t>12,6 "1.06</t>
  </si>
  <si>
    <t>7,74 "1.08</t>
  </si>
  <si>
    <t>15,98 "1.09</t>
  </si>
  <si>
    <t>8 "1.10</t>
  </si>
  <si>
    <t>2,756 "1.11</t>
  </si>
  <si>
    <t>79</t>
  </si>
  <si>
    <t>781121011</t>
  </si>
  <si>
    <t>Nátěr penetrační na stěnu</t>
  </si>
  <si>
    <t>192037263</t>
  </si>
  <si>
    <t>Příprava podkladu před provedením obkladu nátěr penetrační na stěnu</t>
  </si>
  <si>
    <t>https://podminky.urs.cz/item/CS_URS_2025_02/781121011</t>
  </si>
  <si>
    <t>80</t>
  </si>
  <si>
    <t>781472215</t>
  </si>
  <si>
    <t>Montáž obkladů keramických hladkých lepených cementovým flexibilním lepidlem přes 6 do 9 ks/m2</t>
  </si>
  <si>
    <t>-2045288835</t>
  </si>
  <si>
    <t>Montáž keramických obkladů stěn lepených cementovým flexibilním lepidlem hladkých přes 6 do 9 ks/m2</t>
  </si>
  <si>
    <t>https://podminky.urs.cz/item/CS_URS_2025_02/781472215</t>
  </si>
  <si>
    <t>81</t>
  </si>
  <si>
    <t>59761729</t>
  </si>
  <si>
    <t>obklad keramický nemrazuvzdorný povrch reliéfní/matný tl do 10mm přes 6 do 9ks/m2</t>
  </si>
  <si>
    <t>804220828</t>
  </si>
  <si>
    <t>47,076*1,15 'Přepočtené koeficientem množství</t>
  </si>
  <si>
    <t>82</t>
  </si>
  <si>
    <t>998781201</t>
  </si>
  <si>
    <t>Přesun hmot procentní pro obklady keramické v objektech v do 6 m</t>
  </si>
  <si>
    <t>1010557585</t>
  </si>
  <si>
    <t>Přesun hmot pro obklady keramické stanovený procentní sazbou (%) z ceny vodorovná dopravní vzdálenost do 50 m základní v objektech výšky do 6 m</t>
  </si>
  <si>
    <t>https://podminky.urs.cz/item/CS_URS_2025_02/998781201</t>
  </si>
  <si>
    <t>784</t>
  </si>
  <si>
    <t>Dokončovací práce - malby a tapety</t>
  </si>
  <si>
    <t>83</t>
  </si>
  <si>
    <t>784111001</t>
  </si>
  <si>
    <t>Oprášení (ometení ) podkladu v místnostech v do 3,80 m</t>
  </si>
  <si>
    <t>-701801154</t>
  </si>
  <si>
    <t>Oprášení (ometení) podkladu v místnostech výšky do 3,80 m</t>
  </si>
  <si>
    <t>https://podminky.urs.cz/item/CS_URS_2025_02/784111001</t>
  </si>
  <si>
    <t>stěny</t>
  </si>
  <si>
    <t xml:space="preserve">2,84  "1.06</t>
  </si>
  <si>
    <t xml:space="preserve">14,71175  "1.07</t>
  </si>
  <si>
    <t xml:space="preserve">1,828  "1.08</t>
  </si>
  <si>
    <t xml:space="preserve">3,996  "1.09</t>
  </si>
  <si>
    <t xml:space="preserve">1,88  "1.10</t>
  </si>
  <si>
    <t xml:space="preserve">0,8312  "1.11</t>
  </si>
  <si>
    <t xml:space="preserve">40,455  "1.12</t>
  </si>
  <si>
    <t>vyzdívka</t>
  </si>
  <si>
    <t>+0,853</t>
  </si>
  <si>
    <t>stropy</t>
  </si>
  <si>
    <t>m.č. 1.05-1.12</t>
  </si>
  <si>
    <t>3,38+2,88+2,43+1,31+4,89+1,17+1,12+16,5</t>
  </si>
  <si>
    <t>84</t>
  </si>
  <si>
    <t>784161231</t>
  </si>
  <si>
    <t>Lokální vyrovnání podkladu sádrovou stěrkou pl přes 0,5 do 1 m2 v místnostech v do 3,80 m</t>
  </si>
  <si>
    <t>821174692</t>
  </si>
  <si>
    <t>Lokální vyrovnání podkladu sádrovou stěrkou, tloušťky do 3 mm, plochy přes 0,5 do 1,0 m2 v místnostech výšky do 3,80 m</t>
  </si>
  <si>
    <t>https://podminky.urs.cz/item/CS_URS_2025_02/784161231</t>
  </si>
  <si>
    <t>vyspravení po vybourané příčce</t>
  </si>
  <si>
    <t>85</t>
  </si>
  <si>
    <t>784181101</t>
  </si>
  <si>
    <t>Základní akrylátová jednonásobná bezbarvá penetrace podkladu v místnostech v do 3,80 m</t>
  </si>
  <si>
    <t>-215488334</t>
  </si>
  <si>
    <t>Penetrace podkladu jednonásobná základní akrylátová bezbarvá v místnostech výšky do 3,80 m</t>
  </si>
  <si>
    <t>https://podminky.urs.cz/item/CS_URS_2025_02/784181101</t>
  </si>
  <si>
    <t>86</t>
  </si>
  <si>
    <t>784211121</t>
  </si>
  <si>
    <t>Dvojnásobné bílé malby ze směsí za mokra středně oděruvzdorných v místnostech v do 3,80 m</t>
  </si>
  <si>
    <t>1341349924</t>
  </si>
  <si>
    <t>Malby z malířských směsí oděruvzdorných za mokra dvojnásobné, bílé za mokra oděruvzdorné středně v místnostech výšky do 3,80 m</t>
  </si>
  <si>
    <t>https://podminky.urs.cz/item/CS_URS_2025_02/784211121</t>
  </si>
  <si>
    <t>03 - ZTI</t>
  </si>
  <si>
    <t>2 - Zakládání</t>
  </si>
  <si>
    <t>9 - Ostatní konstrukce a práce, bourání</t>
  </si>
  <si>
    <t>997 - Doprava suti a vybouraných hmot</t>
  </si>
  <si>
    <t>721 - Zdravotechnika - vnitřní kanalizace</t>
  </si>
  <si>
    <t>722 - Zdravotechnika - vnitřní vodovod</t>
  </si>
  <si>
    <t>724 - Zdravotechnika - strojní vybavení</t>
  </si>
  <si>
    <t>725 - Zdravotechnika - zařizovací předměty</t>
  </si>
  <si>
    <t>726 - Zdravotechnika - předstěnové instalace</t>
  </si>
  <si>
    <t>732 - Ústřední vytápění - strojovny</t>
  </si>
  <si>
    <t>Zakládání</t>
  </si>
  <si>
    <t>273321411</t>
  </si>
  <si>
    <t>Základové desky ze ŽB bez zvýšených nároků na prostředí tř. C 20/25</t>
  </si>
  <si>
    <t>-136795665</t>
  </si>
  <si>
    <t>Základy z betonu železového (bez výztuže) desky z betonu bez zvláštních nároků na prostředí tř. C 20/25</t>
  </si>
  <si>
    <t>https://podminky.urs.cz/item/CS_URS_2025_02/273321411</t>
  </si>
  <si>
    <t>Poznámka k položce:_x000d_
podkladní beton oprava po kanalizaci</t>
  </si>
  <si>
    <t>2,5*0,6*0,15</t>
  </si>
  <si>
    <t>273362021</t>
  </si>
  <si>
    <t>Výztuž základových desek svařovanými sítěmi Kari</t>
  </si>
  <si>
    <t>-2079569409</t>
  </si>
  <si>
    <t>Výztuž základů desek ze svařovaných sítí z drátů typu KARI</t>
  </si>
  <si>
    <t>https://podminky.urs.cz/item/CS_URS_2025_02/273362021</t>
  </si>
  <si>
    <t>Poznámka k položce:_x000d_
KARI síť 6/100/100</t>
  </si>
  <si>
    <t>965042231</t>
  </si>
  <si>
    <t>Bourání podkladů pod dlažby nebo mazanin betonových nebo z litého asfaltu tl přes 100 mm pl do 4 m2</t>
  </si>
  <si>
    <t>465564070</t>
  </si>
  <si>
    <t>Bourání mazanin betonových nebo z litého asfaltu tl. přes 100 mm, plochy do 4 m2</t>
  </si>
  <si>
    <t>https://podminky.urs.cz/item/CS_URS_2025_02/965042231</t>
  </si>
  <si>
    <t>-1740772741</t>
  </si>
  <si>
    <t>-1762398517</t>
  </si>
  <si>
    <t>0,495*11,1 "Přepočtené koeficientem množství</t>
  </si>
  <si>
    <t>997013602</t>
  </si>
  <si>
    <t>Poplatek za uložení na skládce (skládkovné) stavebního odpadu železobetonového kód odpadu 17 01 01</t>
  </si>
  <si>
    <t>-1532400668</t>
  </si>
  <si>
    <t>Poplatek za uložení stavebního odpadu na skládce (skládkovné) z armovaného betonu zatříděného do Katalogu odpadů pod kódem 17 01 01</t>
  </si>
  <si>
    <t>https://podminky.urs.cz/item/CS_URS_2025_02/997013602</t>
  </si>
  <si>
    <t>721</t>
  </si>
  <si>
    <t>Zdravotechnika - vnitřní kanalizace</t>
  </si>
  <si>
    <t>721173401</t>
  </si>
  <si>
    <t>Potrubí kanalizační z PVC SN 4 svodné DN 110</t>
  </si>
  <si>
    <t>2010737506</t>
  </si>
  <si>
    <t>Potrubí z trub PVC SN4 svodné (ležaté) DN 110</t>
  </si>
  <si>
    <t>https://podminky.urs.cz/item/CS_URS_2025_02/721173401</t>
  </si>
  <si>
    <t>721174025</t>
  </si>
  <si>
    <t>Potrubí kanalizační z PP odpadní DN 110</t>
  </si>
  <si>
    <t>1918251015</t>
  </si>
  <si>
    <t>Potrubí z trub polypropylenových odpadní (svislé) DN 110</t>
  </si>
  <si>
    <t>https://podminky.urs.cz/item/CS_URS_2025_02/721174025</t>
  </si>
  <si>
    <t>721174043</t>
  </si>
  <si>
    <t>Potrubí kanalizační z PP připojovací DN 50</t>
  </si>
  <si>
    <t>1242850169</t>
  </si>
  <si>
    <t>Potrubí z trub polypropylenových připojovací DN 50</t>
  </si>
  <si>
    <t>https://podminky.urs.cz/item/CS_URS_2025_02/721174043</t>
  </si>
  <si>
    <t>721174045</t>
  </si>
  <si>
    <t>Potrubí kanalizační z PP připojovací DN 110</t>
  </si>
  <si>
    <t>817720747</t>
  </si>
  <si>
    <t>Potrubí z trub polypropylenových připojovací DN 110</t>
  </si>
  <si>
    <t>https://podminky.urs.cz/item/CS_URS_2025_02/721174045</t>
  </si>
  <si>
    <t>721194104</t>
  </si>
  <si>
    <t>Vyvedení a upevnění odpadních výpustek DN 40</t>
  </si>
  <si>
    <t>816998850</t>
  </si>
  <si>
    <t>Vyměření přípojek na potrubí vyvedení a upevnění odpadních výpustek DN 40</t>
  </si>
  <si>
    <t>https://podminky.urs.cz/item/CS_URS_2025_02/721194104</t>
  </si>
  <si>
    <t>721194105</t>
  </si>
  <si>
    <t>Vyvedení a upevnění odpadních výpustek DN 50</t>
  </si>
  <si>
    <t>-35062623</t>
  </si>
  <si>
    <t>Vyměření přípojek na potrubí vyvedení a upevnění odpadních výpustek DN 50</t>
  </si>
  <si>
    <t>https://podminky.urs.cz/item/CS_URS_2025_02/721194105</t>
  </si>
  <si>
    <t>721194109</t>
  </si>
  <si>
    <t>Vyvedení a upevnění odpadních výpustek DN 110</t>
  </si>
  <si>
    <t>-937253982</t>
  </si>
  <si>
    <t>Vyměření přípojek na potrubí vyvedení a upevnění odpadních výpustek DN 110</t>
  </si>
  <si>
    <t>https://podminky.urs.cz/item/CS_URS_2025_02/721194109</t>
  </si>
  <si>
    <t>721274123</t>
  </si>
  <si>
    <t>Přivzdušňovací ventil vnitřní odpadních potrubí DN 100</t>
  </si>
  <si>
    <t>1165185225</t>
  </si>
  <si>
    <t>Ventily přivzdušňovací odpadních potrubí vnitřní DN 100</t>
  </si>
  <si>
    <t>https://podminky.urs.cz/item/CS_URS_2025_02/721274123</t>
  </si>
  <si>
    <t>721290111</t>
  </si>
  <si>
    <t>Zkouška těsnosti potrubí kanalizace vodou DN do 125</t>
  </si>
  <si>
    <t>-1128952386</t>
  </si>
  <si>
    <t>Zkouška těsnosti kanalizace v objektech vodou do DN 125</t>
  </si>
  <si>
    <t>https://podminky.urs.cz/item/CS_URS_2025_02/721290111</t>
  </si>
  <si>
    <t>4+3+4+10</t>
  </si>
  <si>
    <t>721R1</t>
  </si>
  <si>
    <t>Napojení na stávající kanalizaci, vč. potřebného materiálu</t>
  </si>
  <si>
    <t>-1749845247</t>
  </si>
  <si>
    <t>998721101</t>
  </si>
  <si>
    <t>Přesun hmot tonážní pro vnitřní kanalizaci v objektech v do 6 m</t>
  </si>
  <si>
    <t>169100975</t>
  </si>
  <si>
    <t>Přesun hmot pro vnitřní kanalizaci stanovený z hmotnosti přesunovaného materiálu vodorovná dopravní vzdálenost do 50 m základní v objektech výšky do 6 m</t>
  </si>
  <si>
    <t>https://podminky.urs.cz/item/CS_URS_2025_02/998721101</t>
  </si>
  <si>
    <t>722</t>
  </si>
  <si>
    <t>Zdravotechnika - vnitřní vodovod</t>
  </si>
  <si>
    <t>722174022</t>
  </si>
  <si>
    <t>Potrubí vodovodní plastové PPR S2,5 spojované svařováním D 20x3,4 mm</t>
  </si>
  <si>
    <t>744406389</t>
  </si>
  <si>
    <t>Potrubí z trubek polypropylenových spojovaných svařováním z jednovrstvého PP-R S2,5 (PN 20) D 20/3,4</t>
  </si>
  <si>
    <t>https://podminky.urs.cz/item/CS_URS_2025_02/722174022</t>
  </si>
  <si>
    <t>722174023</t>
  </si>
  <si>
    <t>Potrubí vodovodní plastové PPR S2,5 spojované svařováním D 25x4,2 mm</t>
  </si>
  <si>
    <t>-446450298</t>
  </si>
  <si>
    <t>Potrubí z trubek polypropylenových spojovaných svařováním z jednovrstvého PP-R S2,5 (PN 20) D 25/4,2</t>
  </si>
  <si>
    <t>https://podminky.urs.cz/item/CS_URS_2025_02/722174023</t>
  </si>
  <si>
    <t>722174024</t>
  </si>
  <si>
    <t>Potrubí vodovodní plastové PPR S2,5 spojované svařováním D 32x5,4 mm</t>
  </si>
  <si>
    <t>29005251</t>
  </si>
  <si>
    <t>Potrubí z trubek polypropylenových spojovaných svařováním z jednovrstvého PP-R S2,5 (PN 20) D 32/5,4</t>
  </si>
  <si>
    <t>https://podminky.urs.cz/item/CS_URS_2025_02/722174024</t>
  </si>
  <si>
    <t>722174025</t>
  </si>
  <si>
    <t>Potrubí vodovodní plastové PPR S2,5 spojované svařováním D 40x6,7 mm</t>
  </si>
  <si>
    <t>-2057200909</t>
  </si>
  <si>
    <t>Potrubí z trubek polypropylenových spojovaných svařováním z jednovrstvého PP-R S2,5 (PN 20) D 40/6,7</t>
  </si>
  <si>
    <t>https://podminky.urs.cz/item/CS_URS_2025_02/722174025</t>
  </si>
  <si>
    <t>7221740R01</t>
  </si>
  <si>
    <t>Potrubí vodovodní plastové PPR S2,5 spojované svařováním D 50x8,3 mm</t>
  </si>
  <si>
    <t>-1078241161</t>
  </si>
  <si>
    <t>Potrubí z trubek polypropylenových spojovaných svařováním z jednovrstvého PP-R S2,5 (PN 20) D 50/6,9</t>
  </si>
  <si>
    <t>722181221</t>
  </si>
  <si>
    <t>Ochrana vodovodního potrubí přilepenými termoizolačními trubicemi z PE tl přes 6 do 9 mm DN do 22 mm</t>
  </si>
  <si>
    <t>-480703377</t>
  </si>
  <si>
    <t>Ochrana potrubí termoizolačními trubicemi z pěnového polyetylenu PE přilepenými v příčných a podélných spojích, tloušťky izolace přes 6 do 9 mm, vnitřního průměru izolace DN do 22 mm</t>
  </si>
  <si>
    <t>https://podminky.urs.cz/item/CS_URS_2025_02/722181221</t>
  </si>
  <si>
    <t>722181222</t>
  </si>
  <si>
    <t>Ochrana vodovodního potrubí přilepenými termoizolačními trubicemi z PE tl přes 6 do 9 mm DN přes 22 do 45 mm</t>
  </si>
  <si>
    <t>-762110103</t>
  </si>
  <si>
    <t>Ochrana potrubí termoizolačními trubicemi z pěnového polyetylenu PE přilepenými v příčných a podélných spojích, tloušťky izolace přes 6 do 9 mm, vnitřního průměru izolace DN přes 22 do 45 mm</t>
  </si>
  <si>
    <t>https://podminky.urs.cz/item/CS_URS_2025_02/722181222</t>
  </si>
  <si>
    <t>2+5+24</t>
  </si>
  <si>
    <t>722181223</t>
  </si>
  <si>
    <t>Ochrana vodovodního potrubí přilepenými termoizolačními trubicemi z PE tl přes 6 do 9 mm DN přes 45 do 63 mm</t>
  </si>
  <si>
    <t>1457164775</t>
  </si>
  <si>
    <t>Ochrana potrubí termoizolačními trubicemi z pěnového polyetylenu PE přilepenými v příčných a podélných spojích, tloušťky izolace přes 6 do 9 mm, vnitřního průměru izolace DN přes 45 do 63 mm</t>
  </si>
  <si>
    <t>https://podminky.urs.cz/item/CS_URS_2025_02/722181223</t>
  </si>
  <si>
    <t>722190401</t>
  </si>
  <si>
    <t>Vyvedení a upevnění výpustku DN do 25</t>
  </si>
  <si>
    <t>1323755215</t>
  </si>
  <si>
    <t>Zřízení přípojek na potrubí vyvedení a upevnění výpustek do DN 25</t>
  </si>
  <si>
    <t>https://podminky.urs.cz/item/CS_URS_2025_02/722190401</t>
  </si>
  <si>
    <t>722220111</t>
  </si>
  <si>
    <t>Nástěnka pro výtokový ventil G 1/2" s jedním závitem</t>
  </si>
  <si>
    <t>457062417</t>
  </si>
  <si>
    <t>Armatury s jedním závitem nástěnky pro výtokový ventil G 1/2"</t>
  </si>
  <si>
    <t>https://podminky.urs.cz/item/CS_URS_2025_02/722220111</t>
  </si>
  <si>
    <t>722220121</t>
  </si>
  <si>
    <t>Nástěnka pro baterii G 1/2" s jedním závitem</t>
  </si>
  <si>
    <t>pár</t>
  </si>
  <si>
    <t>1637679888</t>
  </si>
  <si>
    <t>Armatury s jedním závitem nástěnky pro baterii G 1/2"</t>
  </si>
  <si>
    <t>https://podminky.urs.cz/item/CS_URS_2025_02/722220121</t>
  </si>
  <si>
    <t>722231072</t>
  </si>
  <si>
    <t>Ventil zpětný mosazný G 1/2" PN 10 do 110°C se dvěma závity</t>
  </si>
  <si>
    <t>-1611494621</t>
  </si>
  <si>
    <t>Armatury se dvěma závity ventily zpětné mosazné PN 10 do 110°C G 1/2"</t>
  </si>
  <si>
    <t>https://podminky.urs.cz/item/CS_URS_2025_02/722231072</t>
  </si>
  <si>
    <t>722231144</t>
  </si>
  <si>
    <t>Ventil závitový pojistný rohový G 5/4"</t>
  </si>
  <si>
    <t>545067376</t>
  </si>
  <si>
    <t>Armatury se dvěma závity ventily pojistné rohové G 5/4"</t>
  </si>
  <si>
    <t>https://podminky.urs.cz/item/CS_URS_2025_02/722231144</t>
  </si>
  <si>
    <t>722232043</t>
  </si>
  <si>
    <t>Kohout kulový přímý G 1/2" PN 42 do 185°C vnitřní závit</t>
  </si>
  <si>
    <t>609740496</t>
  </si>
  <si>
    <t>Armatury se dvěma závity kulové kohouty PN 42 do 185 °C přímé vnitřní závit G 1/2"</t>
  </si>
  <si>
    <t>https://podminky.urs.cz/item/CS_URS_2025_02/722232043</t>
  </si>
  <si>
    <t>722232046</t>
  </si>
  <si>
    <t>Kohout kulový přímý G 5/4" PN 42 do 185°C vnitřní závit</t>
  </si>
  <si>
    <t>-424398493</t>
  </si>
  <si>
    <t>Armatury se dvěma závity kulové kohouty PN 42 do 185 °C přímé vnitřní závit G 5/4"</t>
  </si>
  <si>
    <t>https://podminky.urs.cz/item/CS_URS_2025_02/722232046</t>
  </si>
  <si>
    <t>722232047</t>
  </si>
  <si>
    <t>Kohout kulový přímý G 6/4" PN 42 do 185°C vnitřní závit</t>
  </si>
  <si>
    <t>2140277207</t>
  </si>
  <si>
    <t>Armatury se dvěma závity kulové kohouty PN 42 do 185 °C přímé vnitřní závit G 6/4"</t>
  </si>
  <si>
    <t>https://podminky.urs.cz/item/CS_URS_2025_02/722232047</t>
  </si>
  <si>
    <t>722232065</t>
  </si>
  <si>
    <t>Kohout kulový přímý G 6/4" PN 42 do 185°C vnitřní závit s vypouštěním</t>
  </si>
  <si>
    <t>-1188379064</t>
  </si>
  <si>
    <t>Armatury se dvěma závity kulové kohouty PN 42 do 185 °C přímé vnitřní závit s vypouštěním G 6/4"</t>
  </si>
  <si>
    <t>https://podminky.urs.cz/item/CS_URS_2025_02/722232065</t>
  </si>
  <si>
    <t>722234263</t>
  </si>
  <si>
    <t>Filtr mosazný G 1/2" PN 20 do 80°C s 2x vnitřním závitem</t>
  </si>
  <si>
    <t>1038307262</t>
  </si>
  <si>
    <t>Armatury se dvěma závity filtry mosazný PN 20 do 80 °C G 1/2"</t>
  </si>
  <si>
    <t>https://podminky.urs.cz/item/CS_URS_2025_02/722234263</t>
  </si>
  <si>
    <t>722234267</t>
  </si>
  <si>
    <t>Filtr mosazný G 6/4" PN 20 do 80°C s 2x vnitřním závitem</t>
  </si>
  <si>
    <t>718655587</t>
  </si>
  <si>
    <t>Armatury se dvěma závity filtry mosazný PN 20 do 80 °C G 6/4"</t>
  </si>
  <si>
    <t>722262227</t>
  </si>
  <si>
    <t>Vodoměr závitový jednovtokový suchoběžný dálkový odečet do 40°C G 3/4"x 130 R100 Qn 4,0 m3/h horizont</t>
  </si>
  <si>
    <t>-2028153132</t>
  </si>
  <si>
    <t>Vodoměry pro vodu do 40°C závitové horizontální jednovtokové suchoběžné pro dálkový odečet G 3/4" x 130 mm Qn 4,0 R100</t>
  </si>
  <si>
    <t>https://podminky.urs.cz/item/CS_URS_2025_02/722262227</t>
  </si>
  <si>
    <t>722290226</t>
  </si>
  <si>
    <t>Zkouška těsnosti vodovodního potrubí závitového DN do 50</t>
  </si>
  <si>
    <t>-877186962</t>
  </si>
  <si>
    <t>Zkoušky, proplach a desinfekce vodovodního potrubí zkoušky těsnosti vodovodního potrubí závitového do DN 50</t>
  </si>
  <si>
    <t>https://podminky.urs.cz/item/CS_URS_2025_02/722290226</t>
  </si>
  <si>
    <t>25+2+5+24+5</t>
  </si>
  <si>
    <t>722290234</t>
  </si>
  <si>
    <t>Proplach a dezinfekce vodovodního potrubí DN do 80</t>
  </si>
  <si>
    <t>478422863</t>
  </si>
  <si>
    <t>Zkoušky, proplach a desinfekce vodovodního potrubí proplach a desinfekce vodovodního potrubí do DN 80</t>
  </si>
  <si>
    <t>https://podminky.urs.cz/item/CS_URS_2025_02/722290234</t>
  </si>
  <si>
    <t>722R1</t>
  </si>
  <si>
    <t>Napojení na stávající vodovod, vč. potřebného materiálu</t>
  </si>
  <si>
    <t>1062504632</t>
  </si>
  <si>
    <t>Poznámka k položce:_x000d_
napojení stávajících sprch na nové rozvody</t>
  </si>
  <si>
    <t>998722101</t>
  </si>
  <si>
    <t>Přesun hmot tonážní pro vnitřní vodovod v objektech v do 6 m</t>
  </si>
  <si>
    <t>-1581703690</t>
  </si>
  <si>
    <t>Přesun hmot pro vnitřní vodovod stanovený z hmotnosti přesunovaného materiálu vodorovná dopravní vzdálenost do 50 m základní v objektech výšky do 6 m</t>
  </si>
  <si>
    <t>https://podminky.urs.cz/item/CS_URS_2025_02/998722101</t>
  </si>
  <si>
    <t>724</t>
  </si>
  <si>
    <t>Zdravotechnika - strojní vybavení</t>
  </si>
  <si>
    <t>724233015</t>
  </si>
  <si>
    <t>Nádoba expanzní tlaková pro akumulační ohřev TV průtočná s membránou závitové připojení PN 10 o objemu 33 l</t>
  </si>
  <si>
    <t>-829634944</t>
  </si>
  <si>
    <t>Nádoby expanzní tlakové pro rozvody pitné vody s membránou bez pojistného ventilu se závitovým připojením průtočné PN 10 o objemu 33 l</t>
  </si>
  <si>
    <t>https://podminky.urs.cz/item/CS_URS_2025_02/724233015</t>
  </si>
  <si>
    <t>725112022</t>
  </si>
  <si>
    <t>Klozet keramický závěsný na nosné stěny odpad vodorovný</t>
  </si>
  <si>
    <t>-388610125</t>
  </si>
  <si>
    <t>Zařízení záchodů klozety keramické závěsné na nosné stěny s hlubokým splachováním odpad vodorovný</t>
  </si>
  <si>
    <t>https://podminky.urs.cz/item/CS_URS_2025_02/725112022</t>
  </si>
  <si>
    <t>725112023</t>
  </si>
  <si>
    <t>Klozet keramický závěsný na nosné stěny pro handicapované odpad vodorovný</t>
  </si>
  <si>
    <t>-749594569</t>
  </si>
  <si>
    <t>Zařízení záchodů klozety keramické závěsné na nosné stěny s hlubokým splachováním pro handicapované odpad vodorovný</t>
  </si>
  <si>
    <t>https://podminky.urs.cz/item/CS_URS_2025_02/725112023</t>
  </si>
  <si>
    <t>725121527</t>
  </si>
  <si>
    <t>Pisoárový záchodek automatický s integrovaným napájecím zdrojem</t>
  </si>
  <si>
    <t>503256146</t>
  </si>
  <si>
    <t>Pisoárové záchodky keramické automatické s integrovaným napájecím zdrojem</t>
  </si>
  <si>
    <t>https://podminky.urs.cz/item/CS_URS_2025_02/725121527</t>
  </si>
  <si>
    <t>725211602</t>
  </si>
  <si>
    <t>Umyvadlo keramické bílé šířky 550 mm bez krytu na sifon připevněné na stěnu šrouby</t>
  </si>
  <si>
    <t>15275048</t>
  </si>
  <si>
    <t>Umyvadla keramická bílá bez výtokových armatur připevněná na stěnu šrouby bez sloupu nebo krytu na sifon, šířka umyvadla 550 mm</t>
  </si>
  <si>
    <t>https://podminky.urs.cz/item/CS_URS_2025_02/725211602</t>
  </si>
  <si>
    <t>725211681</t>
  </si>
  <si>
    <t>Umyvadlo keramické bílé zdravotní šířky 640 mm připevněné na stěnu šrouby</t>
  </si>
  <si>
    <t>-148228605</t>
  </si>
  <si>
    <t>Umyvadla keramická bílá bez výtokových armatur připevněná na stěnu šrouby zdravotní, šířka umyvadla 640 mm</t>
  </si>
  <si>
    <t>https://podminky.urs.cz/item/CS_URS_2025_02/725211681</t>
  </si>
  <si>
    <t>725211705</t>
  </si>
  <si>
    <t>Umývátko keramické bílé rohové šířky 450 mm připevněné na stěnu šrouby</t>
  </si>
  <si>
    <t>-396141059</t>
  </si>
  <si>
    <t>Umyvadla keramická bílá bez výtokových armatur připevněná na stěnu šrouby malá (umývátka) rohová 450 mm</t>
  </si>
  <si>
    <t>https://podminky.urs.cz/item/CS_URS_2025_02/725211705</t>
  </si>
  <si>
    <t>725291669</t>
  </si>
  <si>
    <t>Montáž madla invalidního krakorcového</t>
  </si>
  <si>
    <t>1715465608</t>
  </si>
  <si>
    <t>Montáž doplňků zařízení koupelen a záchodů madla invalidního krakorcového</t>
  </si>
  <si>
    <t>https://podminky.urs.cz/item/CS_URS_2025_02/725291669</t>
  </si>
  <si>
    <t>55147062</t>
  </si>
  <si>
    <t>madlo invalidní krakorcové bílé 600mm</t>
  </si>
  <si>
    <t>-25721944</t>
  </si>
  <si>
    <t>725291670</t>
  </si>
  <si>
    <t>Montáž madla invalidního krakorcového sklopného</t>
  </si>
  <si>
    <t>1777110794</t>
  </si>
  <si>
    <t>Montáž doplňků zařízení koupelen a záchodů madla invalidního krakorcového sklopného</t>
  </si>
  <si>
    <t>https://podminky.urs.cz/item/CS_URS_2025_02/725291670</t>
  </si>
  <si>
    <t>55147060</t>
  </si>
  <si>
    <t>madlo invalidní krakorcové sklopné bílé 600mm</t>
  </si>
  <si>
    <t>1514082763</t>
  </si>
  <si>
    <t>725331111</t>
  </si>
  <si>
    <t>Výlevka bez výtokových armatur keramická se sklopnou plastovou mřížkou stojící výšky 425 mm</t>
  </si>
  <si>
    <t>1331588972</t>
  </si>
  <si>
    <t>Výlevky bez výtokových armatur a splachovací nádrže keramické se sklopnou plastovou mřížkou stojící, výšky 460 mm</t>
  </si>
  <si>
    <t>https://podminky.urs.cz/item/CS_URS_2025_02/725331111</t>
  </si>
  <si>
    <t>725532341</t>
  </si>
  <si>
    <t>Elektrický ohřívač zásobníkový akumulační stacionární 1 MPa 400 l / 3-6 kW</t>
  </si>
  <si>
    <t>1787051592</t>
  </si>
  <si>
    <t>Elektrické ohřívače zásobníkové beztlakové přepadové akumulační s pojistným ventilem stacionární 1,0 MPa objem nádrže (příkon) 400 l (3,0-6,0 kW)</t>
  </si>
  <si>
    <t>https://podminky.urs.cz/item/CS_URS_2025_02/725532341</t>
  </si>
  <si>
    <t>725813111</t>
  </si>
  <si>
    <t>Ventil rohový bez připojovací trubičky nebo flexi hadičky G 1/2"</t>
  </si>
  <si>
    <t>-1184743543</t>
  </si>
  <si>
    <t>Ventily rohové bez připojovací trubičky nebo flexi hadičky G 1/2"</t>
  </si>
  <si>
    <t>https://podminky.urs.cz/item/CS_URS_2025_02/725813111</t>
  </si>
  <si>
    <t>725821R</t>
  </si>
  <si>
    <t>Baterie nástěnná páková s otáčivým kulatým ústím a délkou ramínka 300 mm, pro výlevku</t>
  </si>
  <si>
    <t>-1444212651</t>
  </si>
  <si>
    <t>Baterie nástěnná páková s otáčivým kulatým ústím a délkou ramínka 300 mm</t>
  </si>
  <si>
    <t>725822613</t>
  </si>
  <si>
    <t>Baterie umyvadlová stojánková páková s výpustí</t>
  </si>
  <si>
    <t>-665918308</t>
  </si>
  <si>
    <t>Baterie umyvadlové stojánkové pákové s výpustí</t>
  </si>
  <si>
    <t>https://podminky.urs.cz/item/CS_URS_2025_02/725822613</t>
  </si>
  <si>
    <t>998725101</t>
  </si>
  <si>
    <t>Přesun hmot tonážní pro zařizovací předměty v objektech v do 6 m</t>
  </si>
  <si>
    <t>1198398312</t>
  </si>
  <si>
    <t>Přesun hmot pro zařizovací předměty stanovený z hmotnosti přesunovaného materiálu vodorovná dopravní vzdálenost do 50 m základní v objektech výšky do 6 m</t>
  </si>
  <si>
    <t>https://podminky.urs.cz/item/CS_URS_2025_02/998725101</t>
  </si>
  <si>
    <t>726</t>
  </si>
  <si>
    <t>Zdravotechnika - předstěnové instalace</t>
  </si>
  <si>
    <t>726111031</t>
  </si>
  <si>
    <t>Instalační předstěna pro klozet s ovládáním zepředu v 1080 mm závěsný do masivní zděné kce</t>
  </si>
  <si>
    <t>1195443864</t>
  </si>
  <si>
    <t>Předstěnové instalační systémy pro zazdění do masivních zděných konstrukcí pro závěsné klozety ovládání zepředu, stavební výška 1080 mm</t>
  </si>
  <si>
    <t>https://podminky.urs.cz/item/CS_URS_2025_02/726111031</t>
  </si>
  <si>
    <t>726131043</t>
  </si>
  <si>
    <t>Instalační předstěna pro klozet závěsný v 1120 mm s ovládáním zepředu pro postižené do stěn s kov kcí</t>
  </si>
  <si>
    <t>-173362875</t>
  </si>
  <si>
    <t>Předstěnové instalační systémy do lehkých stěn s kovovou konstrukcí pro závěsné klozety ovládání zepředu, stavební výšky 1120 mm pro tělesně postižené</t>
  </si>
  <si>
    <t>https://podminky.urs.cz/item/CS_URS_2025_02/726131043</t>
  </si>
  <si>
    <t>726191002</t>
  </si>
  <si>
    <t>Souprava pro předstěnovou montáž</t>
  </si>
  <si>
    <t>91315153</t>
  </si>
  <si>
    <t>Ostatní příslušenství instalačních systémů souprava pro předstěnovou montáž</t>
  </si>
  <si>
    <t>https://podminky.urs.cz/item/CS_URS_2025_02/726191002</t>
  </si>
  <si>
    <t>726191011</t>
  </si>
  <si>
    <t>Ovládací tlačítko WC pro montáž do předstěnových konstrukcí</t>
  </si>
  <si>
    <t>2131677800</t>
  </si>
  <si>
    <t>Ostatní příslušenství instalačních systémů montáž ovládacích tlačítek k WC</t>
  </si>
  <si>
    <t>https://podminky.urs.cz/item/CS_URS_2025_02/726191011</t>
  </si>
  <si>
    <t>55281795</t>
  </si>
  <si>
    <t>tlačítko pro ovládání WC shora/zepředu plast dvě množství vody 213x142mm</t>
  </si>
  <si>
    <t>531909020</t>
  </si>
  <si>
    <t>72601</t>
  </si>
  <si>
    <t>ovládání WC oddálené s pneumatickým ovládáním splachování, tlačítko pro 2 množství splachování</t>
  </si>
  <si>
    <t>-498879793</t>
  </si>
  <si>
    <t>Ovládání WC oddálené s pneumatickým ovládáním splachování, tlačítko pro 2 množství splachování</t>
  </si>
  <si>
    <t>Poznámka k položce:_x000d_
pro invalidní WC</t>
  </si>
  <si>
    <t>732</t>
  </si>
  <si>
    <t>Ústřední vytápění - strojovny</t>
  </si>
  <si>
    <t>732421201</t>
  </si>
  <si>
    <t>Čerpadlo teplovodní mokroběžné závitové cirkulační DN 15 výtlak do 0,9 m průtok 0,35 m3/h pro TUV</t>
  </si>
  <si>
    <t>-439205757</t>
  </si>
  <si>
    <t>Čerpadla teplovodní mokroběžná závitová cirkulační pro TUV (elektronicky řízená) PN 10, do 80°C DN přípojky/dopravní výška H (m) - čerpací výkon Q (m3/h) DN 15 / do 0,9 m / 0,35 m3/h</t>
  </si>
  <si>
    <t>https://podminky.urs.cz/item/CS_URS_2025_02/732421201</t>
  </si>
  <si>
    <t>04 - ÚT</t>
  </si>
  <si>
    <t>D1 - Potrubní rozvody</t>
  </si>
  <si>
    <t xml:space="preserve">D2 - Systém IVAR  podlahové topení</t>
  </si>
  <si>
    <t>D3 - Tepelné izolace</t>
  </si>
  <si>
    <t>D4 - HZS :</t>
  </si>
  <si>
    <t>D1</t>
  </si>
  <si>
    <t>Potrubní rozvody</t>
  </si>
  <si>
    <t>Pol1</t>
  </si>
  <si>
    <t>Potrubí - měděné 28x1</t>
  </si>
  <si>
    <t>1434249105</t>
  </si>
  <si>
    <t>D2</t>
  </si>
  <si>
    <t xml:space="preserve">Systém IVAR  podlahové topení</t>
  </si>
  <si>
    <t>Pol2</t>
  </si>
  <si>
    <t>Systémová deska s výstupky - rozteč 50 mm</t>
  </si>
  <si>
    <t>-979600051</t>
  </si>
  <si>
    <t>Pol3</t>
  </si>
  <si>
    <t>Rozdělovač/sběrač 9 okruhů s průtokoměry + šroubení + skříň (ref. Výrobek IVAR CS 553 VP)</t>
  </si>
  <si>
    <t>kpl</t>
  </si>
  <si>
    <t>-640306150</t>
  </si>
  <si>
    <t>Pol4</t>
  </si>
  <si>
    <t>Potrubí AL/PEX/AL : 16x2</t>
  </si>
  <si>
    <t>1699467193</t>
  </si>
  <si>
    <t>Pol5</t>
  </si>
  <si>
    <t>Dilatační pás</t>
  </si>
  <si>
    <t>1562570068</t>
  </si>
  <si>
    <t>Pol6</t>
  </si>
  <si>
    <t>Ochranná trubka</t>
  </si>
  <si>
    <t>-861933014</t>
  </si>
  <si>
    <t>D3</t>
  </si>
  <si>
    <t>Tepelné izolace</t>
  </si>
  <si>
    <t>Pol7</t>
  </si>
  <si>
    <t xml:space="preserve">Plastová izolace návleková  tl. 20 mm :28</t>
  </si>
  <si>
    <t>1422441735</t>
  </si>
  <si>
    <t>Plastová izolace návleková tl. 20 mm :28</t>
  </si>
  <si>
    <t>D4</t>
  </si>
  <si>
    <t>HZS :</t>
  </si>
  <si>
    <t>Pol8</t>
  </si>
  <si>
    <t>Topná zkouška</t>
  </si>
  <si>
    <t>hod</t>
  </si>
  <si>
    <t>626877210</t>
  </si>
  <si>
    <t>Pol9</t>
  </si>
  <si>
    <t>Zaregulování systému</t>
  </si>
  <si>
    <t>1790932628</t>
  </si>
  <si>
    <t>05 - VZT</t>
  </si>
  <si>
    <t xml:space="preserve">D1 - Zařízení č.4 –  Sociální zařízení, stávající budova</t>
  </si>
  <si>
    <t xml:space="preserve">Zařízení č.4 –  Sociální zařízení, stávající budova</t>
  </si>
  <si>
    <t>Pol44</t>
  </si>
  <si>
    <t>Požární a tepelná izolace min. tl.40mm, ATEST</t>
  </si>
  <si>
    <t>-876044979</t>
  </si>
  <si>
    <t>Pol64</t>
  </si>
  <si>
    <t>Stavební přípomoce, úpravy, zapravení</t>
  </si>
  <si>
    <t>h</t>
  </si>
  <si>
    <t>-348740783</t>
  </si>
  <si>
    <t>Pol69</t>
  </si>
  <si>
    <t>Radiální ventilátor k zabudování do podhledu s integrovanou zpětnou klapkou, 50m3/h, dp min=100Pa</t>
  </si>
  <si>
    <t>1365397649</t>
  </si>
  <si>
    <t>568215481</t>
  </si>
  <si>
    <t>647777598</t>
  </si>
  <si>
    <t>Pol70</t>
  </si>
  <si>
    <t>Radiální ventilátor k zabudování do podhledu s integrovanou zpětnou klapkou, 60m3/h, dp min=100Pa</t>
  </si>
  <si>
    <t>-888424179</t>
  </si>
  <si>
    <t>1450665433</t>
  </si>
  <si>
    <t>Pol71</t>
  </si>
  <si>
    <t>Zaslepení potrubí pr.160, koncipovat jako odpařovací jímku</t>
  </si>
  <si>
    <t>244256377</t>
  </si>
  <si>
    <t>Pol72</t>
  </si>
  <si>
    <t>Protidešťová výfuková tvarovka pr.160</t>
  </si>
  <si>
    <t>-337122853</t>
  </si>
  <si>
    <t>Pol73</t>
  </si>
  <si>
    <t>Spínač doběhu chodu</t>
  </si>
  <si>
    <t>21524352</t>
  </si>
  <si>
    <t>Pol74</t>
  </si>
  <si>
    <t xml:space="preserve">Spiro potrubí  do pr.160/50pr.tvarovek</t>
  </si>
  <si>
    <t>1444693546</t>
  </si>
  <si>
    <t>Spiro potrubí do pr.160/50pr.tvarovek</t>
  </si>
  <si>
    <t>Pol75</t>
  </si>
  <si>
    <t>Al. Laminátová hadice s hlukovou a tepelnou izolací a parozábranou</t>
  </si>
  <si>
    <t>815454400</t>
  </si>
  <si>
    <t>Pol76</t>
  </si>
  <si>
    <t>Materiál na závěsy, závitové tyče, hmoždinky, podložky matice (5%)</t>
  </si>
  <si>
    <t>-587926837</t>
  </si>
  <si>
    <t>Pol77</t>
  </si>
  <si>
    <t xml:space="preserve">Montáž zařízení 40%  z celku</t>
  </si>
  <si>
    <t>-1908333665</t>
  </si>
  <si>
    <t>Montáž zařízení 40% z celku</t>
  </si>
  <si>
    <t>Pol78</t>
  </si>
  <si>
    <t>Doprava a vnitrostaveništní přesun 5% z celku</t>
  </si>
  <si>
    <t>1721077190</t>
  </si>
  <si>
    <t>06 - Elektro</t>
  </si>
  <si>
    <t>D2 - Kabely</t>
  </si>
  <si>
    <t>D3 - Svítidla</t>
  </si>
  <si>
    <t>D4 - Elektroinstalační materiál</t>
  </si>
  <si>
    <t>D5 - Výkopové a montážní práce</t>
  </si>
  <si>
    <t>D6 - Ostatní</t>
  </si>
  <si>
    <t>Kabely</t>
  </si>
  <si>
    <t>Pol171</t>
  </si>
  <si>
    <t>Demontáž kabel CYKY-J 3x2,5</t>
  </si>
  <si>
    <t>1691536350</t>
  </si>
  <si>
    <t>Pol172</t>
  </si>
  <si>
    <t>Demontáž kabel CYKY-J 3,1,5</t>
  </si>
  <si>
    <t>1793369543</t>
  </si>
  <si>
    <t>Svítidla</t>
  </si>
  <si>
    <t>Pol173</t>
  </si>
  <si>
    <t>Demontáž stáv svítidel VO</t>
  </si>
  <si>
    <t>-877176953</t>
  </si>
  <si>
    <t>Pol174</t>
  </si>
  <si>
    <t>Demontáž stáv stožárů pro osvětlení hřiště</t>
  </si>
  <si>
    <t>-1283008910</t>
  </si>
  <si>
    <t>Elektroinstalační materiál</t>
  </si>
  <si>
    <t>Pol175</t>
  </si>
  <si>
    <t>Demontáž rozvaděče a koncových prvků ve stávajícím objektu</t>
  </si>
  <si>
    <t>kmpl.</t>
  </si>
  <si>
    <t>862096261</t>
  </si>
  <si>
    <t>D5</t>
  </si>
  <si>
    <t>Výkopové a montážní práce</t>
  </si>
  <si>
    <t>Pol176</t>
  </si>
  <si>
    <t>Závoz a hutnění děr po osvětlení</t>
  </si>
  <si>
    <t>389389566</t>
  </si>
  <si>
    <t>D6</t>
  </si>
  <si>
    <t>Ostatní</t>
  </si>
  <si>
    <t>Pol177</t>
  </si>
  <si>
    <t>Ostatní demontáže související s elektro</t>
  </si>
  <si>
    <t>kompl.</t>
  </si>
  <si>
    <t>-1865008131</t>
  </si>
  <si>
    <t>Pol178</t>
  </si>
  <si>
    <t>Demontáž jističů a propojení</t>
  </si>
  <si>
    <t>349753197</t>
  </si>
  <si>
    <t>Poznámka k položce:_x000d_
rezerva</t>
  </si>
  <si>
    <t>pol179</t>
  </si>
  <si>
    <t>komplet</t>
  </si>
  <si>
    <t>711855952</t>
  </si>
  <si>
    <t>Ostatní nespecifikovaní práce</t>
  </si>
  <si>
    <t>SO 01b - PŘÍSTAVBA ŠATEN</t>
  </si>
  <si>
    <t>961022311</t>
  </si>
  <si>
    <t>Bourání základů ze zdiva smíšeného</t>
  </si>
  <si>
    <t>1848706842</t>
  </si>
  <si>
    <t>Bourání základů ze zdiva smíšeného na jakoukoli maltu</t>
  </si>
  <si>
    <t>https://podminky.urs.cz/item/CS_URS_2025_02/961022311</t>
  </si>
  <si>
    <t>D.01-3.4.1 VÝKRES ZÁKLADŮ - BOURANÉ KONSTRUKCE</t>
  </si>
  <si>
    <t>0,15*0,15*6,471+0,4*0,32*7,15</t>
  </si>
  <si>
    <t>961044111</t>
  </si>
  <si>
    <t>Bourání základů z betonu prostého</t>
  </si>
  <si>
    <t>1095016989</t>
  </si>
  <si>
    <t>https://podminky.urs.cz/item/CS_URS_2025_02/961044111</t>
  </si>
  <si>
    <t>0,45*0,8*3,658+0,5*0,6*4,095+0,4*2,325*4,095+0,7*0,714*0,8</t>
  </si>
  <si>
    <t>962032631</t>
  </si>
  <si>
    <t>Bourání zdiva komínového z cihel pálených, šamotových nebo vápenopískových na MV nebo MVC</t>
  </si>
  <si>
    <t>1689956131</t>
  </si>
  <si>
    <t>Bourání zdiva nadzákladového komínového z cihel pálených, šamotových nebo vápenopískových, na maltu vápennou nebo vápenocementovou</t>
  </si>
  <si>
    <t>https://podminky.urs.cz/item/CS_URS_2025_02/962032631</t>
  </si>
  <si>
    <t>0,7*0,714*(4,68+0,95)</t>
  </si>
  <si>
    <t>981011313</t>
  </si>
  <si>
    <t>Demolice budov zděných na MVC podíl konstrukcí přes 15 do 20 % postupným rozebíráním</t>
  </si>
  <si>
    <t>559643052</t>
  </si>
  <si>
    <t>Demolice budov postupným rozebíráním z cihel, kamene, smíšeného nebo hrázděného zdiva, tvárnic na maltu vápennou nebo vápenocementovou s podílem konstrukcí přes 15 do 20 %</t>
  </si>
  <si>
    <t>https://podminky.urs.cz/item/CS_URS_2025_02/981011313</t>
  </si>
  <si>
    <t>24*(3,345+2,76)/2</t>
  </si>
  <si>
    <t>1027177520</t>
  </si>
  <si>
    <t>517860968</t>
  </si>
  <si>
    <t>2013688271</t>
  </si>
  <si>
    <t>46,345*10 'Přepočtené koeficientem množství</t>
  </si>
  <si>
    <t>-1266472992</t>
  </si>
  <si>
    <t>767392802</t>
  </si>
  <si>
    <t>Demontáž krytin střech z plechů šroubovaných do suti</t>
  </si>
  <si>
    <t>1870427642</t>
  </si>
  <si>
    <t>https://podminky.urs.cz/item/CS_URS_2025_02/767392802</t>
  </si>
  <si>
    <t>6,535*(4,125+0,31)</t>
  </si>
  <si>
    <t>907605989</t>
  </si>
  <si>
    <t>0,31+4,125+6,535</t>
  </si>
  <si>
    <t>-1993135689</t>
  </si>
  <si>
    <t>hák á 2 m</t>
  </si>
  <si>
    <t>-1707610757</t>
  </si>
  <si>
    <t>2,65</t>
  </si>
  <si>
    <t>1754871204</t>
  </si>
  <si>
    <t>-672319889</t>
  </si>
  <si>
    <t>1,18*1,54</t>
  </si>
  <si>
    <t>767812812</t>
  </si>
  <si>
    <t>Demontáž markýz výsuvných nebo kazetových š přes 2000 do 3500 mm ze zdi</t>
  </si>
  <si>
    <t>1721926766</t>
  </si>
  <si>
    <t>Demontáž markýz výsuvných nebo kazetových ze zdi, šířky přes 2 000 do 3 500 mm</t>
  </si>
  <si>
    <t>https://podminky.urs.cz/item/CS_URS_2025_02/767812812</t>
  </si>
  <si>
    <t xml:space="preserve">    1 - Zemní práce</t>
  </si>
  <si>
    <t xml:space="preserve">    2 - Zakládání</t>
  </si>
  <si>
    <t xml:space="preserve">    4 - Vodorovné konstrukce</t>
  </si>
  <si>
    <t xml:space="preserve">    711 - Izolace proti vodě, vlhkosti a plynům</t>
  </si>
  <si>
    <t xml:space="preserve">    712 - Povlakové krytiny</t>
  </si>
  <si>
    <t xml:space="preserve">    776 - Podlahy povlakové</t>
  </si>
  <si>
    <t>Zemní práce</t>
  </si>
  <si>
    <t>131251104</t>
  </si>
  <si>
    <t>Hloubení jam nezapažených v hornině třídy těžitelnosti I skupiny 3 objem do 500 m3 strojně</t>
  </si>
  <si>
    <t>39292779</t>
  </si>
  <si>
    <t>Hloubení nezapažených jam a zářezů strojně s urovnáním dna do předepsaného profilu a spádu v hornině třídy těžitelnosti I skupiny 3 přes 100 do 500 m3</t>
  </si>
  <si>
    <t>https://podminky.urs.cz/item/CS_URS_2025_02/131251104</t>
  </si>
  <si>
    <t>D.01-1.1.3.6 ŘEZ A-A" - BOURANÉ KONSTRUKCE</t>
  </si>
  <si>
    <t>D.01-1.1.3.8 ŘEZ B-B" - BOURANÉ KONSTRUKCE</t>
  </si>
  <si>
    <t>přístavba stávající budovy</t>
  </si>
  <si>
    <t>3,5*7,015+5,53*7,015+10,629*7,015</t>
  </si>
  <si>
    <t>nová budova</t>
  </si>
  <si>
    <t>5,85*7+5,3*16,9+1,155*(6,505+8)</t>
  </si>
  <si>
    <t>162351103</t>
  </si>
  <si>
    <t>Vodorovné přemístění přes 50 do 500 m výkopku/sypaniny z horniny třídy těžitelnosti I skupiny 1 až 3</t>
  </si>
  <si>
    <t>-113150809</t>
  </si>
  <si>
    <t>Vodorovné přemístění výkopku nebo sypaniny po suchu na obvyklém dopravním prostředku, bez naložení výkopku, avšak se složením bez rozhrnutí z horniny třídy těžitelnosti I skupiny 1 až 3 na vzdálenost přes 50 do 500 m</t>
  </si>
  <si>
    <t>https://podminky.urs.cz/item/CS_URS_2025_02/162351103</t>
  </si>
  <si>
    <t>zemina pro zásyp</t>
  </si>
  <si>
    <t>3,5*7,015+4,35*6,565+7,7*7,015+8,2*4,35</t>
  </si>
  <si>
    <t>162751117</t>
  </si>
  <si>
    <t>Vodorovné přemístění přes 9 000 do 10000 m výkopku/sypaniny z horniny třídy těžitelnosti I skupiny 1 až 3</t>
  </si>
  <si>
    <t>1395885136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</si>
  <si>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</si>
  <si>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https://podminky.urs.cz/item/CS_URS_2025_02/162751117</t>
  </si>
  <si>
    <t>zamina na skladku</t>
  </si>
  <si>
    <t>285,181-142,796</t>
  </si>
  <si>
    <t>167151111</t>
  </si>
  <si>
    <t>Nakládání výkopku z hornin třídy těžitelnosti I skupiny 1 až 3 přes 100 m3</t>
  </si>
  <si>
    <t>712772452</t>
  </si>
  <si>
    <t>Nakládání, skládání a překládání neulehlého výkopku nebo sypaniny strojně nakládání, množství přes 100 m3, z hornin třídy těžitelnosti I, skupiny 1 až 3</t>
  </si>
  <si>
    <t>https://podminky.urs.cz/item/CS_URS_2025_02/167151111</t>
  </si>
  <si>
    <t>171151103</t>
  </si>
  <si>
    <t>Uložení sypaniny z hornin soudržných do násypů zhutněných strojně</t>
  </si>
  <si>
    <t>-1186789548</t>
  </si>
  <si>
    <t>Uložení sypanin do násypů strojně s rozprostřením sypaniny ve vrstvách a s hrubým urovnáním zhutněných z hornin soudržných jakékoliv třídy těžitelnosti</t>
  </si>
  <si>
    <t>https://podminky.urs.cz/item/CS_URS_2025_02/171151103</t>
  </si>
  <si>
    <t>171201231</t>
  </si>
  <si>
    <t>Poplatek za uložení zeminy a kamení na recyklační skládce (skládkovné) kód odpadu 17 05 04</t>
  </si>
  <si>
    <t>1166195810</t>
  </si>
  <si>
    <t>Poplatek za uložení stavebního odpadu na recyklační skládce (skládkovné) zeminy a kamení zatříděného do Katalogu odpadů pod kódem 17 05 04</t>
  </si>
  <si>
    <t>https://podminky.urs.cz/item/CS_URS_2025_02/171201231</t>
  </si>
  <si>
    <t>171251201</t>
  </si>
  <si>
    <t>Uložení sypaniny na skládky nebo meziskládky</t>
  </si>
  <si>
    <t>-820678378</t>
  </si>
  <si>
    <t>Uložení sypaniny na skládky nebo meziskládky bez hutnění s upravením uložené sypaniny do předepsaného tvaru</t>
  </si>
  <si>
    <t>https://podminky.urs.cz/item/CS_URS_2025_02/171251201</t>
  </si>
  <si>
    <t>174151101</t>
  </si>
  <si>
    <t>Zásyp jam, šachet rýh nebo kolem objektů sypaninou se zhutněním</t>
  </si>
  <si>
    <t>-491620421</t>
  </si>
  <si>
    <t>Zásyp sypaninou z jakékoliv horniny strojně s uložením výkopku ve vrstvách se zhutněním jam, šachet, rýh nebo kolem objektů v těchto vykopávkách</t>
  </si>
  <si>
    <t>https://podminky.urs.cz/item/CS_URS_2025_02/174151101</t>
  </si>
  <si>
    <t>211531111</t>
  </si>
  <si>
    <t>Výplň odvodňovacích žeber nebo trativodů kamenivem hrubým drceným frakce 16 až 63 mm</t>
  </si>
  <si>
    <t>-744576742</t>
  </si>
  <si>
    <t>Výplň kamenivem do rýh odvodňovacích žeber nebo trativodů bez zhutnění, s úpravou povrchu výplně kamenivem hrubým drceným frakce 16 až 63 mm</t>
  </si>
  <si>
    <t>https://podminky.urs.cz/item/CS_URS_2025_02/211531111</t>
  </si>
  <si>
    <t>drenáž</t>
  </si>
  <si>
    <t>54,405*0,2</t>
  </si>
  <si>
    <t>211971110</t>
  </si>
  <si>
    <t>Zřízení opláštění žeber nebo trativodů geotextilií v rýze nebo zářezu sklonu do 1:2</t>
  </si>
  <si>
    <t>-449119389</t>
  </si>
  <si>
    <t>Zřízení opláštění výplně z geotextilie odvodňovacích žeber nebo trativodů v rýze nebo zářezu se stěnami šikmými o sklonu do 1:2</t>
  </si>
  <si>
    <t>https://podminky.urs.cz/item/CS_URS_2025_02/211971110</t>
  </si>
  <si>
    <t>geotextilie 300g/m2</t>
  </si>
  <si>
    <t>1,61*54,405</t>
  </si>
  <si>
    <t>69311081</t>
  </si>
  <si>
    <t>geotextilie netkaná separační, ochranná, filtrační, drenážní PES 300g/m2</t>
  </si>
  <si>
    <t>455772312</t>
  </si>
  <si>
    <t>87,592*1,1845 'Přepočtené koeficientem množství</t>
  </si>
  <si>
    <t>212312111</t>
  </si>
  <si>
    <t>Lože pro trativody z betonu prostého</t>
  </si>
  <si>
    <t>2128502721</t>
  </si>
  <si>
    <t>https://podminky.urs.cz/item/CS_URS_2025_02/212312111</t>
  </si>
  <si>
    <t>betonové lože</t>
  </si>
  <si>
    <t>54,405*0,065</t>
  </si>
  <si>
    <t>212755214</t>
  </si>
  <si>
    <t>Trativody z drenážních trubek plastových flexibilních DN 100 mm bez lože a obsypu</t>
  </si>
  <si>
    <t>-1767605304</t>
  </si>
  <si>
    <t>Trativody bez lože a obsypu z drenážních trubek plastových flexibilních DN 100 mm</t>
  </si>
  <si>
    <t>https://podminky.urs.cz/item/CS_URS_2025_02/212755214</t>
  </si>
  <si>
    <t>D.01-1.1.3.7 ŘEZ A-A´ - NAVRŽENÝ STAV</t>
  </si>
  <si>
    <t>16,9+31+6,505</t>
  </si>
  <si>
    <t>218111113</t>
  </si>
  <si>
    <t>Odvětrání radonu vodorovné drenážní kladené do štěrkového podsypu z plastových perforovaných trubek DN přes 80 do 100 mm</t>
  </si>
  <si>
    <t>-1405023055</t>
  </si>
  <si>
    <t>Odvětrání radonu vodorovné kladené do štěrkového podsypu drenážní z plastových perforovaných trubek, vnitřní průměr přes 80 do 100 mm</t>
  </si>
  <si>
    <t>https://podminky.urs.cz/item/CS_URS_2025_02/218111113</t>
  </si>
  <si>
    <t>D.01-3.4.2 VÝKRES ZÁKLADŮ - NAVRŽENÝ STAV</t>
  </si>
  <si>
    <t>DN 100</t>
  </si>
  <si>
    <t>4,4*8+5,85*4+6,2*2+3,5*2</t>
  </si>
  <si>
    <t>218111122</t>
  </si>
  <si>
    <t>Odvětrání radonu vodorovné sběrné kladené do štěrkového podsypu z plastových trubek DN přes 110 do 125 mm</t>
  </si>
  <si>
    <t>771708826</t>
  </si>
  <si>
    <t>Odvětrání radonu vodorovné kladené do štěrkového podsypu sběrné z plastových trubek, vnitřní průměr přes 110 do 125 mm</t>
  </si>
  <si>
    <t>https://podminky.urs.cz/item/CS_URS_2025_02/218111122</t>
  </si>
  <si>
    <t>DN 125</t>
  </si>
  <si>
    <t>19,3+0,25+9,8+6,2</t>
  </si>
  <si>
    <t>218121112</t>
  </si>
  <si>
    <t>Odvětrání radonu svislé z plastových trubek DN přes 110 do 125 mm</t>
  </si>
  <si>
    <t>201237735</t>
  </si>
  <si>
    <t>Odvětrání radonu svislé z plastových trubek, vnitřní průměr přes 110 do 140 mm</t>
  </si>
  <si>
    <t>https://podminky.urs.cz/item/CS_URS_2025_02/218121112</t>
  </si>
  <si>
    <t>2*4,4</t>
  </si>
  <si>
    <t>270001111</t>
  </si>
  <si>
    <t>Vytvoření prostupů průřezu přes 0,02 do 0,05 m2 v monolitických betonových základech tl do 0,5 m osazením trub, dílců nebo tvarovek do bednění</t>
  </si>
  <si>
    <t>864402234</t>
  </si>
  <si>
    <t>Vytvoření prostupů v základových konstrukcích z monolitického betonu nebo železobetonu osazením trub, prefabrikovaných dílců, dutinových tvarovek, apod., do bednění vnější průřezové plochy přes 0,02 do 0,05 m2, tloušťky zdi do 0,5 m</t>
  </si>
  <si>
    <t>https://podminky.urs.cz/item/CS_URS_2025_02/270001111</t>
  </si>
  <si>
    <t>5 "dl 600</t>
  </si>
  <si>
    <t>1 "dl 200</t>
  </si>
  <si>
    <t>RMAT0003</t>
  </si>
  <si>
    <t>prostup dl 600 mm</t>
  </si>
  <si>
    <t>68875476</t>
  </si>
  <si>
    <t>RMAT0004</t>
  </si>
  <si>
    <t>prostup dl 200 mm</t>
  </si>
  <si>
    <t>916312834</t>
  </si>
  <si>
    <t>271532211</t>
  </si>
  <si>
    <t>Podsyp pod základové konstrukce se zhutněním z hrubého kameniva frakce 32 až 63 mm</t>
  </si>
  <si>
    <t>1143589304</t>
  </si>
  <si>
    <t>Podsyp pod základové konstrukce se zhutněním a urovnáním povrchu z kameniva hrubého, frakce 32 - 63 mm</t>
  </si>
  <si>
    <t>https://podminky.urs.cz/item/CS_URS_2025_02/271532211</t>
  </si>
  <si>
    <t>sklaba 1.A a 1.B</t>
  </si>
  <si>
    <t>ŠTĚRKOVÝ PODSYP, FR. 32-63 MM, HUTNĚNÝ</t>
  </si>
  <si>
    <t>273,5*0,15</t>
  </si>
  <si>
    <t>271532212.R</t>
  </si>
  <si>
    <t>Podsyp pod základové konstrukce se zhutněním z hrubého kameniva frakce 0 až 32 mm</t>
  </si>
  <si>
    <t>-488349591</t>
  </si>
  <si>
    <t>Podsyp pod základové konstrukce se zhutněním a urovnáním povrchu z kameniva hrubého, frakce 0 - 32 mm</t>
  </si>
  <si>
    <t>ŠTĚRKOVÝ PODSYP, FR. 0-32 MM HUTNĚNÝ</t>
  </si>
  <si>
    <t>273,5*0,1</t>
  </si>
  <si>
    <t>696325486</t>
  </si>
  <si>
    <t xml:space="preserve">PODKLADNÍ BETON, BETON C20/25-XC2 S 2x KARI SÍTÍ 6/100/100  tl. 150 mm</t>
  </si>
  <si>
    <t xml:space="preserve">PODKLADNÍ BETON, BETON C20/25-XC2 S KARI SÍTÍ 6/100/100  tl 50 mm</t>
  </si>
  <si>
    <t>273,5*0,05</t>
  </si>
  <si>
    <t>273351121</t>
  </si>
  <si>
    <t>Zřízení bednění základových desek</t>
  </si>
  <si>
    <t>-228191867</t>
  </si>
  <si>
    <t>Bednění základů desek zřízení</t>
  </si>
  <si>
    <t>https://podminky.urs.cz/item/CS_URS_2025_02/273351121</t>
  </si>
  <si>
    <t>0,2*78</t>
  </si>
  <si>
    <t>273351122</t>
  </si>
  <si>
    <t>Odstranění bednění základových desek</t>
  </si>
  <si>
    <t>-1034260392</t>
  </si>
  <si>
    <t>Bednění základů desek odstranění</t>
  </si>
  <si>
    <t>https://podminky.urs.cz/item/CS_URS_2025_02/273351122</t>
  </si>
  <si>
    <t>1978397632</t>
  </si>
  <si>
    <t>2*273,5*6,6/1000</t>
  </si>
  <si>
    <t>1*273,5*6,6/1000</t>
  </si>
  <si>
    <t>274313611</t>
  </si>
  <si>
    <t>Základové pasy z betonu tř. C 16/20</t>
  </si>
  <si>
    <t>593031209</t>
  </si>
  <si>
    <t>Základy z betonu prostého pasy betonu kamenem neprokládaného tř. C 16/20</t>
  </si>
  <si>
    <t>https://podminky.urs.cz/item/CS_URS_2025_02/274313611</t>
  </si>
  <si>
    <t>betonové pasy</t>
  </si>
  <si>
    <t xml:space="preserve"> -0,97/-1,17 m</t>
  </si>
  <si>
    <t>65,44*0,2*0,6+0,2*0,5*4,1+0,2*0,3*8,315</t>
  </si>
  <si>
    <t xml:space="preserve"> -1/-1,2 m</t>
  </si>
  <si>
    <t>0,2*0,6*5,385</t>
  </si>
  <si>
    <t xml:space="preserve"> -0,97/-1,42 m</t>
  </si>
  <si>
    <t>0,45*0,6*0,5+0,45*0,5*1+0,45*0,3*0,5</t>
  </si>
  <si>
    <t xml:space="preserve"> -0,97/-1,92 m</t>
  </si>
  <si>
    <t>0,95*0,6*0,5+0,95*0,5*1+0,95*0,3*0,5</t>
  </si>
  <si>
    <t xml:space="preserve"> -1,22/-2,42 m</t>
  </si>
  <si>
    <t>1,2*0,6*0,5+1,2*0,5*0,5</t>
  </si>
  <si>
    <t xml:space="preserve"> -1,72/-2,92 m</t>
  </si>
  <si>
    <t xml:space="preserve"> -2,22/-2,92 m</t>
  </si>
  <si>
    <t>0,7*0,6*0,5+0,7*0,5*0,5</t>
  </si>
  <si>
    <t xml:space="preserve"> -2,72/-2,92 m</t>
  </si>
  <si>
    <t>0,2*0,6*3,48+0,2*0,5*9,27</t>
  </si>
  <si>
    <t xml:space="preserve"> -1,47/-2,42 m</t>
  </si>
  <si>
    <t>0,95*0,5*0,5+0,95*0,3*1</t>
  </si>
  <si>
    <t xml:space="preserve"> - 1,47/-2,92 m</t>
  </si>
  <si>
    <t>1,45*0,3*0,3</t>
  </si>
  <si>
    <t xml:space="preserve"> - 1,97/-2,92 m</t>
  </si>
  <si>
    <t>0,95*0,5*0,5+0,95*0,3*1,2</t>
  </si>
  <si>
    <t xml:space="preserve"> - 2,47/-2,92 m</t>
  </si>
  <si>
    <t>0,45*0,5*0,5</t>
  </si>
  <si>
    <t>274351121</t>
  </si>
  <si>
    <t>Zřízení bednění základových pasů rovného</t>
  </si>
  <si>
    <t>1604686312</t>
  </si>
  <si>
    <t>Bednění základů pasů rovné zřízení</t>
  </si>
  <si>
    <t>https://podminky.urs.cz/item/CS_URS_2025_02/274351121</t>
  </si>
  <si>
    <t>0,2*2*(65,44+4,1+5,385+3,48+9,27+8,315)+0,45*2*(0,5+1+0,5+0,5)+0,95*2*(1+0,5+0,5+1+1,2+0,5+0,5)+1,2*2*(0,5+0,5+0,5+0,5)+0,7*2*(0,5+0,5)+1,45*2*0,3</t>
  </si>
  <si>
    <t>274351122</t>
  </si>
  <si>
    <t>Odstranění bednění základových pasů rovného</t>
  </si>
  <si>
    <t>863844617</t>
  </si>
  <si>
    <t>Bednění základů pasů rovné odstranění</t>
  </si>
  <si>
    <t>https://podminky.urs.cz/item/CS_URS_2025_02/274351122</t>
  </si>
  <si>
    <t>279113143</t>
  </si>
  <si>
    <t>Základová zeď tl přes 200 do 250 mm z tvárnic ztraceného bednění včetně výplně z betonu tř. C 20/25</t>
  </si>
  <si>
    <t>553623197</t>
  </si>
  <si>
    <t>Základové zdi z tvárnic ztraceného bednění včetně výplně z betonu bez zvláštních nároků na vliv prostředí třídy C 20/25, tloušťky zdiva přes 200 do 250 mm</t>
  </si>
  <si>
    <t>https://podminky.urs.cz/item/CS_URS_2025_02/279113143</t>
  </si>
  <si>
    <t>NAVRŽENÁ NADEZDÍVKA ZÁKLADOVÉ KONSTRUKCE Z BETONOVÝCH TVÁRNIC ZTRACENÉHO BEDNĚNÍ, Š=200mm, V=250mm,VYPLNĚNÉ BETONEM C20/25 - XC2</t>
  </si>
  <si>
    <t xml:space="preserve"> - 0,47/-0,97 m</t>
  </si>
  <si>
    <t>0,5*10,5</t>
  </si>
  <si>
    <t xml:space="preserve"> - 0,47/-1,47 m</t>
  </si>
  <si>
    <t>1*1,3</t>
  </si>
  <si>
    <t xml:space="preserve"> - 0,47/-1,97 m</t>
  </si>
  <si>
    <t>1,5*1,35</t>
  </si>
  <si>
    <t>279113144</t>
  </si>
  <si>
    <t>Základová zeď tl přes 250 do 300 mm z tvárnic ztraceného bednění včetně výplně z betonu tř. C 20/25</t>
  </si>
  <si>
    <t>-1734185264</t>
  </si>
  <si>
    <t>Základové zdi z tvárnic ztraceného bednění včetně výplně z betonu bez zvláštních nároků na vliv prostředí třídy C 20/25, tloušťky zdiva přes 250 do 300 mm</t>
  </si>
  <si>
    <t>https://podminky.urs.cz/item/CS_URS_2025_02/279113144</t>
  </si>
  <si>
    <t>NAVRŽENÁ NADEZDÍVKA ZÁKLADOVÉ KONSTRUKCE Z BETONOVÝCH TVÁRNIC ZTRACENÉHO BEDNĚNÍ, Š=300mm, V=250mm,VYPLNĚNÉ BETONEM C20/25 - XC2</t>
  </si>
  <si>
    <t>0,5*(2,72-0,47)</t>
  </si>
  <si>
    <t>279113145</t>
  </si>
  <si>
    <t>Základová zeď tl přes 300 do 400 mm z tvárnic ztraceného bednění včetně výplně z betonu tř. C 20/25</t>
  </si>
  <si>
    <t>-2105395103</t>
  </si>
  <si>
    <t>Základové zdi z tvárnic ztraceného bednění včetně výplně z betonu bez zvláštních nároků na vliv prostředí třídy C 20/25, tloušťky zdiva přes 300 do 400 mm</t>
  </si>
  <si>
    <t>https://podminky.urs.cz/item/CS_URS_2025_02/279113145</t>
  </si>
  <si>
    <t>NAVRŽENÁ NADEZDÍVKA ZÁKLADOVÉ KONSTRUKCE Z BETONOVÝCH TVÁRNIC ZTRACENÉHO BEDNĚNÍ, Š=400mm, V=250mm,VYPLNĚNÉ BETONEM C20/25 - XC2</t>
  </si>
  <si>
    <t>+0,5*(4,25+1,72+17,3+5,6+30,88+13,9+0,4+0,5+0,5+0,4+0,5+0,5+0,5+0,5+0,5)</t>
  </si>
  <si>
    <t xml:space="preserve"> - 0,47/-1,22 m</t>
  </si>
  <si>
    <t>0,75*0,5</t>
  </si>
  <si>
    <t>1*1,5</t>
  </si>
  <si>
    <t>1,5*1</t>
  </si>
  <si>
    <t xml:space="preserve"> - 0,47/-2,22 m</t>
  </si>
  <si>
    <t>1,75*0,5</t>
  </si>
  <si>
    <t xml:space="preserve"> - 0,47/-2,47 m</t>
  </si>
  <si>
    <t>2*1</t>
  </si>
  <si>
    <t xml:space="preserve"> - 0,47/-2,72 m</t>
  </si>
  <si>
    <t>2,25*(3,5+3,5+5,75)</t>
  </si>
  <si>
    <t>279361821</t>
  </si>
  <si>
    <t>Výztuž základových zdí nosných betonářskou ocelí 10 505</t>
  </si>
  <si>
    <t>-1530265901</t>
  </si>
  <si>
    <t>Výztuž základových zdí nosných svislých nebo odkloněných od svislice, rovinných nebo oblých, deskových nebo žebrových, včetně výztuže jejich žeber z betonářské oceli 10 505 (R) nebo BSt 500</t>
  </si>
  <si>
    <t>https://podminky.urs.cz/item/CS_URS_2025_02/279361821</t>
  </si>
  <si>
    <t>výztuž B505 předpoklad 80 kg/m3</t>
  </si>
  <si>
    <t>(73,9125*0,4+8,575*0,2+1,125*0,3)*80/1000</t>
  </si>
  <si>
    <t>311235101</t>
  </si>
  <si>
    <t>Zdivo jednovrstvé z cihel broušených do P10 na tenkovrstvou maltu tl 175 mm</t>
  </si>
  <si>
    <t>-317844808</t>
  </si>
  <si>
    <t>Zdivo jednovrstvé z cihel děrovaných broušených na celoplošnou tenkovrstvou maltu, pevnost cihel do P10, tl. zdiva 175 mm</t>
  </si>
  <si>
    <t>https://podminky.urs.cz/item/CS_URS_2025_02/311235101</t>
  </si>
  <si>
    <t>KERAMICKÉ TVÁRNICE tl. 175 mm</t>
  </si>
  <si>
    <t>NOSNÉ ZDIVO, PEVNOST V TLAKU P8 - 8 N/mm2</t>
  </si>
  <si>
    <t xml:space="preserve">ZDĚNO NA  MALTU PRO TENKÉ SPÁRY  M10</t>
  </si>
  <si>
    <t>(7,475+5,8)*2,85</t>
  </si>
  <si>
    <t>odpočet otvory</t>
  </si>
  <si>
    <t>-3*1*2-0,9*2-5*0,7*2</t>
  </si>
  <si>
    <t>311235141</t>
  </si>
  <si>
    <t>Zdivo jednovrstvé z cihel broušených přes P10 do P15 na tenkovrstvou maltu tl 240 mm</t>
  </si>
  <si>
    <t>-130767874</t>
  </si>
  <si>
    <t>Zdivo jednovrstvé z cihel děrovaných broušených na celoplošnou tenkovrstvou maltu, pevnost cihel přes P10 do P15, tl. zdiva 240 mm</t>
  </si>
  <si>
    <t>https://podminky.urs.cz/item/CS_URS_2025_02/311235141</t>
  </si>
  <si>
    <t>KERAMICKÉ TVÁRNICE tl. 240 mm</t>
  </si>
  <si>
    <t>NOSNÉ ZDIVO, PEVNOST V TLAKU P10 - 10 N/mm2</t>
  </si>
  <si>
    <t>(5,8+6,75)*2,85</t>
  </si>
  <si>
    <t>-0,8*2,2-0,9*2,2</t>
  </si>
  <si>
    <t>311235151</t>
  </si>
  <si>
    <t>Zdivo jednovrstvé z cihel broušených do P10 na tenkovrstvou maltu tl 300 mm</t>
  </si>
  <si>
    <t>593319635</t>
  </si>
  <si>
    <t>Zdivo jednovrstvé z cihel děrovaných broušených na celoplošnou tenkovrstvou maltu, pevnost cihel do P10, tl. zdiva 300 mm</t>
  </si>
  <si>
    <t>https://podminky.urs.cz/item/CS_URS_2025_02/311235151</t>
  </si>
  <si>
    <t>KERAMICKÉ TVÁRNICE tl. 300mm</t>
  </si>
  <si>
    <t>6,5*2,85</t>
  </si>
  <si>
    <t>-2*1,6*2</t>
  </si>
  <si>
    <t>311235181</t>
  </si>
  <si>
    <t>Zdivo jednovrstvé z cihel broušených do P10 na tenkovrstvou maltu tl 380 mm</t>
  </si>
  <si>
    <t>-603325664</t>
  </si>
  <si>
    <t>Zdivo jednovrstvé z cihel děrovaných broušených na celoplošnou tenkovrstvou maltu, pevnost cihel do P10, tl. zdiva 380 mm</t>
  </si>
  <si>
    <t>https://podminky.urs.cz/item/CS_URS_2025_02/311235181</t>
  </si>
  <si>
    <t>KERAMICKÉ TVÁRNICE tl. 380mm</t>
  </si>
  <si>
    <t>((7,015+13,55+31+5,7+16,9+2,2)-(1,2+5*1,1+1))*0,5</t>
  </si>
  <si>
    <t>311235211</t>
  </si>
  <si>
    <t>Zdivo jednovrstvé z cihel broušených do P10 na tenkovrstvou maltu tl 440 mm</t>
  </si>
  <si>
    <t>1704977567</t>
  </si>
  <si>
    <t>Zdivo jednovrstvé z cihel děrovaných broušených na celoplošnou tenkovrstvou maltu, pevnost cihel do P10, tl. zdiva 440 mm</t>
  </si>
  <si>
    <t>https://podminky.urs.cz/item/CS_URS_2025_02/311235211</t>
  </si>
  <si>
    <t>KERAMICKÉ TVÁRNICE tl. 440 mm</t>
  </si>
  <si>
    <t>(7,015+13,55+31+5,7+16,9+2,2)*2,31</t>
  </si>
  <si>
    <t>-(1,2+5*1,1+1)*1,5-1,2*1,34*2-1,5*1,34*3-4*0,75*2-1,34</t>
  </si>
  <si>
    <t>314235204.R</t>
  </si>
  <si>
    <t>Komínové těleso kompletní konstrukce</t>
  </si>
  <si>
    <t>306316909</t>
  </si>
  <si>
    <t>317168012</t>
  </si>
  <si>
    <t>Překlad keramický plochý š 115 mm dl 1250 mm</t>
  </si>
  <si>
    <t>-719991010</t>
  </si>
  <si>
    <t>Překlady keramické ploché osazené do maltového lože, výšky překladu 71 mm šířky 115 mm, délky 1250 mm</t>
  </si>
  <si>
    <t>https://podminky.urs.cz/item/CS_URS_2025_02/317168012</t>
  </si>
  <si>
    <t>317168021.R</t>
  </si>
  <si>
    <t>Překlad keramický plochý š 145 mm dl 1000 mm</t>
  </si>
  <si>
    <t>1834690903</t>
  </si>
  <si>
    <t>Překlady keramické ploché osazené do maltového lože, výšky překladu 100 mm šířky 145 mm, délky 1000 mm</t>
  </si>
  <si>
    <t>317168022</t>
  </si>
  <si>
    <t>Překlad keramický plochý š 145 mm dl 1250 mm</t>
  </si>
  <si>
    <t>356800272</t>
  </si>
  <si>
    <t>Překlady keramické ploché osazené do maltového lože, výšky překladu 71 mm šířky 145 mm, délky 1250 mm</t>
  </si>
  <si>
    <t>https://podminky.urs.cz/item/CS_URS_2025_02/317168022</t>
  </si>
  <si>
    <t>317168022.R</t>
  </si>
  <si>
    <t>-951234412</t>
  </si>
  <si>
    <t>Překlady keramické ploché osazené do maltového lože, výšky překladu 100 mm šířky 145 mm, délky 1250 mm</t>
  </si>
  <si>
    <t>317168023</t>
  </si>
  <si>
    <t>Překlad keramický plochý š 145 mm dl 1500 mm</t>
  </si>
  <si>
    <t>-2120204975</t>
  </si>
  <si>
    <t>Překlady keramické ploché osazené do maltového lože, výšky překladu 71 mm šířky 145 mm, délky 1500 mm</t>
  </si>
  <si>
    <t>https://podminky.urs.cz/item/CS_URS_2025_02/317168023</t>
  </si>
  <si>
    <t>317168026.R</t>
  </si>
  <si>
    <t>Překlad keramický plochý š 145 mm dl 2250 mm</t>
  </si>
  <si>
    <t>1926902209</t>
  </si>
  <si>
    <t>Překlady keramické ploché osazené do maltového lože, výšky překladu 100 mm šířky 145 mm, délky 2250 mm</t>
  </si>
  <si>
    <t>317168052</t>
  </si>
  <si>
    <t>Překlad keramický vysoký v 238 mm dl 1250 mm</t>
  </si>
  <si>
    <t>-1591816160</t>
  </si>
  <si>
    <t>Překlady keramické vysoké osazené do maltového lože, šířky překladu 70 mm výšky 238 mm, délky 1250 mm</t>
  </si>
  <si>
    <t>https://podminky.urs.cz/item/CS_URS_2025_02/317168052</t>
  </si>
  <si>
    <t>317168053</t>
  </si>
  <si>
    <t>Překlad keramický vysoký v 238 mm dl 1500 mm</t>
  </si>
  <si>
    <t>-1236082521</t>
  </si>
  <si>
    <t>Překlady keramické vysoké osazené do maltového lože, šířky překladu 70 mm výšky 238 mm, délky 1500 mm</t>
  </si>
  <si>
    <t>https://podminky.urs.cz/item/CS_URS_2025_02/317168053</t>
  </si>
  <si>
    <t>317168054</t>
  </si>
  <si>
    <t>Překlad keramický vysoký v 238 mm dl 1750 mm</t>
  </si>
  <si>
    <t>1012294862</t>
  </si>
  <si>
    <t>Překlady keramické vysoké osazené do maltového lože, šířky překladu 70 mm výšky 238 mm, délky 1750 mm</t>
  </si>
  <si>
    <t>https://podminky.urs.cz/item/CS_URS_2025_02/317168054</t>
  </si>
  <si>
    <t>317168056</t>
  </si>
  <si>
    <t>Překlad keramický vysoký v 238 mm dl 2250 mm</t>
  </si>
  <si>
    <t>1426055277</t>
  </si>
  <si>
    <t>Překlady keramické vysoké osazené do maltového lože, šířky překladu 70 mm výšky 238 mm, délky 2250 mm</t>
  </si>
  <si>
    <t>https://podminky.urs.cz/item/CS_URS_2025_02/317168056</t>
  </si>
  <si>
    <t>317168057</t>
  </si>
  <si>
    <t>Překlad keramický vysoký v 238 mm dl 2500 mm</t>
  </si>
  <si>
    <t>1723737870</t>
  </si>
  <si>
    <t>Překlady keramické vysoké osazené do maltového lože, šířky překladu 70 mm výšky 238 mm, délky 2500 mm</t>
  </si>
  <si>
    <t>https://podminky.urs.cz/item/CS_URS_2025_02/317168057</t>
  </si>
  <si>
    <t>317998110</t>
  </si>
  <si>
    <t>Tepelná izolace mezi překlady v 24 cm z EPS tl do 30 mm</t>
  </si>
  <si>
    <t>750366040</t>
  </si>
  <si>
    <t>Izolace tepelná mezi překlady z pěnového polystyrenu výšky 24 cm, tloušťky do 30 mm</t>
  </si>
  <si>
    <t>https://podminky.urs.cz/item/CS_URS_2025_02/317998110</t>
  </si>
  <si>
    <t>5,5</t>
  </si>
  <si>
    <t>317998115.R</t>
  </si>
  <si>
    <t>Tepelná izolace mezi překlady v 24 cm z EPS tl 150 mm</t>
  </si>
  <si>
    <t>762351125</t>
  </si>
  <si>
    <t>Izolace tepelná mezi překlady z pěnového polystyrenu výšky 24 cm, tloušťky 150 mm</t>
  </si>
  <si>
    <t>29,5</t>
  </si>
  <si>
    <t>342244111</t>
  </si>
  <si>
    <t>Příčka z cihel děrovaných do P10 na maltu M5 tloušťky 115 mm</t>
  </si>
  <si>
    <t>2003309602</t>
  </si>
  <si>
    <t>Příčky jednoduché z cihel děrovaných klasických spojených na pero a drážku na maltu M5, pevnost cihel do P15, tl. příčky 115 mm</t>
  </si>
  <si>
    <t>https://podminky.urs.cz/item/CS_URS_2025_02/342244111</t>
  </si>
  <si>
    <t>KERAMICKÉ TVÁRNICE tl. 115mm</t>
  </si>
  <si>
    <t>PŘÍČKOVÉ ZDIVO, PEVNOST V TLAKU P8 - 8 N/mm2</t>
  </si>
  <si>
    <t xml:space="preserve">ZDĚNO NA  MALTU PRO TENKÉ SPÁRY M10</t>
  </si>
  <si>
    <t>(1,35+2,3)*3</t>
  </si>
  <si>
    <t>342244121</t>
  </si>
  <si>
    <t>Příčka z cihel děrovaných do P10 na maltu M5 tloušťky 140 mm</t>
  </si>
  <si>
    <t>-678553819</t>
  </si>
  <si>
    <t>Příčky jednoduché z cihel děrovaných klasických spojených na pero a drážku na maltu M5, pevnost cihel do P15, tl. příčky 140 mm</t>
  </si>
  <si>
    <t>https://podminky.urs.cz/item/CS_URS_2025_02/342244121</t>
  </si>
  <si>
    <t>KERAMICKÉ TVÁRNICE tl. 140mm</t>
  </si>
  <si>
    <t>(6,275+6+2,35+3+1,9+5,645*6+1,9+4,3)*3</t>
  </si>
  <si>
    <t>-979454252</t>
  </si>
  <si>
    <t>Předstěny z porov.tvárnic tl 150 mm v. 1,2</t>
  </si>
  <si>
    <t>1,2*(2,71+1,8+2,025+0,9)</t>
  </si>
  <si>
    <t>Vodorovné konstrukce</t>
  </si>
  <si>
    <t>417238213</t>
  </si>
  <si>
    <t>Obezdívka věnce jednostranná věncovkou keramickou v přes 210 do 250 mm včetně polystyrenu tl 100 mm</t>
  </si>
  <si>
    <t>179748855</t>
  </si>
  <si>
    <t>Obezdívka ztužujícího věnce keramickými věncovkami včetně tepelné izolace z pěnového polystyrenu tl. 100 mm jednostranná, výška věnce přes 210 do 250 mm</t>
  </si>
  <si>
    <t>https://podminky.urs.cz/item/CS_URS_2025_02/417238213</t>
  </si>
  <si>
    <t>D.01-3.4.4 VÝKRES TVARU A VÝZTUŽE VĚNCE</t>
  </si>
  <si>
    <t>0,25/0,28 m</t>
  </si>
  <si>
    <t>(1,8+16,9+31+5,625+7,015+13,525)</t>
  </si>
  <si>
    <t>417321414</t>
  </si>
  <si>
    <t>Ztužující pásy a věnce ze ŽB tř. C 20/25</t>
  </si>
  <si>
    <t>-1815263068</t>
  </si>
  <si>
    <t>Ztužující pásy a věnce z betonu železového (bez výztuže) tř. C 20/25</t>
  </si>
  <si>
    <t>https://podminky.urs.cz/item/CS_URS_2025_02/417321414</t>
  </si>
  <si>
    <t>(1,8+16,9+31+5,625+7,015+13,525)*0,25*0,28</t>
  </si>
  <si>
    <t>0,25/0,3 m</t>
  </si>
  <si>
    <t>6,405*0,25*0,3</t>
  </si>
  <si>
    <t>0,25/0,24 m</t>
  </si>
  <si>
    <t>7*0,25*0,24</t>
  </si>
  <si>
    <t>0,22/0,24 m</t>
  </si>
  <si>
    <t>5,745*0,22*0,24</t>
  </si>
  <si>
    <t>0,25/0,175 m</t>
  </si>
  <si>
    <t>(7,475+5,785)*0,25*0,175</t>
  </si>
  <si>
    <t>417351115</t>
  </si>
  <si>
    <t>Zřízení bednění ztužujících věnců</t>
  </si>
  <si>
    <t>-1857661883</t>
  </si>
  <si>
    <t>Bednění bočnic ztužujících pásů a věnců včetně vzpěr zřízení</t>
  </si>
  <si>
    <t>https://podminky.urs.cz/item/CS_URS_2025_02/417351115</t>
  </si>
  <si>
    <t>(1,8+16,9+31+5,625+7,015+13,525)*0,25*2</t>
  </si>
  <si>
    <t>6,405*0,25*2</t>
  </si>
  <si>
    <t>7*0,25*2</t>
  </si>
  <si>
    <t>5,745*0,22*2</t>
  </si>
  <si>
    <t>(7,475+5,785)*0,25*2</t>
  </si>
  <si>
    <t>417351116</t>
  </si>
  <si>
    <t>Odstranění bednění ztužujících věnců</t>
  </si>
  <si>
    <t>1924509357</t>
  </si>
  <si>
    <t>Bednění bočnic ztužujících pásů a věnců včetně vzpěr odstranění</t>
  </si>
  <si>
    <t>https://podminky.urs.cz/item/CS_URS_2025_02/417351116</t>
  </si>
  <si>
    <t>417361821</t>
  </si>
  <si>
    <t>Výztuž ztužujících pásů a věnců betonářskou ocelí 10 505</t>
  </si>
  <si>
    <t>-1240950150</t>
  </si>
  <si>
    <t>Výztuž ztužujících pásů a věnců z betonářské oceli 10 505 (R) nebo BSt 500</t>
  </si>
  <si>
    <t>https://podminky.urs.cz/item/CS_URS_2025_02/417361821</t>
  </si>
  <si>
    <t>400,1/1000</t>
  </si>
  <si>
    <t>612131121</t>
  </si>
  <si>
    <t>Penetrační disperzní nátěr vnitřních stěn nanášený ručně</t>
  </si>
  <si>
    <t>-1317289798</t>
  </si>
  <si>
    <t>Podkladní a spojovací vrstva vnitřních omítaných ploch penetrace disperzní nanášená ručně stěn</t>
  </si>
  <si>
    <t>https://podminky.urs.cz/item/CS_URS_2025_02/612131121</t>
  </si>
  <si>
    <t>vnitřní omítky 2x penetrace m.č.</t>
  </si>
  <si>
    <t>24,83936 "1.15</t>
  </si>
  <si>
    <t>1,608 "1.16</t>
  </si>
  <si>
    <t>26,1275 "1.17</t>
  </si>
  <si>
    <t>20,07926 "1.18</t>
  </si>
  <si>
    <t>44,3091 "1.19</t>
  </si>
  <si>
    <t>1,85 "1.20</t>
  </si>
  <si>
    <t>44,3091 "1.21</t>
  </si>
  <si>
    <t>1,864 "1.22</t>
  </si>
  <si>
    <t>40,0243 "1.23</t>
  </si>
  <si>
    <t>1,298 "1.24</t>
  </si>
  <si>
    <t>29,41846 "1.25</t>
  </si>
  <si>
    <t>2,456 "1.26</t>
  </si>
  <si>
    <t>0,9 "1.27</t>
  </si>
  <si>
    <t>20,2274 "1.28</t>
  </si>
  <si>
    <t>3,362 "1.29</t>
  </si>
  <si>
    <t>1,338 "1.30</t>
  </si>
  <si>
    <t>68,50066 "1.31</t>
  </si>
  <si>
    <t xml:space="preserve">33,85034  "1.32</t>
  </si>
  <si>
    <t xml:space="preserve">4,372  "1.33</t>
  </si>
  <si>
    <t>Součet\</t>
  </si>
  <si>
    <t>370,732*2 'Přepočtené koeficientem množství</t>
  </si>
  <si>
    <t>612311141</t>
  </si>
  <si>
    <t>Vápenná omítka štuková dvouvrstvá vnitřních stěn nanášená ručně</t>
  </si>
  <si>
    <t>-1343186634</t>
  </si>
  <si>
    <t>Omítka vápenná vnitřních ploch nanášená ručně dvouvrstvá štuková, tloušťky jádrové omítky do 10 mm a tloušťky štuku do 3 mm svislých konstrukcí stěn</t>
  </si>
  <si>
    <t>https://podminky.urs.cz/item/CS_URS_2025_02/612311141</t>
  </si>
  <si>
    <t>2019262148</t>
  </si>
  <si>
    <t>D.01-1.1.3.7 ŘEZ A-A" - NAVRŽENÝ STAV</t>
  </si>
  <si>
    <t>podhled střechy</t>
  </si>
  <si>
    <t>1,8*7,05</t>
  </si>
  <si>
    <t>622142001</t>
  </si>
  <si>
    <t>Sklovláknité pletivo vnějších stěn vtlačené do tmelu</t>
  </si>
  <si>
    <t>1901392652</t>
  </si>
  <si>
    <t>Pletivo vnějších ploch v ploše nebo pruzích, na plném podkladu sklovláknité vtlačené do tmelu stěn</t>
  </si>
  <si>
    <t>https://podminky.urs.cz/item/CS_URS_2025_02/622142001</t>
  </si>
  <si>
    <t xml:space="preserve">skladba 4.A </t>
  </si>
  <si>
    <t>LEPÍCÍ CEMENTOVÁ HMOTA S VÝZTUŽNOU TKANINOU 6 mm</t>
  </si>
  <si>
    <t>(1,65+16,9+6,505+31+14,4+7,15)*3,2</t>
  </si>
  <si>
    <t>odpočet výplně otvorů</t>
  </si>
  <si>
    <t>-(2,12*1+2,34*1,1+2,12*1,1*5+1,2*2,12)-(1*1,34+4*2*0,75+1,5*1,34*3+1,2*1,34)</t>
  </si>
  <si>
    <t>0,3*(2,12*2+1+2,34*2+1,1+(2,12*2+1,1)*5+1,2+2,12*2)+0,3*(1+1,34*2+4*(2*0,75+2)+(1,5+2*1,34)*3+1,2+1,34*2)</t>
  </si>
  <si>
    <t>1+16,9*0,3+5,5</t>
  </si>
  <si>
    <t>-322649061</t>
  </si>
  <si>
    <t>Mezisoučet</t>
  </si>
  <si>
    <t>Skladba 4.B</t>
  </si>
  <si>
    <t>1,147+0,275+4,91+0,323+7,7+(16,9-4*1,1)*0,25</t>
  </si>
  <si>
    <t>622211011</t>
  </si>
  <si>
    <t>Montáž kontaktního zateplení vnějších stěn lepením a mechanickým kotvením polystyrénových desek do betonu a zdiva tl přes 40 do 80 mm</t>
  </si>
  <si>
    <t>1027871554</t>
  </si>
  <si>
    <t>Montáž kontaktního zateplení lepením a mechanickým kotvením z polystyrenových desek (dodávka ve specifikaci) na vnější stěny, na podklad betonový nebo z lehčeného betonu, z tvárnic keramických nebo vápenopískových, tloušťky desek přes 40 do 80 mm</t>
  </si>
  <si>
    <t>https://podminky.urs.cz/item/CS_URS_2025_02/622211011</t>
  </si>
  <si>
    <t>91,25*1,2</t>
  </si>
  <si>
    <t>28376418</t>
  </si>
  <si>
    <t>deska XPS hrana polodrážková a hladký povrch 300kPA λ=0,035 tl 60mm</t>
  </si>
  <si>
    <t>499023602</t>
  </si>
  <si>
    <t>109,5*1,05 'Přepočtené koeficientem množství</t>
  </si>
  <si>
    <t>-2105805694</t>
  </si>
  <si>
    <t>622321111</t>
  </si>
  <si>
    <t>Vápenocementová omítka hrubá jednovrstvá zatřená vnějších stěn nanášená ručně</t>
  </si>
  <si>
    <t>-2066915308</t>
  </si>
  <si>
    <t>Omítka vápenocementová vnějších ploch nanášená ručně jednovrstvá, tloušťky do 15 mm hrubá zatřená stěn</t>
  </si>
  <si>
    <t>https://podminky.urs.cz/item/CS_URS_2025_02/622321111</t>
  </si>
  <si>
    <t>1533877679</t>
  </si>
  <si>
    <t>1109347651</t>
  </si>
  <si>
    <t>skladba 1.A m.č. 1.16-1.18, 1.20, 1.22, 1.24-1.28,1.30,1.33</t>
  </si>
  <si>
    <t>77,6*0,065</t>
  </si>
  <si>
    <t>skladba 1.B m.č. 1.15, 1.19, 1.21, 1.23, 1.29, 1.31, 1.32</t>
  </si>
  <si>
    <t>142,14*0,07</t>
  </si>
  <si>
    <t>631319171</t>
  </si>
  <si>
    <t>Příplatek k mazanině tl přes 50 do 80 mm za stržení povrchu spodní vrstvy před vložením výztuže</t>
  </si>
  <si>
    <t>1091632254</t>
  </si>
  <si>
    <t>Příplatek k cenám mazanin za stržení povrchu spodní vrstvy mazaniny latí před vložením výztuže nebo pletiva pro tl. obou vrstev mazaniny přes 50 do 80 mm</t>
  </si>
  <si>
    <t>https://podminky.urs.cz/item/CS_URS_2025_02/631319171</t>
  </si>
  <si>
    <t>1704785304</t>
  </si>
  <si>
    <t>631319221</t>
  </si>
  <si>
    <t>Příplatek k mazaninám za přidání polymerových makrovláken pro objemové vyztužení 2,5 kg/m3</t>
  </si>
  <si>
    <t>1455452224</t>
  </si>
  <si>
    <t>Příplatek k cenám betonových mazanin za vyztužení polymerovými makrovlákny objemové vyztužení 2,5 kg/m3</t>
  </si>
  <si>
    <t>https://podminky.urs.cz/item/CS_URS_2025_02/631319221</t>
  </si>
  <si>
    <t>1994820048</t>
  </si>
  <si>
    <t>77,6*0,065*6,6/1000</t>
  </si>
  <si>
    <t>632481213</t>
  </si>
  <si>
    <t>Separační vrstva z PE fólie</t>
  </si>
  <si>
    <t>1026016591</t>
  </si>
  <si>
    <t>Separační vrstva k oddělení podlahových vrstev z polyetylénové fólie</t>
  </si>
  <si>
    <t>https://podminky.urs.cz/item/CS_URS_2025_02/632481213</t>
  </si>
  <si>
    <t>skladba 1.A a 1.B podkladní vrstvy</t>
  </si>
  <si>
    <t xml:space="preserve">SEPARAČNÍ FÓLIE  FÓLIE LEHKÉHO TYPU Z NÍZKOHUSTOTNÍHO POLYETHYLENU LDPE, TL. 0,2 mm </t>
  </si>
  <si>
    <t>273,5</t>
  </si>
  <si>
    <t xml:space="preserve">SEPARAČNÍ FÓLIE  Z LEHKÉHO TYPU Z NÍZKOHUSTOTNÍHO POLYETHYLENU. </t>
  </si>
  <si>
    <t>142,14</t>
  </si>
  <si>
    <t>572669342</t>
  </si>
  <si>
    <t>55331486</t>
  </si>
  <si>
    <t>zárubeň jednokřídlá ocelová pro zdění tl stěny 110-150mm rozměru 700/1970, 2100mm</t>
  </si>
  <si>
    <t>1448030085</t>
  </si>
  <si>
    <t>55331488</t>
  </si>
  <si>
    <t>zárubeň jednokřídlá ocelová pro zdění tl stěny 110-150mm rozměru 900/1970, 2100mm</t>
  </si>
  <si>
    <t>97033912</t>
  </si>
  <si>
    <t>55331489.R</t>
  </si>
  <si>
    <t>zárubeň jednokřídlá ocelová pro zdění tl stěny 110-150mm rozměru 1000/1970, 2100mm</t>
  </si>
  <si>
    <t>-17794775</t>
  </si>
  <si>
    <t>642942721</t>
  </si>
  <si>
    <t>Osazování zárubní nebo rámů dveřních kovových přes 2,5 do 4,5 m2 na montážní pěnu</t>
  </si>
  <si>
    <t>2043225500</t>
  </si>
  <si>
    <t>Osazování zárubní nebo rámů kovových dveřních lisovaných nebo z úhelníků bez dveřních křídel na montážní pěnu, plochy otvoru přes 2,5 do 4,5 m2</t>
  </si>
  <si>
    <t>https://podminky.urs.cz/item/CS_URS_2025_02/642942721</t>
  </si>
  <si>
    <t>55331751</t>
  </si>
  <si>
    <t>zárubeň dvoukřídlá ocelová pro zdění tl stěny 160-200mm rozměru 1600/1970, 2100mm</t>
  </si>
  <si>
    <t>-1981113767</t>
  </si>
  <si>
    <t>953943211</t>
  </si>
  <si>
    <t>Osazování hasicího přístroje</t>
  </si>
  <si>
    <t>601474577</t>
  </si>
  <si>
    <t>Osazování drobných kovových předmětů kotvených do stěny hasicího přístroje</t>
  </si>
  <si>
    <t>https://podminky.urs.cz/item/CS_URS_2025_02/953943211</t>
  </si>
  <si>
    <t>PÚ 1</t>
  </si>
  <si>
    <t>PÚ 2</t>
  </si>
  <si>
    <t>PÚ 3</t>
  </si>
  <si>
    <t>PÚ 4</t>
  </si>
  <si>
    <t>44932001</t>
  </si>
  <si>
    <t>přístroj hasicí ruční práškový hasební schopnost 21A, 113B, C</t>
  </si>
  <si>
    <t>-1143863083</t>
  </si>
  <si>
    <t>-616145600</t>
  </si>
  <si>
    <t>711</t>
  </si>
  <si>
    <t>Izolace proti vodě, vlhkosti a plynům</t>
  </si>
  <si>
    <t>711111011</t>
  </si>
  <si>
    <t>Provedení izolace proti zemní vlhkosti vodorovné za studena suspenzí asfaltovou</t>
  </si>
  <si>
    <t>-1364369071</t>
  </si>
  <si>
    <t>Provedení izolace proti zemní vlhkosti natěradly a tmely za studena na ploše vodorovné V jednonásobným nátěrem suspenzí asfaltovou</t>
  </si>
  <si>
    <t>https://podminky.urs.cz/item/CS_URS_2025_02/711111011</t>
  </si>
  <si>
    <t xml:space="preserve">PŘÍPRAVNÝ NÁTĚR PODKLADU ASFALTOVÁ PENETRAČNÍ EMULZE BEZ OBSAHU ROZPOUŠTĚDEL. OBSAH ASFALTU &gt;48% </t>
  </si>
  <si>
    <t>11163153</t>
  </si>
  <si>
    <t>emulze asfaltová penetrační</t>
  </si>
  <si>
    <t>litr</t>
  </si>
  <si>
    <t>1619919434</t>
  </si>
  <si>
    <t>273,5*0,00105 'Přepočtené koeficientem množství</t>
  </si>
  <si>
    <t>711112011</t>
  </si>
  <si>
    <t>Provedení izolace proti zemní vlhkosti svislé za studena suspenzí asfaltovou</t>
  </si>
  <si>
    <t>-1627824431</t>
  </si>
  <si>
    <t>Provedení izolace proti zemní vlhkosti natěradly a tmely za studena na ploše svislé S jednonásobným nátěrem suspenzí asfaltovou</t>
  </si>
  <si>
    <t>https://podminky.urs.cz/item/CS_URS_2025_02/711112011</t>
  </si>
  <si>
    <t>1537602740</t>
  </si>
  <si>
    <t>109,5*0,0011 'Přepočtené koeficientem množství</t>
  </si>
  <si>
    <t>711141559</t>
  </si>
  <si>
    <t>Provedení izolace proti zemní vlhkosti pásy přitavením vodorovné NAIP</t>
  </si>
  <si>
    <t>1779143984</t>
  </si>
  <si>
    <t>Provedení izolace proti zemní vlhkosti pásy přitavením NAIP na ploše vodorovné V</t>
  </si>
  <si>
    <t>https://podminky.urs.cz/item/CS_URS_2025_02/711141559</t>
  </si>
  <si>
    <t>"2X HI – MODIFIKOVANÝ ASFALTOVÝ PÁS SE SKLENĚNOU VLOŽKOU 
NATAVITELNÝ PÁS Z SBS MODIFIKOVANÉHO ASFALTU, S VLOŽKOU ZE SKLENĚNÉ TKANINY O PLOŠNÉ HMOTNOS</t>
  </si>
  <si>
    <t>273,5*2 'Přepočtené koeficientem množství</t>
  </si>
  <si>
    <t>62832134</t>
  </si>
  <si>
    <t>pás asfaltový natavitelný oxidovaný s vložkou ze skleněné rohože typu V60 s jemnozrnným minerálním posypem tl 4,0mm</t>
  </si>
  <si>
    <t>-327537209</t>
  </si>
  <si>
    <t>547*1,1655 'Přepočtené koeficientem množství</t>
  </si>
  <si>
    <t>711142559</t>
  </si>
  <si>
    <t>Provedení izolace proti zemní vlhkosti pásy přitavením svislé NAIP</t>
  </si>
  <si>
    <t>378424821</t>
  </si>
  <si>
    <t>Provedení izolace proti zemní vlhkosti pásy přitavením NAIP na ploše svislé S</t>
  </si>
  <si>
    <t>https://podminky.urs.cz/item/CS_URS_2025_02/711142559</t>
  </si>
  <si>
    <t>"2X HI – MODIFIKOVNÝ ASFALTOVÝ PÁS SE SKLENĚNOU VLOŽKOU
NATAVITELNÝ PÁS Z SBS MODIFIKOVANÉHO ASFALTU, VLOŽKOU ZE SKLENĚNÉ TKANINY O PLOŠNÉ HMOTNOSTI 2</t>
  </si>
  <si>
    <t>109,5*2 'Přepočtené koeficientem množství</t>
  </si>
  <si>
    <t>116553550</t>
  </si>
  <si>
    <t>219*1,221 'Přepočtené koeficientem množství</t>
  </si>
  <si>
    <t>93</t>
  </si>
  <si>
    <t>711161274</t>
  </si>
  <si>
    <t>Provedení izolace proti zemní vlhkosti svislé z nopové fólie výška nopu do 20 mm</t>
  </si>
  <si>
    <t>-600202275</t>
  </si>
  <si>
    <t>Provedení izolace proti zemní vlhkosti nopovou fólií na ploše svislé S výška nopu do 20 mm</t>
  </si>
  <si>
    <t>https://podminky.urs.cz/item/CS_URS_2025_02/711161274</t>
  </si>
  <si>
    <t>Nopová folie drenáže</t>
  </si>
  <si>
    <t>78*1,5</t>
  </si>
  <si>
    <t>94</t>
  </si>
  <si>
    <t>28323010</t>
  </si>
  <si>
    <t>fólie profilovaná (nopová) drenážní HDPE s výškou nopů 20mm</t>
  </si>
  <si>
    <t>679676365</t>
  </si>
  <si>
    <t>117*1,221 'Přepočtené koeficientem množství</t>
  </si>
  <si>
    <t>95</t>
  </si>
  <si>
    <t>998711201</t>
  </si>
  <si>
    <t>Přesun hmot procentní pro izolace proti vodě, vlhkosti a plynům v objektech v do 6 m</t>
  </si>
  <si>
    <t>2065803842</t>
  </si>
  <si>
    <t>Přesun hmot pro izolace proti vodě, vlhkosti a plynům stanovený procentní sazbou (%) z ceny vodorovná dopravní vzdálenost do 50 m základní v objektech výšky do 6 m</t>
  </si>
  <si>
    <t>https://podminky.urs.cz/item/CS_URS_2025_02/998711201</t>
  </si>
  <si>
    <t>712</t>
  </si>
  <si>
    <t>Povlakové krytiny</t>
  </si>
  <si>
    <t>96</t>
  </si>
  <si>
    <t>712333503</t>
  </si>
  <si>
    <t>Provedení povlakové krytiny střech do 10° pásy mechanicky kotvené do trapézového plechu nebo dřeva tl TI přes 240 mm v počtu kotev přes 5 do 6 kusů/m2</t>
  </si>
  <si>
    <t>-2081386355</t>
  </si>
  <si>
    <t>Provedení povlakové krytiny střech plochých do 10° z mechanicky kotvených asfaltových pásů včetně položení asfaltového pásu a natavení v přesahu, kotvené do trapézového plechu nebo dřeva přes tepelnou izolaci tl. přes 240 mm v počtu kotev přes 5 do 6 kusů/m2</t>
  </si>
  <si>
    <t>https://podminky.urs.cz/item/CS_URS_2025_02/712333503</t>
  </si>
  <si>
    <t xml:space="preserve">HI – MODIFIKOVANÝ ASFALTOVÝ PÁS SE SKLENĚNOU VLOŽKOU </t>
  </si>
  <si>
    <t xml:space="preserve">SAMOLEPÍCÍ PÁS Z SBS MODIFIKOVANÉHO ASFALTU S VLOŽKOU ZE SKLENĚNÉ TKANINY O PLOŠNÉ HMOTNOSTI 3,5 KG/M2 </t>
  </si>
  <si>
    <t xml:space="preserve">PÁS JE NA HORNÍM POVRCHU OPATŘEN JEMNOZRNNÝM MINERÁLNÍM POSYPEM. SPODNÍ POVRCH JE OPATŘEN OCHRANNOU  </t>
  </si>
  <si>
    <t xml:space="preserve">SNÍMATELNOU FÓLIÍ. </t>
  </si>
  <si>
    <t xml:space="preserve">OHEBNOST ZA NÍZKÝCH TEPLOT −20 °C. FAKTOR DIFÚZNÍHO ODPORU Μ=29000 </t>
  </si>
  <si>
    <t>7,8*10+10*6,5+16,9*6,5</t>
  </si>
  <si>
    <t>97</t>
  </si>
  <si>
    <t>62853003.R</t>
  </si>
  <si>
    <t>pás asfaltový natavitelný modifikovaný SBS s vložkou ze skleněné tkaniny a spalitelnou PE fólií nebo jemnozrnným minerálním posypem na horním povrchu tl 3mm</t>
  </si>
  <si>
    <t>-2071616375</t>
  </si>
  <si>
    <t>252,85*1,1655 'Přepočtené koeficientem množství</t>
  </si>
  <si>
    <t>98</t>
  </si>
  <si>
    <t>712341559</t>
  </si>
  <si>
    <t>Provedení povlakové krytiny střech do 10° pásy NAIP přitavením v plné ploše</t>
  </si>
  <si>
    <t>-904298726</t>
  </si>
  <si>
    <t>Provedení povlakové krytiny střech plochých do 10° pásy přitavením NAIP v plné ploše</t>
  </si>
  <si>
    <t>https://podminky.urs.cz/item/CS_URS_2025_02/712341559</t>
  </si>
  <si>
    <t>HI – MODIFIKOVANÝ ASFALTOVÝ PÁS S VLOŽKOU POLYESTEROVÉ ROHOŽE</t>
  </si>
  <si>
    <t xml:space="preserve">NATAVITELNÝ PÁS Z SBS MODIFIKOVANÉHO ASFALTU, OBSAHUJE RETARDÉRY HOŘENÍ, NOSNÁ VLOŽKA Z POLYESTEROVÉ ROHOŽE, </t>
  </si>
  <si>
    <t xml:space="preserve"> HORNÍ POVRCH BŘIDLIČNÝ POSYP,  </t>
  </si>
  <si>
    <t xml:space="preserve">SPODNÍ POVRCH SPALITELNÁ PE FÓLIE. ODOLNOST PROTI STÉKÁNÍ 100 °C. </t>
  </si>
  <si>
    <t xml:space="preserve">OHEBNOST ZA NÍZKÝCH TEPLOT −25 °C. CHOVÁNÍ PŘI VNĚJŠÍM POŽÁRU FROOF. FAKTOR DIFÚZNÍHO ODPORU Μ=20000 </t>
  </si>
  <si>
    <t>99</t>
  </si>
  <si>
    <t>62855007</t>
  </si>
  <si>
    <t>pás asfaltový natavitelný modifikovaný SBS s vložkou z polyesterové vyztužené rohože a hrubozrnným břidličným posypem na horním povrchu tl 4,5mm</t>
  </si>
  <si>
    <t>149150715</t>
  </si>
  <si>
    <t>100</t>
  </si>
  <si>
    <t>712998001</t>
  </si>
  <si>
    <t>Montáž atikového chrliče z PVC DN 50</t>
  </si>
  <si>
    <t>26842116</t>
  </si>
  <si>
    <t>Provedení povlakové krytiny střech - ostatní práce montáž odvodňovacího prvku atikového chrliče z PVC na dešťovou vodu do DN 50</t>
  </si>
  <si>
    <t>https://podminky.urs.cz/item/CS_URS_2025_02/712998001</t>
  </si>
  <si>
    <t>D.01-1.1.3.15.1 DETAIL D.01 - OKAPOVÁ HRANA</t>
  </si>
  <si>
    <t>101</t>
  </si>
  <si>
    <t>28342473</t>
  </si>
  <si>
    <t>chrlič atikový DN 50 s manžetou pro hydroizolaci z PVC-P</t>
  </si>
  <si>
    <t>1717368303</t>
  </si>
  <si>
    <t>102</t>
  </si>
  <si>
    <t>998712201</t>
  </si>
  <si>
    <t>Přesun hmot procentní pro krytiny povlakové v objektech v do 6 m</t>
  </si>
  <si>
    <t>2072056627</t>
  </si>
  <si>
    <t>Přesun hmot pro povlakové krytiny stanovený procentní sazbou (%) z ceny vodorovná dopravní vzdálenost do 50 m základní v objektech výšky do 6 m</t>
  </si>
  <si>
    <t>https://podminky.urs.cz/item/CS_URS_2025_02/998712201</t>
  </si>
  <si>
    <t>103</t>
  </si>
  <si>
    <t>-643282393</t>
  </si>
  <si>
    <t xml:space="preserve">Podhled 3.A  m.č. 1.33</t>
  </si>
  <si>
    <t xml:space="preserve">TEPELNÁ IZOLACE – MINERÁLNÍ TEPELNÁ IZOLACE NA BÁZI SKLENĚNÝCH MINERÁLNÍCH VLÁKEN.  tl. 120mm</t>
  </si>
  <si>
    <t>27,73</t>
  </si>
  <si>
    <t>TEPELNÁ IZOLACE – MINERÁLNÍ TEPELNÁ IZOLACE NA BÁZI SKLENĚNÝCH MINERÁLNÍCH VLÁKEN. tl. 160 mm</t>
  </si>
  <si>
    <t>104</t>
  </si>
  <si>
    <t>63152134</t>
  </si>
  <si>
    <t>pás tepelně izolační univerzální λ=0,034-0,035 tl 120mm</t>
  </si>
  <si>
    <t>-2081680353</t>
  </si>
  <si>
    <t>27,73*1,05 'Přepočtené koeficientem množství</t>
  </si>
  <si>
    <t>105</t>
  </si>
  <si>
    <t>63152136</t>
  </si>
  <si>
    <t>pás tepelně izolační univerzální λ=0,034-0,035 tl 160mm</t>
  </si>
  <si>
    <t>-847300897</t>
  </si>
  <si>
    <t>106</t>
  </si>
  <si>
    <t>-1345161131</t>
  </si>
  <si>
    <t>77,6</t>
  </si>
  <si>
    <t>107</t>
  </si>
  <si>
    <t>28375990</t>
  </si>
  <si>
    <t>deska EPS 150 pro konstrukce s vysokým zatížením λ=0,035 tl 140mm</t>
  </si>
  <si>
    <t>-1299436766</t>
  </si>
  <si>
    <t>219,74*1,05 'Přepočtené koeficientem množství</t>
  </si>
  <si>
    <t>108</t>
  </si>
  <si>
    <t>713131622</t>
  </si>
  <si>
    <t>Montáž izolace tepelné ostatních konstrukcí lepením celoplošně v kombinaci s mechanickým kotvením rohoží, pásů, dílců, desek tl do 100 mm</t>
  </si>
  <si>
    <t>-400494235</t>
  </si>
  <si>
    <t>Montáž tepelné izolace ostatních konstrukcí rohožemi, pásy, deskami, dílci, bloky (izolační materiál ve specifikaci) lepením celoplošně s mechanickým kotvením, tloušťky izolace do 100 mm</t>
  </si>
  <si>
    <t>https://podminky.urs.cz/item/CS_URS_2025_02/713131622</t>
  </si>
  <si>
    <t>izolace věnce</t>
  </si>
  <si>
    <t>75,865*0,25</t>
  </si>
  <si>
    <t>109</t>
  </si>
  <si>
    <t>28375948</t>
  </si>
  <si>
    <t>deska EPS 100 fasádní λ=0,037 tl 80mm</t>
  </si>
  <si>
    <t>1419576523</t>
  </si>
  <si>
    <t>18,966*1,08 'Přepočtené koeficientem množství</t>
  </si>
  <si>
    <t>110</t>
  </si>
  <si>
    <t>713131624</t>
  </si>
  <si>
    <t>Montáž izolace tepelné ostatních konstrukcí lepením celoplošně v kombinaci s mechanickým kotvením rohoží, pásů, dílců, desek tl přes 140 do 200 mm</t>
  </si>
  <si>
    <t>1695269455</t>
  </si>
  <si>
    <t>Montáž tepelné izolace ostatních konstrukcí rohožemi, pásy, deskami, dílci, bloky (izolační materiál ve specifikaci) lepením celoplošně s mechanickým kotvením, tloušťky izolace přes 140 do 200 mm</t>
  </si>
  <si>
    <t>https://podminky.urs.cz/item/CS_URS_2025_02/713131624</t>
  </si>
  <si>
    <t>0,68*31 "EPS 100</t>
  </si>
  <si>
    <t>0,26*31 "XPS 200</t>
  </si>
  <si>
    <t>D.01-1.1.3.15.2 DETAIL D.02 - OKRAJ STŘECHY</t>
  </si>
  <si>
    <t>0,62*16,9"EPS 100</t>
  </si>
  <si>
    <t xml:space="preserve">0,26*16,9  "XPS 200</t>
  </si>
  <si>
    <t>111</t>
  </si>
  <si>
    <t>28375984</t>
  </si>
  <si>
    <t>deska EPS 100 fasádní λ=0,037 tl 150mm</t>
  </si>
  <si>
    <t>-322162827</t>
  </si>
  <si>
    <t>31,558*1,08 'Přepočtené koeficientem množství</t>
  </si>
  <si>
    <t>112</t>
  </si>
  <si>
    <t>28376451</t>
  </si>
  <si>
    <t>deska XPS hrana polodrážková a hladký povrch 300kPA λ=0,035 tl 200mm</t>
  </si>
  <si>
    <t>1462616027</t>
  </si>
  <si>
    <t>12,454*1,08 'Přepočtené koeficientem množství</t>
  </si>
  <si>
    <t>113</t>
  </si>
  <si>
    <t>713151121</t>
  </si>
  <si>
    <t>Montáž izolace tepelné střech šikmých kladené volně pod krokve rohoží, pásů, desek</t>
  </si>
  <si>
    <t>1938954977</t>
  </si>
  <si>
    <t>Montáž tepelné izolace střech šikmých rohožemi, pásy, deskami (izolační materiál ve specifikaci) kladenými volně pod krokve</t>
  </si>
  <si>
    <t>https://podminky.urs.cz/item/CS_URS_2025_02/713151121</t>
  </si>
  <si>
    <t>zateplení podstřešní konstrukce</t>
  </si>
  <si>
    <t>0,6*6*7,5</t>
  </si>
  <si>
    <t>114</t>
  </si>
  <si>
    <t>63153713</t>
  </si>
  <si>
    <t>deska tepelně izolační minerální univerzální λ=0,036-0,037 tl 160mm</t>
  </si>
  <si>
    <t>1119005045</t>
  </si>
  <si>
    <t>27*1,05 'Přepočtené koeficientem množství</t>
  </si>
  <si>
    <t>115</t>
  </si>
  <si>
    <t>713151258</t>
  </si>
  <si>
    <t>Montáž izolace tepelné střech šikmých přikotvené nad krokve z desek sklonu do 30° tl přes 200 mm</t>
  </si>
  <si>
    <t>466905638</t>
  </si>
  <si>
    <t>Montáž tepelné izolace střech šikmých rohožemi, pásy, deskami (izolační materiál ve specifikaci) přikotvenými teleskopickými hmoždinkami nad krokve, sklonu střechy do 30° tloušťky izolace přes 200 mm</t>
  </si>
  <si>
    <t>https://podminky.urs.cz/item/CS_URS_2025_02/713151258</t>
  </si>
  <si>
    <t>Skladba 2.B</t>
  </si>
  <si>
    <t>TEPELNÁ IZOLACE Z EXPANDOVANÉHO POLYSTYRENU EPS tl 260 mm</t>
  </si>
  <si>
    <t>116</t>
  </si>
  <si>
    <t>28372331</t>
  </si>
  <si>
    <t>deska EPS 100 pro konstrukce s běžným zatížením λ=0,037 tl 260mm</t>
  </si>
  <si>
    <t>-1147985492</t>
  </si>
  <si>
    <t>252,85*1,05 'Přepočtené koeficientem množství</t>
  </si>
  <si>
    <t>117</t>
  </si>
  <si>
    <t>1414264654</t>
  </si>
  <si>
    <t>118</t>
  </si>
  <si>
    <t>762083122</t>
  </si>
  <si>
    <t>Impregnace řeziva proti dřevokaznému hmyzu, houbám a plísním máčením třída ohrožení 3 a 4</t>
  </si>
  <si>
    <t>1887422731</t>
  </si>
  <si>
    <t>Impregnace řeziva máčením proti dřevokaznému hmyzu, houbám a plísním, třída ohrožení 3 a 4 (dřevo v exteriéru)</t>
  </si>
  <si>
    <t>https://podminky.urs.cz/item/CS_URS_2025_02/762083122</t>
  </si>
  <si>
    <t>D.01-1.1.3.5 PŮDORYS STŘECHY - NAVRŽENÝ STAV</t>
  </si>
  <si>
    <t>krov</t>
  </si>
  <si>
    <t>10,89</t>
  </si>
  <si>
    <t>latě a kontralatě</t>
  </si>
  <si>
    <t>0,371+0,353</t>
  </si>
  <si>
    <t>119</t>
  </si>
  <si>
    <t>762332122</t>
  </si>
  <si>
    <t>Montáž vázaných kcí krovů pravidelných pomocí ocelových spojek z hraněného řeziva pl přes 120 do 224 cm2</t>
  </si>
  <si>
    <t>1157013959</t>
  </si>
  <si>
    <t>Montáž vázaných konstrukcí krovů střech pultových, sedlových, valbových, stanových čtvercového nebo obdélníkového půdorysu z řeziva hraněného pomocí ocelových spojek (spojky ve specifikaci) průřezové plochy přes 120 do 224 cm2</t>
  </si>
  <si>
    <t>https://podminky.urs.cz/item/CS_URS_2025_02/762332122</t>
  </si>
  <si>
    <t>hraněné řezivo</t>
  </si>
  <si>
    <t>Lepené hranoly BSH</t>
  </si>
  <si>
    <t>3,35</t>
  </si>
  <si>
    <t>120</t>
  </si>
  <si>
    <t>Dodávka lepených hranolů BSH Gl24</t>
  </si>
  <si>
    <t>2069438150</t>
  </si>
  <si>
    <t>121</t>
  </si>
  <si>
    <t>RMAT0002</t>
  </si>
  <si>
    <t>Dodávka hraněného, středového řeziva C24</t>
  </si>
  <si>
    <t>-112283387</t>
  </si>
  <si>
    <t>122</t>
  </si>
  <si>
    <t>762341023</t>
  </si>
  <si>
    <t>Bednění střech rovných sklon do 60° z desek OSB tl 15 mm na pero a drážku šroubovaných na krokve</t>
  </si>
  <si>
    <t>408970437</t>
  </si>
  <si>
    <t>Bednění střech střech rovných sklonu do 60° s vyřezáním otvorů z dřevoštěpkových desek OSB šroubovaných na krokve na pero a drážku, tloušťky desky 15 mm</t>
  </si>
  <si>
    <t>https://podminky.urs.cz/item/CS_URS_2025_02/762341023</t>
  </si>
  <si>
    <t>DESKA OSB 3, P+D tl.15mm</t>
  </si>
  <si>
    <t>123</t>
  </si>
  <si>
    <t>762341250</t>
  </si>
  <si>
    <t>Montáž bednění střech rovných a šikmých sklonu do 60° z hoblovaných prken</t>
  </si>
  <si>
    <t>-1036340504</t>
  </si>
  <si>
    <t>Montáž bednění střech rovných a šikmých sklonu do 60° s vyřezáním otvorů z prken hoblovaných</t>
  </si>
  <si>
    <t>https://podminky.urs.cz/item/CS_URS_2025_02/762341250</t>
  </si>
  <si>
    <t>Střecha 2.A</t>
  </si>
  <si>
    <t>6,8*7,2</t>
  </si>
  <si>
    <t>124</t>
  </si>
  <si>
    <t>60515111</t>
  </si>
  <si>
    <t>řezivo jehličnaté boční prkno 20-30mm</t>
  </si>
  <si>
    <t>522615691</t>
  </si>
  <si>
    <t>0,235*1,05 'Přepočtené koeficientem množství</t>
  </si>
  <si>
    <t>125</t>
  </si>
  <si>
    <t>762342214</t>
  </si>
  <si>
    <t>Montáž laťování na střechách jednoduchých sklonu do 60° osové vzdálenosti přes 150 do 360 mm</t>
  </si>
  <si>
    <t>-1900461821</t>
  </si>
  <si>
    <t>Montáž laťování střech jednoduchých sklonu do 60° při osové vzdálenosti latí přes 150 do 360 mm</t>
  </si>
  <si>
    <t>https://podminky.urs.cz/item/CS_URS_2025_02/762342214</t>
  </si>
  <si>
    <t>126</t>
  </si>
  <si>
    <t>60514106</t>
  </si>
  <si>
    <t>řezivo jehličnaté lať pevnostní třída S10-13 průřez 40x60mm</t>
  </si>
  <si>
    <t>1097985120</t>
  </si>
  <si>
    <t>0,353*1,05 'Přepočtené koeficientem množství</t>
  </si>
  <si>
    <t>127</t>
  </si>
  <si>
    <t>762342511</t>
  </si>
  <si>
    <t>Montáž kontralatí na podklad bez tepelné izolace</t>
  </si>
  <si>
    <t>2087030673</t>
  </si>
  <si>
    <t>Montáž laťování montáž kontralatí na podklad bez tepelné izolace</t>
  </si>
  <si>
    <t>https://podminky.urs.cz/item/CS_URS_2025_02/762342511</t>
  </si>
  <si>
    <t>DŘEVĚNÉ STŘEŠNÍ KONTRALATĚ 60x40 á 3m/m2</t>
  </si>
  <si>
    <t>6,8*7,2*3</t>
  </si>
  <si>
    <t>128</t>
  </si>
  <si>
    <t>1226312407</t>
  </si>
  <si>
    <t>146,88*0,0024 'Přepočtené koeficientem množství</t>
  </si>
  <si>
    <t>129</t>
  </si>
  <si>
    <t>762361332</t>
  </si>
  <si>
    <t>Konstrukční a vyrovnávací vrstva pod klempířské prvky (atiky) z vodovzdorné překližky tl 21 mm</t>
  </si>
  <si>
    <t>592272780</t>
  </si>
  <si>
    <t>Konstrukční vrstva pod klempířské prvky pro oplechování horních ploch zdí a nadezdívek (atik) z vodovzdorné překližky šroubovaných do podkladu, tloušťky desky 21 mm</t>
  </si>
  <si>
    <t>https://podminky.urs.cz/item/CS_URS_2025_02/762361332</t>
  </si>
  <si>
    <t>0,4*2*31</t>
  </si>
  <si>
    <t>0,4*16,9</t>
  </si>
  <si>
    <t>130</t>
  </si>
  <si>
    <t>762395000</t>
  </si>
  <si>
    <t>Spojovací prostředky krovů, bednění, laťování, nadstřešních konstrukcí</t>
  </si>
  <si>
    <t>1430472854</t>
  </si>
  <si>
    <t>Spojovací prostředky krovů, bednění a laťování, nadstřešních konstrukcí svorníky, prkna, hřebíky, pásová ocel, vruty</t>
  </si>
  <si>
    <t>https://podminky.urs.cz/item/CS_URS_2025_02/762395000</t>
  </si>
  <si>
    <t>131</t>
  </si>
  <si>
    <t>762421023</t>
  </si>
  <si>
    <t>Obložení stropu z desek OSB tl 15 mm nebroušených na pero a drážku šroubovaných</t>
  </si>
  <si>
    <t>-764361142</t>
  </si>
  <si>
    <t>Obložení stropů nebo střešních podhledů z dřevoštěpkových desek OSB šroubovaných na pero a drážku nebroušených, tloušťky desky 15 mm</t>
  </si>
  <si>
    <t>https://podminky.urs.cz/item/CS_URS_2025_02/762421023</t>
  </si>
  <si>
    <t>Podhled 3.A m.č. 1.33</t>
  </si>
  <si>
    <t>132</t>
  </si>
  <si>
    <t>-1589226725</t>
  </si>
  <si>
    <t>Venkovní podhled z dřevovláknité desky</t>
  </si>
  <si>
    <t>1,9*7,05</t>
  </si>
  <si>
    <t>133</t>
  </si>
  <si>
    <t>60715193.R</t>
  </si>
  <si>
    <t>-1154190662</t>
  </si>
  <si>
    <t>13,395*1,1 'Přepočtené koeficientem množství</t>
  </si>
  <si>
    <t>134</t>
  </si>
  <si>
    <t>746256021</t>
  </si>
  <si>
    <t>135</t>
  </si>
  <si>
    <t>763121411</t>
  </si>
  <si>
    <t>SDK stěna předsazená tl 62,5 mm profil CW+UW 50 deska 1xA 12,5 bez izolace EI 15</t>
  </si>
  <si>
    <t>572451913</t>
  </si>
  <si>
    <t>Stěna předsazená ze sádrokartonových desek s nosnou konstrukcí z ocelových profilů CW, UW jednoduše opláštěná deskou standardní A tl. 12,5 mm bez izolace, EI 15, stěna tl. 62,5 mm, profil 50</t>
  </si>
  <si>
    <t>https://podminky.urs.cz/item/CS_URS_2025_02/763121411</t>
  </si>
  <si>
    <t>SDK kontrukce pro zahrytí svislého potrubí m.č. 1.33</t>
  </si>
  <si>
    <t>(0,54+0,32)*2,8</t>
  </si>
  <si>
    <t>136</t>
  </si>
  <si>
    <t>-1497367016</t>
  </si>
  <si>
    <t>Skladba 2.B, 2.C, 2.D a 3.A - všechny místnosti nově budované stavby</t>
  </si>
  <si>
    <t>162,85+29,16+27,73</t>
  </si>
  <si>
    <t>137</t>
  </si>
  <si>
    <t>1649082554</t>
  </si>
  <si>
    <t>Skladba 2.C m.č 1.16, 1.20, 1.22, 1.24, 1.26-1.28,1.30</t>
  </si>
  <si>
    <t>29,16</t>
  </si>
  <si>
    <t>138</t>
  </si>
  <si>
    <t>1784116857</t>
  </si>
  <si>
    <t>Skladba 2.B, 2.B a 3.A</t>
  </si>
  <si>
    <t>m.č. 1.15, 1.17-1.19, 1.21, 1.23, 1.24, 1.25, 1.29, 1.31-1.33</t>
  </si>
  <si>
    <t>190,58</t>
  </si>
  <si>
    <t>139</t>
  </si>
  <si>
    <t>-1375065996</t>
  </si>
  <si>
    <t>190,58*1,05 'Přepočtené koeficientem množství</t>
  </si>
  <si>
    <t>140</t>
  </si>
  <si>
    <t>-1954598173</t>
  </si>
  <si>
    <t>141</t>
  </si>
  <si>
    <t>763131721</t>
  </si>
  <si>
    <t>SDK podhled skoková změna v do 0,5 m</t>
  </si>
  <si>
    <t>1973051730</t>
  </si>
  <si>
    <t>Podhled ze sádrokartonových desek ostatní práce a konstrukce na podhledech ze sádrokartonových desek skokové změny výšky podhledu do 0,5 m</t>
  </si>
  <si>
    <t>https://podminky.urs.cz/item/CS_URS_2025_02/763131721</t>
  </si>
  <si>
    <t>vzt kastlíky</t>
  </si>
  <si>
    <t>2,605+2,8*2+3,6*4</t>
  </si>
  <si>
    <t>142</t>
  </si>
  <si>
    <t>763131722</t>
  </si>
  <si>
    <t>SDK podhled skoková změna v přes 0,5 m</t>
  </si>
  <si>
    <t>491873417</t>
  </si>
  <si>
    <t>Podhled ze sádrokartonových desek ostatní práce a konstrukce na podhledech ze sádrokartonových desek skokové změny výšky podhledu přes 0,5 m</t>
  </si>
  <si>
    <t>https://podminky.urs.cz/item/CS_URS_2025_02/763131722</t>
  </si>
  <si>
    <t>VZT kastlíky</t>
  </si>
  <si>
    <t>7,475*2</t>
  </si>
  <si>
    <t>143</t>
  </si>
  <si>
    <t>763732113</t>
  </si>
  <si>
    <t>Montáž střešní konstrukce z příhradových vazníků konstrukční dl do 9 m</t>
  </si>
  <si>
    <t>7572053</t>
  </si>
  <si>
    <t>Montáž střešní konstrukce z vazníků příhradových, konstrukční délky do 9,0 m</t>
  </si>
  <si>
    <t>https://podminky.urs.cz/item/CS_URS_2025_02/763732113</t>
  </si>
  <si>
    <t>nové příhradové nosníky</t>
  </si>
  <si>
    <t>7*8,05</t>
  </si>
  <si>
    <t>144</t>
  </si>
  <si>
    <t>60512200.R</t>
  </si>
  <si>
    <t>příhradový vazník sedlový sušený impregnovaný dl do 9m vč. spoj materiálu</t>
  </si>
  <si>
    <t>-177857604</t>
  </si>
  <si>
    <t xml:space="preserve">příhradový vazník sedlový sušený  impregnovaný dl do 9m vč. spoj materiálu</t>
  </si>
  <si>
    <t>56,35*1,02 'Přepočtené koeficientem množství</t>
  </si>
  <si>
    <t>145</t>
  </si>
  <si>
    <t>-1700162845</t>
  </si>
  <si>
    <t>146</t>
  </si>
  <si>
    <t>764011615.R</t>
  </si>
  <si>
    <t>Přechodová lišta z Pz s upraveným povrchem rš 380 mm</t>
  </si>
  <si>
    <t>1208230206</t>
  </si>
  <si>
    <t>Přechodová lišta z pozinkovaného plechu s povrchovou úpravou rš 380 mm</t>
  </si>
  <si>
    <t>0,8 "K.14</t>
  </si>
  <si>
    <t>147</t>
  </si>
  <si>
    <t>764101133</t>
  </si>
  <si>
    <t>Montáž krytiny střechy rovné drážkováním z tabulí sklonu přes 30 do 60°</t>
  </si>
  <si>
    <t>-827603525</t>
  </si>
  <si>
    <t>Montáž krytiny z plechu s úpravou u okapů, prostupů a výčnělků střechy rovné drážkováním z tabulí, sklon střechy přes 30 do 60°</t>
  </si>
  <si>
    <t>https://podminky.urs.cz/item/CS_URS_2025_02/764101133</t>
  </si>
  <si>
    <t>148</t>
  </si>
  <si>
    <t>55350263</t>
  </si>
  <si>
    <t>tabule plechová tvrdá tl 0,6mm s povrchovou úpravou</t>
  </si>
  <si>
    <t>-295273315</t>
  </si>
  <si>
    <t>48,96*1,1 'Přepočtené koeficientem množství</t>
  </si>
  <si>
    <t>149</t>
  </si>
  <si>
    <t>764211605.R</t>
  </si>
  <si>
    <t>Oplechování větraného hřebene z oblých hřebenáčů s větracím pásem z Pz s povrch úpravou rš 396 mm</t>
  </si>
  <si>
    <t>-1337138176</t>
  </si>
  <si>
    <t>Oplechování střešních prvků z pozinkovaného plechu s povrchovou úpravou hřebene větraného z hřebenáčů oblých s větracím pásem rš 396 mm</t>
  </si>
  <si>
    <t>https://podminky.urs.cz/item/CS_URS_2025_02/764211605.R</t>
  </si>
  <si>
    <t>6,82 "K.22</t>
  </si>
  <si>
    <t>150</t>
  </si>
  <si>
    <t>764212635.R</t>
  </si>
  <si>
    <t>Oplechování štítu závětrnou lištou z Pz s povrchovou úpravou rš 412 mm</t>
  </si>
  <si>
    <t>1364428204</t>
  </si>
  <si>
    <t>Oplechování střešních prvků z pozinkovaného plechu s povrchovou úpravou štítu závětrnou lištou rš 412 mm</t>
  </si>
  <si>
    <t>6,75 "K.8</t>
  </si>
  <si>
    <t>151</t>
  </si>
  <si>
    <t>764212636.R</t>
  </si>
  <si>
    <t>Oplechování štítu závětrnou lištou z Pz s povrchovou úpravou rš 460 mm</t>
  </si>
  <si>
    <t>-1323733874</t>
  </si>
  <si>
    <t>Oplechování střešních prvků z pozinkovaného plechu s povrchovou úpravou štítu závětrnou lištou rš 460 mm</t>
  </si>
  <si>
    <t>36,65 "K.11</t>
  </si>
  <si>
    <t>152</t>
  </si>
  <si>
    <t>764212661.R</t>
  </si>
  <si>
    <t>Oplechování rovné okapové hrany z Pz s povrchovou úpravou rš 138 mm</t>
  </si>
  <si>
    <t>449438671</t>
  </si>
  <si>
    <t>Oplechování střešních prvků z pozinkovaného plechu s povrchovou úpravou okapu střechy rovné okapovým plechem rš 138 mm</t>
  </si>
  <si>
    <t>36,65 "K.10</t>
  </si>
  <si>
    <t>153</t>
  </si>
  <si>
    <t>764212662.R</t>
  </si>
  <si>
    <t>Oplechování rovné - příponka z Pz s povrchovou úpravou rš 200 mm</t>
  </si>
  <si>
    <t>366857333</t>
  </si>
  <si>
    <t>Oplechování střešních prvků z pozinkovaného plechu s povrchovou úpravou okapu střechy rovné příponka rš 200 mm</t>
  </si>
  <si>
    <t>6,9 "K.9b</t>
  </si>
  <si>
    <t>154</t>
  </si>
  <si>
    <t>764212663</t>
  </si>
  <si>
    <t>Oplechování rovné okapové hrany z Pz s povrchovou úpravou rš 250 mm</t>
  </si>
  <si>
    <t>621040800</t>
  </si>
  <si>
    <t>Oplechování střešních prvků z pozinkovaného plechu s povrchovou úpravou okapu střechy rovné okapovým plechem rš 250 mm</t>
  </si>
  <si>
    <t>https://podminky.urs.cz/item/CS_URS_2025_02/764212663</t>
  </si>
  <si>
    <t>31,035 "K.9a</t>
  </si>
  <si>
    <t>155</t>
  </si>
  <si>
    <t>764213455.R</t>
  </si>
  <si>
    <t>Sněhový zachytávač krytiny z Pz plechu průběžný jednotrubkový</t>
  </si>
  <si>
    <t>1573791275</t>
  </si>
  <si>
    <t>Oplechování střešních prvků z pozinkovaného plechu sněhový zachytávač průbežný</t>
  </si>
  <si>
    <t>D.01-1.1.3.20 VÝPIS KLEMPÍŘSKÝCH VÝROBKŮ</t>
  </si>
  <si>
    <t>K.23</t>
  </si>
  <si>
    <t>6,9</t>
  </si>
  <si>
    <t>156</t>
  </si>
  <si>
    <t>764216603</t>
  </si>
  <si>
    <t>Oplechování rovných parapetů mechanicky kotvené z Pz s povrchovou úpravou rš 250 mm</t>
  </si>
  <si>
    <t>-1964745499</t>
  </si>
  <si>
    <t>Oplechování parapetů z pozinkovaného plechu s povrchovou úpravou rovných mechanicky kotvené, bez rohů rš 250 mm</t>
  </si>
  <si>
    <t>https://podminky.urs.cz/item/CS_URS_2025_02/764216603</t>
  </si>
  <si>
    <t>8,2 "K.1</t>
  </si>
  <si>
    <t>4,65 "K.2</t>
  </si>
  <si>
    <t>1,25 "K.3</t>
  </si>
  <si>
    <t>1,05 "K.4</t>
  </si>
  <si>
    <t>157</t>
  </si>
  <si>
    <t>764311604.R</t>
  </si>
  <si>
    <t xml:space="preserve">Lemování rovných zdí střech s krytinou prejzovou nebo vlnitou z Pz s povrchovou úpravou rš 313  mm</t>
  </si>
  <si>
    <t>508527249</t>
  </si>
  <si>
    <t>Lemování zdí z pozinkovaného plechu s povrchovou úpravou boční nebo horní rovné, střech s krytinou prejzovou nebo vlnitou rš 313 mm</t>
  </si>
  <si>
    <t>https://podminky.urs.cz/item/CS_URS_2025_02/764311604.R</t>
  </si>
  <si>
    <t>1,2 "K.13</t>
  </si>
  <si>
    <t>158</t>
  </si>
  <si>
    <t>764311613.R</t>
  </si>
  <si>
    <t>Lemování rovných zdí střech s krytinou skládanou z Pz s povrchovou úpravou rš 170 mm</t>
  </si>
  <si>
    <t>2092405022</t>
  </si>
  <si>
    <t>Lemování zdí z pozinkovaného plechu s povrchovou úpravou boční nebo horní rovné, střech s krytinou skládanou mimo prejzovou rš 170 mm</t>
  </si>
  <si>
    <t>10,76"K.12</t>
  </si>
  <si>
    <t>159</t>
  </si>
  <si>
    <t>-961400897</t>
  </si>
  <si>
    <t>31,03 "K.19</t>
  </si>
  <si>
    <t>6,9 "K.20</t>
  </si>
  <si>
    <t>160</t>
  </si>
  <si>
    <t>1531599994</t>
  </si>
  <si>
    <t>6,72 "K.15</t>
  </si>
  <si>
    <t>3,5 "K.17</t>
  </si>
  <si>
    <t>161</t>
  </si>
  <si>
    <t>138150693</t>
  </si>
  <si>
    <t>162</t>
  </si>
  <si>
    <t>765191001</t>
  </si>
  <si>
    <t>Montáž pojistné hydroizolační nebo parotěsné fólie kladené ve sklonu do 20° lepením na bednění nebo izolaci</t>
  </si>
  <si>
    <t>45399046</t>
  </si>
  <si>
    <t>Montáž pojistné hydroizolační nebo parotěsné fólie kladené ve sklonu do 20° lepením (vodotěsné podstřeší) na bednění nebo tepelnou izolaci</t>
  </si>
  <si>
    <t>https://podminky.urs.cz/item/CS_URS_2025_02/765191001</t>
  </si>
  <si>
    <t>Skladba 2.A</t>
  </si>
  <si>
    <t>DIFÚZNĚ PROPUSTNÁ FÓLIE LEHKÉHO TYPU PRO ZACHYCENÍ A ODVOD PRONIKLÉ VODY POD KRYTINU</t>
  </si>
  <si>
    <t>163</t>
  </si>
  <si>
    <t>28329050</t>
  </si>
  <si>
    <t>fólie kontaktní difuzně propustná pro doplňkovou hydroizolační vrstvu, třívrstvá mikroporézní PP 170g/m2 s integrovanou samolepící páskou</t>
  </si>
  <si>
    <t>-1028713439</t>
  </si>
  <si>
    <t>164</t>
  </si>
  <si>
    <t>998765201</t>
  </si>
  <si>
    <t>Přesun hmot procentní pro krytiny skládané v objektech v do 6 m</t>
  </si>
  <si>
    <t>-560871340</t>
  </si>
  <si>
    <t>Přesun hmot pro krytiny skládané stanovený procentní sazbou (%) z ceny vodorovná dopravní vzdálenost do 50 m základní v objektech výšky do 6 m</t>
  </si>
  <si>
    <t>https://podminky.urs.cz/item/CS_URS_2025_02/998765201</t>
  </si>
  <si>
    <t>165</t>
  </si>
  <si>
    <t>1035409133</t>
  </si>
  <si>
    <t>166</t>
  </si>
  <si>
    <t>-1185322795</t>
  </si>
  <si>
    <t>219,74*1,111 'Přepočtené koeficientem množství</t>
  </si>
  <si>
    <t>167</t>
  </si>
  <si>
    <t>1624613044</t>
  </si>
  <si>
    <t>okna O.01-O.05</t>
  </si>
  <si>
    <t>2*0,75*4+1,5*1,34*2+1,5*1,34+1,2*1,34+1*1,34</t>
  </si>
  <si>
    <t>168</t>
  </si>
  <si>
    <t>611.O01</t>
  </si>
  <si>
    <t>plastové okno otvítavé/sklopné 2000x750</t>
  </si>
  <si>
    <t>1501378173</t>
  </si>
  <si>
    <t>169</t>
  </si>
  <si>
    <t>611.O02</t>
  </si>
  <si>
    <t>plastové okno otvíravé/sklopné 1500/1340</t>
  </si>
  <si>
    <t>427062909</t>
  </si>
  <si>
    <t>170</t>
  </si>
  <si>
    <t>611.O03</t>
  </si>
  <si>
    <t>plastové okno posuvné1500/1340</t>
  </si>
  <si>
    <t>793163246</t>
  </si>
  <si>
    <t>171</t>
  </si>
  <si>
    <t>611.O04</t>
  </si>
  <si>
    <t>plastové okno otvíravé/skloné 1200/1340</t>
  </si>
  <si>
    <t>1643971906</t>
  </si>
  <si>
    <t>172</t>
  </si>
  <si>
    <t>611.O05</t>
  </si>
  <si>
    <t>plastové okno otvíraví/sklopné 1000/1340</t>
  </si>
  <si>
    <t>1508406390</t>
  </si>
  <si>
    <t>173</t>
  </si>
  <si>
    <t>1401788406</t>
  </si>
  <si>
    <t>dveře D09, D10</t>
  </si>
  <si>
    <t>5+1</t>
  </si>
  <si>
    <t>174</t>
  </si>
  <si>
    <t>DVEŘE JEDNOKŘÍDLÉ 700/1970</t>
  </si>
  <si>
    <t>2119994806</t>
  </si>
  <si>
    <t>175</t>
  </si>
  <si>
    <t>1457180710</t>
  </si>
  <si>
    <t>176</t>
  </si>
  <si>
    <t>766660002</t>
  </si>
  <si>
    <t>Montáž dveřních křídel otvíravých jednokřídlových š přes 0,8 m do ocelové zárubně</t>
  </si>
  <si>
    <t>775112031</t>
  </si>
  <si>
    <t>Montáž dveřních křídel dřevěných nebo plastových otevíravých do ocelové zárubně povrchově upravených jednokřídlových, šířky přes 800 mm</t>
  </si>
  <si>
    <t>https://podminky.urs.cz/item/CS_URS_2025_02/766660002</t>
  </si>
  <si>
    <t>dveře D06, D07</t>
  </si>
  <si>
    <t>2+1</t>
  </si>
  <si>
    <t>177</t>
  </si>
  <si>
    <t>D06</t>
  </si>
  <si>
    <t>DVEŘE JEDNOKŘÍDLÉ 1000/1970</t>
  </si>
  <si>
    <t>329772437</t>
  </si>
  <si>
    <t>178</t>
  </si>
  <si>
    <t>D07</t>
  </si>
  <si>
    <t>-288901296</t>
  </si>
  <si>
    <t>179</t>
  </si>
  <si>
    <t>766660022</t>
  </si>
  <si>
    <t>Montáž dveřních křídel otvíravých jednokřídlových š přes 0,8 m požárních do ocelové zárubně</t>
  </si>
  <si>
    <t>-278931157</t>
  </si>
  <si>
    <t>Montáž dveřních křídel dřevěných nebo plastových otevíravých do ocelové zárubně protipožárních jednokřídlových, šířky přes 800 mm</t>
  </si>
  <si>
    <t>https://podminky.urs.cz/item/CS_URS_2025_02/766660022</t>
  </si>
  <si>
    <t>dveře D02, D03</t>
  </si>
  <si>
    <t>1+1</t>
  </si>
  <si>
    <t>180</t>
  </si>
  <si>
    <t>D02</t>
  </si>
  <si>
    <t>DVEŘE JEDNOKŘÍDLÉ 900/1970 EW15 DP3-C</t>
  </si>
  <si>
    <t>1809242188</t>
  </si>
  <si>
    <t>181</t>
  </si>
  <si>
    <t>D03</t>
  </si>
  <si>
    <t>1576403656</t>
  </si>
  <si>
    <t>182</t>
  </si>
  <si>
    <t>766660031</t>
  </si>
  <si>
    <t>Montáž dveřních křídel otvíravých dvoukřídlových požárních do ocelové zárubně</t>
  </si>
  <si>
    <t>-620484648</t>
  </si>
  <si>
    <t>Montáž dveřních křídel dřevěných nebo plastových otevíravých do ocelové zárubně protipožárních dvoukřídlových jakékoliv šířky</t>
  </si>
  <si>
    <t>https://podminky.urs.cz/item/CS_URS_2025_02/766660031</t>
  </si>
  <si>
    <t>dveře D01</t>
  </si>
  <si>
    <t>183</t>
  </si>
  <si>
    <t>D.01</t>
  </si>
  <si>
    <t xml:space="preserve">VNITŘNÍ DVEŘE DVOUKŘÍDLÉ 1600/1970 </t>
  </si>
  <si>
    <t>-1782686131</t>
  </si>
  <si>
    <t>251</t>
  </si>
  <si>
    <t>650213179</t>
  </si>
  <si>
    <t>okna O01-O05</t>
  </si>
  <si>
    <t>2*4 "O01</t>
  </si>
  <si>
    <t>1,5*2 "O02</t>
  </si>
  <si>
    <t>1,5 "O03</t>
  </si>
  <si>
    <t>1,2 "O04</t>
  </si>
  <si>
    <t>1 "O05</t>
  </si>
  <si>
    <t>252</t>
  </si>
  <si>
    <t>-1825749152</t>
  </si>
  <si>
    <t>184</t>
  </si>
  <si>
    <t>F1</t>
  </si>
  <si>
    <t>DŘEVĚNÉ ŽEBŘINY</t>
  </si>
  <si>
    <t>-531690487</t>
  </si>
  <si>
    <t>D.01-1.1.3.22 VÝPIS VNITŘNÍHO VYBAVENÍ</t>
  </si>
  <si>
    <t>185</t>
  </si>
  <si>
    <t>F2</t>
  </si>
  <si>
    <t>BAROVÝ PULT</t>
  </si>
  <si>
    <t>-12467495</t>
  </si>
  <si>
    <t>186</t>
  </si>
  <si>
    <t>F3</t>
  </si>
  <si>
    <t>MASIVNÍ DŘEVĚNÁ LAMELOVÁ STĚNA DO INTERIÉRU</t>
  </si>
  <si>
    <t>-1395263340</t>
  </si>
  <si>
    <t>187</t>
  </si>
  <si>
    <t>F4</t>
  </si>
  <si>
    <t>WC MADLO NÁSTĚNNÉ - VODOROVNÉ</t>
  </si>
  <si>
    <t>-1059173971</t>
  </si>
  <si>
    <t>188</t>
  </si>
  <si>
    <t>F5</t>
  </si>
  <si>
    <t>WC MADLO NÁSTĚNNÉ - SVISLÉ</t>
  </si>
  <si>
    <t>-1448517846</t>
  </si>
  <si>
    <t>189</t>
  </si>
  <si>
    <t>F6</t>
  </si>
  <si>
    <t>WC MADLO SKLOPNÉ</t>
  </si>
  <si>
    <t>-879929044</t>
  </si>
  <si>
    <t>190</t>
  </si>
  <si>
    <t>F7</t>
  </si>
  <si>
    <t>SKLOPNÉ SEDÁTKO SPRCHY</t>
  </si>
  <si>
    <t>-727689453</t>
  </si>
  <si>
    <t>191</t>
  </si>
  <si>
    <t>F8</t>
  </si>
  <si>
    <t>SKLOPNÉ ZRCADLO 600x600 mm</t>
  </si>
  <si>
    <t>-1316471342</t>
  </si>
  <si>
    <t>192</t>
  </si>
  <si>
    <t>F9</t>
  </si>
  <si>
    <t>SKLOPNÉ ZRCADLO 400x600 mm</t>
  </si>
  <si>
    <t>-1576603117</t>
  </si>
  <si>
    <t>193</t>
  </si>
  <si>
    <t>F10</t>
  </si>
  <si>
    <t>DÁVKOVAČ TEKUTÉHO MÝDLA, NA STĚNU</t>
  </si>
  <si>
    <t>-1911320644</t>
  </si>
  <si>
    <t>194</t>
  </si>
  <si>
    <t>F11</t>
  </si>
  <si>
    <t>ZÁSOBNÍK NA TOALETNÍ PAPÍR, NA STĚNU</t>
  </si>
  <si>
    <t>334515259</t>
  </si>
  <si>
    <t>195</t>
  </si>
  <si>
    <t>F12</t>
  </si>
  <si>
    <t>WC ŠTĚTKA, NA STĚNU</t>
  </si>
  <si>
    <t>1838593863</t>
  </si>
  <si>
    <t>196</t>
  </si>
  <si>
    <t>F13</t>
  </si>
  <si>
    <t>VESTAVĚNÉ ZRCADLO 600x600 mm</t>
  </si>
  <si>
    <t>-198178462</t>
  </si>
  <si>
    <t>197</t>
  </si>
  <si>
    <t>F14</t>
  </si>
  <si>
    <t>VESTAVĚNÉ ZRCADLO 400x600 mm</t>
  </si>
  <si>
    <t>-2091991352</t>
  </si>
  <si>
    <t>198</t>
  </si>
  <si>
    <t>F15</t>
  </si>
  <si>
    <t>ZÁSOBNÍK NA PAPÍROVÉ RUČNÍKY, NA STĚNU</t>
  </si>
  <si>
    <t>79520212</t>
  </si>
  <si>
    <t>199</t>
  </si>
  <si>
    <t>F16</t>
  </si>
  <si>
    <t>ŠATNÍ LAVICE S OPĚRADLEM A VĚŠÁKEM 2000x355x1740</t>
  </si>
  <si>
    <t>1772184453</t>
  </si>
  <si>
    <t>200</t>
  </si>
  <si>
    <t>F17</t>
  </si>
  <si>
    <t>ŠATNÍ LAVICE S OPĚRADLEM A VĚŠÁKEM 1500x355x1740</t>
  </si>
  <si>
    <t>-2008475001</t>
  </si>
  <si>
    <t>201</t>
  </si>
  <si>
    <t>F18</t>
  </si>
  <si>
    <t>ŠATNÍ LAVICE S OPĚRADLEM A VĚŠÁKEM 1000x355x1740</t>
  </si>
  <si>
    <t>711395330</t>
  </si>
  <si>
    <t>202</t>
  </si>
  <si>
    <t>F19</t>
  </si>
  <si>
    <t>ŠATNÍ LAVICE 2000x330x460</t>
  </si>
  <si>
    <t>-1968591080</t>
  </si>
  <si>
    <t>203</t>
  </si>
  <si>
    <t>F20</t>
  </si>
  <si>
    <t>ŠATNÍ LAVICE 1000x330x460</t>
  </si>
  <si>
    <t>-670109529</t>
  </si>
  <si>
    <t>204</t>
  </si>
  <si>
    <t>F21</t>
  </si>
  <si>
    <t>NÁSTĚNÝ VĚŠÁK</t>
  </si>
  <si>
    <t>1422932806</t>
  </si>
  <si>
    <t>205</t>
  </si>
  <si>
    <t>52381191</t>
  </si>
  <si>
    <t>206</t>
  </si>
  <si>
    <t>767163112</t>
  </si>
  <si>
    <t>Montáž přímého kovového zábradlí z do ocelové konstrukce v rovině v exteriéru</t>
  </si>
  <si>
    <t>556499857</t>
  </si>
  <si>
    <t>Montáž zábradlí přímého v exteriéru v rovině (na rovné ploše) kotveného do ocelové konstrukce</t>
  </si>
  <si>
    <t>https://podminky.urs.cz/item/CS_URS_2025_02/767163112</t>
  </si>
  <si>
    <t>D.01-1.1.3.19 VÝPIS ZÁMEČNICKÝCH VÝROBKŮ</t>
  </si>
  <si>
    <t>1,83 "Z.2</t>
  </si>
  <si>
    <t>207</t>
  </si>
  <si>
    <t>Z.2</t>
  </si>
  <si>
    <t>VENKOVNÍ ZÁBRADLÍ KOTVENÉ DO KOTEVNÍ PLOTNY</t>
  </si>
  <si>
    <t>-1636478041</t>
  </si>
  <si>
    <t>208</t>
  </si>
  <si>
    <t>767163122</t>
  </si>
  <si>
    <t>Montáž přímého kovového zábradlí do betonu v rovině v exteriéru</t>
  </si>
  <si>
    <t>-1971869434</t>
  </si>
  <si>
    <t>Montáž zábradlí přímého v exteriéru v rovině (na rovné ploše) kotveného do betonu</t>
  </si>
  <si>
    <t>https://podminky.urs.cz/item/CS_URS_2025_02/767163122</t>
  </si>
  <si>
    <t>6,874 "Z.1</t>
  </si>
  <si>
    <t>209</t>
  </si>
  <si>
    <t>Z.1</t>
  </si>
  <si>
    <t>VENKOVNÍ ZÁBRADLÍ KOTVENÉ DO OPĚRNÉ ZÍDKY</t>
  </si>
  <si>
    <t>-1383016553</t>
  </si>
  <si>
    <t>210</t>
  </si>
  <si>
    <t>767311310.R</t>
  </si>
  <si>
    <t>Montáž světlíků podélných nebo příčných rozpětí 2000 mm se zasklením</t>
  </si>
  <si>
    <t>-25049019</t>
  </si>
  <si>
    <t>Montáž světlíků podélných nebo příčných se zasklením, rozpětí 2000 mm</t>
  </si>
  <si>
    <t>světlík O.11</t>
  </si>
  <si>
    <t>0,6*2</t>
  </si>
  <si>
    <t>211</t>
  </si>
  <si>
    <t>611O11</t>
  </si>
  <si>
    <t>Světlík otevíravý 2000x600 mm</t>
  </si>
  <si>
    <t>-1066789015</t>
  </si>
  <si>
    <t>212</t>
  </si>
  <si>
    <t>767531211</t>
  </si>
  <si>
    <t>Montáž vstupních kovových nebo plastových rohoží čisticích zón plochy do 0,5 m2</t>
  </si>
  <si>
    <t>-1358043011</t>
  </si>
  <si>
    <t>Montáž vstupních čisticích zón z rohoží kovových nebo plastových plochy do 0,5 m2</t>
  </si>
  <si>
    <t>https://podminky.urs.cz/item/CS_URS_2025_02/767531211</t>
  </si>
  <si>
    <t>7 "E1</t>
  </si>
  <si>
    <t>213</t>
  </si>
  <si>
    <t>69752035</t>
  </si>
  <si>
    <t>rohož vstupní samonosná kovová - škrabák v 20mm</t>
  </si>
  <si>
    <t>1466921027</t>
  </si>
  <si>
    <t>7*0,375 'Přepočtené koeficientem množství</t>
  </si>
  <si>
    <t>214</t>
  </si>
  <si>
    <t>767995116</t>
  </si>
  <si>
    <t>Montáž atypických zámečnických konstrukcí hmotnosti přes 100 do 250 kg</t>
  </si>
  <si>
    <t>kg</t>
  </si>
  <si>
    <t>-100166060</t>
  </si>
  <si>
    <t>Montáž ostatních atypických zámečnických konstrukcí hmotnosti přes 100 do 250 kg</t>
  </si>
  <si>
    <t>https://podminky.urs.cz/item/CS_URS_2025_02/767995116</t>
  </si>
  <si>
    <t>D.01-1.1.3.21 VÝPIS ZÁMEČNICKÝCH VÝROBKŮ</t>
  </si>
  <si>
    <t>Z. 4 PODSTAVNÁ KONSTRUKCE VZT</t>
  </si>
  <si>
    <t>(4*0,3+4*0,35)*11,3+(2,86*2+2*1,62)*14,8</t>
  </si>
  <si>
    <t>Z.5 PODSTAVNÁ KONSTRUKCE VZT</t>
  </si>
  <si>
    <t>(4*0,3+4*0,35)*11,3+(2,96*2+2*1,62)*14,8</t>
  </si>
  <si>
    <t>Z.6 PODSTAVNÁ KONSTRUKCE TČ</t>
  </si>
  <si>
    <t>(4*0,32+4*0,34)*11,3+(3,2*2+0,65*4)*14,8</t>
  </si>
  <si>
    <t>215</t>
  </si>
  <si>
    <t>RMAT0007</t>
  </si>
  <si>
    <t>podstavné nohy Jekl 80/80/5</t>
  </si>
  <si>
    <t>-1890668484</t>
  </si>
  <si>
    <t>88,592*1,1 'Přepočtené koeficientem množství</t>
  </si>
  <si>
    <t>216</t>
  </si>
  <si>
    <t>RMAT0008</t>
  </si>
  <si>
    <t>rám UE 140</t>
  </si>
  <si>
    <t>-1924554832</t>
  </si>
  <si>
    <t>401,376*1,1 'Přepočtené koeficientem množství</t>
  </si>
  <si>
    <t>217</t>
  </si>
  <si>
    <t>Z.3</t>
  </si>
  <si>
    <t>KOTEVNÍ PLOTNA 150x150 mm</t>
  </si>
  <si>
    <t>-37802076</t>
  </si>
  <si>
    <t>5"Z.3</t>
  </si>
  <si>
    <t>218</t>
  </si>
  <si>
    <t>767531231</t>
  </si>
  <si>
    <t>Osazení záchytné vany pod vstupní rohož čisticích zón plochy do 0,5 m2</t>
  </si>
  <si>
    <t>1501239082</t>
  </si>
  <si>
    <t>Montáž vstupních čisticích zón z rohoží osazení záchytné vany plochy do 0,5 m2</t>
  </si>
  <si>
    <t>https://podminky.urs.cz/item/CS_URS_2025_02/767531231</t>
  </si>
  <si>
    <t>219</t>
  </si>
  <si>
    <t>69752163</t>
  </si>
  <si>
    <t>vana záchytná čistících zón z nerezového plechu včetně rámu do 0,5m2</t>
  </si>
  <si>
    <t>1790271153</t>
  </si>
  <si>
    <t>220</t>
  </si>
  <si>
    <t>1534309676</t>
  </si>
  <si>
    <t>Dveře D.13, D.14, D.15 a D.19</t>
  </si>
  <si>
    <t>1+1+5+1</t>
  </si>
  <si>
    <t>221</t>
  </si>
  <si>
    <t>D13</t>
  </si>
  <si>
    <t xml:space="preserve"> VSTUPNÍ VENKOVNÍ HLINÍKOVÉ DVEŘE JEDNOKŘÍDLÉ 1100/2290</t>
  </si>
  <si>
    <t>-1079173303</t>
  </si>
  <si>
    <t>222</t>
  </si>
  <si>
    <t>D14</t>
  </si>
  <si>
    <t xml:space="preserve"> VSTUPNÍ VENKOVNÍ HLINÍKOVÉ DVEŘE JEDNOKŘÍDLÉ 1200/2290</t>
  </si>
  <si>
    <t>-1697579426</t>
  </si>
  <si>
    <t>223</t>
  </si>
  <si>
    <t>D15</t>
  </si>
  <si>
    <t xml:space="preserve"> VSTUPNÍ VENKOVNÍ HLINÍKOVÉ DVEŘE JEDNOKŘÍDLÉ 1100/2120</t>
  </si>
  <si>
    <t>2029737998</t>
  </si>
  <si>
    <t>224</t>
  </si>
  <si>
    <t xml:space="preserve"> VSTUPNÍ VENKOVNÍ HLINÍKOVÉ DVEŘE JEDNOKŘÍDLÉ 1000/2120</t>
  </si>
  <si>
    <t>-579696501</t>
  </si>
  <si>
    <t>225</t>
  </si>
  <si>
    <t>1136679915</t>
  </si>
  <si>
    <t>226</t>
  </si>
  <si>
    <t>-1697539022</t>
  </si>
  <si>
    <t>227</t>
  </si>
  <si>
    <t>1939643260</t>
  </si>
  <si>
    <t>228</t>
  </si>
  <si>
    <t>2046947552</t>
  </si>
  <si>
    <t>soklíky v. 70 mm</t>
  </si>
  <si>
    <t>9,25 "m.č. 1.17</t>
  </si>
  <si>
    <t>7,27 "m.č. 1.18</t>
  </si>
  <si>
    <t>9,77 "m.č. 1.25</t>
  </si>
  <si>
    <t>229</t>
  </si>
  <si>
    <t>1255677992</t>
  </si>
  <si>
    <t>26,29*1,1 'Přepočtené koeficientem množství</t>
  </si>
  <si>
    <t>230</t>
  </si>
  <si>
    <t>-1289937664</t>
  </si>
  <si>
    <t>231</t>
  </si>
  <si>
    <t>224632459</t>
  </si>
  <si>
    <t>77,6*1,15 'Přepočtené koeficientem množství</t>
  </si>
  <si>
    <t>232</t>
  </si>
  <si>
    <t>771591112</t>
  </si>
  <si>
    <t>Izolace pod dlažbu nátěrem nebo stěrkou ve dvou vrstvách</t>
  </si>
  <si>
    <t>1816278100</t>
  </si>
  <si>
    <t>Izolace podlahy pod dlažbu nátěrem nebo stěrkou ve dvou vrstvách</t>
  </si>
  <si>
    <t>https://podminky.urs.cz/item/CS_URS_2025_02/771591112</t>
  </si>
  <si>
    <t>hydroizolace ve sprchách</t>
  </si>
  <si>
    <t>5,18 "m.č. 1.20</t>
  </si>
  <si>
    <t>5,24 "m.č. 1.22</t>
  </si>
  <si>
    <t>2,58 "m.č. 1.24</t>
  </si>
  <si>
    <t>2,77 "m.č. 1.30</t>
  </si>
  <si>
    <t>233</t>
  </si>
  <si>
    <t>344040853</t>
  </si>
  <si>
    <t>776</t>
  </si>
  <si>
    <t>Podlahy povlakové</t>
  </si>
  <si>
    <t>234</t>
  </si>
  <si>
    <t>776111112</t>
  </si>
  <si>
    <t>Broušení betonového podkladu povlakových podlah</t>
  </si>
  <si>
    <t>435495853</t>
  </si>
  <si>
    <t>Příprava podkladu povlakových podlah a stěn broušení podlah nového podkladu betonového</t>
  </si>
  <si>
    <t>https://podminky.urs.cz/item/CS_URS_2025_02/776111112</t>
  </si>
  <si>
    <t>235</t>
  </si>
  <si>
    <t>776111311</t>
  </si>
  <si>
    <t>Vysátí podkladu povlakových podlah</t>
  </si>
  <si>
    <t>-127301814</t>
  </si>
  <si>
    <t>Příprava podkladu povlakových podlah a stěn vysátí podlah</t>
  </si>
  <si>
    <t>https://podminky.urs.cz/item/CS_URS_2025_02/776111311</t>
  </si>
  <si>
    <t>236</t>
  </si>
  <si>
    <t>776121112</t>
  </si>
  <si>
    <t>Vodou ředitelná penetrace savého podkladu povlakových podlah</t>
  </si>
  <si>
    <t>-244364774</t>
  </si>
  <si>
    <t>Příprava podkladu povlakových podlah a stěn penetrace vodou ředitelná podlah</t>
  </si>
  <si>
    <t>https://podminky.urs.cz/item/CS_URS_2025_02/776121112</t>
  </si>
  <si>
    <t>237</t>
  </si>
  <si>
    <t>776141112</t>
  </si>
  <si>
    <t>Stěrka podlahová nivelační pro vyrovnání podkladu povlakových podlah pevnosti 20 MPa tl přes 3 do 5 mm</t>
  </si>
  <si>
    <t>-175606528</t>
  </si>
  <si>
    <t>Příprava podkladu povlakových podlah a stěn vyrovnání samonivelační stěrkou podlah pevnosti 20 MPa, tloušťky přes 3 do 5 mm</t>
  </si>
  <si>
    <t>https://podminky.urs.cz/item/CS_URS_2025_02/776141112</t>
  </si>
  <si>
    <t>238</t>
  </si>
  <si>
    <t>776231111</t>
  </si>
  <si>
    <t>Lepení lamel a čtverců z vinylu standardním lepidlem</t>
  </si>
  <si>
    <t>-1263757497</t>
  </si>
  <si>
    <t>Montáž podlahovin z vinylu lepením lamel nebo čtverců standardním lepidlem</t>
  </si>
  <si>
    <t>https://podminky.urs.cz/item/CS_URS_2025_02/776231111</t>
  </si>
  <si>
    <t>239</t>
  </si>
  <si>
    <t>RMAT0005</t>
  </si>
  <si>
    <t xml:space="preserve">SPORTOVNÍ VINYLOVÁ PODLAHOVÁ KRYTINA </t>
  </si>
  <si>
    <t>1130225144</t>
  </si>
  <si>
    <t>142,14*1,1 'Přepočtené koeficientem množství</t>
  </si>
  <si>
    <t>240</t>
  </si>
  <si>
    <t>776421111</t>
  </si>
  <si>
    <t>Montáž obvodových lišt lepením</t>
  </si>
  <si>
    <t>-929757104</t>
  </si>
  <si>
    <t>Montáž lišt obvodových lepených</t>
  </si>
  <si>
    <t>https://podminky.urs.cz/item/CS_URS_2025_02/776421111</t>
  </si>
  <si>
    <t>obvodové lišty v.100 mm</t>
  </si>
  <si>
    <t>9,32 "m.č. 1.15</t>
  </si>
  <si>
    <t xml:space="preserve">16,65  "m.č. 1.19</t>
  </si>
  <si>
    <t xml:space="preserve">16,65  "m.č. 1.21</t>
  </si>
  <si>
    <t xml:space="preserve">15,05  "m.č. 1.23</t>
  </si>
  <si>
    <t>14,81 "m.č. 1.29</t>
  </si>
  <si>
    <t>24,37 "m.č. 1.31</t>
  </si>
  <si>
    <t>11,83 "m.č. 1.32</t>
  </si>
  <si>
    <t>241</t>
  </si>
  <si>
    <t>RMAT0006</t>
  </si>
  <si>
    <t>lišta soklová</t>
  </si>
  <si>
    <t>2012508946</t>
  </si>
  <si>
    <t>108,68*1,02 'Přepočtené koeficientem množství</t>
  </si>
  <si>
    <t>242</t>
  </si>
  <si>
    <t>998776201</t>
  </si>
  <si>
    <t>Přesun hmot procentní pro podlahy povlakové v objektech v do 6 m</t>
  </si>
  <si>
    <t>-513691555</t>
  </si>
  <si>
    <t>Přesun hmot pro podlahy povlakové stanovený procentní sazbou (%) z ceny vodorovná dopravní vzdálenost do 50 m základní v objektech výšky do 6 m</t>
  </si>
  <si>
    <t>https://podminky.urs.cz/item/CS_URS_2025_02/998776201</t>
  </si>
  <si>
    <t>243</t>
  </si>
  <si>
    <t>-1511461634</t>
  </si>
  <si>
    <t>obklady v soc. místnostech</t>
  </si>
  <si>
    <t>14,68 "m.č. 1.16</t>
  </si>
  <si>
    <t>17,1 "m.č. 1.20</t>
  </si>
  <si>
    <t xml:space="preserve">17,24  "m.č. 1.22</t>
  </si>
  <si>
    <t>11,58 "m.č. 1.24</t>
  </si>
  <si>
    <t>21,76 "m.č. 1.26</t>
  </si>
  <si>
    <t>7,6 "m.č. 1.27</t>
  </si>
  <si>
    <t xml:space="preserve">14,6  "m.č. 1.28</t>
  </si>
  <si>
    <t xml:space="preserve">11,38  "m.č. 1.30</t>
  </si>
  <si>
    <t xml:space="preserve">36,102  "m.č. 1.33</t>
  </si>
  <si>
    <t>244</t>
  </si>
  <si>
    <t>781131112</t>
  </si>
  <si>
    <t>Izolace pod obklad nátěrem nebo stěrkou ve dvou vrstvách</t>
  </si>
  <si>
    <t>-527768777</t>
  </si>
  <si>
    <t>Izolace stěny pod obklad izolace nátěrem nebo stěrkou ve dvou vrstvách</t>
  </si>
  <si>
    <t>https://podminky.urs.cz/item/CS_URS_2025_02/781131112</t>
  </si>
  <si>
    <t>245</t>
  </si>
  <si>
    <t>1035541498</t>
  </si>
  <si>
    <t>246</t>
  </si>
  <si>
    <t>-400544932</t>
  </si>
  <si>
    <t>152,042*1,15 'Přepočtené koeficientem množství</t>
  </si>
  <si>
    <t>247</t>
  </si>
  <si>
    <t>858084861</t>
  </si>
  <si>
    <t>248</t>
  </si>
  <si>
    <t>-262274437</t>
  </si>
  <si>
    <t>malby na stěny</t>
  </si>
  <si>
    <t>malba na SDK podhled skladby 2.B,2.C,2.D a 3.A</t>
  </si>
  <si>
    <t>219,74</t>
  </si>
  <si>
    <t>kastlíky</t>
  </si>
  <si>
    <t>22,065+14,95</t>
  </si>
  <si>
    <t>249</t>
  </si>
  <si>
    <t>484165165</t>
  </si>
  <si>
    <t>250</t>
  </si>
  <si>
    <t>-1386453415</t>
  </si>
  <si>
    <t>1 - Zemní práce</t>
  </si>
  <si>
    <t>4 - Vodorovné konstrukce</t>
  </si>
  <si>
    <t>8 - Trubní vedení</t>
  </si>
  <si>
    <t>713 - Izolace tepelné</t>
  </si>
  <si>
    <t>132351253</t>
  </si>
  <si>
    <t>Hloubení rýh nezapažených š do 2000 mm v hornině třídy těžitelnosti II skupiny 4 objem do 100 m3 strojně</t>
  </si>
  <si>
    <t>-651060185</t>
  </si>
  <si>
    <t>Hloubení nezapažených rýh šířky přes 800 do 2 000 mm strojně s urovnáním dna do předepsaného profilu a spádu v hornině třídy těžitelnosti II skupiny 4 přes 50 do 100 m3</t>
  </si>
  <si>
    <t>0,9*1,1*128</t>
  </si>
  <si>
    <t>162251122</t>
  </si>
  <si>
    <t>Vodorovné přemístění přes 20 do 50 m výkopku/sypaniny z horniny třídy těžitelnosti II skupiny 4 a 5</t>
  </si>
  <si>
    <t>-1121025648</t>
  </si>
  <si>
    <t>Vodorovné přemístění výkopku nebo sypaniny po suchu na obvyklém dopravním prostředku, bez naložení výkopku, avšak se složením bez rozhrnutí z horniny třídy těžitelnosti II skupiny 4 a 5 na vzdálenost přes 20 do 50 m</t>
  </si>
  <si>
    <t>https://podminky.urs.cz/item/CS_URS_2025_02/162251122</t>
  </si>
  <si>
    <t>-584567834</t>
  </si>
  <si>
    <t>162751119</t>
  </si>
  <si>
    <t>Příplatek k vodorovnému přemístění výkopku/sypaniny z horniny třídy těžitelnosti I skupiny 1 až 3 ZKD 1000 m přes 10000 m</t>
  </si>
  <si>
    <t>-849240114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</si>
  <si>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</si>
  <si>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https://podminky.urs.cz/item/CS_URS_2025_02/162751119</t>
  </si>
  <si>
    <t>167151112</t>
  </si>
  <si>
    <t>Nakládání výkopku z hornin třídy těžitelnosti II skupiny 4 a 5 přes 100 m3</t>
  </si>
  <si>
    <t>2110971863</t>
  </si>
  <si>
    <t>Nakládání, skládání a překládání neulehlého výkopku nebo sypaniny strojně nakládání, množství přes 100 m3, z hornin třídy těžitelnosti II, skupiny 4 a 5</t>
  </si>
  <si>
    <t>https://podminky.urs.cz/item/CS_URS_2025_02/167151112</t>
  </si>
  <si>
    <t>171251101</t>
  </si>
  <si>
    <t>Uložení sypaniny do násypů nezhutněných strojně</t>
  </si>
  <si>
    <t>584109984</t>
  </si>
  <si>
    <t>Uložení sypanin do násypů strojně s rozprostřením sypaniny ve vrstvách a s hrubým urovnáním nezhutněných jakékoliv třídy těžitelnosti</t>
  </si>
  <si>
    <t>https://podminky.urs.cz/item/CS_URS_2025_02/171251101</t>
  </si>
  <si>
    <t>11,52+51,84</t>
  </si>
  <si>
    <t>1765278447</t>
  </si>
  <si>
    <t>126,72-63,36</t>
  </si>
  <si>
    <t>175151101</t>
  </si>
  <si>
    <t>Obsypání potrubí strojně sypaninou bez prohození, uloženou do 3 m</t>
  </si>
  <si>
    <t>-1996183789</t>
  </si>
  <si>
    <t>Obsypání potrubí strojně sypaninou z vhodných hornin třídy těžitelnosti I a II, skupiny 1 až 4 nebo materiálem připraveným podél výkopu ve vzdálenosti do 3 m od jeho kraje, pro jakoukoliv hloubku výkopu a míru zhutnění bez prohození sypaniny</t>
  </si>
  <si>
    <t>https://podminky.urs.cz/item/CS_URS_2025_02/175151101</t>
  </si>
  <si>
    <t>0,9*0,45*128</t>
  </si>
  <si>
    <t>58337308</t>
  </si>
  <si>
    <t>štěrkopísek frakce 0/2</t>
  </si>
  <si>
    <t>-1637785998</t>
  </si>
  <si>
    <t>51,84*1,7 "Přepočtené koeficientem množství</t>
  </si>
  <si>
    <t>451572111</t>
  </si>
  <si>
    <t>Lože pod potrubí otevřený výkop z kameniva drobného těženého</t>
  </si>
  <si>
    <t>-128250084</t>
  </si>
  <si>
    <t>Lože pod potrubí, stoky a drobné objekty v otevřeném výkopu z kameniva drobného těženého 0 až 4 mm</t>
  </si>
  <si>
    <t>https://podminky.urs.cz/item/CS_URS_2025_02/451572111</t>
  </si>
  <si>
    <t>0,9*0,1*128</t>
  </si>
  <si>
    <t>Trubní vedení</t>
  </si>
  <si>
    <t>871211141</t>
  </si>
  <si>
    <t>Montáž potrubí z PE100 RC SDR 11 otevřený výkop svařovaných na tupo d 63 x 5,8 mm</t>
  </si>
  <si>
    <t>1860228429</t>
  </si>
  <si>
    <t>Montáž vodovodního potrubí z polyetylenu PE100 RC v otevřeném výkopu svařovaných na tupo SDR 11/PN16 d 63 x 5,8 mm</t>
  </si>
  <si>
    <t>https://podminky.urs.cz/item/CS_URS_2025_02/871211141</t>
  </si>
  <si>
    <t>28613113</t>
  </si>
  <si>
    <t>potrubí vodovodní jednovrstvé PE100 RC PN 16 SDR11 63x5,8mm</t>
  </si>
  <si>
    <t>159839971</t>
  </si>
  <si>
    <t>16*1,015 "Přepočtené koeficientem množství</t>
  </si>
  <si>
    <t>877211212</t>
  </si>
  <si>
    <t>Montáž kolen 90° svařovaných na tupo na vodovodním potrubí z PE trub d 63</t>
  </si>
  <si>
    <t>-679778943</t>
  </si>
  <si>
    <t>Montáž tvarovek na vodovodním plastovém potrubí z polyetylenu PE 100 svařovaných na tupo SDR 11/PN16 kolen 90° d 63</t>
  </si>
  <si>
    <t>https://podminky.urs.cz/item/CS_URS_2025_02/877211212</t>
  </si>
  <si>
    <t>28614813</t>
  </si>
  <si>
    <t>koleno 90° SDR11 PE 100 PN16 D 63mm</t>
  </si>
  <si>
    <t>-1503121612</t>
  </si>
  <si>
    <t>894812312</t>
  </si>
  <si>
    <t>Revizní a čistící šachta z PP typ DN 600/160 šachtové dno průtočné 30°, 60°, 90°</t>
  </si>
  <si>
    <t>-642228303</t>
  </si>
  <si>
    <t>Revizní a čistící šachta z polypropylenu PP pro hladké trouby DN 600 šachtové dno (DN šachty / DN trubního vedení) DN 600/160 průtočné 30°,60°,90°</t>
  </si>
  <si>
    <t>894812332</t>
  </si>
  <si>
    <t>Revizní a čistící šachta z PP DN 600 šachtová roura korugovaná světlé hloubky 2000 mm</t>
  </si>
  <si>
    <t>457512689</t>
  </si>
  <si>
    <t>Revizní a čistící šachta z polypropylenu PP pro hladké trouby DN 600 roura šachtová korugovaná, světlé hloubky 2 000 mm</t>
  </si>
  <si>
    <t>https://podminky.urs.cz/item/CS_URS_2025_02/894812332</t>
  </si>
  <si>
    <t>894812339</t>
  </si>
  <si>
    <t>Příplatek k rourám revizní a čistící šachty z PP DN 600 za uříznutí šachtové roury</t>
  </si>
  <si>
    <t>719647089</t>
  </si>
  <si>
    <t>Revizní a čistící šachta z polypropylenu PP pro hladké trouby DN 600 Příplatek k cenám 2331 - 2334 za uříznutí šachtové roury</t>
  </si>
  <si>
    <t>https://podminky.urs.cz/item/CS_URS_2025_02/894812339</t>
  </si>
  <si>
    <t>899102112</t>
  </si>
  <si>
    <t>Osazení poklopů litinových, ocelových nebo železobetonových včetně rámů pro třídu zatížení A15, A50</t>
  </si>
  <si>
    <t>377804389</t>
  </si>
  <si>
    <t>Osazení poklopů šachtových litinových, ocelových nebo železobetonových včetně rámů pro třídu zatížení A15, A50</t>
  </si>
  <si>
    <t>https://podminky.urs.cz/item/CS_URS_2025_02/899102112</t>
  </si>
  <si>
    <t>28661932</t>
  </si>
  <si>
    <t>poklop šachtový litinový DN 600 pro třídu zatížení A15</t>
  </si>
  <si>
    <t>399935770</t>
  </si>
  <si>
    <t>899103112</t>
  </si>
  <si>
    <t>Osazení poklopů litinových, ocelových nebo železobetonových včetně rámů pro třídu zatížení B125, C250</t>
  </si>
  <si>
    <t>-965695467</t>
  </si>
  <si>
    <t>Osazení poklopů šachtových litinových, ocelových nebo železobetonových včetně rámů pro třídu zatížení B125, C250</t>
  </si>
  <si>
    <t>https://podminky.urs.cz/item/CS_URS_2025_02/899103112</t>
  </si>
  <si>
    <t>28661933</t>
  </si>
  <si>
    <t>poklop šachtový litinový DN 600 pro třídu zatížení B125</t>
  </si>
  <si>
    <t>-1349246965</t>
  </si>
  <si>
    <t>997013655</t>
  </si>
  <si>
    <t>Poplatek za uložení na skládce (skládkovné) zeminy a kamení kód odpadu 17 05 04</t>
  </si>
  <si>
    <t>156129339</t>
  </si>
  <si>
    <t>Poplatek za uložení stavebního odpadu na skládce (skládkovné) zeminy a kamení zatříděného do Katalogu odpadů pod kódem 17 05 04</t>
  </si>
  <si>
    <t>https://podminky.urs.cz/item/CS_URS_2025_02/997013655</t>
  </si>
  <si>
    <t>63,36*1,5 "Přepočtené koeficientem množství</t>
  </si>
  <si>
    <t>713463411</t>
  </si>
  <si>
    <t>Montáž izolace tepelné potrubí a ohybů návlekovými izolačními pouzdry</t>
  </si>
  <si>
    <t>1239064505</t>
  </si>
  <si>
    <t>Montáž izolace tepelné potrubí a ohybů tvarovkami nebo deskami potrubními pouzdry návlekovými izolačními hadicemi potrubí a ohybů</t>
  </si>
  <si>
    <t>https://podminky.urs.cz/item/CS_URS_2025_02/713463411</t>
  </si>
  <si>
    <t>22+13</t>
  </si>
  <si>
    <t>283R01.2</t>
  </si>
  <si>
    <t>pouzdro izolační termoakustické potrubní z pěnového polyetylenu 75/5 mm</t>
  </si>
  <si>
    <t>399305232</t>
  </si>
  <si>
    <t>283R01.3</t>
  </si>
  <si>
    <t>pouzdro izolační termoakustické potrubní z pěnového polyetylenu 110/5 mm</t>
  </si>
  <si>
    <t>1851730274</t>
  </si>
  <si>
    <t>-264794149</t>
  </si>
  <si>
    <t>721173402</t>
  </si>
  <si>
    <t>Potrubí kanalizační z PVC SN 4 svodné DN 125</t>
  </si>
  <si>
    <t>-1095139599</t>
  </si>
  <si>
    <t>Potrubí z trub PVC SN4 svodné (ležaté) DN 125</t>
  </si>
  <si>
    <t>https://podminky.urs.cz/item/CS_URS_2025_02/721173402</t>
  </si>
  <si>
    <t>721173403</t>
  </si>
  <si>
    <t>Potrubí kanalizační z PVC SN 4 svodné DN 160</t>
  </si>
  <si>
    <t>510183210</t>
  </si>
  <si>
    <t>Potrubí z trub PVC SN4 svodné (ležaté) DN 160</t>
  </si>
  <si>
    <t>https://podminky.urs.cz/item/CS_URS_2025_02/721173403</t>
  </si>
  <si>
    <t>721174024</t>
  </si>
  <si>
    <t>Potrubí kanalizační z PP odpadní DN 75</t>
  </si>
  <si>
    <t>1031877680</t>
  </si>
  <si>
    <t>Potrubí z trub polypropylenových odpadní (svislé) DN 75</t>
  </si>
  <si>
    <t>https://podminky.urs.cz/item/CS_URS_2025_02/721174024</t>
  </si>
  <si>
    <t>-1776529107</t>
  </si>
  <si>
    <t>721174042</t>
  </si>
  <si>
    <t>Potrubí kanalizační z PP připojovací DN 40</t>
  </si>
  <si>
    <t>-368981622</t>
  </si>
  <si>
    <t>Potrubí z trub polypropylenových připojovací DN 40</t>
  </si>
  <si>
    <t>https://podminky.urs.cz/item/CS_URS_2025_02/721174042</t>
  </si>
  <si>
    <t>1637670649</t>
  </si>
  <si>
    <t>1004038233</t>
  </si>
  <si>
    <t>1932201876</t>
  </si>
  <si>
    <t>1251446394</t>
  </si>
  <si>
    <t>1927477076</t>
  </si>
  <si>
    <t>721211422</t>
  </si>
  <si>
    <t>Vpusť podlahová se svislým odtokem DN 50/75/110 mřížka nerez 138x138</t>
  </si>
  <si>
    <t>-252982313</t>
  </si>
  <si>
    <t>Podlahové vpusti se svislým odtokem DN 50/75/110 mřížka nerez 138x138</t>
  </si>
  <si>
    <t>https://podminky.urs.cz/item/CS_URS_2025_02/721211422</t>
  </si>
  <si>
    <t>721242106</t>
  </si>
  <si>
    <t>Lapač střešních splavenin z PP se zápachovou klapkou a lapacím košem DN 125</t>
  </si>
  <si>
    <t>-175479942</t>
  </si>
  <si>
    <t>Lapače střešních splavenin polypropylenové (PP) se svislým odtokem DN 125</t>
  </si>
  <si>
    <t>https://podminky.urs.cz/item/CS_URS_2025_02/721242106</t>
  </si>
  <si>
    <t>721273152</t>
  </si>
  <si>
    <t>Hlavice ventilační polypropylen PP DN 75</t>
  </si>
  <si>
    <t>2077230003</t>
  </si>
  <si>
    <t>Ventilační hlavice z polypropylenu (PP) DN 75</t>
  </si>
  <si>
    <t>https://podminky.urs.cz/item/CS_URS_2025_02/721273152</t>
  </si>
  <si>
    <t>721273153</t>
  </si>
  <si>
    <t>Hlavice ventilační polypropylen PP DN 110</t>
  </si>
  <si>
    <t>1021497895</t>
  </si>
  <si>
    <t>Ventilační hlavice z polypropylenu (PP) DN 110</t>
  </si>
  <si>
    <t>https://podminky.urs.cz/item/CS_URS_2025_02/721273153</t>
  </si>
  <si>
    <t>-1451116333</t>
  </si>
  <si>
    <t>4+33+22+13+3+12+2</t>
  </si>
  <si>
    <t>721290112</t>
  </si>
  <si>
    <t>Zkouška těsnosti potrubí kanalizace vodou DN 150/DN 200</t>
  </si>
  <si>
    <t>-727250619</t>
  </si>
  <si>
    <t>Zkouška těsnosti kanalizace v objektech vodou DN 150 nebo DN 200</t>
  </si>
  <si>
    <t>https://podminky.urs.cz/item/CS_URS_2025_02/721290112</t>
  </si>
  <si>
    <t>-1060695523</t>
  </si>
  <si>
    <t>1108015688</t>
  </si>
  <si>
    <t>-1391684866</t>
  </si>
  <si>
    <t>-1536116737</t>
  </si>
  <si>
    <t>-357898626</t>
  </si>
  <si>
    <t>729233804</t>
  </si>
  <si>
    <t>1271631496</t>
  </si>
  <si>
    <t>7221740R02</t>
  </si>
  <si>
    <t>Potrubí vodovodní plastové PPR S2,5 spojované svařováním D 63x10,5 mm</t>
  </si>
  <si>
    <t>-1176253942</t>
  </si>
  <si>
    <t>Potrubí z trubek polypropylenových spojovaných svařováním z jednovrstvého PP-R S2,5 (PN 20) D 63/10,5</t>
  </si>
  <si>
    <t>7221740R03</t>
  </si>
  <si>
    <t>Potrubí vodovodní plastové PPR S2,5 spojované svařováním D 75x12,5 mm</t>
  </si>
  <si>
    <t>-1712710158</t>
  </si>
  <si>
    <t>Potrubí z trubek polypropylenových spojovaných svařováním z jednovrstvého PP-R S2,5 (PN 20) D 75/12,5</t>
  </si>
  <si>
    <t>-1494336873</t>
  </si>
  <si>
    <t>1214153162</t>
  </si>
  <si>
    <t>20+50+27</t>
  </si>
  <si>
    <t>-1729744945</t>
  </si>
  <si>
    <t>17+25</t>
  </si>
  <si>
    <t>722181224</t>
  </si>
  <si>
    <t>Ochrana vodovodního potrubí přilepenými termoizolačními trubicemi z PE tl přes 6 do 9 mm DN přes 63 mm</t>
  </si>
  <si>
    <t>-433984841</t>
  </si>
  <si>
    <t>Ochrana potrubí termoizolačními trubicemi z pěnového polyetylenu PE přilepenými v příčných a podélných spojích, tloušťky izolace přes 6 do 9 mm, vnitřního průměru izolace DN přes 63 mm</t>
  </si>
  <si>
    <t>https://podminky.urs.cz/item/CS_URS_2025_02/722181224</t>
  </si>
  <si>
    <t>-936399379</t>
  </si>
  <si>
    <t>-910330797</t>
  </si>
  <si>
    <t>2011175931</t>
  </si>
  <si>
    <t>-2075355926</t>
  </si>
  <si>
    <t>722231076</t>
  </si>
  <si>
    <t>Ventil zpětný mosazný G 6/4" PN 10 do 110°C se dvěma závity</t>
  </si>
  <si>
    <t>618793103</t>
  </si>
  <si>
    <t>Armatury se dvěma závity ventily zpětné mosazné PN 10 do 110°C G 6/4"</t>
  </si>
  <si>
    <t>https://podminky.urs.cz/item/CS_URS_2025_02/722231076</t>
  </si>
  <si>
    <t>-703159789</t>
  </si>
  <si>
    <t>141093194</t>
  </si>
  <si>
    <t>722232044</t>
  </si>
  <si>
    <t>Kohout kulový přímý G 3/4" PN 42 do 185°C vnitřní závit</t>
  </si>
  <si>
    <t>1349217999</t>
  </si>
  <si>
    <t>Armatury se dvěma závity kulové kohouty PN 42 do 185 °C přímé vnitřní závit G 3/4"</t>
  </si>
  <si>
    <t>https://podminky.urs.cz/item/CS_URS_2025_02/722232044</t>
  </si>
  <si>
    <t>-1000677874</t>
  </si>
  <si>
    <t>722232048</t>
  </si>
  <si>
    <t>Kohout kulový přímý G 2" PN 42 do 185°C vnitřní závit</t>
  </si>
  <si>
    <t>-2089941763</t>
  </si>
  <si>
    <t>Armatury se dvěma závity kulové kohouty PN 42 do 185 °C přímé vnitřní závit G 2"</t>
  </si>
  <si>
    <t>https://podminky.urs.cz/item/CS_URS_2025_02/722232048</t>
  </si>
  <si>
    <t>1229272115</t>
  </si>
  <si>
    <t>-448730619</t>
  </si>
  <si>
    <t>26297836</t>
  </si>
  <si>
    <t>118+20+50+27+17+25+16</t>
  </si>
  <si>
    <t>153483692</t>
  </si>
  <si>
    <t>-173006534</t>
  </si>
  <si>
    <t>-142712130</t>
  </si>
  <si>
    <t>724233112</t>
  </si>
  <si>
    <t>Nádoba expanzní tlaková pro akumulační ohřev TV průtočná s vyměnitelným vakem závitové připojení PN 10 o objemu 80 l</t>
  </si>
  <si>
    <t>1298901887</t>
  </si>
  <si>
    <t>Nádoby expanzní tlakové pro rozvody pitné vody s vyměnitelným vakem bez pojistného ventilu se závitovým připojením průtočné PN 10 o objemu 80 l</t>
  </si>
  <si>
    <t>https://podminky.urs.cz/item/CS_URS_2025_02/724233112</t>
  </si>
  <si>
    <t>1223378228</t>
  </si>
  <si>
    <t>827830919</t>
  </si>
  <si>
    <t>-1011009791</t>
  </si>
  <si>
    <t>1886658027</t>
  </si>
  <si>
    <t>-517930584</t>
  </si>
  <si>
    <t>725241125</t>
  </si>
  <si>
    <t>Vanička sprchová akrylátová obdélníková 1000x900 mm</t>
  </si>
  <si>
    <t>-2081866751</t>
  </si>
  <si>
    <t>Sprchové vaničky akrylátové obdélníkové 1000x900 mm</t>
  </si>
  <si>
    <t>https://podminky.urs.cz/item/CS_URS_2025_02/725241125</t>
  </si>
  <si>
    <t>725244143</t>
  </si>
  <si>
    <t>Dveře sprchové polorámové skleněné tl. 6 mm otvíravé jednokřídlové do niky na vaničku šířky 900 mm</t>
  </si>
  <si>
    <t>283460100</t>
  </si>
  <si>
    <t>Sprchové dveře a zástěny dveře sprchové do niky polorámové skleněné tl. 6 mm dveře otvíravé jednokřídlové, na vaničku šířky 900 mm</t>
  </si>
  <si>
    <t>https://podminky.urs.cz/item/CS_URS_2025_02/725244143</t>
  </si>
  <si>
    <t>725291662</t>
  </si>
  <si>
    <t>Montáž sedačky do sprchy</t>
  </si>
  <si>
    <t>944046581</t>
  </si>
  <si>
    <t>Montáž doplňků zařízení koupelen a záchodů sedačky do sprchy</t>
  </si>
  <si>
    <t>https://podminky.urs.cz/item/CS_URS_2025_02/725291662</t>
  </si>
  <si>
    <t>55147080</t>
  </si>
  <si>
    <t>sedačka do sprchy antikorozní rozměr sedáku 440x450mm</t>
  </si>
  <si>
    <t>447983640</t>
  </si>
  <si>
    <t>-1592546153</t>
  </si>
  <si>
    <t>1505832075</t>
  </si>
  <si>
    <t>-939318353</t>
  </si>
  <si>
    <t>-1505558650</t>
  </si>
  <si>
    <t>1692016345</t>
  </si>
  <si>
    <t>725813112</t>
  </si>
  <si>
    <t>Ventil rohový pračkový G 3/4"</t>
  </si>
  <si>
    <t>-412661101</t>
  </si>
  <si>
    <t>Ventily rohové bez připojovací trubičky nebo flexi hadičky pračkové G 3/4"</t>
  </si>
  <si>
    <t>https://podminky.urs.cz/item/CS_URS_2025_02/725813112</t>
  </si>
  <si>
    <t>104994096</t>
  </si>
  <si>
    <t>725841322</t>
  </si>
  <si>
    <t>Baterie sprchová nástěnná klasická s roztečí 150 mm</t>
  </si>
  <si>
    <t>-292356930</t>
  </si>
  <si>
    <t>Baterie sprchové klasické s roztečí 150 mm</t>
  </si>
  <si>
    <t>https://podminky.urs.cz/item/CS_URS_2025_02/725841322</t>
  </si>
  <si>
    <t>725865311</t>
  </si>
  <si>
    <t>Zápachová uzávěrka sprchových van DN 40/50 s kulovým kloubem na odtoku</t>
  </si>
  <si>
    <t>-716364384</t>
  </si>
  <si>
    <t>Zápachové uzávěrky zařizovacích předmětů pro vany sprchových koutů s kulovým kloubem na odtoku DN 40/50</t>
  </si>
  <si>
    <t>https://podminky.urs.cz/item/CS_URS_2025_02/725865311</t>
  </si>
  <si>
    <t>114789965</t>
  </si>
  <si>
    <t>744404237</t>
  </si>
  <si>
    <t>-170361807</t>
  </si>
  <si>
    <t>1862553592</t>
  </si>
  <si>
    <t>224893406</t>
  </si>
  <si>
    <t>1217506725</t>
  </si>
  <si>
    <t>-1125924075</t>
  </si>
  <si>
    <t>-1732252256</t>
  </si>
  <si>
    <t>D1 - Strojovny :</t>
  </si>
  <si>
    <t>D2 - Armatury</t>
  </si>
  <si>
    <t>D3 - Otopná tělesa</t>
  </si>
  <si>
    <t>D4 - Potrubní rozvody</t>
  </si>
  <si>
    <t xml:space="preserve">D5 - Systém IVAR  podlahové topení</t>
  </si>
  <si>
    <t>D6 - Tepelné izolace</t>
  </si>
  <si>
    <t>D7 - HZS :</t>
  </si>
  <si>
    <t>Strojovny :</t>
  </si>
  <si>
    <t>Pol10</t>
  </si>
  <si>
    <t xml:space="preserve">Tepelné čerpadlo vzduch-voda, dělené konstrukce ( venkovní+vnitřní jednotka): min. výkon 11,56 kW ( A-7/35°C ), SCOP nízkoteplotní / středněteplotní 4,66 / 3,51 (dle EN 14825), chladivo R290, vnitřní jednotka s vestavěným elektrokotlem 3-6-9 kW, oběhovým </t>
  </si>
  <si>
    <t>1658521123</t>
  </si>
  <si>
    <t>Tepelné čerpadlo vzduch-voda, dělené konstrukce ( venkovní+vnitřní jednotka): min. výkon 11,56 kW ( A-7/35°C ), SCOP nízkoteplotní / středněteplotní 4,66 / 3,51 (dle EN 14825), chladivo R290, vnitřní jednotka s vestavěným elektrokotlem 3-6-9 kW, oběhovým čerpadlem, hydraulická sada s trojcestným ventilem, regulace, kotvící prvky, napojovací vlnovce, poj ventil, regulace 3x ekvitermí okruh s rrojcestným ventilem s vazbou na vnitřní teplotu, dálkový přístup</t>
  </si>
  <si>
    <t>Poznámka k položce:_x000d_
(ref. výrobek IVT AIR X 512), včetně uvedení do provozu</t>
  </si>
  <si>
    <t>Pol11</t>
  </si>
  <si>
    <t>konstrukce pro uložení na střechu včetně protivětrné zábrany - dodávka stavby</t>
  </si>
  <si>
    <t>1644563297</t>
  </si>
  <si>
    <t>Pol12</t>
  </si>
  <si>
    <t>Demineralizační patrona</t>
  </si>
  <si>
    <t>809789550</t>
  </si>
  <si>
    <t>Pol13</t>
  </si>
  <si>
    <t xml:space="preserve">zásobník  ÚT - 390 L, včetně izolace, ref. výrobek (PS 400 N+), možnost instalace FVE el. tělesa</t>
  </si>
  <si>
    <t>-422483056</t>
  </si>
  <si>
    <t>zásobník ÚT - 390 L, včetně izolace, ref. výrobek (PS 400 N+), možnost instalace FVE el. tělesa</t>
  </si>
  <si>
    <t>Pol14</t>
  </si>
  <si>
    <t xml:space="preserve">zásobník  TV - 370 L, včetně izolace, ref. výrobek(RBC 400 HP),  možnost instalace FVE el. tělesa</t>
  </si>
  <si>
    <t>-764755517</t>
  </si>
  <si>
    <t>zásobník TV - 370 L, včetně izolace, ref. výrobek(RBC 400 HP), možnost instalace FVE el. tělesa</t>
  </si>
  <si>
    <t>Pol15</t>
  </si>
  <si>
    <t>Expanzní nádoba 35/6 + MK 3/4'' + manometr 0-400 kPa</t>
  </si>
  <si>
    <t>697496299</t>
  </si>
  <si>
    <t>Pol16</t>
  </si>
  <si>
    <t>Trubní rozdělovač/sběrač DN 50 - 1 m včetně izolace</t>
  </si>
  <si>
    <t>836473929</t>
  </si>
  <si>
    <t>Pol17</t>
  </si>
  <si>
    <t>Nástěnný fancoil pro vytápění, Q=2,0 kW, střední stupeň (45/40°C-20°C) + nástěnný ovladač</t>
  </si>
  <si>
    <t>-2058715452</t>
  </si>
  <si>
    <t>Poznámka k položce:_x000d_
(ref. výrobek IVAR SILENCE EGWW 07), včetně uvedení do provozu</t>
  </si>
  <si>
    <t>Pol18</t>
  </si>
  <si>
    <t>Oběhové čerpadlo 0,5 m3/hod, 35 kPa</t>
  </si>
  <si>
    <t>1085461031</t>
  </si>
  <si>
    <t>Pol19</t>
  </si>
  <si>
    <t>Oběhové čerpadlo 1,0 m3/hod, 40 kPa</t>
  </si>
  <si>
    <t>1650363597</t>
  </si>
  <si>
    <t>Pol20</t>
  </si>
  <si>
    <t>Oběhové čerpadlo 1,5 m3/hod, 40 kPa</t>
  </si>
  <si>
    <t>2001184951</t>
  </si>
  <si>
    <t>Pol21</t>
  </si>
  <si>
    <t>Trojcestný ventil Kvs=1,6 + pohon</t>
  </si>
  <si>
    <t>1760020389</t>
  </si>
  <si>
    <t>Pol22</t>
  </si>
  <si>
    <t>Trojcestný ventil Kvs=6,3 + pohon</t>
  </si>
  <si>
    <t>1083873358</t>
  </si>
  <si>
    <t>Armatury</t>
  </si>
  <si>
    <t>Pol23</t>
  </si>
  <si>
    <t>Kulový kohout - DN 10</t>
  </si>
  <si>
    <t>1051211192</t>
  </si>
  <si>
    <t>Pol24</t>
  </si>
  <si>
    <t>Kulový kohout - DN 15</t>
  </si>
  <si>
    <t>-863849007</t>
  </si>
  <si>
    <t>Pol25</t>
  </si>
  <si>
    <t>Kulový kohout - DN 25</t>
  </si>
  <si>
    <t>321821168</t>
  </si>
  <si>
    <t>Pol26</t>
  </si>
  <si>
    <t>Kulový kohout - DN 40</t>
  </si>
  <si>
    <t>-844155122</t>
  </si>
  <si>
    <t>Pol27</t>
  </si>
  <si>
    <t>Kulový kohout vypouštěcí - DN 15</t>
  </si>
  <si>
    <t>534684126</t>
  </si>
  <si>
    <t>Pol28</t>
  </si>
  <si>
    <t>Kulový kohout regulační - DN 15</t>
  </si>
  <si>
    <t>-878022000</t>
  </si>
  <si>
    <t>Pol29</t>
  </si>
  <si>
    <t>Magnetický filtr Qn=3m3/hod</t>
  </si>
  <si>
    <t>2092265264</t>
  </si>
  <si>
    <t>Pol30</t>
  </si>
  <si>
    <t>Zpětná klapka - DN 25</t>
  </si>
  <si>
    <t>1280945077</t>
  </si>
  <si>
    <t>Pol31</t>
  </si>
  <si>
    <t>Automatický odvzdušňovací ventil - DN 15</t>
  </si>
  <si>
    <t>293285634</t>
  </si>
  <si>
    <t>Pol32</t>
  </si>
  <si>
    <t>Teploměr : 0-120°C</t>
  </si>
  <si>
    <t>-1370628847</t>
  </si>
  <si>
    <t>Pol33</t>
  </si>
  <si>
    <t>Manometr : 0-400 kPa</t>
  </si>
  <si>
    <t>-392635855</t>
  </si>
  <si>
    <t>Pol34</t>
  </si>
  <si>
    <t>Radiátorový H-ventil- rohový s termostatickým ventilem</t>
  </si>
  <si>
    <t>1791832571</t>
  </si>
  <si>
    <t>Pol35</t>
  </si>
  <si>
    <t>Termostatická hlavice</t>
  </si>
  <si>
    <t>-1159144449</t>
  </si>
  <si>
    <t>Otopná tělesa</t>
  </si>
  <si>
    <t>Pol36</t>
  </si>
  <si>
    <t>Koupelnové trubkové těleso 1820.450, připojení spodní středové</t>
  </si>
  <si>
    <t>-1632117135</t>
  </si>
  <si>
    <t>Pol37</t>
  </si>
  <si>
    <t>Koupelnové trubkové těleso 1820.600, připojení spodní středové</t>
  </si>
  <si>
    <t>1295917769</t>
  </si>
  <si>
    <t>2080425226</t>
  </si>
  <si>
    <t>Pol38</t>
  </si>
  <si>
    <t>Potrubí - měděné 15x1</t>
  </si>
  <si>
    <t>-978133408</t>
  </si>
  <si>
    <t>Pol39</t>
  </si>
  <si>
    <t>Potrubí - měděné 18x1</t>
  </si>
  <si>
    <t>501160996</t>
  </si>
  <si>
    <t>Pol40</t>
  </si>
  <si>
    <t>Potrubí - měděné 22x1</t>
  </si>
  <si>
    <t>-807924613</t>
  </si>
  <si>
    <t>Pol41</t>
  </si>
  <si>
    <t>Potrubí - měděné 45x2</t>
  </si>
  <si>
    <t>-498913686</t>
  </si>
  <si>
    <t>-947682146</t>
  </si>
  <si>
    <t>1849844655</t>
  </si>
  <si>
    <t>Pol42</t>
  </si>
  <si>
    <t>Rozdělovač/sběrač 3 okruhů s průtokoměry + šroubení + skříň (ref. Výrobek IVAR CS 553 VP)</t>
  </si>
  <si>
    <t>-198268305</t>
  </si>
  <si>
    <t>Pol43</t>
  </si>
  <si>
    <t>Rozdělovač/sběrač 7 okruhů s průtokoměry + šroubení + skříň (ref. Výrobek IVAR CS 553 VP)</t>
  </si>
  <si>
    <t>-2018943105</t>
  </si>
  <si>
    <t>Rozdělovač/sběrač 10 okruhů s průtokoměry + šroubení + skříň (ref. Výrobek IVAR CS 553 VP)</t>
  </si>
  <si>
    <t>1045255529</t>
  </si>
  <si>
    <t>-195553578</t>
  </si>
  <si>
    <t>906868717</t>
  </si>
  <si>
    <t>Pol45</t>
  </si>
  <si>
    <t xml:space="preserve">Plastová izolace návleková  tl. 6 mm :16</t>
  </si>
  <si>
    <t>-874350091</t>
  </si>
  <si>
    <t>Plastová izolace návleková tl. 6 mm :16</t>
  </si>
  <si>
    <t>Pol46</t>
  </si>
  <si>
    <t xml:space="preserve">Plastová izolace návleková  tl. 20 mm :22</t>
  </si>
  <si>
    <t>-2142674006</t>
  </si>
  <si>
    <t>Plastová izolace návleková tl. 20 mm :22</t>
  </si>
  <si>
    <t>Pol47</t>
  </si>
  <si>
    <t>-1408449499</t>
  </si>
  <si>
    <t>Pol48</t>
  </si>
  <si>
    <t xml:space="preserve">Plastová izolace kaučuková návleková  tl. 20 mm :28</t>
  </si>
  <si>
    <t>311971780</t>
  </si>
  <si>
    <t>Plastová izolace kaučuková návleková tl. 20 mm :28</t>
  </si>
  <si>
    <t>-1295663759</t>
  </si>
  <si>
    <t>D7</t>
  </si>
  <si>
    <t>Pol49</t>
  </si>
  <si>
    <t>Výchozí revize zařízení</t>
  </si>
  <si>
    <t>-1566944442</t>
  </si>
  <si>
    <t>-1908000609</t>
  </si>
  <si>
    <t>-472206261</t>
  </si>
  <si>
    <t>05a - VZT - Šatny</t>
  </si>
  <si>
    <t xml:space="preserve">D1 - Zařízení č.1 –  Šatny</t>
  </si>
  <si>
    <t xml:space="preserve">Zařízení č.1 –  Šatny</t>
  </si>
  <si>
    <t>Start pack - oživení, spuštění, zaškolení</t>
  </si>
  <si>
    <t>soub</t>
  </si>
  <si>
    <t>562891030</t>
  </si>
  <si>
    <t>Napojení VZT jednotky na internet, propojení VZT jednotky s nástěnným digitálním ovladačem, el.topný kabel do sifonu kondenzátu</t>
  </si>
  <si>
    <t>-253860128</t>
  </si>
  <si>
    <t>Zkosená výfuková tvarovka s protiptákovou sítí, 500x250, velikost ok 50x50mm</t>
  </si>
  <si>
    <t>401783578</t>
  </si>
  <si>
    <t>115001901</t>
  </si>
  <si>
    <t>Buňkový tlumič hluku, útlum min.30dB, dp max 60Pa, tl.250mm, L=2000mm</t>
  </si>
  <si>
    <t>-483481495</t>
  </si>
  <si>
    <t>Buňkový tlumič hluku, útlum min.19dB, dp max 45Pa, tl.250mm, L=1000mm</t>
  </si>
  <si>
    <t>-948749607</t>
  </si>
  <si>
    <t>-1449835712</t>
  </si>
  <si>
    <t>Potrubí z Pzn plechu do obvodu 2000mm</t>
  </si>
  <si>
    <t>348894410</t>
  </si>
  <si>
    <t>Tepelná izolace min. tl.40mm</t>
  </si>
  <si>
    <t>-1820364808</t>
  </si>
  <si>
    <t>Al.oplechování</t>
  </si>
  <si>
    <t>577785487</t>
  </si>
  <si>
    <t>Stavební přípomoce, rozšíření stávajících prostupu, úprava, zapravení</t>
  </si>
  <si>
    <t>-772822680</t>
  </si>
  <si>
    <t>Hydraulické vyvážení</t>
  </si>
  <si>
    <t>-1720384567</t>
  </si>
  <si>
    <t>Odkanalizování odkapů přes sifonový uzávěr, el.topný kabel</t>
  </si>
  <si>
    <t>-1022277410</t>
  </si>
  <si>
    <t>Roznášecí rám pod VZT jednotku</t>
  </si>
  <si>
    <t>463932191</t>
  </si>
  <si>
    <t>Pol79</t>
  </si>
  <si>
    <t>Kompaktní VZT jednotka s rekuperací tepla, bypassem, elektroohřevem, vč. kompletní digitální regulace a instrumentace, klapek, filrů (f7-přívod), EC motorů…. +1.510/-1.660, 350/350Pa, Ekodesign, nástřešní provedení, viz referenční výrobek.</t>
  </si>
  <si>
    <t>-1553972753</t>
  </si>
  <si>
    <t xml:space="preserve">Poznámka k položce:_x000d_
Ovládací členy: Kompeletní autonomní digitální regulace,  Web - pro připojení k internetu, nástěnný digitální ovladač s displejem, 4x čidlo CO2, nárazové větrání od osvětlení sprch, SUM člen, veškerá kabelová propojení, datový kabel pro VZT jednotku_x000d_
Referenční výrobek: Elektrodesign, Duovent Compact DN 1800, IP55 - další parametry viz příloha technické zprávy</t>
  </si>
  <si>
    <t>Pol80</t>
  </si>
  <si>
    <t>Talířoý ventil přívodní pr.125, +150m3/h vč.montrámečku</t>
  </si>
  <si>
    <t>-789384698</t>
  </si>
  <si>
    <t>Pol81</t>
  </si>
  <si>
    <t>Obdélníková vyústka dvouřadá vč.regulace pro přívod, 500x150, 300m3/h, RAL</t>
  </si>
  <si>
    <t>-408555742</t>
  </si>
  <si>
    <t>1702213384</t>
  </si>
  <si>
    <t>-1419884390</t>
  </si>
  <si>
    <t>-195696604</t>
  </si>
  <si>
    <t>Pol82</t>
  </si>
  <si>
    <t>Obdélníková vyústka dvouřadá vč.regulace pro přívod, 500x150, 160m3/h, RAL</t>
  </si>
  <si>
    <t>-2129635700</t>
  </si>
  <si>
    <t>Pol83</t>
  </si>
  <si>
    <t>Protidešťová žaluzie pr.125, kovová, RAL</t>
  </si>
  <si>
    <t>900320783</t>
  </si>
  <si>
    <t>Pol84</t>
  </si>
  <si>
    <t>Talířový ventil odsávací pr.125, -150m3/h</t>
  </si>
  <si>
    <t>645096977</t>
  </si>
  <si>
    <t>Pol85</t>
  </si>
  <si>
    <t>Stěnová mřížka oboustranná 400x150, 300m3/h, dpmax=20Pa</t>
  </si>
  <si>
    <t>1543125955</t>
  </si>
  <si>
    <t>-1681450415</t>
  </si>
  <si>
    <t>466516115</t>
  </si>
  <si>
    <t>-357092457</t>
  </si>
  <si>
    <t>Pol86</t>
  </si>
  <si>
    <t>Talířový ventil odsávací pr.160, -150m3/h</t>
  </si>
  <si>
    <t>1340754017</t>
  </si>
  <si>
    <t>-385242932</t>
  </si>
  <si>
    <t>-1705248366</t>
  </si>
  <si>
    <t>-241204025</t>
  </si>
  <si>
    <t>Pol87</t>
  </si>
  <si>
    <t>Talířový ventil odsávací pr.125, -60m3/h</t>
  </si>
  <si>
    <t>1073830658</t>
  </si>
  <si>
    <t>Pol88</t>
  </si>
  <si>
    <t>Talířový ventil odsávací pr.125, -50m3/h</t>
  </si>
  <si>
    <t>1452107848</t>
  </si>
  <si>
    <t>-161974244</t>
  </si>
  <si>
    <t>Pol89</t>
  </si>
  <si>
    <t>Požární taléřový ventil odvodní, -150m3/h, pr.160</t>
  </si>
  <si>
    <t>-63814655</t>
  </si>
  <si>
    <t>Pol90</t>
  </si>
  <si>
    <t>Požání stěnový uzávěr 250x250</t>
  </si>
  <si>
    <t>2090336707</t>
  </si>
  <si>
    <t>Pol91</t>
  </si>
  <si>
    <t>Potrubí z Pzn plechu do obvodu 12500mm</t>
  </si>
  <si>
    <t>1645797939</t>
  </si>
  <si>
    <t>Pol92</t>
  </si>
  <si>
    <t>Al.laminátová hadice s hlukovou a tepelnou izolací a parozábranou pr.125</t>
  </si>
  <si>
    <t>bm</t>
  </si>
  <si>
    <t>-1069592833</t>
  </si>
  <si>
    <t>Pol93</t>
  </si>
  <si>
    <t>Al.laminátová hadice s hlukovou a tepelnou izolací a parozábranou pr.160</t>
  </si>
  <si>
    <t>522764207</t>
  </si>
  <si>
    <t>Pol94</t>
  </si>
  <si>
    <t>Spiro potrubí pr.125/30pr. Tvarovek</t>
  </si>
  <si>
    <t>1532373888</t>
  </si>
  <si>
    <t>Pol95</t>
  </si>
  <si>
    <t>Spiro potrubí pr.160/50pr. Tvarovek</t>
  </si>
  <si>
    <t>185191422</t>
  </si>
  <si>
    <t>Pol96</t>
  </si>
  <si>
    <t>1925214602</t>
  </si>
  <si>
    <t>Pol97</t>
  </si>
  <si>
    <t>-2072330170</t>
  </si>
  <si>
    <t>Pol98</t>
  </si>
  <si>
    <t>-1562563555</t>
  </si>
  <si>
    <t>Pol99</t>
  </si>
  <si>
    <t>1227139877</t>
  </si>
  <si>
    <t>05b - VZT - Tělocvična</t>
  </si>
  <si>
    <t xml:space="preserve">D1 - Zařízení č.2 –  Tělocvična</t>
  </si>
  <si>
    <t xml:space="preserve">Zařízení č.2 –  Tělocvična</t>
  </si>
  <si>
    <t>Kompaktní VZT jednotka s rekuperací tepla, bypassem, elektroohřevem, vč. kompletní digitální regulace a instrumentace, klapek, filrů (f7-přívod), EC motorů…. +1.500/-1.500, 350/350Pa, Ekodesign, nástřešní provedení, viz referenční výrobek.</t>
  </si>
  <si>
    <t>-1835817880</t>
  </si>
  <si>
    <t xml:space="preserve">Poznámka k položce:_x000d_
Ovládací členy: Kompeletní autonomní digitální regulace,  Web - pro připojení k internetu, nástěnný digitální ovladač s displejem, 1x čidlo CO2, nárazové větrání od impulsního tlačítka, SUM člen, veškerá kabelová propojení, datový kabel pro VZT jednotku_x000d_
Referenční výrobek: Elektrodesign, Duovent Compact DN 1800, IP55 - další parametry viz příloha technické zprávy</t>
  </si>
  <si>
    <t>-151461196</t>
  </si>
  <si>
    <t>-15599817</t>
  </si>
  <si>
    <t>-325153665</t>
  </si>
  <si>
    <t>1227880632</t>
  </si>
  <si>
    <t>1246347444</t>
  </si>
  <si>
    <t>Obdélníková vyústka dvouřadá vč.regulace pro přívod, 800x100, 375m3/h, RAL</t>
  </si>
  <si>
    <t>-325656134</t>
  </si>
  <si>
    <t>Sací mřížka 500x250, RAL, dp max = 25 Pa</t>
  </si>
  <si>
    <t>-345034938</t>
  </si>
  <si>
    <t>-1080394653</t>
  </si>
  <si>
    <t>1314551832</t>
  </si>
  <si>
    <t>1599691023</t>
  </si>
  <si>
    <t>-1805143682</t>
  </si>
  <si>
    <t>214332355</t>
  </si>
  <si>
    <t>339389731</t>
  </si>
  <si>
    <t>26444300</t>
  </si>
  <si>
    <t>178421036</t>
  </si>
  <si>
    <t>-393309770</t>
  </si>
  <si>
    <t>-595298361</t>
  </si>
  <si>
    <t>Pol50</t>
  </si>
  <si>
    <t>-751265337</t>
  </si>
  <si>
    <t>Pol51</t>
  </si>
  <si>
    <t>-331250073</t>
  </si>
  <si>
    <t>Pol52</t>
  </si>
  <si>
    <t>1037049417</t>
  </si>
  <si>
    <t>05c - VZT - Kuchyně</t>
  </si>
  <si>
    <t xml:space="preserve">D1 - Zařízení č.3 –  Kuchyně</t>
  </si>
  <si>
    <t xml:space="preserve">Zařízení č.3 –  Kuchyně</t>
  </si>
  <si>
    <t>210592542</t>
  </si>
  <si>
    <t>Pol53</t>
  </si>
  <si>
    <t>Zvukově izolovaný radiální potrubní ventilátor, pr.355, 2500m3/h, dp min=150Pa + pružné spojky</t>
  </si>
  <si>
    <t>349755046</t>
  </si>
  <si>
    <t>Poznámka k položce:_x000d_
Referenční výrobek: CVAB/4-355 IP55, Elektrodesign</t>
  </si>
  <si>
    <t>Pol54</t>
  </si>
  <si>
    <t>Silentbloky</t>
  </si>
  <si>
    <t>2116072992</t>
  </si>
  <si>
    <t>Pol55</t>
  </si>
  <si>
    <t>Regulátor otáček</t>
  </si>
  <si>
    <t>1832703445</t>
  </si>
  <si>
    <t>Pol56</t>
  </si>
  <si>
    <t>Trubní trlumič hluku, pr.355, L900</t>
  </si>
  <si>
    <t>-1997406751</t>
  </si>
  <si>
    <t>-1456658436</t>
  </si>
  <si>
    <t>Pol57</t>
  </si>
  <si>
    <t>Zaslepení potrubí pr.355 + odkap s uzávěrem</t>
  </si>
  <si>
    <t>1301654942</t>
  </si>
  <si>
    <t>Pol58</t>
  </si>
  <si>
    <t>Výfuková hlavice do pr.400, 2500m3/h</t>
  </si>
  <si>
    <t>-198751708</t>
  </si>
  <si>
    <t>Pol59</t>
  </si>
  <si>
    <t>Škrtící klapka ruční pr.355</t>
  </si>
  <si>
    <t>1977504863</t>
  </si>
  <si>
    <t>Pol60</t>
  </si>
  <si>
    <t>Škrtící klapka ruční pr.250</t>
  </si>
  <si>
    <t>679673111</t>
  </si>
  <si>
    <t>Pol61</t>
  </si>
  <si>
    <t>Nerezový VZT zákryt s filtrem, 800x800, 1100m3/h, dp max =50Pa, horizontální připojení pr.250</t>
  </si>
  <si>
    <t>295081137</t>
  </si>
  <si>
    <t>Pol62</t>
  </si>
  <si>
    <t xml:space="preserve">Spiro potrubí  do pr.355/50pr.tvarovek</t>
  </si>
  <si>
    <t>1125707366</t>
  </si>
  <si>
    <t>Spiro potrubí do pr.355/50pr.tvarovek</t>
  </si>
  <si>
    <t>Pol63</t>
  </si>
  <si>
    <t xml:space="preserve">Spiro potrubí  do pr.250/50pr.tvarovek</t>
  </si>
  <si>
    <t>831514231</t>
  </si>
  <si>
    <t>Spiro potrubí do pr.250/50pr.tvarovek</t>
  </si>
  <si>
    <t>-1870416234</t>
  </si>
  <si>
    <t>Pol65</t>
  </si>
  <si>
    <t>Pomocné nosné konstrukce pro kotvení VZT</t>
  </si>
  <si>
    <t>1767460068</t>
  </si>
  <si>
    <t>Pol66</t>
  </si>
  <si>
    <t>-1316045419</t>
  </si>
  <si>
    <t>Pol67</t>
  </si>
  <si>
    <t>-937491116</t>
  </si>
  <si>
    <t>Pol68</t>
  </si>
  <si>
    <t>-997062826</t>
  </si>
  <si>
    <t>D1 - Specifikace materiálu - kabely</t>
  </si>
  <si>
    <t>D2 - Specifikace materiálu - svítidla vč. zdrojů</t>
  </si>
  <si>
    <t>D3 - Specifikace materiálu - žlaby</t>
  </si>
  <si>
    <t>D4 - Specifikace materiálu - vypínače,zásuvky, apod ...</t>
  </si>
  <si>
    <t>D5 - Specifikace materiálu - trubky,krabice,konstr.,lišty....</t>
  </si>
  <si>
    <t>D6 - Specifikace materiálu - rozvaděče</t>
  </si>
  <si>
    <t>D7 - Specifikace materiálu - bleskosvod a uzemnění</t>
  </si>
  <si>
    <t>D8 - Specifikace materiálu - ostatní mont. práce a materiál</t>
  </si>
  <si>
    <t>D9 - Specifikace materiálu - ostatní</t>
  </si>
  <si>
    <t>Specifikace materiálu - kabely</t>
  </si>
  <si>
    <t>CYKY-O 2x1,5</t>
  </si>
  <si>
    <t>211620849</t>
  </si>
  <si>
    <t>CYKY-J 3x1,5</t>
  </si>
  <si>
    <t>1196057474</t>
  </si>
  <si>
    <t>CYKY-O 3x1,5</t>
  </si>
  <si>
    <t>1229432364</t>
  </si>
  <si>
    <t>CYKY-J 5x1,5</t>
  </si>
  <si>
    <t>-667668417</t>
  </si>
  <si>
    <t>CYKY-O 5x1,5</t>
  </si>
  <si>
    <t>1110203649</t>
  </si>
  <si>
    <t>CYKY-O 7x1,5</t>
  </si>
  <si>
    <t>1788822499</t>
  </si>
  <si>
    <t>CYKY-J 3x2,5</t>
  </si>
  <si>
    <t>-1434193639</t>
  </si>
  <si>
    <t>CYKY-J 5x2,5</t>
  </si>
  <si>
    <t>-1817161810</t>
  </si>
  <si>
    <t>CYKY-J 5x6</t>
  </si>
  <si>
    <t>471740834</t>
  </si>
  <si>
    <t>CYKY-J 5x25</t>
  </si>
  <si>
    <t>-795324086</t>
  </si>
  <si>
    <t>CSKH-V180 P60-R B2ca s1 d0 2x1,5</t>
  </si>
  <si>
    <t>1392878833</t>
  </si>
  <si>
    <t>CY4zžl</t>
  </si>
  <si>
    <t>-1129079161</t>
  </si>
  <si>
    <t>CYA6zžl</t>
  </si>
  <si>
    <t>607064209</t>
  </si>
  <si>
    <t>CYA10zžl</t>
  </si>
  <si>
    <t>-655064072</t>
  </si>
  <si>
    <t>CYA16zžl</t>
  </si>
  <si>
    <t>-2073240590</t>
  </si>
  <si>
    <t>Datový kabel Cat5e</t>
  </si>
  <si>
    <t>730592720</t>
  </si>
  <si>
    <t>Specifikace materiálu - svítidla vč. zdrojů</t>
  </si>
  <si>
    <t>LED PANEL, KLINÍKOVÝ RÁMEČEK, MIKROPRIZMATICKÝ KRYT, ČTVEREC 600x600mm, 24W, 4000K</t>
  </si>
  <si>
    <t>1528244483</t>
  </si>
  <si>
    <t>LED SVÍTIDLO, OPÁLOVÝ PMMA KRYT, PRŮMĚR 375mm, 27W, 4000K</t>
  </si>
  <si>
    <t>-1008905084</t>
  </si>
  <si>
    <t>LED SVÍTIDLO, OPÁLOVÝ PMMA KRYT, PRŮMĚR 300mm, 25W, 4000K</t>
  </si>
  <si>
    <t>-1193124622</t>
  </si>
  <si>
    <t>LED SVÍTIDLO, OPÁLOVÝ PMMA KRYT, PRŮMĚR 285mm, 20W, 4000K</t>
  </si>
  <si>
    <t>693303818</t>
  </si>
  <si>
    <t>1478679181</t>
  </si>
  <si>
    <t>Možná svítidla VENKY, FASÁDY - LED , kryt PMMA, Korpus PC, IP65, LED 840, prům. 300 , 2200lm, 18W</t>
  </si>
  <si>
    <t>25997242</t>
  </si>
  <si>
    <t>Hmoždinky a šrouby pro uchycení svítidel</t>
  </si>
  <si>
    <t>-1314179232</t>
  </si>
  <si>
    <t>Ostatní příslušenství ke svítidlům</t>
  </si>
  <si>
    <t>183288836</t>
  </si>
  <si>
    <t>Pomocný materiál k montáži svítidel</t>
  </si>
  <si>
    <t>1500333162</t>
  </si>
  <si>
    <t>Specifikace materiálu - žlaby</t>
  </si>
  <si>
    <t>Kabelový plechový žlab 50/50, uchycení do zdi/stropu včetně příslušenství</t>
  </si>
  <si>
    <t>-848664793</t>
  </si>
  <si>
    <t>Kabelový drátěný žlab 50/50, uchycení do zdi/stropu včetně příslušenství</t>
  </si>
  <si>
    <t>-1893131660</t>
  </si>
  <si>
    <t>Kabelový drátěný žlab 100/50, uchycení do zdi/stropu včetně příslušenství</t>
  </si>
  <si>
    <t>-1894112057</t>
  </si>
  <si>
    <t>Kabelová příchytka do zdi pro 1 kabel</t>
  </si>
  <si>
    <t>-1215433219</t>
  </si>
  <si>
    <t>Kabelová příchytka do zdi pro 1 kabel s požární odolností</t>
  </si>
  <si>
    <t>1636346079</t>
  </si>
  <si>
    <t>Kabelová příchytka do zdi pro 5 kabelů</t>
  </si>
  <si>
    <t>256189763</t>
  </si>
  <si>
    <t>Kabelová příchytka do zdi pro 10 kabelů</t>
  </si>
  <si>
    <t>1529382049</t>
  </si>
  <si>
    <t>Specifikace materiálu - vypínače,zásuvky, apod ...</t>
  </si>
  <si>
    <t>Pol101</t>
  </si>
  <si>
    <t>Zásuvka 230V/16A, IP44, na povrch</t>
  </si>
  <si>
    <t>892757008</t>
  </si>
  <si>
    <t>Pol102</t>
  </si>
  <si>
    <t>Zásuvka datová</t>
  </si>
  <si>
    <t>-2145526257</t>
  </si>
  <si>
    <t>Pol103</t>
  </si>
  <si>
    <t>Rámečky pro instalační přístroje, kompletní dodávka</t>
  </si>
  <si>
    <t>-1710885667</t>
  </si>
  <si>
    <t>Vypínač č.1 230V/10A</t>
  </si>
  <si>
    <t>1136749045</t>
  </si>
  <si>
    <t>Vypínač dvojitý č.5 230V/10A</t>
  </si>
  <si>
    <t>-920528604</t>
  </si>
  <si>
    <t xml:space="preserve">Vypínač střídavý  č.6 230V/10A</t>
  </si>
  <si>
    <t>1650770925</t>
  </si>
  <si>
    <t>Vypínač střídavý č.6 230V/10A</t>
  </si>
  <si>
    <t>Vypínač střídavý dvojitý č.6+6 230V/10A</t>
  </si>
  <si>
    <t>1182582343</t>
  </si>
  <si>
    <t xml:space="preserve">Vypínač křížový č.7  230V/10A</t>
  </si>
  <si>
    <t>-13779471</t>
  </si>
  <si>
    <t>Vypínač křížový č.7 230V/10A</t>
  </si>
  <si>
    <t>Pohybové čidlo 360°</t>
  </si>
  <si>
    <t>163299901</t>
  </si>
  <si>
    <t>Autonomní kouřové čidlo</t>
  </si>
  <si>
    <t>900443716</t>
  </si>
  <si>
    <t>Havarijní tlačítko Total stop s aretací za sklem</t>
  </si>
  <si>
    <t>-990444934</t>
  </si>
  <si>
    <t>Zásuvka 230V/16A</t>
  </si>
  <si>
    <t>840471275</t>
  </si>
  <si>
    <t>Zásuvka 230V/16A, dvojitá</t>
  </si>
  <si>
    <t>957283467</t>
  </si>
  <si>
    <t>Specifikace materiálu - trubky,krabice,konstr.,lišty....</t>
  </si>
  <si>
    <t>Pol104</t>
  </si>
  <si>
    <t>Trubka instalační BSSL 25 IEC (bílá)</t>
  </si>
  <si>
    <t>470814107</t>
  </si>
  <si>
    <t>Pol105</t>
  </si>
  <si>
    <t>Trubka instalační BSSL 32 IEC (bílá)</t>
  </si>
  <si>
    <t>96908171</t>
  </si>
  <si>
    <t>Pol106</t>
  </si>
  <si>
    <t>Příchytky HFCL 25 (bílá)</t>
  </si>
  <si>
    <t>-1856255451</t>
  </si>
  <si>
    <t>Pol107</t>
  </si>
  <si>
    <t>Příchytky HFCL 32 (bílá)</t>
  </si>
  <si>
    <t>92149536</t>
  </si>
  <si>
    <t>Pol108</t>
  </si>
  <si>
    <t>Trubka ohebná, do betonu pr.25</t>
  </si>
  <si>
    <t>-1704976255</t>
  </si>
  <si>
    <t>Pol109</t>
  </si>
  <si>
    <t>Trubka ohebná, do betonu pr.32</t>
  </si>
  <si>
    <t>65748358</t>
  </si>
  <si>
    <t>Pol110</t>
  </si>
  <si>
    <t>Trubka ohebná, do betonu pr.50</t>
  </si>
  <si>
    <t>894325605</t>
  </si>
  <si>
    <t>Pol111</t>
  </si>
  <si>
    <t>Trubka ohebná, do betonu pr.63</t>
  </si>
  <si>
    <t>-1841505364</t>
  </si>
  <si>
    <t>Pol112</t>
  </si>
  <si>
    <t>Krabice přístrojová KP 68</t>
  </si>
  <si>
    <t>-1409979441</t>
  </si>
  <si>
    <t>Pol113</t>
  </si>
  <si>
    <t>Krabice přístrojová hluboká KPR 68</t>
  </si>
  <si>
    <t>675101914</t>
  </si>
  <si>
    <t>Pol114</t>
  </si>
  <si>
    <t>Krabice instalační KO125</t>
  </si>
  <si>
    <t>-177141899</t>
  </si>
  <si>
    <t>Pol115</t>
  </si>
  <si>
    <t>Krabice odbočná svorková KO 68 vč.svorek a víčka</t>
  </si>
  <si>
    <t>-1311424598</t>
  </si>
  <si>
    <t>Pol116</t>
  </si>
  <si>
    <t>Krabice instalační nad podhled se svorkovnicí</t>
  </si>
  <si>
    <t>-1459436826</t>
  </si>
  <si>
    <t>Pol117</t>
  </si>
  <si>
    <t>Krabice instalační se svorkovnicí, s požární odolností pro spojení kabelů s požární odolností</t>
  </si>
  <si>
    <t>59268089</t>
  </si>
  <si>
    <t>Pol118</t>
  </si>
  <si>
    <t>Protipožární utěsnění prostupu kabelu přes PÚ</t>
  </si>
  <si>
    <t>-1692347061</t>
  </si>
  <si>
    <t>Pol119</t>
  </si>
  <si>
    <t>Protipožární utěsnění prostupu kabelového svazku přes PÚ</t>
  </si>
  <si>
    <t>-1849322338</t>
  </si>
  <si>
    <t>Pol120</t>
  </si>
  <si>
    <t>Rozvodnice IP65, se svodičem bleskových proudů 3+1, pro napojení kabelových rozvodů prostupujících do venkovního prostředí</t>
  </si>
  <si>
    <t>-1817853004</t>
  </si>
  <si>
    <t>Specifikace materiálu - rozvaděče</t>
  </si>
  <si>
    <t>Pol121</t>
  </si>
  <si>
    <t>Rozvaděč R1 dle výkresové části</t>
  </si>
  <si>
    <t>-293974284</t>
  </si>
  <si>
    <t>Specifikace materiálu - bleskosvod a uzemnění</t>
  </si>
  <si>
    <t>Pol122</t>
  </si>
  <si>
    <t>Pospojovací vedení AlMgSi d=8mm</t>
  </si>
  <si>
    <t>-732696400</t>
  </si>
  <si>
    <t>Pol123</t>
  </si>
  <si>
    <t>Podpěra vodiče AlMgSi</t>
  </si>
  <si>
    <t>-1013988161</t>
  </si>
  <si>
    <t>Pol124</t>
  </si>
  <si>
    <t>Svorka univerzální MV</t>
  </si>
  <si>
    <t>-1899157054</t>
  </si>
  <si>
    <t>Pol125</t>
  </si>
  <si>
    <t>Jímací TYČ celkové výšky 1m včetně ukotvení do konstrukce střechy, destičky pro připojení vodičů. pospojovací funkcí a ostatního příslušenství</t>
  </si>
  <si>
    <t>801101737</t>
  </si>
  <si>
    <t>Pol126</t>
  </si>
  <si>
    <t>Oddálený jímač celková délky 1,5m, včetně jímacího hrotu a izolačních úchytů na kovový komín</t>
  </si>
  <si>
    <t>80099496</t>
  </si>
  <si>
    <t>Pol127</t>
  </si>
  <si>
    <t>Zemnící tyče</t>
  </si>
  <si>
    <t>kmpl</t>
  </si>
  <si>
    <t>-673149914</t>
  </si>
  <si>
    <t>Pol128</t>
  </si>
  <si>
    <t>Sada 5ks vorky pro vedení po okapu a trámu včetně nerezové zkušební svorky a čísla svodu</t>
  </si>
  <si>
    <t>kompl</t>
  </si>
  <si>
    <t>1156571041</t>
  </si>
  <si>
    <t>Pol129</t>
  </si>
  <si>
    <t>Materiál a nářadí pro montáž systému s ekvivalentem dostatečné vzdálenosti</t>
  </si>
  <si>
    <t>-1477178781</t>
  </si>
  <si>
    <t>Pol130</t>
  </si>
  <si>
    <t>Výchozí revize bleskosvodu</t>
  </si>
  <si>
    <t>-792346192</t>
  </si>
  <si>
    <t>Pol131</t>
  </si>
  <si>
    <t>Koordinace prací s ostatními profesemi</t>
  </si>
  <si>
    <t>280128936</t>
  </si>
  <si>
    <t>Pol132</t>
  </si>
  <si>
    <t>Průběžná fotodokumentace zakládání uzemnění</t>
  </si>
  <si>
    <t>-1801724688</t>
  </si>
  <si>
    <t>Pol133</t>
  </si>
  <si>
    <t>Ekvipotenciální přípojnice</t>
  </si>
  <si>
    <t>-1511599420</t>
  </si>
  <si>
    <t>Pol134</t>
  </si>
  <si>
    <t>Zemnící pásek FeZn 30x4mm</t>
  </si>
  <si>
    <t>-78728692</t>
  </si>
  <si>
    <t>Pol135</t>
  </si>
  <si>
    <t>Svorka pro spojení pásku</t>
  </si>
  <si>
    <t>1323266105</t>
  </si>
  <si>
    <t>Pol136</t>
  </si>
  <si>
    <t>Svorka pro spojení pásku a drátu</t>
  </si>
  <si>
    <t>-522780546</t>
  </si>
  <si>
    <t>Pol137</t>
  </si>
  <si>
    <t>Zemnící drát nerez V4A 10mm</t>
  </si>
  <si>
    <t>2122948036</t>
  </si>
  <si>
    <t>Pol138</t>
  </si>
  <si>
    <t>5ks podpěra zemnícího drátu do kolmého zdiva, včetně nerezové zkušební svorky a čísla svodu</t>
  </si>
  <si>
    <t>55644606</t>
  </si>
  <si>
    <t>Pol139</t>
  </si>
  <si>
    <t>Antikorozní ochrana na přechodu ze země, betonu, vzduchu</t>
  </si>
  <si>
    <t>-1442407539</t>
  </si>
  <si>
    <t>Pol140</t>
  </si>
  <si>
    <t>Podpěra zemnícího pásku pro zalití do betonu</t>
  </si>
  <si>
    <t>-1564308609</t>
  </si>
  <si>
    <t>D8</t>
  </si>
  <si>
    <t>Specifikace materiálu - ostatní mont. práce a materiál</t>
  </si>
  <si>
    <t>Pol141</t>
  </si>
  <si>
    <t>Zapojení vývodu do 3x4</t>
  </si>
  <si>
    <t>-2109125915</t>
  </si>
  <si>
    <t>Pol142</t>
  </si>
  <si>
    <t>Zapojení vývodu do 5x10</t>
  </si>
  <si>
    <t>868570687</t>
  </si>
  <si>
    <t>Pol143</t>
  </si>
  <si>
    <t>Zapojení vývodu nad 5x10</t>
  </si>
  <si>
    <t>2016312290</t>
  </si>
  <si>
    <t>Pol144</t>
  </si>
  <si>
    <t>Prokabelování čidel a ovl. UT</t>
  </si>
  <si>
    <t>1692946564</t>
  </si>
  <si>
    <t>Pol145</t>
  </si>
  <si>
    <t>Svorka na potrubí</t>
  </si>
  <si>
    <t>516173034</t>
  </si>
  <si>
    <t>Pol146</t>
  </si>
  <si>
    <t>Svorka na umyvadlové baterie</t>
  </si>
  <si>
    <t>-986037992</t>
  </si>
  <si>
    <t>Pol147</t>
  </si>
  <si>
    <t>Prostupy stropem</t>
  </si>
  <si>
    <t>493251427</t>
  </si>
  <si>
    <t>Pol148</t>
  </si>
  <si>
    <t>Vrtání průměrem 2cm v betonu/zdi</t>
  </si>
  <si>
    <t>810622215</t>
  </si>
  <si>
    <t>Pol149</t>
  </si>
  <si>
    <t>Vrtání průměrem 4cm v betonu/zdi</t>
  </si>
  <si>
    <t>1271602161</t>
  </si>
  <si>
    <t>Pol150</t>
  </si>
  <si>
    <t>Sekání rýh ve zdi 3x5 cm</t>
  </si>
  <si>
    <t>1904188853</t>
  </si>
  <si>
    <t>Pol151</t>
  </si>
  <si>
    <t>Sekání rýh ve zdi 5x5 cm</t>
  </si>
  <si>
    <t>843836702</t>
  </si>
  <si>
    <t>Pol152</t>
  </si>
  <si>
    <t>Sekání rýh ve zdi 10x5 cm</t>
  </si>
  <si>
    <t>111281065</t>
  </si>
  <si>
    <t>D9</t>
  </si>
  <si>
    <t>Specifikace materiálu - ostatní</t>
  </si>
  <si>
    <t>Pol153</t>
  </si>
  <si>
    <t>rezerva</t>
  </si>
  <si>
    <t>-1140083906</t>
  </si>
  <si>
    <t>Pol154</t>
  </si>
  <si>
    <t>Odvoz odpadu</t>
  </si>
  <si>
    <t>1354089410</t>
  </si>
  <si>
    <t>Pol155</t>
  </si>
  <si>
    <t>Patrony do el. Ohřívání</t>
  </si>
  <si>
    <t>1251154193</t>
  </si>
  <si>
    <t>Pol156</t>
  </si>
  <si>
    <t>Ekologická likvidace odpadu</t>
  </si>
  <si>
    <t>1616494056</t>
  </si>
  <si>
    <t>Pol157</t>
  </si>
  <si>
    <t>Připojování technologického zařízení</t>
  </si>
  <si>
    <t>253486388</t>
  </si>
  <si>
    <t>Pol158</t>
  </si>
  <si>
    <t>Přeložka kabelu a skříně CETIN, včetně výkopů, prací a routerů pro funkčnost internetového připojení</t>
  </si>
  <si>
    <t>-407708018</t>
  </si>
  <si>
    <t>Pol159</t>
  </si>
  <si>
    <t>Wi-fi router</t>
  </si>
  <si>
    <t>690463124</t>
  </si>
  <si>
    <t>Pol160</t>
  </si>
  <si>
    <t>Rack rozvaděč</t>
  </si>
  <si>
    <t>-123050018</t>
  </si>
  <si>
    <t>Pol161</t>
  </si>
  <si>
    <t>Prostup pr. 160 pro kabelovou trasu do stáv. Objektu, vč zabudování</t>
  </si>
  <si>
    <t>-1710501256</t>
  </si>
  <si>
    <t>Pol162</t>
  </si>
  <si>
    <t>Dílenská dokumentace potřebných detailů</t>
  </si>
  <si>
    <t>1578805296</t>
  </si>
  <si>
    <t>Pol163</t>
  </si>
  <si>
    <t>Dokumentace skutečného provedení s detailním dokumentem popisujícím všechny vývody z rozvaděčů. Včetně přehledových schémat, které budou umístěny přímo v rozvaděči.</t>
  </si>
  <si>
    <t>928347103</t>
  </si>
  <si>
    <t>Pol164</t>
  </si>
  <si>
    <t>Koordinace s ostatními profesemi</t>
  </si>
  <si>
    <t>500629498</t>
  </si>
  <si>
    <t>Pol165</t>
  </si>
  <si>
    <t>Termovize rozvaděče</t>
  </si>
  <si>
    <t>-659486384</t>
  </si>
  <si>
    <t>Pol166</t>
  </si>
  <si>
    <t>Doprava osob a materiálu</t>
  </si>
  <si>
    <t>32829318</t>
  </si>
  <si>
    <t>Pol167</t>
  </si>
  <si>
    <t>Stavební pomocné práce a konstrukce</t>
  </si>
  <si>
    <t>314964722</t>
  </si>
  <si>
    <t>Pol168</t>
  </si>
  <si>
    <t>Funkční zkoušky</t>
  </si>
  <si>
    <t>1702391996</t>
  </si>
  <si>
    <t>Pol169</t>
  </si>
  <si>
    <t>Oživení systémů</t>
  </si>
  <si>
    <t>-1046933650</t>
  </si>
  <si>
    <t>Pol170</t>
  </si>
  <si>
    <t>Zaškolení obsluhy</t>
  </si>
  <si>
    <t>-1331503950</t>
  </si>
  <si>
    <t>SO 02 - VÍCEÚČELOVÉ HŘIŠTĚ</t>
  </si>
  <si>
    <t>01 - Stavební část</t>
  </si>
  <si>
    <t xml:space="preserve">    5 - Komunikace pozemní</t>
  </si>
  <si>
    <t xml:space="preserve">    783 - Dokončovací práce - nátěry</t>
  </si>
  <si>
    <t>131251104.R</t>
  </si>
  <si>
    <t>952584994</t>
  </si>
  <si>
    <t>odstranění antukového hřiště vč. podkladních vrstev do hloubky 420 mm</t>
  </si>
  <si>
    <t>652,91*0,42</t>
  </si>
  <si>
    <t>132153301</t>
  </si>
  <si>
    <t>Hloubení rýh pro sběrné a svodné drény rýhovačem hl do 1,0 m v hornině třídy těžitelnosti I a II skupiny 1 až 4</t>
  </si>
  <si>
    <t>309872413</t>
  </si>
  <si>
    <t>Hloubení rýh pro drény rýhovačem ve sklonu terénu do 15° v jakémkoliv množství, s úpravou do předepsaného spádu, v suchu, mokru i ve vodě sběrné i svodné DN do 200 v horninách třídy těžitelnosti I a II, skupiny 1 až 4 hloubky do 1 m</t>
  </si>
  <si>
    <t>https://podminky.urs.cz/item/CS_URS_2025_02/132153301</t>
  </si>
  <si>
    <t>drenáž pod hřištěm</t>
  </si>
  <si>
    <t>39,48+156</t>
  </si>
  <si>
    <t>132251102</t>
  </si>
  <si>
    <t>Hloubení rýh nezapažených š do 800 mm v hornině třídy těžitelnosti I skupiny 3 objem do 50 m3 strojně</t>
  </si>
  <si>
    <t>1420560735</t>
  </si>
  <si>
    <t>Hloubení nezapažených rýh šířky do 800 mm strojně s urovnáním dna do předepsaného profilu a spádu v hornině třídy těžitelnosti I skupiny 3 přes 20 do 50 m3</t>
  </si>
  <si>
    <t>https://podminky.urs.cz/item/CS_URS_2025_02/132251102</t>
  </si>
  <si>
    <t>hloubení pro základ oplocení</t>
  </si>
  <si>
    <t>0,4*(4,5*0,8+1*1,05+12,6*0,8+4,1*0,8+1*1,05+31,1*0,8+3,8*0,8+1*1,05+13,6*0,8+5,49*0,8)</t>
  </si>
  <si>
    <t>171201221</t>
  </si>
  <si>
    <t>-305830177</t>
  </si>
  <si>
    <t>https://podminky.urs.cz/item/CS_URS_2025_02/171201221</t>
  </si>
  <si>
    <t>333,811*1,9 'Přepočtené koeficientem množství</t>
  </si>
  <si>
    <t>-422201678</t>
  </si>
  <si>
    <t>hriště</t>
  </si>
  <si>
    <t>274,222</t>
  </si>
  <si>
    <t>34,268</t>
  </si>
  <si>
    <t>základové pasy</t>
  </si>
  <si>
    <t>25,321</t>
  </si>
  <si>
    <t>181912112</t>
  </si>
  <si>
    <t>Úprava pláně v hornině třídy těžitelnosti I skupiny 3 se zhutněním ručně</t>
  </si>
  <si>
    <t>-1280548517</t>
  </si>
  <si>
    <t>Úprava pláně vyrovnáním výškových rozdílů ručně v hornině třídy těžitelnosti I skupiny 3 se zhutněním</t>
  </si>
  <si>
    <t>https://podminky.urs.cz/item/CS_URS_2025_02/181912112</t>
  </si>
  <si>
    <t>nové víceúčelové hřiště</t>
  </si>
  <si>
    <t>633,68</t>
  </si>
  <si>
    <t>-1395324366</t>
  </si>
  <si>
    <t>ZASYPANÉ ŠTĚRKEM FR. 16-32 mm</t>
  </si>
  <si>
    <t>+(0,3*(1,029-0,42))*39,4+(0,3*(0,893-0,42))*7,8*2+(0,3*(0,961-0,42))*7,8*2+(0,3*(0,996-0,42))*7,8*2+(0,3*(1,031-0,42))*7,8*2+(0,3*(1,066-0,42))*7,8*2</t>
  </si>
  <si>
    <t>+(0,3*(1,101-0,42))*7,8*2+(0,3*(1,136-0,42))*7,8*2+(0,3*(1,171-0,42))*7,8*2+(0,3*(1,206-0,42))*7,8*2</t>
  </si>
  <si>
    <t>-1083978893</t>
  </si>
  <si>
    <t>GEOTEXTILIÍ 300g/m2</t>
  </si>
  <si>
    <t>(0,3+(1,029-0,42)*2)*39,48+(0,3+(0,893-0,42)*2)*7,8*2+(0,3+(0,961-0,42)*2)*7,8*2+(0,3+(0,996-0,42)*2)*7,8*2+(0,3+(1,031-0,42)*2)*7,8*2</t>
  </si>
  <si>
    <t>(0,3+(1,066-0,42)*2)*7,8*2+(0,3+(1,101-0,42)*2)*7,8*2+(0,3+(1,136-0,42)*2)*7,8*2+(0,3+(1,171-0,42)*2)*7,8*2+(0,3+(1,206-0,42)*2)*7,8*2</t>
  </si>
  <si>
    <t>-147321078</t>
  </si>
  <si>
    <t>282,418*1,1845 'Přepočtené koeficientem množství</t>
  </si>
  <si>
    <t>542866886</t>
  </si>
  <si>
    <t>10*2*7,8</t>
  </si>
  <si>
    <t>212755216</t>
  </si>
  <si>
    <t>Trativody z drenážních trubek plastových flexibilních DN 160 mm bez lože a obsypu</t>
  </si>
  <si>
    <t>537951179</t>
  </si>
  <si>
    <t>Trativody bez lože a obsypu z drenážních trubek plastových flexibilních DN 160 mm</t>
  </si>
  <si>
    <t>https://podminky.urs.cz/item/CS_URS_2025_02/212755216</t>
  </si>
  <si>
    <t>39,48</t>
  </si>
  <si>
    <t>213141111</t>
  </si>
  <si>
    <t>Zřízení vrstvy z geotextilie v rovině nebo ve sklonu do 1:5 š do 3 m</t>
  </si>
  <si>
    <t>1066164761</t>
  </si>
  <si>
    <t>Zřízení vrstvy z geotextilie filtrační, separační, odvodňovací, ochranné, výztužné nebo protierozní v rovině nebo ve sklonu do 1:5, šířky do 3 m</t>
  </si>
  <si>
    <t>https://podminky.urs.cz/item/CS_URS_2025_02/213141111</t>
  </si>
  <si>
    <t>víceúčelové hřiště</t>
  </si>
  <si>
    <t>GEOTEXTILIE 300 g/m2</t>
  </si>
  <si>
    <t>1125347334</t>
  </si>
  <si>
    <t>633,68*1,1845 'Přepočtené koeficientem množství</t>
  </si>
  <si>
    <t>313442379</t>
  </si>
  <si>
    <t>základový pas</t>
  </si>
  <si>
    <t>-632770525</t>
  </si>
  <si>
    <t>(4,5*0,8+1*1,05+12,6*0,8+4,1*0,8+1*1,05+31,1*0,8+3,8*0,8+1*1,05+13,6*0,8+5,49*0,8)*2</t>
  </si>
  <si>
    <t>279113142</t>
  </si>
  <si>
    <t>Základová zeď tl přes 150 do 200 mm z tvárnic ztraceného bednění včetně výplně z betonu tř. C 20/25</t>
  </si>
  <si>
    <t>322838777</t>
  </si>
  <si>
    <t>Základové zdi z tvárnic ztraceného bednění včetně výplně z betonu bez zvláštních nároků na vliv prostředí třídy C 20/25, tloušťky zdiva přes 150 do 200 mm</t>
  </si>
  <si>
    <t>https://podminky.urs.cz/item/CS_URS_2025_02/279113142</t>
  </si>
  <si>
    <t>0,25*(4,5+1+1+31+3,7+1)+0,5*(5,39+13,5+4+12,5)</t>
  </si>
  <si>
    <t>-177697231</t>
  </si>
  <si>
    <t>předpoklad vyztužení R12 po á 250 mm - váha 0,89 kg/bm</t>
  </si>
  <si>
    <t>(0,25+0,6)*(4,5+1+1+31+3,7+1)/0,25*0,89/1000</t>
  </si>
  <si>
    <t>(0,5+0,6)*(5,39+13,5+4+12,5)/0,25*0,89/1000</t>
  </si>
  <si>
    <t>338171115.R</t>
  </si>
  <si>
    <t>Osazení ocelového prvku nad vrátky</t>
  </si>
  <si>
    <t>-1002379602</t>
  </si>
  <si>
    <t>Osazení ocelového prvku nad vrátky 80/3/1140</t>
  </si>
  <si>
    <t>OCEL. SLOUPEK Z TRUBKY 80/3/1140 nad vrátky</t>
  </si>
  <si>
    <t>55342178.R</t>
  </si>
  <si>
    <t xml:space="preserve">plotový ocelový příčník </t>
  </si>
  <si>
    <t>250794898</t>
  </si>
  <si>
    <t>plotový ocelový příčník 80/3/1140</t>
  </si>
  <si>
    <t>338171121.R</t>
  </si>
  <si>
    <t>Osazování sloupků a vzpěr plotových ocelových v přes 2,6 m se zalitím MC</t>
  </si>
  <si>
    <t>251855505</t>
  </si>
  <si>
    <t>Montáž sloupků a vzpěr plotových ocelových trubkových nebo profilovaných výšky 2,6 m se zalitím cementovou maltou do vynechaných otvorů</t>
  </si>
  <si>
    <t xml:space="preserve">OCEL. SLOUPEK Z TRUBKY 80/3/4350 </t>
  </si>
  <si>
    <t>55342169.R</t>
  </si>
  <si>
    <t xml:space="preserve">plotový sloupek přes 4,0m </t>
  </si>
  <si>
    <t>-1561268838</t>
  </si>
  <si>
    <t>plotový sloupek ocelový 80/3/4350</t>
  </si>
  <si>
    <t>338171125.R</t>
  </si>
  <si>
    <t>Osazování sloupků a vzpěr plotových ocelových v přes 2,6 m ukotvením k pevnému podkladu</t>
  </si>
  <si>
    <t>-1710502574</t>
  </si>
  <si>
    <t>Montáž sloupků a vzpěr plotových ocelových trubkových nebo profilovaných výšky přes 2,6 m ukotvením k pevnému podkladu</t>
  </si>
  <si>
    <t>OCEL. ZAVĚTROVÁNÍ Z TRUBKY 80/3/3800</t>
  </si>
  <si>
    <t>plotový sloupek ocelový - vzpěra</t>
  </si>
  <si>
    <t>1839523662</t>
  </si>
  <si>
    <t>348.R</t>
  </si>
  <si>
    <t>D+ M Dřevěný mantinel</t>
  </si>
  <si>
    <t>1585856190</t>
  </si>
  <si>
    <t xml:space="preserve">DŘEVĚNNÝ MANTINEL,FOŠNA 40/160,UPEVNĚNO NA OCELOVÝ PRVEK TVARU T (PÁSOVINA 120/3),POVRCHOVÁ ÚPRAVA DŘEVA - IMPREGNACE </t>
  </si>
  <si>
    <t>(18+18,2+36+2,7+2,54-2*1,14)*6*0,16</t>
  </si>
  <si>
    <t>348101220</t>
  </si>
  <si>
    <t>Osazení vrat nebo vrátek k oplocení na ocelové sloupky pl přes 2 do 4 m2</t>
  </si>
  <si>
    <t>17977325</t>
  </si>
  <si>
    <t>Osazení vrat nebo vrátek k oplocení na sloupky ocelové, plochy jednotlivě přes 2 do 4 m2</t>
  </si>
  <si>
    <t>https://podminky.urs.cz/item/CS_URS_2025_02/348101220</t>
  </si>
  <si>
    <t>JEDNOKŘÍDLÁ BRANKA - TRUBKOVÝ RÁM S TENISOVÝM PLETIVEM</t>
  </si>
  <si>
    <t>-304480217</t>
  </si>
  <si>
    <t>348272515</t>
  </si>
  <si>
    <t>Plotová stříška pro zeď tl 295 mm z tvarovek hladkých nebo štípaných přírodních</t>
  </si>
  <si>
    <t>1398982235</t>
  </si>
  <si>
    <t>Ploty z tvárnic betonových plotová stříška lepená mrazuvzdorným lepidlem z tvarovek hladkých nebo štípaných, sedlového tvaru přírodních, tloušťka zdiva 295 mm</t>
  </si>
  <si>
    <t>https://podminky.urs.cz/item/CS_URS_2025_02/348272515</t>
  </si>
  <si>
    <t>plotová stříška</t>
  </si>
  <si>
    <t>4,5+1+1+31+3,7+1+5,39+13,5+4+12,5</t>
  </si>
  <si>
    <t>348401140</t>
  </si>
  <si>
    <t>Montáž oplocení ze strojového pletiva s napínacími dráty v přes 2,0 do 4,0 m</t>
  </si>
  <si>
    <t>-869043537</t>
  </si>
  <si>
    <t>Montáž oplocení z pletiva strojového s napínacími dráty přes 2,0 do 4,0 m</t>
  </si>
  <si>
    <t>https://podminky.urs.cz/item/CS_URS_2025_02/348401140</t>
  </si>
  <si>
    <t>TENISOVÉ PLETIVO 45/45/4000</t>
  </si>
  <si>
    <t>UCHYCENÉ NA NAPÍNACÍM DRÁTU (MIN. 4KS)</t>
  </si>
  <si>
    <t xml:space="preserve">VÁZACÍM DRÁTEM </t>
  </si>
  <si>
    <t>18+36+18,2+2,7+2,54+0,08</t>
  </si>
  <si>
    <t>15619100</t>
  </si>
  <si>
    <t>drát kruhový poplastovaný napínací 2,5/3,5mm</t>
  </si>
  <si>
    <t>1428848956</t>
  </si>
  <si>
    <t>77,52*4 'Přepočtené koeficientem množství</t>
  </si>
  <si>
    <t>tenisové pletivo 45/45/4000</t>
  </si>
  <si>
    <t>-2106740818</t>
  </si>
  <si>
    <t>77,52*1,1 'Přepočtené koeficientem množství</t>
  </si>
  <si>
    <t>Komunikace pozemní</t>
  </si>
  <si>
    <t>564201111.R</t>
  </si>
  <si>
    <t>Podklad nebo podsyp ze štěrkopísku ŠP plochy přes 100 m2 tl 20 mm</t>
  </si>
  <si>
    <t>417523801</t>
  </si>
  <si>
    <t>Podklad nebo podsyp ze štěrkopísku ŠP s rozprostřením, vlhčením a zhutněním plochy přes 100 m2, po zhutnění tl. 20 mm</t>
  </si>
  <si>
    <t>- PROSÍVKA (FR. 0-4 mm), tl. 20 mm</t>
  </si>
  <si>
    <t>564710101</t>
  </si>
  <si>
    <t>Podklad nebo kryt z kameniva hrubého drceného vel. 16-32 mm plochy do 100 m2 tl 50 mm</t>
  </si>
  <si>
    <t>157371887</t>
  </si>
  <si>
    <t>Podklad nebo kryt z kameniva hrubého drceného vel. 16-32 mm s rozprostřením a zhutněním plochy jednotlivě do 100 m2, po zhutnění tl. 50 mm</t>
  </si>
  <si>
    <t>https://podminky.urs.cz/item/CS_URS_2025_02/564710101</t>
  </si>
  <si>
    <t xml:space="preserve">- ŠTĚRKOVÝ NÁSYP (FR. 16-32 mm), tl. 50  mm</t>
  </si>
  <si>
    <t>564801111</t>
  </si>
  <si>
    <t>Podklad ze štěrkodrtě ŠD plochy přes 100 m2 tl 30 mm</t>
  </si>
  <si>
    <t>1806528365</t>
  </si>
  <si>
    <t>Podklad ze štěrkodrti ŠD s rozprostřením a zhutněním plochy přes 100 m2, po zhutnění tl. 30 mm</t>
  </si>
  <si>
    <t>https://podminky.urs.cz/item/CS_URS_2025_02/564801111</t>
  </si>
  <si>
    <t xml:space="preserve">- DRCENÉ KAMENIVO (FR. 4-8 mm), tl. 30  mm</t>
  </si>
  <si>
    <t>575191111</t>
  </si>
  <si>
    <t>Vsypný makadam VM tl 100 mm</t>
  </si>
  <si>
    <t>167543277</t>
  </si>
  <si>
    <t>Vsypný makadam VM z kameniva hrubého drceného s rozprostřením, se vsypem z kameniva drceného obaleného asfaltem, po zhutnění tl. 100 mm</t>
  </si>
  <si>
    <t>https://podminky.urs.cz/item/CS_URS_2025_02/575191111</t>
  </si>
  <si>
    <t>- MAKADAM (FR. 32-63 mm), tl. 300 mm - 3 vrstvy</t>
  </si>
  <si>
    <t>633,68*3</t>
  </si>
  <si>
    <t>589141121</t>
  </si>
  <si>
    <t>Umělý trávník pro multisport z monofilních vláken výška vlasu do 25 mm zásyp písek</t>
  </si>
  <si>
    <t>1060903832</t>
  </si>
  <si>
    <t>Umělý trávník pro sportovní povrchy multisport včetně zásypu pískem výška vlasu do 25 mm z monofilních vláken</t>
  </si>
  <si>
    <t>https://podminky.urs.cz/item/CS_URS_2025_02/589141121</t>
  </si>
  <si>
    <t xml:space="preserve"> - UMĚLÝ KOBEREC SE VSYPEM KŘEMIČITÉHO PÍSKU, tl. 18 mm</t>
  </si>
  <si>
    <t>589811111</t>
  </si>
  <si>
    <t>Vodorovné značení (lajnování) hřišť pro tenis a multisport š 5 cm</t>
  </si>
  <si>
    <t>1080419039</t>
  </si>
  <si>
    <t>Umělý trávník pro sportovní povrchy vodorovné značení (lajnování) hřišť pro tenis a multisport šířky 5 cm</t>
  </si>
  <si>
    <t>https://podminky.urs.cz/item/CS_URS_2025_02/589811111</t>
  </si>
  <si>
    <t>8,23*2+10,97*3+23,77*4+12,8</t>
  </si>
  <si>
    <t>749.R1</t>
  </si>
  <si>
    <t>Pouzdro pro volejbalový/nohejbalový sloupek</t>
  </si>
  <si>
    <t>-973723193</t>
  </si>
  <si>
    <t>749.R2</t>
  </si>
  <si>
    <t>Volejbalový/nohejbalový sloupek</t>
  </si>
  <si>
    <t>1480786342</t>
  </si>
  <si>
    <t>749.R3</t>
  </si>
  <si>
    <t>Pouzdro pro tenisový slopupek</t>
  </si>
  <si>
    <t>867799040</t>
  </si>
  <si>
    <t>749.R4</t>
  </si>
  <si>
    <t>Tenisový sloupek</t>
  </si>
  <si>
    <t>2028249472</t>
  </si>
  <si>
    <t>749.R5</t>
  </si>
  <si>
    <t>Tenisová síť</t>
  </si>
  <si>
    <t>-707734122</t>
  </si>
  <si>
    <t>749.R6</t>
  </si>
  <si>
    <t>Volejbalová/nohejbalová síť</t>
  </si>
  <si>
    <t>1792521562</t>
  </si>
  <si>
    <t>749.R7</t>
  </si>
  <si>
    <t>Plastová trubka pro osazení ocelových sloupků DN 125</t>
  </si>
  <si>
    <t>642178103</t>
  </si>
  <si>
    <t>"MONTÁŽNÍ POUZDRO SLOUPKU
Z PVC DN 125/1000"</t>
  </si>
  <si>
    <t>966071711.R</t>
  </si>
  <si>
    <t>Bourání sloupků a vzpěr plotových ocelových do 4,35 m zabetonovaných</t>
  </si>
  <si>
    <t>-1482903166</t>
  </si>
  <si>
    <t>Bourání plotových sloupků a vzpěr ocelových trubkových nebo profilovaných výšky do 4,35 m zabetonovaných</t>
  </si>
  <si>
    <t>Poznámka k položce:_x000d_
odhad</t>
  </si>
  <si>
    <t xml:space="preserve">sloupky </t>
  </si>
  <si>
    <t>vzpěry</t>
  </si>
  <si>
    <t>966071823.R</t>
  </si>
  <si>
    <t>Rozebrání oplocení z drátěného pletiva se čtvercovými oky v přes 4,0 m</t>
  </si>
  <si>
    <t>722185909</t>
  </si>
  <si>
    <t>Rozebrání oplocení z pletiva drátěného se čtvercovými oky, výšky přes 4,0 m</t>
  </si>
  <si>
    <t>oplocení tenisového kurtu</t>
  </si>
  <si>
    <t>2*18+2*36,2</t>
  </si>
  <si>
    <t>966073811</t>
  </si>
  <si>
    <t>Rozebrání vrat a vrátek k oplocení pl přes 2 do 6 m2</t>
  </si>
  <si>
    <t>-119534826</t>
  </si>
  <si>
    <t>Rozebrání vrat a vrátek k oplocení plochy jednotlivě přes 2 do 6 m2</t>
  </si>
  <si>
    <t>https://podminky.urs.cz/item/CS_URS_2025_02/966073811</t>
  </si>
  <si>
    <t>-133357336</t>
  </si>
  <si>
    <t>997231111</t>
  </si>
  <si>
    <t>Vodorovná doprava suti a vybouraných hmot do 1 km</t>
  </si>
  <si>
    <t>1584462877</t>
  </si>
  <si>
    <t>Vodorovná doprava suti a vybouraných hmot s vyložením a hrubým urovnáním na vzdálenost do 1 km</t>
  </si>
  <si>
    <t>https://podminky.urs.cz/item/CS_URS_2025_02/997231111</t>
  </si>
  <si>
    <t>997231119</t>
  </si>
  <si>
    <t>Příplatek ZKD 1 km vodorovné dopravy suti a vybouraných hmot</t>
  </si>
  <si>
    <t>-1398276158</t>
  </si>
  <si>
    <t>Vodorovná doprava suti a vybouraných hmot s vyložením a hrubým urovnáním na vzdálenost Příplatek k cenám za každý další započatý 1 km</t>
  </si>
  <si>
    <t>https://podminky.urs.cz/item/CS_URS_2025_02/997231119</t>
  </si>
  <si>
    <t>Poznámka k položce:_x000d_
předpoklad do 10 km</t>
  </si>
  <si>
    <t>9,047*10 'Přepočtené koeficientem množství</t>
  </si>
  <si>
    <t>998222012</t>
  </si>
  <si>
    <t>Přesun hmot pro tělovýchovné plochy</t>
  </si>
  <si>
    <t>-696641086</t>
  </si>
  <si>
    <t>Přesun hmot pro tělovýchovné plochy dopravní vzdálenost do 200 m</t>
  </si>
  <si>
    <t>https://podminky.urs.cz/item/CS_URS_2025_02/998222012</t>
  </si>
  <si>
    <t>783</t>
  </si>
  <si>
    <t>Dokončovací práce - nátěry</t>
  </si>
  <si>
    <t>783301311</t>
  </si>
  <si>
    <t>Odmaštění zámečnických konstrukcí vodou ředitelným odmašťovačem</t>
  </si>
  <si>
    <t>-1539191754</t>
  </si>
  <si>
    <t>Příprava podkladu zámečnických konstrukcí před provedením nátěru odmaštění odmašťovačem vodou ředitelným</t>
  </si>
  <si>
    <t>https://podminky.urs.cz/item/CS_URS_2025_02/783301311</t>
  </si>
  <si>
    <t>ocelové sloupky oplocení</t>
  </si>
  <si>
    <t>3,14*0,08*(32*4,35+2*1,14+9*3,8)</t>
  </si>
  <si>
    <t>pásovina</t>
  </si>
  <si>
    <t>0,72*2</t>
  </si>
  <si>
    <t>783314201</t>
  </si>
  <si>
    <t>Základní antikorozní jednonásobný syntetický standardní nátěr zámečnických konstrukcí</t>
  </si>
  <si>
    <t>286574517</t>
  </si>
  <si>
    <t>Základní antikorozní nátěr zámečnických konstrukcí jednonásobný syntetický standardní</t>
  </si>
  <si>
    <t>https://podminky.urs.cz/item/CS_URS_2025_02/783314201</t>
  </si>
  <si>
    <t>783315101</t>
  </si>
  <si>
    <t>Mezinátěr jednonásobný syntetický standardní zámečnických konstrukcí</t>
  </si>
  <si>
    <t>992546151</t>
  </si>
  <si>
    <t>Mezinátěr zámečnických konstrukcí jednonásobný syntetický standardní</t>
  </si>
  <si>
    <t>https://podminky.urs.cz/item/CS_URS_2025_02/783315101</t>
  </si>
  <si>
    <t>783317101</t>
  </si>
  <si>
    <t>Krycí jednonásobný syntetický standardní nátěr zámečnických konstrukcí</t>
  </si>
  <si>
    <t>-144938630</t>
  </si>
  <si>
    <t>Krycí nátěr (email) zámečnických konstrukcí jednonásobný syntetický standardní</t>
  </si>
  <si>
    <t>https://podminky.urs.cz/item/CS_URS_2025_02/783317101</t>
  </si>
  <si>
    <t>02 - Osvětlení hřiště</t>
  </si>
  <si>
    <t>Pol179</t>
  </si>
  <si>
    <t>Kabel CYKY-J 3x2,5</t>
  </si>
  <si>
    <t>-1381821254</t>
  </si>
  <si>
    <t>Pol180</t>
  </si>
  <si>
    <t>Kabel CYKY-J 4x6</t>
  </si>
  <si>
    <t>256849961</t>
  </si>
  <si>
    <t>Pol181</t>
  </si>
  <si>
    <t xml:space="preserve">Osvětlovací stožár výška 8m nad terénem včetně výzbroje a výložníku </t>
  </si>
  <si>
    <t>59456069</t>
  </si>
  <si>
    <t xml:space="preserve">Osvětlovací stožár výška 8m nad terénem včetně výzbroje a výložníku 
pro dva světlomety </t>
  </si>
  <si>
    <t>Pol182</t>
  </si>
  <si>
    <t xml:space="preserve">Svítidlo LED 500W, 4070, 74884lm </t>
  </si>
  <si>
    <t>-517422819</t>
  </si>
  <si>
    <t>Pol183</t>
  </si>
  <si>
    <t>Zemnící drát FeZn 10mm</t>
  </si>
  <si>
    <t>-1881296681</t>
  </si>
  <si>
    <t>Pol184</t>
  </si>
  <si>
    <t>Zemnící svorka spojovací</t>
  </si>
  <si>
    <t>2146061358</t>
  </si>
  <si>
    <t>Pol185</t>
  </si>
  <si>
    <t>Zemnící svorka pro připojení ke stožáru</t>
  </si>
  <si>
    <t>-1840661794</t>
  </si>
  <si>
    <t>Pol186</t>
  </si>
  <si>
    <t>PVC chránička 40mm do země</t>
  </si>
  <si>
    <t>-1226489138</t>
  </si>
  <si>
    <t>Pol187</t>
  </si>
  <si>
    <t>Vypínač VO pro venkovní použití, vč. montáže a zapojení</t>
  </si>
  <si>
    <t>913815940</t>
  </si>
  <si>
    <t>Pol188</t>
  </si>
  <si>
    <t>Uzamykatelný rozvaděč IP65 do zdi - 12M vč. montáže a zapojení včetně komb. proudového chrániče 16A/1N/B a zásuvky na lištu</t>
  </si>
  <si>
    <t>1073437829</t>
  </si>
  <si>
    <t>Pol189</t>
  </si>
  <si>
    <t>Výkop pro základ stožáru</t>
  </si>
  <si>
    <t>-2102505924</t>
  </si>
  <si>
    <t>Pol190</t>
  </si>
  <si>
    <t>betonový základ stožáru</t>
  </si>
  <si>
    <t>-2143082573</t>
  </si>
  <si>
    <t>Pol191</t>
  </si>
  <si>
    <t>Autojeřáb pro postavení stožárů</t>
  </si>
  <si>
    <t>hod.</t>
  </si>
  <si>
    <t>-1464222803</t>
  </si>
  <si>
    <t>Pol192</t>
  </si>
  <si>
    <t>Zapojení vývodu do 3x2,5</t>
  </si>
  <si>
    <t>-1572307724</t>
  </si>
  <si>
    <t>Pol193</t>
  </si>
  <si>
    <t>Zapojení vývodu do 4x16</t>
  </si>
  <si>
    <t>1961730472</t>
  </si>
  <si>
    <t>Pol194</t>
  </si>
  <si>
    <t>Hloubení rýhy strojní, zemina tř 3 - š. 35cm hl. 80cm, vč.rozebrání povrchů</t>
  </si>
  <si>
    <t>886628342</t>
  </si>
  <si>
    <t>Pol195</t>
  </si>
  <si>
    <t>Zához rýhy zeminou š. 35cm hl. 80cm, vč. obnovy povrchů</t>
  </si>
  <si>
    <t>-1178449563</t>
  </si>
  <si>
    <t>Pol196</t>
  </si>
  <si>
    <t xml:space="preserve">Hutnění  výkopu</t>
  </si>
  <si>
    <t>1739265588</t>
  </si>
  <si>
    <t>Hutnění výkopu</t>
  </si>
  <si>
    <t>Pol197</t>
  </si>
  <si>
    <t>Pískové lože</t>
  </si>
  <si>
    <t>-29013333</t>
  </si>
  <si>
    <t>Pol198</t>
  </si>
  <si>
    <t>Provizorní úpravy terénu</t>
  </si>
  <si>
    <t>-812930297</t>
  </si>
  <si>
    <t>Pol199</t>
  </si>
  <si>
    <t>Odvoz přebytečné zeminy na skládku</t>
  </si>
  <si>
    <t>1924333348</t>
  </si>
  <si>
    <t>Pol200</t>
  </si>
  <si>
    <t>Výstražná folie š.33</t>
  </si>
  <si>
    <t>624868279</t>
  </si>
  <si>
    <t>Pol201</t>
  </si>
  <si>
    <t>Vyrovnání stožáru</t>
  </si>
  <si>
    <t>-1015653010</t>
  </si>
  <si>
    <t>Pol202</t>
  </si>
  <si>
    <t>Antikorozní nátěry</t>
  </si>
  <si>
    <t>259672996</t>
  </si>
  <si>
    <t>Pol203</t>
  </si>
  <si>
    <t>Výchozí revize</t>
  </si>
  <si>
    <t>-1097656614</t>
  </si>
  <si>
    <t>Pol204</t>
  </si>
  <si>
    <t>Geodetické zaměření skutečného provedení stavby</t>
  </si>
  <si>
    <t>659909543</t>
  </si>
  <si>
    <t>Pol205</t>
  </si>
  <si>
    <t>Likvidace odpadového materiálu vč. odvozu</t>
  </si>
  <si>
    <t>-751429432</t>
  </si>
  <si>
    <t>Pol206</t>
  </si>
  <si>
    <t>Příplatek za práci ve výškách</t>
  </si>
  <si>
    <t>964282187</t>
  </si>
  <si>
    <t>Pol207</t>
  </si>
  <si>
    <t>Pomocné konstrukce a mechanizace</t>
  </si>
  <si>
    <t>160711388</t>
  </si>
  <si>
    <t>Pol208</t>
  </si>
  <si>
    <t>Ostatní montážní materiál</t>
  </si>
  <si>
    <t>1422157073</t>
  </si>
  <si>
    <t>Pol209</t>
  </si>
  <si>
    <t>Montáž jističe a propojení</t>
  </si>
  <si>
    <t>-916379580</t>
  </si>
  <si>
    <t>SO 03 - ZPEVNĚNÉ PLOCHY</t>
  </si>
  <si>
    <t>113106171</t>
  </si>
  <si>
    <t>Rozebrání dlažeb vozovek ze zámkové dlažby s ložem z kameniva ručně</t>
  </si>
  <si>
    <t>-2037471568</t>
  </si>
  <si>
    <t>Rozebrání dlažeb vozovek a ploch s přemístěním hmot na skládku na vzdálenost do 3 m nebo s naložením na dopravní prostředek, s jakoukoliv výplní spár ručně ze zámkové dlažby s ložem z kameniva</t>
  </si>
  <si>
    <t>https://podminky.urs.cz/item/CS_URS_2025_02/113106171</t>
  </si>
  <si>
    <t xml:space="preserve">BOURANÁ ZPEVNĚNÁ PLOCHA - BETONOVÁ DLAŽBA </t>
  </si>
  <si>
    <t>256,91</t>
  </si>
  <si>
    <t>1,6</t>
  </si>
  <si>
    <t>113107022</t>
  </si>
  <si>
    <t>Odstranění podkladu z kameniva drceného tl přes 100 do 200 mm při překopech ručně</t>
  </si>
  <si>
    <t>-471745734</t>
  </si>
  <si>
    <t>Odstranění podkladů nebo krytů při překopech inženýrských sítí s přemístěním hmot na skládku ve vzdálenosti do 3 m nebo s naložením na dopravní prostředek ručně z kameniva hrubého drceného, o tl. vrstvy přes 100 do 200 mm</t>
  </si>
  <si>
    <t>https://podminky.urs.cz/item/CS_URS_2025_02/113107022</t>
  </si>
  <si>
    <t>odstranění podkladu po dlažbu tl. 150 mm</t>
  </si>
  <si>
    <t>113107023</t>
  </si>
  <si>
    <t>Odstranění podkladu z kameniva drceného tl přes 200 do 300 mm při překopech ručně</t>
  </si>
  <si>
    <t>-58221318</t>
  </si>
  <si>
    <t>Odstranění podkladů nebo krytů při překopech inženýrských sítí s přemístěním hmot na skládku ve vzdálenosti do 3 m nebo s naložením na dopravní prostředek ručně z kameniva hrubého drceného, o tl. vrstvy přes 200 do 300 mm</t>
  </si>
  <si>
    <t>https://podminky.urs.cz/item/CS_URS_2025_02/113107023</t>
  </si>
  <si>
    <t>odstranění podkladů pod dlažbu tl 180 mm</t>
  </si>
  <si>
    <t>113154518</t>
  </si>
  <si>
    <t>Frézování živičného krytu tl 100 mm pruh š do 0,5 m pl do 500 m2</t>
  </si>
  <si>
    <t>-2981555</t>
  </si>
  <si>
    <t>Frézování živičného podkladu nebo krytu s naložením hmot na dopravní prostředek plochy do 500 m2 pruhu šířky do 0,5 m, tloušťky vrstvy 100 mm</t>
  </si>
  <si>
    <t>https://podminky.urs.cz/item/CS_URS_2025_02/113154518</t>
  </si>
  <si>
    <t>ODSTRANĚNÍ ASFALTOVÉHO POVRCHU VOZOKY</t>
  </si>
  <si>
    <t>180,4</t>
  </si>
  <si>
    <t>113202111</t>
  </si>
  <si>
    <t>Vytrhání obrub krajníků obrubníků stojatých</t>
  </si>
  <si>
    <t>-449630154</t>
  </si>
  <si>
    <t>Vytrhání obrub s vybouráním lože, s přemístěním hmot na skládku na vzdálenost do 3 m nebo s naložením na dopravní prostředek z krajníků nebo obrubníků stojatých</t>
  </si>
  <si>
    <t>https://podminky.urs.cz/item/CS_URS_2025_02/113202111</t>
  </si>
  <si>
    <t>obrubníky kolem stávajících komunikace</t>
  </si>
  <si>
    <t>2,5+4,54+2+20,43+4,33+3,5+1,78+1+41,44+4+18,91+6+10,7</t>
  </si>
  <si>
    <t>274321411</t>
  </si>
  <si>
    <t>Základové pasy ze ŽB bez zvýšených nároků na prostředí tř. C 20/25</t>
  </si>
  <si>
    <t>-1335893773</t>
  </si>
  <si>
    <t>Základy z betonu železového (bez výztuže) pasy z betonu bez zvláštních nároků na prostředí tř. C 20/25</t>
  </si>
  <si>
    <t>https://podminky.urs.cz/item/CS_URS_2025_02/274321411</t>
  </si>
  <si>
    <t>základ opěrné zídky řez 5-5</t>
  </si>
  <si>
    <t>6,83*0,9*0,35</t>
  </si>
  <si>
    <t>-2090925239</t>
  </si>
  <si>
    <t>bednění základ opěrné zídky</t>
  </si>
  <si>
    <t>6,83*0,9*2</t>
  </si>
  <si>
    <t>2079713916</t>
  </si>
  <si>
    <t>274362021</t>
  </si>
  <si>
    <t>Výztuž základových pasů svařovanými sítěmi Kari</t>
  </si>
  <si>
    <t>-1138812864</t>
  </si>
  <si>
    <t>Výztuž základů pasů ze svařovaných sítí z drátů typu KARI</t>
  </si>
  <si>
    <t>https://podminky.urs.cz/item/CS_URS_2025_02/274362021</t>
  </si>
  <si>
    <t>6,83*1,25*6/1000</t>
  </si>
  <si>
    <t>275313711</t>
  </si>
  <si>
    <t>Základové patky z betonu tř. C 20/25</t>
  </si>
  <si>
    <t>1257110047</t>
  </si>
  <si>
    <t>Základy z betonu prostého patky a bloky z betonu kamenem neprokládaného tř. C 20/25</t>
  </si>
  <si>
    <t>https://podminky.urs.cz/item/CS_URS_2025_02/275313711</t>
  </si>
  <si>
    <t>betonový základ pro zábradlí řez 7-7</t>
  </si>
  <si>
    <t>0,3*0,58*0,3*2</t>
  </si>
  <si>
    <t>275351121</t>
  </si>
  <si>
    <t>Zřízení bednění základových patek</t>
  </si>
  <si>
    <t>448813426</t>
  </si>
  <si>
    <t>Bednění základů patek zřízení</t>
  </si>
  <si>
    <t>https://podminky.urs.cz/item/CS_URS_2025_02/275351121</t>
  </si>
  <si>
    <t>bednění betonového základu zábradlí</t>
  </si>
  <si>
    <t>2*0,3*0,58*4</t>
  </si>
  <si>
    <t>275351122</t>
  </si>
  <si>
    <t>Odstranění bednění základových patek</t>
  </si>
  <si>
    <t>654804344</t>
  </si>
  <si>
    <t>Bednění základů patek odstranění</t>
  </si>
  <si>
    <t>https://podminky.urs.cz/item/CS_URS_2025_02/275351122</t>
  </si>
  <si>
    <t>279321347</t>
  </si>
  <si>
    <t>Základová zeď ze ŽB bez zvýšených nároků na prostředí tř. C 25/30 bez výztuže</t>
  </si>
  <si>
    <t>-1263084730</t>
  </si>
  <si>
    <t>Základové zdi z betonu železového (bez výztuže) bez zvláštních nároků na prostředí tř. C 25/30</t>
  </si>
  <si>
    <t>https://podminky.urs.cz/item/CS_URS_2025_02/279321347</t>
  </si>
  <si>
    <t>opěrná zídka řez 5-5</t>
  </si>
  <si>
    <t>6,83*0,4*0,25</t>
  </si>
  <si>
    <t>279351121</t>
  </si>
  <si>
    <t>Zřízení oboustranného bednění základových zdí</t>
  </si>
  <si>
    <t>1239342874</t>
  </si>
  <si>
    <t>Bednění základových zdí rovné oboustranné za každou stranu zřízení</t>
  </si>
  <si>
    <t>https://podminky.urs.cz/item/CS_URS_2025_02/279351121</t>
  </si>
  <si>
    <t>6,83*0,4*2</t>
  </si>
  <si>
    <t>279351122</t>
  </si>
  <si>
    <t>Odstranění oboustranného bednění základových zdí</t>
  </si>
  <si>
    <t>-1994163448</t>
  </si>
  <si>
    <t>Bednění základových zdí rovné oboustranné za každou stranu odstranění</t>
  </si>
  <si>
    <t>https://podminky.urs.cz/item/CS_URS_2025_02/279351122</t>
  </si>
  <si>
    <t>339921111</t>
  </si>
  <si>
    <t>Osazování betonových palisád do betonového základu jednotlivě výšky prvku do 0,5 m</t>
  </si>
  <si>
    <t>-1543655310</t>
  </si>
  <si>
    <t>Osazování palisád betonových jednotlivých se zabetonováním výšky palisády do 500 mm</t>
  </si>
  <si>
    <t>https://podminky.urs.cz/item/CS_URS_2025_02/339921111</t>
  </si>
  <si>
    <t>"BETONOVÁ PALISÁDA
180/120/400 mm
V BETONOVÉM LOŽI"</t>
  </si>
  <si>
    <t>59228308.R</t>
  </si>
  <si>
    <t>palisáda kruhová odlehčená D 20/40 180x120 mm v 400mm šedá</t>
  </si>
  <si>
    <t>1341714420</t>
  </si>
  <si>
    <t>339921112</t>
  </si>
  <si>
    <t>Osazování betonových palisád do betonového základu jednotlivě výšky prvku přes 0,5 do 1 m</t>
  </si>
  <si>
    <t>-1066920539</t>
  </si>
  <si>
    <t>Osazování palisád betonových jednotlivých se zabetonováním výšky palisády přes 500 do 1000 mm</t>
  </si>
  <si>
    <t>https://podminky.urs.cz/item/CS_URS_2025_02/339921112</t>
  </si>
  <si>
    <t>"BETONOVÁ PALISÁDA
180/120/600 mm
V BETONOVÉM LOŽI"</t>
  </si>
  <si>
    <t>schody mlatové cesty - palisáda</t>
  </si>
  <si>
    <t>59228412.R</t>
  </si>
  <si>
    <t>palisáda tyčová kruhová betonová 180x120mm v 600mm přírodní</t>
  </si>
  <si>
    <t>752342754</t>
  </si>
  <si>
    <t>561121101.R</t>
  </si>
  <si>
    <t>Zřízení podkladu nebo ochranné vrstvy vozovky z mechanicky zpevněné zeminy MZ tl 40 mm</t>
  </si>
  <si>
    <t>1485933001</t>
  </si>
  <si>
    <t>Zřízení podkladu nebo ochranné vrstvy vozovky z mechanicky zpevněné zeminy MZ bez přidání pojiva nebo vylepšovacího materiálu, s rozprostřením, vlhčením, promísením a zhutněním, tloušťka po zhutnění 40 mm</t>
  </si>
  <si>
    <t>https://podminky.urs.cz/item/CS_URS_2025_02/561121101.R</t>
  </si>
  <si>
    <t>mlatová cesta</t>
  </si>
  <si>
    <t>58337310</t>
  </si>
  <si>
    <t>štěrkopísek frakce 0/4</t>
  </si>
  <si>
    <t>423860883</t>
  </si>
  <si>
    <t>20*0,09 'Přepočtené koeficientem množství</t>
  </si>
  <si>
    <t>564710001</t>
  </si>
  <si>
    <t>Podklad nebo kryt z kameniva hrubého drceného vel. 8-16 mm plochy do 100 m2 tl 50 mm</t>
  </si>
  <si>
    <t>-1868027652</t>
  </si>
  <si>
    <t>Podklad nebo kryt z kameniva hrubého drceného vel. 8-16 mm s rozprostřením a zhutněním plochy jednotlivě do 100 m2, po zhutnění tl. 50 mm</t>
  </si>
  <si>
    <t>https://podminky.urs.cz/item/CS_URS_2025_02/564710001</t>
  </si>
  <si>
    <t>564720101</t>
  </si>
  <si>
    <t>Podklad nebo kryt z kameniva hrubého drceného vel. 16-32 mm plochy do 100 m2 tl 80 mm</t>
  </si>
  <si>
    <t>-2023098181</t>
  </si>
  <si>
    <t>Podklad nebo kryt z kameniva hrubého drceného vel. 16-32 mm s rozprostřením a zhutněním plochy jednotlivě do 100 m2, po zhutnění tl. 80 mm</t>
  </si>
  <si>
    <t>https://podminky.urs.cz/item/CS_URS_2025_02/564720101</t>
  </si>
  <si>
    <t>564741102</t>
  </si>
  <si>
    <t>Podklad nebo kryt z kameniva hrubého drceného vel. 32-63 mm plochy do 100 m2 tl 130 mm</t>
  </si>
  <si>
    <t>-1914954910</t>
  </si>
  <si>
    <t>Podklad nebo kryt z kameniva hrubého drceného vel. 32-63 mm s rozprostřením a zhutněním plochy jednotlivě do 100 m2, po zhutnění tl. 130 mm</t>
  </si>
  <si>
    <t>https://podminky.urs.cz/item/CS_URS_2025_02/564741102</t>
  </si>
  <si>
    <t>564851011</t>
  </si>
  <si>
    <t>Podklad ze štěrkodrtě ŠD plochy do 100 m2 tl 150 mm</t>
  </si>
  <si>
    <t>-1591284270</t>
  </si>
  <si>
    <t>Podklad ze štěrkodrti ŠD s rozprostřením a zhutněním plochy jednotlivě do 100 m2, po zhutnění tl. 150 mm</t>
  </si>
  <si>
    <t>https://podminky.urs.cz/item/CS_URS_2025_02/564851011</t>
  </si>
  <si>
    <t>Skladba 5.B</t>
  </si>
  <si>
    <t>564871014</t>
  </si>
  <si>
    <t>Podklad ze štěrkodrtě ŠD plochy do 100 m2 tl 280 mm</t>
  </si>
  <si>
    <t>-1289008526</t>
  </si>
  <si>
    <t>Podklad ze štěrkodrti ŠD s rozprostřením a zhutněním plochy jednotlivě do 100 m2, po zhutnění tl. 280 mm</t>
  </si>
  <si>
    <t>https://podminky.urs.cz/item/CS_URS_2025_02/564871014</t>
  </si>
  <si>
    <t>Skladba 5.A</t>
  </si>
  <si>
    <t>573211107</t>
  </si>
  <si>
    <t>Postřik živičný spojovací z asfaltu v množství 0,30 kg/m2</t>
  </si>
  <si>
    <t>-232072910</t>
  </si>
  <si>
    <t>Postřik spojovací PS bez posypu kamenivem z asfaltu silničního, v množství 0,30 kg/m2</t>
  </si>
  <si>
    <t>https://podminky.urs.cz/item/CS_URS_2025_02/573211107</t>
  </si>
  <si>
    <t>577165031</t>
  </si>
  <si>
    <t>Asfaltový beton vrstva obrusná ACO 16+ tl 70 mm š do 1,5 m z modifikovaného asfaltu</t>
  </si>
  <si>
    <t>1028172920</t>
  </si>
  <si>
    <t>Asfaltový beton vrstva obrusná ACO 16 z modifikovaného asfaltu s rozprostřením a zhutněním ACO 16+, po zhutnění v pruhu šířky do 1,5 m tl. 70 mm</t>
  </si>
  <si>
    <t>https://podminky.urs.cz/item/CS_URS_2025_02/577165031</t>
  </si>
  <si>
    <t>596212212</t>
  </si>
  <si>
    <t>Kladení zámkové dlažby pozemních komunikací ručně tl 80 mm skupiny A pl přes 100 do 300 m2</t>
  </si>
  <si>
    <t>-1629833709</t>
  </si>
  <si>
    <t>Kladení dlažby z betonových zámkových dlaždic pozemních komunikací ručně s ložem z kameniva těženého nebo drceného tl. do 50 mm, s vyplněním spár, s dvojitým hutněním vibrováním a se smetením přebytečného materiálu na krajnici tl. 80 mm skupiny A, pro plochy přes 100 do 300 m2</t>
  </si>
  <si>
    <t>https://podminky.urs.cz/item/CS_URS_2025_02/596212212</t>
  </si>
  <si>
    <t>Skldba 5.A</t>
  </si>
  <si>
    <t>59245010</t>
  </si>
  <si>
    <t>dlažba zámková betonová tvaru I 200x165mm tl 80mm barevná</t>
  </si>
  <si>
    <t>680898202</t>
  </si>
  <si>
    <t>372*1,02 'Přepočtené koeficientem množství</t>
  </si>
  <si>
    <t>916231112</t>
  </si>
  <si>
    <t>Osazení chodníkového obrubníku betonového ležatého bez boční opěry do lože z betonu prostého</t>
  </si>
  <si>
    <t>-369737606</t>
  </si>
  <si>
    <t>Osazení chodníkového obrubníku betonového se zřízením lože, s vyplněním a zatřením spár cementovou maltou ležatého bez boční opěry, do lože z betonu prostého</t>
  </si>
  <si>
    <t>https://podminky.urs.cz/item/CS_URS_2025_02/916231112</t>
  </si>
  <si>
    <t>59217024</t>
  </si>
  <si>
    <t>obrubník betonový chodníkový 500x100x250mm</t>
  </si>
  <si>
    <t>922062804</t>
  </si>
  <si>
    <t>92,75*1,02 'Přepočtené koeficientem množství</t>
  </si>
  <si>
    <t>997221551</t>
  </si>
  <si>
    <t>Vodorovná doprava suti ze sypkých materiálů do 1 km</t>
  </si>
  <si>
    <t>322613078</t>
  </si>
  <si>
    <t>Vodorovná doprava suti bez naložení, ale se složením a s hrubým urovnáním ze sypkých materiálů, na vzdálenost do 1 km</t>
  </si>
  <si>
    <t>https://podminky.urs.cz/item/CS_URS_2025_02/997221551</t>
  </si>
  <si>
    <t>997221559</t>
  </si>
  <si>
    <t>Příplatek ZKD 1 km u vodorovné dopravy suti ze sypkých materiálů</t>
  </si>
  <si>
    <t>1247785039</t>
  </si>
  <si>
    <t>Vodorovná doprava suti bez naložení, ale se složením a s hrubým urovnáním ze sypkých materiálů, na vzdálenost Příplatek k ceně za každý další započatý 1 km přes 1 km</t>
  </si>
  <si>
    <t>https://podminky.urs.cz/item/CS_URS_2025_02/997221559</t>
  </si>
  <si>
    <t>261,764*10 'Přepočtené koeficientem množství</t>
  </si>
  <si>
    <t>997221645</t>
  </si>
  <si>
    <t>Poplatek za uložení na skládce (skládkovné) odpadu asfaltového bez dehtu kód odpadu 17 03 02</t>
  </si>
  <si>
    <t>1677070724</t>
  </si>
  <si>
    <t>Poplatek za uložení stavebního odpadu na skládce (skládkovné) asfaltového bez obsahu dehtu zatříděného do Katalogu odpadů pod kódem 17 03 02</t>
  </si>
  <si>
    <t>https://podminky.urs.cz/item/CS_URS_2025_02/997221645</t>
  </si>
  <si>
    <t>997221655</t>
  </si>
  <si>
    <t>-632026947</t>
  </si>
  <si>
    <t>https://podminky.urs.cz/item/CS_URS_2025_02/997221655</t>
  </si>
  <si>
    <t>998223011</t>
  </si>
  <si>
    <t>Přesun hmot pro pozemní komunikace s krytem dlážděným</t>
  </si>
  <si>
    <t>397969551</t>
  </si>
  <si>
    <t>Přesun hmot pro pozemní komunikace s krytem dlážděným dopravní vzdálenost do 200 m jakékoliv délky objektu</t>
  </si>
  <si>
    <t>https://podminky.urs.cz/item/CS_URS_2025_02/998223011</t>
  </si>
  <si>
    <t>998223091</t>
  </si>
  <si>
    <t>Příplatek k přesunu hmot pro pozemní komunikace s krytem dlážděným za zvětšený přesun do 1000 m</t>
  </si>
  <si>
    <t>1536202066</t>
  </si>
  <si>
    <t>Přesun hmot pro pozemní komunikace s krytem dlážděným Příplatek k ceně za zvětšený přesun přes vymezenou vodorovnou dopravní vzdálenost do 1000 m</t>
  </si>
  <si>
    <t>https://podminky.urs.cz/item/CS_URS_2025_02/998223091</t>
  </si>
  <si>
    <t xml:space="preserve">SO 04 -  SADOVÉ ÚPRAVY</t>
  </si>
  <si>
    <t>111301111</t>
  </si>
  <si>
    <t>Sejmutí drnu tl do 100 mm s přemístěním do 50 m nebo naložením na dopravní prostředek</t>
  </si>
  <si>
    <t>73920078</t>
  </si>
  <si>
    <t>Sejmutí drnu tl. do 100 mm, v jakékoliv ploše</t>
  </si>
  <si>
    <t>https://podminky.urs.cz/item/CS_URS_2025_02/111301111</t>
  </si>
  <si>
    <t>112101122</t>
  </si>
  <si>
    <t>Odstranění stromů jehličnatých průměru kmene přes 300 do 500 mm</t>
  </si>
  <si>
    <t>-1905955491</t>
  </si>
  <si>
    <t>Odstranění stromů s odřezáním kmene a s odvětvením jehličnatých bez odkornění, průměru kmene přes 300 do 500 mm</t>
  </si>
  <si>
    <t>https://podminky.urs.cz/item/CS_URS_2025_02/112101122</t>
  </si>
  <si>
    <t>112251102</t>
  </si>
  <si>
    <t>Odstranění pařezů průměru přes 300 do 500 mm</t>
  </si>
  <si>
    <t>-425749410</t>
  </si>
  <si>
    <t>Odstranění pařezů strojně s jejich vykopáním nebo vytrháním průměru přes 300 do 500 mm</t>
  </si>
  <si>
    <t>https://podminky.urs.cz/item/CS_URS_2025_02/112251102</t>
  </si>
  <si>
    <t>121112003</t>
  </si>
  <si>
    <t>Sejmutí ornice tl vrstvy do 200 mm ručně</t>
  </si>
  <si>
    <t>-595935819</t>
  </si>
  <si>
    <t>Sejmutí ornice ručně při souvislé ploše, tl. vrstvy do 200 mm</t>
  </si>
  <si>
    <t>https://podminky.urs.cz/item/CS_URS_2025_02/121112003</t>
  </si>
  <si>
    <t>nový trávník</t>
  </si>
  <si>
    <t>450</t>
  </si>
  <si>
    <t>-683990969</t>
  </si>
  <si>
    <t>ornice</t>
  </si>
  <si>
    <t>470*0,2</t>
  </si>
  <si>
    <t>167111101</t>
  </si>
  <si>
    <t>Nakládání výkopku z hornin třídy těžitelnosti I skupiny 1 až 3 ručně</t>
  </si>
  <si>
    <t>924557253</t>
  </si>
  <si>
    <t>Nakládání, skládání a překládání neulehlého výkopku nebo sypaniny ručně nakládání, z hornin třídy těžitelnosti I, skupiny 1 až 3</t>
  </si>
  <si>
    <t>https://podminky.urs.cz/item/CS_URS_2025_02/167111101</t>
  </si>
  <si>
    <t>181111111</t>
  </si>
  <si>
    <t>Plošná úprava terénu do 500 m2 zemina skupiny 1 až 4 nerovnosti přes 50 do 100 mm v rovinně a svahu do 1:5</t>
  </si>
  <si>
    <t>-678645755</t>
  </si>
  <si>
    <t>Plošná úprava terénu v zemině skupiny 1 až 4 s urovnáním povrchu bez doplnění ornice souvislé plochy do 500 m2 při nerovnostech terénu přes 50 do 100 mm v rovině nebo na svahu do 1:5</t>
  </si>
  <si>
    <t>https://podminky.urs.cz/item/CS_URS_2025_02/181111111</t>
  </si>
  <si>
    <t>181311103</t>
  </si>
  <si>
    <t>Rozprostření ornice tl vrstvy do 200 mm v rovině nebo ve svahu do 1:5 ručně</t>
  </si>
  <si>
    <t>-1376419485</t>
  </si>
  <si>
    <t>Rozprostření a urovnání ornice v rovině nebo ve svahu sklonu do 1:5 ručně při souvislé ploše, tl. vrstvy do 200 mm</t>
  </si>
  <si>
    <t>https://podminky.urs.cz/item/CS_URS_2025_02/181311103</t>
  </si>
  <si>
    <t>181411131</t>
  </si>
  <si>
    <t>Založení parkového trávníku výsevem pl do 1000 m2 v rovině a ve svahu do 1:5</t>
  </si>
  <si>
    <t>791554522</t>
  </si>
  <si>
    <t>Založení trávníku na půdě předem připravené plochy do 1000 m2 výsevem včetně utažení parkového v rovině nebo na svahu do 1:5</t>
  </si>
  <si>
    <t>https://podminky.urs.cz/item/CS_URS_2025_02/181411131</t>
  </si>
  <si>
    <t>00572410</t>
  </si>
  <si>
    <t>osivo směs travní parková</t>
  </si>
  <si>
    <t>566341536</t>
  </si>
  <si>
    <t>450*0,02 'Přepočtené koeficientem množství</t>
  </si>
  <si>
    <t>183101113</t>
  </si>
  <si>
    <t>Hloubení jamek bez výměny půdy zeminy skupiny 1 až 4 obj přes 0,02 do 0,05 m3 v rovině a svahu do 1:5</t>
  </si>
  <si>
    <t>1472171579</t>
  </si>
  <si>
    <t>Hloubení jamek pro vysazování rostlin v zemině skupiny 1 až 4 bez výměny půdy v rovině nebo na svahu do 1:5, objemu přes 0,02 do 0,05 m3</t>
  </si>
  <si>
    <t>https://podminky.urs.cz/item/CS_URS_2025_02/183101113</t>
  </si>
  <si>
    <t>184201111</t>
  </si>
  <si>
    <t>Výsadba stromu bez balu do jamky v kmene do 1,8 m v rovině a svahu do 1:5</t>
  </si>
  <si>
    <t>1891922973</t>
  </si>
  <si>
    <t>Výsadba stromů bez balu do předem vyhloubené jamky se zalitím v rovině nebo na svahu do 1:5, při výšce kmene do 1,8 m</t>
  </si>
  <si>
    <t>https://podminky.urs.cz/item/CS_URS_2025_02/184201111</t>
  </si>
  <si>
    <t>02660348</t>
  </si>
  <si>
    <t>zerav západní /Thuja occidentalis/ 100-150cm</t>
  </si>
  <si>
    <t>-1485958160</t>
  </si>
  <si>
    <t>185804311.R</t>
  </si>
  <si>
    <t>Povýsadbová péče po dobu 3 let</t>
  </si>
  <si>
    <t>-1169471522</t>
  </si>
  <si>
    <t>998231311</t>
  </si>
  <si>
    <t>Přesun hmot pro sadovnické a krajinářské úpravy vodorovně do 5000 m</t>
  </si>
  <si>
    <t>1929921854</t>
  </si>
  <si>
    <t>Přesun hmot pro sadovnické a krajinářské úpravy strojně dopravní vzdálenost do 5000 m</t>
  </si>
  <si>
    <t>https://podminky.urs.cz/item/CS_URS_2025_02/998231311</t>
  </si>
  <si>
    <t xml:space="preserve">SO 05 -  LIKVIDACE DEŠŤOVÝCH VOD (VENKOVNÍ ROZVODY, VSAKOVACÍ OBJEKTY, AKUMULAČNÍ JÍMKA)</t>
  </si>
  <si>
    <t xml:space="preserve">    8 - Trubní vedení</t>
  </si>
  <si>
    <t xml:space="preserve">    724 - Zdravotechnika - strojní vybavení</t>
  </si>
  <si>
    <t>131351204</t>
  </si>
  <si>
    <t>Hloubení jam zapažených v hornině třídy těžitelnosti II skupiny 4 objem do 500 m3 strojně</t>
  </si>
  <si>
    <t>-917364243</t>
  </si>
  <si>
    <t>Hloubení zapažených jam a zářezů strojně s urovnáním dna do předepsaného profilu a spádu v hornině třídy těžitelnosti II skupiny 4 přes 100 do 500 m3</t>
  </si>
  <si>
    <t>132354203</t>
  </si>
  <si>
    <t>Hloubení zapažených rýh š do 2000 mm v hornině třídy těžitelnosti II skupiny 4 objem do 100 m3</t>
  </si>
  <si>
    <t>620187051</t>
  </si>
  <si>
    <t>Hloubení zapažených rýh šířky přes 800 do 2 000 mm strojně s urovnáním dna do předepsaného profilu a spádu v hornině třídy těžitelnosti II skupiny 4 přes 50 do 100 m3</t>
  </si>
  <si>
    <t>0,9*1,65*51</t>
  </si>
  <si>
    <t>151101101</t>
  </si>
  <si>
    <t>Zřízení příložného pažení a rozepření stěn rýh hl do 2 m</t>
  </si>
  <si>
    <t>777799945</t>
  </si>
  <si>
    <t>Zřízení pažení a rozepření stěn rýh pro podzemní vedení příložné pro jakoukoliv mezerovitost, hloubky do 2 m</t>
  </si>
  <si>
    <t>1,65*51*2</t>
  </si>
  <si>
    <t>151101111</t>
  </si>
  <si>
    <t>Odstranění příložného pažení a rozepření stěn rýh hl do 2 m</t>
  </si>
  <si>
    <t>1725297038</t>
  </si>
  <si>
    <t>Odstranění pažení a rozepření stěn rýh pro podzemní vedení s uložením materiálu na vzdálenost do 3 m od kraje výkopu příložné, hloubky do 2 m</t>
  </si>
  <si>
    <t>151101201</t>
  </si>
  <si>
    <t>Zřízení příložného pažení stěn výkopu hl do 4 m</t>
  </si>
  <si>
    <t>1154851726</t>
  </si>
  <si>
    <t>Zřízení pažení stěn výkopu bez rozepření nebo vzepření příložné, hloubky do 4 m</t>
  </si>
  <si>
    <t>151101211</t>
  </si>
  <si>
    <t>Odstranění příložného pažení stěn hl do 4 m</t>
  </si>
  <si>
    <t>-128982190</t>
  </si>
  <si>
    <t>Odstranění pažení stěn výkopu bez rozepření nebo vzepření s uložením pažin na vzdálenost do 3 m od okraje výkopu příložné, hloubky do 4 m</t>
  </si>
  <si>
    <t>-1696554872</t>
  </si>
  <si>
    <t>845791560</t>
  </si>
  <si>
    <t>1422759030</t>
  </si>
  <si>
    <t>208524145</t>
  </si>
  <si>
    <t>-816885466</t>
  </si>
  <si>
    <t>4,59+20,655+34+43</t>
  </si>
  <si>
    <t>1720588953</t>
  </si>
  <si>
    <t>(171+75,735)-102,245</t>
  </si>
  <si>
    <t>656744388</t>
  </si>
  <si>
    <t>0,9*0,45*51</t>
  </si>
  <si>
    <t>-548437283</t>
  </si>
  <si>
    <t>20,655*1,7 "Přepočtené koeficientem množství</t>
  </si>
  <si>
    <t>4515411R</t>
  </si>
  <si>
    <t>Podkladní štěrková vrstva pro akumulační nádrž, frakce 16/32</t>
  </si>
  <si>
    <t>-1782178313</t>
  </si>
  <si>
    <t>880175488</t>
  </si>
  <si>
    <t>0,9*0,1*51</t>
  </si>
  <si>
    <t>452311141</t>
  </si>
  <si>
    <t>Podkladní desky z betonu prostého bez zvýšených nároků na prostředí tř. C 16/20 otevřený výkop</t>
  </si>
  <si>
    <t>779156318</t>
  </si>
  <si>
    <t>Podkladní a zajišťovací konstrukce z betonu prostého v otevřeném výkopu bez zvýšených nároků na prostředí desky pod potrubí, stoky a drobné objekty z betonu tř. C 16/20</t>
  </si>
  <si>
    <t>Poznámka k položce:_x000d_
podklad pro retenční nádrže</t>
  </si>
  <si>
    <t>457571211</t>
  </si>
  <si>
    <t>Filtrační vrstvy z kameniva těženého hrubého bez zhutnění frakce 16 až 32 mm</t>
  </si>
  <si>
    <t>1364430523</t>
  </si>
  <si>
    <t>Filtrační vrstvy jakékoliv tloušťky a sklonu z hrubého těženého kameniva bez zhutnění, frakce 16-32 mm</t>
  </si>
  <si>
    <t>Poznámka k položce:_x000d_
lože a obsyp vsakovacího objektu</t>
  </si>
  <si>
    <t>871171141</t>
  </si>
  <si>
    <t>Montáž potrubí z PE100 RC SDR 11 otevřený výkop svařovaných na tupo d 40 x 3,7 mm</t>
  </si>
  <si>
    <t>1575796850</t>
  </si>
  <si>
    <t>Montáž vodovodního potrubí z polyetylenu PE100 RC v otevřeném výkopu svařovaných na tupo SDR 11/PN16 d 40 x 3,7 mm</t>
  </si>
  <si>
    <t>28613111</t>
  </si>
  <si>
    <t>potrubí vodovodní jednovrstvé PE100 RC PN 16 SDR11 40x3,7mm</t>
  </si>
  <si>
    <t>-667526458</t>
  </si>
  <si>
    <t>20*1,015 "Přepočtené koeficientem množství</t>
  </si>
  <si>
    <t>871353121</t>
  </si>
  <si>
    <t>Montáž kanalizačního potrubí hladkého plnostěnného SN 8 z PVC-U DN 200</t>
  </si>
  <si>
    <t>-1931870783</t>
  </si>
  <si>
    <t>Montáž kanalizačního potrubí z tvrdého PVC-U hladkého plnostěnného tuhost SN 8 DN 200</t>
  </si>
  <si>
    <t>28611167</t>
  </si>
  <si>
    <t>trubka kanalizační PVC-U plnostěnná jednovrstvá DN 200x1000mm SN8</t>
  </si>
  <si>
    <t>-1802437483</t>
  </si>
  <si>
    <t>31*1,03 "Přepočtené koeficientem množství</t>
  </si>
  <si>
    <t>8903518R</t>
  </si>
  <si>
    <t>Bourání jímky ze ŽB strojně obestavěného prostoru 30 m3</t>
  </si>
  <si>
    <t>-199960419</t>
  </si>
  <si>
    <t>Bourání šachet a jímek strojně velikosti obestavěného prostoru ze železobetonu</t>
  </si>
  <si>
    <t>Poznámka k položce:_x000d_
demontáž stávající jímky na užitkovou vodu</t>
  </si>
  <si>
    <t>892233122</t>
  </si>
  <si>
    <t>Proplach a dezinfekce vodovodního potrubí DN od 40 do 70</t>
  </si>
  <si>
    <t>-1807264323</t>
  </si>
  <si>
    <t>892241111</t>
  </si>
  <si>
    <t>Tlaková zkouška vodou potrubí DN do 80</t>
  </si>
  <si>
    <t>1858218350</t>
  </si>
  <si>
    <t>Tlakové zkoušky vodou na potrubí DN do 80</t>
  </si>
  <si>
    <t>892351111</t>
  </si>
  <si>
    <t>Tlaková zkouška vodou potrubí DN 150 nebo 200</t>
  </si>
  <si>
    <t>249212904</t>
  </si>
  <si>
    <t>Tlakové zkoušky vodou na potrubí DN 150 nebo 200</t>
  </si>
  <si>
    <t>892372111</t>
  </si>
  <si>
    <t>Zabezpečení konců potrubí DN do 300 při tlakových zkouškách vodou</t>
  </si>
  <si>
    <t>-1226602896</t>
  </si>
  <si>
    <t>Tlakové zkoušky vodou zabezpečení konců potrubí při tlakových zkouškách DN do 300</t>
  </si>
  <si>
    <t>894812315</t>
  </si>
  <si>
    <t>Revizní a čistící šachta z PP typ DN 600/200 šachtové dno průtočné</t>
  </si>
  <si>
    <t>14384301</t>
  </si>
  <si>
    <t>Revizní a čistící šachta z polypropylenu PP pro hladké trouby DN 600 šachtové dno (DN šachty / DN trubního vedení) DN 600/200 průtočné</t>
  </si>
  <si>
    <t>894812316</t>
  </si>
  <si>
    <t>Revizní a čistící šachta z PP typ DN 600/200 šachtové dno průtočné 30°, 60°, 90°</t>
  </si>
  <si>
    <t>1924080433</t>
  </si>
  <si>
    <t>Revizní a čistící šachta z polypropylenu PP pro hladké trouby DN 600 šachtové dno (DN šachty / DN trubního vedení) DN 600/200 průtočné 30°,60°,90°</t>
  </si>
  <si>
    <t>894812317</t>
  </si>
  <si>
    <t>Revizní a čistící šachta z PP typ DN 600/200 šachtové dno s přítokem tvaru T</t>
  </si>
  <si>
    <t>-1639749489</t>
  </si>
  <si>
    <t>Revizní a čistící šachta z polypropylenu PP pro hladké trouby DN 600 šachtové dno (DN šachty / DN trubního vedení) DN 600/200 s přítokem tvaru T</t>
  </si>
  <si>
    <t>1976483635</t>
  </si>
  <si>
    <t>883813760</t>
  </si>
  <si>
    <t>897171112</t>
  </si>
  <si>
    <t>Akumulační boxy z PP pro vsakování dešťových vod pod pochozí plochy a plochy zatížené osobními automobily objemu přes 10 do 30 m3</t>
  </si>
  <si>
    <t>-1398556785</t>
  </si>
  <si>
    <t>Akumulační boxy z polypropylenu PP pro vsakování dešťových vod pro pochozí a pod plochy zatížené osobními automobily o celkovém akumulačním objemu přes 10 do 30 m3</t>
  </si>
  <si>
    <t>Poznámka k položce:_x000d_
plastové akumulační boxy 800x800x320 mm</t>
  </si>
  <si>
    <t>996629914</t>
  </si>
  <si>
    <t>1319875835</t>
  </si>
  <si>
    <t>R03</t>
  </si>
  <si>
    <t>Filtrační plastová šachta DN 600, s filtračním košem</t>
  </si>
  <si>
    <t>-1878928318</t>
  </si>
  <si>
    <t>R04</t>
  </si>
  <si>
    <t>Betonová akumulační jímka na dešťové vody, kruhová, vnitřní průměr 3,35 m, užitný objem 20 m3</t>
  </si>
  <si>
    <t>-998095163</t>
  </si>
  <si>
    <t>Betonová kruhová akumulační jímka na dešťové vody, vnitřní průměr 3,35 m, výška 3,08 m, zákrytová deska tl. 150 mm, vstupní komínek tvořený šachtovým konusem a prstencem pro poklop</t>
  </si>
  <si>
    <t>R05</t>
  </si>
  <si>
    <t>Betonová jímka na dešťové vody hranatá, s objemem 30 m3, zákrytová deska, vstupní komínek</t>
  </si>
  <si>
    <t>823491126</t>
  </si>
  <si>
    <t>919726122</t>
  </si>
  <si>
    <t>Geotextilie pro ochranu, separaci a filtraci netkaná měrná hm přes 200 do 300 g/m2</t>
  </si>
  <si>
    <t>1929650636</t>
  </si>
  <si>
    <t>Geotextilie netkaná pro ochranu, separaci nebo filtraci měrná hmotnost přes 200 do 300 g/m2</t>
  </si>
  <si>
    <t>415079926</t>
  </si>
  <si>
    <t>-1808872122</t>
  </si>
  <si>
    <t>10,8*11,1 "Přepočtené koeficientem množství</t>
  </si>
  <si>
    <t>956084191</t>
  </si>
  <si>
    <t>1610570234</t>
  </si>
  <si>
    <t>102,245*1,5 "Přepočtené koeficientem množství</t>
  </si>
  <si>
    <t>7241412R</t>
  </si>
  <si>
    <t>Čerpadlo vodovodní ponorné, kalové na dešťovou vodu, nerezové</t>
  </si>
  <si>
    <t>-2001200131</t>
  </si>
  <si>
    <t>Čerpadlo vodovodní ponorné, kalové na dešťovou vodu, nerezové, 230V, 0,7 kW, maximální průtok 233,4 l/min, kabel 10 m</t>
  </si>
  <si>
    <t>Poznámka k položce:_x000d_
přečerpávání dešťové vody z akumulační jímky</t>
  </si>
  <si>
    <t>724R01</t>
  </si>
  <si>
    <t>Ovládání čerpadla pro přečerpávání dešťových vod pomocí hladinových čidel, vč. čidel a propojení kabelem</t>
  </si>
  <si>
    <t>-787812578</t>
  </si>
  <si>
    <t xml:space="preserve">SO 06 -  VENKOVNÍ ROZVODY SPLAŠKOVÉ KANALIZACE</t>
  </si>
  <si>
    <t>132351252</t>
  </si>
  <si>
    <t>Hloubení rýh nezapažených š do 2000 mm v hornině třídy těžitelnosti II skupiny 4 objem do 50 m3 strojně</t>
  </si>
  <si>
    <t>172815088</t>
  </si>
  <si>
    <t>Hloubení nezapažených rýh šířky přes 800 do 2 000 mm strojně s urovnáním dna do předepsaného profilu a spádu v hornině třídy těžitelnosti II skupiny 4 přes 20 do 50 m3</t>
  </si>
  <si>
    <t>0,9*0,9*35</t>
  </si>
  <si>
    <t>245261363</t>
  </si>
  <si>
    <t>1625702961</t>
  </si>
  <si>
    <t>-1503165458</t>
  </si>
  <si>
    <t>464918938</t>
  </si>
  <si>
    <t>-654148812</t>
  </si>
  <si>
    <t>3,15+14,175</t>
  </si>
  <si>
    <t>-1427259511</t>
  </si>
  <si>
    <t>28,35-17,325</t>
  </si>
  <si>
    <t>1105855525</t>
  </si>
  <si>
    <t>0,9*0,45*35</t>
  </si>
  <si>
    <t>615642163</t>
  </si>
  <si>
    <t>14,175*1,7 "Přepočtené koeficientem množství</t>
  </si>
  <si>
    <t>-2036506143</t>
  </si>
  <si>
    <t>0,9*0,1*35</t>
  </si>
  <si>
    <t>871363121</t>
  </si>
  <si>
    <t>Montáž kanalizačního potrubí hladkého plnostěnného SN 8 z PVC-U DN 250</t>
  </si>
  <si>
    <t>-779234791</t>
  </si>
  <si>
    <t>Montáž kanalizačního potrubí z tvrdého PVC-U hladkého plnostěnného tuhost SN 8 DN 250</t>
  </si>
  <si>
    <t>28611152</t>
  </si>
  <si>
    <t>trubka kanalizační PVC-U plnostěnná jednovrstvá DN 250x1000mm SN8</t>
  </si>
  <si>
    <t>220398828</t>
  </si>
  <si>
    <t>35*1,03 "Přepočtené koeficientem množství</t>
  </si>
  <si>
    <t>877360320</t>
  </si>
  <si>
    <t>Montáž odboček na kanalizačním potrubí z PP nebo tvrdého PVC-U trub hladkých plnostěnných DN 250</t>
  </si>
  <si>
    <t>1254333084</t>
  </si>
  <si>
    <t>Montáž tvarovek na kanalizačním plastovém potrubí z PP nebo PVC-U hladkého plnostěnného odboček DN 250</t>
  </si>
  <si>
    <t>28611398</t>
  </si>
  <si>
    <t>odbočka kanalizační plastová s hrdlem KG 250/125/45°</t>
  </si>
  <si>
    <t>2002251015</t>
  </si>
  <si>
    <t>193691247</t>
  </si>
  <si>
    <t>892381111</t>
  </si>
  <si>
    <t>Tlaková zkouška vodou potrubí DN 250, DN 300 nebo 350</t>
  </si>
  <si>
    <t>-1271241847</t>
  </si>
  <si>
    <t>Tlakové zkoušky vodou na potrubí DN 250, 300 nebo 350</t>
  </si>
  <si>
    <t>894812321</t>
  </si>
  <si>
    <t>Revizní a čistící šachta z PP typ DN 600/250 šachtové dno průtočné</t>
  </si>
  <si>
    <t>1521110302</t>
  </si>
  <si>
    <t>Revizní a čistící šachta z polypropylenu PP pro hladké trouby DN 600 šachtové dno (DN šachty / DN trubního vedení) DN 600/250 průtočné</t>
  </si>
  <si>
    <t>894812323</t>
  </si>
  <si>
    <t>Revizní a čistící šachta z PP typ DN 600/250 šachtové dno s přítokem tvaru T</t>
  </si>
  <si>
    <t>1097543181</t>
  </si>
  <si>
    <t>Revizní a čistící šachta z polypropylenu PP pro hladké trouby DN 600 šachtové dno (DN šachty / DN trubního vedení) DN 600/250 s přítokem tvaru T</t>
  </si>
  <si>
    <t>-1206392244</t>
  </si>
  <si>
    <t>2108886824</t>
  </si>
  <si>
    <t>-449018464</t>
  </si>
  <si>
    <t>1606680407</t>
  </si>
  <si>
    <t>R02</t>
  </si>
  <si>
    <t>Šachta kanalizační z betonových dílců na potrubí, dno beton tř. C 25/30</t>
  </si>
  <si>
    <t>-317584130</t>
  </si>
  <si>
    <t>1559770123</t>
  </si>
  <si>
    <t>17,325*1,5 "Přepočtené koeficientem množství</t>
  </si>
  <si>
    <t>SO 07 - PŘÍPOJKA VODOVODU</t>
  </si>
  <si>
    <t xml:space="preserve">    722 - Zdravotechnika - vnitřní vodovod</t>
  </si>
  <si>
    <t>132354204</t>
  </si>
  <si>
    <t>Hloubení zapažených rýh š do 2000 mm v hornině třídy těžitelnosti II skupiny 4 objem do 500 m3</t>
  </si>
  <si>
    <t>-1374242446</t>
  </si>
  <si>
    <t>Hloubení zapažených rýh šířky přes 800 do 2 000 mm strojně s urovnáním dna do předepsaného profilu a spádu v hornině třídy těžitelnosti II skupiny 4 přes 100 do 500 m3</t>
  </si>
  <si>
    <t>0,9*1,5*109</t>
  </si>
  <si>
    <t>181334956</t>
  </si>
  <si>
    <t>1,5*109*2</t>
  </si>
  <si>
    <t>-704205828</t>
  </si>
  <si>
    <t>946134428</t>
  </si>
  <si>
    <t>-1391830402</t>
  </si>
  <si>
    <t>1148225780</t>
  </si>
  <si>
    <t>1089735837</t>
  </si>
  <si>
    <t>-693942037</t>
  </si>
  <si>
    <t>9,81+39,240</t>
  </si>
  <si>
    <t>-392317357</t>
  </si>
  <si>
    <t>147,15-49,05</t>
  </si>
  <si>
    <t>457570561</t>
  </si>
  <si>
    <t>0,9*0,40*109</t>
  </si>
  <si>
    <t>1273129404</t>
  </si>
  <si>
    <t>39,24*1,7 "Přepočtené koeficientem množství</t>
  </si>
  <si>
    <t>1466374329</t>
  </si>
  <si>
    <t>0,9*0,1*109</t>
  </si>
  <si>
    <t>857264122</t>
  </si>
  <si>
    <t>Montáž litinových tvarovek odbočných přírubových otevřený výkop DN 100</t>
  </si>
  <si>
    <t>495460972</t>
  </si>
  <si>
    <t>Montáž litinových tvarovek na potrubí litinovém tlakovém odbočných na potrubí z trub přírubových v otevřeném výkopu, kanálu nebo v šachtě DN 100</t>
  </si>
  <si>
    <t>55253514</t>
  </si>
  <si>
    <t>tvarovka přírubová litinová s přírubovou odbočkou,práškový epoxid tl 250µm T-kus DN 100/65</t>
  </si>
  <si>
    <t>-1047127478</t>
  </si>
  <si>
    <t>871181141</t>
  </si>
  <si>
    <t>Montáž potrubí z PE100 RC SDR 11 otevřený výkop svařovaných na tupo d 50 x 4,6 mm</t>
  </si>
  <si>
    <t>-1967546342</t>
  </si>
  <si>
    <t>Montáž vodovodního potrubí z polyetylenu PE100 RC v otevřeném výkopu svařovaných na tupo SDR 11/PN16 d 50 x 4,6 mm</t>
  </si>
  <si>
    <t>28613112</t>
  </si>
  <si>
    <t>potrubí vodovodní jednovrstvé PE100 RC PN 16 SDR11 50x4,6mm</t>
  </si>
  <si>
    <t>163568860</t>
  </si>
  <si>
    <t>3*1,015 "Přepočtené koeficientem množství</t>
  </si>
  <si>
    <t>-2033932812</t>
  </si>
  <si>
    <t>-1331295153</t>
  </si>
  <si>
    <t>106*1,015 "Přepočtené koeficientem množství</t>
  </si>
  <si>
    <t>877211201</t>
  </si>
  <si>
    <t>Montáž oblouků svařovaných na tupo na vodovodním potrubí z PE trub d 63</t>
  </si>
  <si>
    <t>587863635</t>
  </si>
  <si>
    <t>Montáž tvarovek na vodovodním plastovém potrubí z polyetylenu PE 100 svařovaných na tupo SDR 11/PN16 oblouků nebo redukcí d 63</t>
  </si>
  <si>
    <t>28653133</t>
  </si>
  <si>
    <t>nákružek lemový PE 100 SDR11 63mm</t>
  </si>
  <si>
    <t>591613706</t>
  </si>
  <si>
    <t>-580688394</t>
  </si>
  <si>
    <t>28653125</t>
  </si>
  <si>
    <t>redukce svařovací na tupo potrubí PE 100 SDR11 63/50</t>
  </si>
  <si>
    <t>1378174837</t>
  </si>
  <si>
    <t>877211210</t>
  </si>
  <si>
    <t>Montáž kolen 45° svařovaných na tupo na vodovodním potrubí z PE trub d 63</t>
  </si>
  <si>
    <t>152859088</t>
  </si>
  <si>
    <t>Montáž tvarovek na vodovodním plastovém potrubí z polyetylenu PE 100 svařovaných na tupo SDR 11/PN16 kolen 15°, 30° nebo 45° d 63</t>
  </si>
  <si>
    <t>28614234</t>
  </si>
  <si>
    <t>koleno 15° SDR11 PE 100 PN16 D 63mm</t>
  </si>
  <si>
    <t>296071540</t>
  </si>
  <si>
    <t>28614839</t>
  </si>
  <si>
    <t>koleno 45° SDR11 PE 100 PN16 D 63mm</t>
  </si>
  <si>
    <t>526581877</t>
  </si>
  <si>
    <t>877211213</t>
  </si>
  <si>
    <t>Montáž T-kusů svařovaných na tupo na vodovodním potrubí z PE trub d 63</t>
  </si>
  <si>
    <t>1348682278</t>
  </si>
  <si>
    <t>Montáž tvarovek na vodovodním plastovém potrubí z polyetylenu PE 100 svařovaných na tupo SDR 11/PN16 T-kusů d 63</t>
  </si>
  <si>
    <t>28615175</t>
  </si>
  <si>
    <t>T-kus SDR11 PE 100 D 63mm</t>
  </si>
  <si>
    <t>-2102204947</t>
  </si>
  <si>
    <t>877251201</t>
  </si>
  <si>
    <t>Montáž oblouků svařovaných na tupo na vodovodním potrubí z PE trub d 110</t>
  </si>
  <si>
    <t>68876041</t>
  </si>
  <si>
    <t>Montáž tvarovek na vodovodním plastovém potrubí z polyetylenu PE 100 svařovaných na tupo SDR 11/PN16 oblouků nebo redukcí d 110</t>
  </si>
  <si>
    <t>28653136</t>
  </si>
  <si>
    <t>nákružek lemový PE 100 SDR11 110mm</t>
  </si>
  <si>
    <t>2036221277</t>
  </si>
  <si>
    <t>R01</t>
  </si>
  <si>
    <t>Příruba pro lemový nákružek</t>
  </si>
  <si>
    <t>1236068471</t>
  </si>
  <si>
    <t>891211112</t>
  </si>
  <si>
    <t>Montáž vodovodních šoupátek otevřený výkop DN 50</t>
  </si>
  <si>
    <t>1641842372</t>
  </si>
  <si>
    <t>Montáž vodovodních armatur na potrubí šoupátek nebo klapek uzavíracích v otevřeném výkopu nebo v šachtách s osazením zemní soupravy (bez poklopů) DN 50</t>
  </si>
  <si>
    <t>42221147</t>
  </si>
  <si>
    <t>šoupátko s PE vevařovacími konci voda PN10 DN 50/63 PE 100</t>
  </si>
  <si>
    <t>1312110590</t>
  </si>
  <si>
    <t>42291072</t>
  </si>
  <si>
    <t>souprava zemní pro šoupátka DN 40-50mm Rd 1,5m</t>
  </si>
  <si>
    <t>-1429045763</t>
  </si>
  <si>
    <t>2069772741</t>
  </si>
  <si>
    <t>9955654</t>
  </si>
  <si>
    <t>893811263</t>
  </si>
  <si>
    <t xml:space="preserve">Osazení vodoměrné šachty kruhové z PP obetonované pro statické zatížení  hl přes 1,4 do 1,6 m</t>
  </si>
  <si>
    <t>-769904607</t>
  </si>
  <si>
    <t>Osazení vodoměrné šachty kruhové z PP obetonované pro statické zatížení hl přes 1,4 do 1,6 m</t>
  </si>
  <si>
    <t>562306</t>
  </si>
  <si>
    <t>šachta plastová vodoměrná kruhová k obetonování s přípravou pro armovací drát 1,5/1,6m</t>
  </si>
  <si>
    <t>-925578711</t>
  </si>
  <si>
    <t>899401112</t>
  </si>
  <si>
    <t>Osazení poklopů uličních litinových šoupátkových</t>
  </si>
  <si>
    <t>-1510571458</t>
  </si>
  <si>
    <t>Osazení poklopů uličních s pevným rámem litinových šoupátkových</t>
  </si>
  <si>
    <t>42291352</t>
  </si>
  <si>
    <t>poklop litinový šoupátkový pro zemní soupravy osazení do terénu a do vozovky</t>
  </si>
  <si>
    <t>1658829185</t>
  </si>
  <si>
    <t>899620131</t>
  </si>
  <si>
    <t>Obetonování plastové šachty z polypropylenu betonem prostým tř. C 16/20 otevřený výkop</t>
  </si>
  <si>
    <t>-230165392</t>
  </si>
  <si>
    <t>Obetonování plastových šachet z polypropylenu betonem prostým v otevřeném výkopu, beton tř. C 16/20</t>
  </si>
  <si>
    <t>899721111</t>
  </si>
  <si>
    <t>Signalizační vodič DN do 150 mm na potrubí</t>
  </si>
  <si>
    <t>1514139992</t>
  </si>
  <si>
    <t>Signalizační vodič na potrubí DN do 150 mm</t>
  </si>
  <si>
    <t>899722112</t>
  </si>
  <si>
    <t>Krytí potrubí z plastů výstražnou fólií z PVC přes 20 do 25 cm</t>
  </si>
  <si>
    <t>-1521240530</t>
  </si>
  <si>
    <t>Krytí potrubí z plastů výstražnou fólií z PVC šířky přes 20 do 25 cm</t>
  </si>
  <si>
    <t>830487828</t>
  </si>
  <si>
    <t>49,05*1,5 "Přepočtené koeficientem množství</t>
  </si>
  <si>
    <t>722231077</t>
  </si>
  <si>
    <t>Ventil zpětný mosazný G 2" PN 10 do 110°C se dvěma závity</t>
  </si>
  <si>
    <t>1236053330</t>
  </si>
  <si>
    <t>Armatury se dvěma závity ventily zpětné mosazné PN 10 do 110°C G 2"</t>
  </si>
  <si>
    <t>1455080108</t>
  </si>
  <si>
    <t>722232066</t>
  </si>
  <si>
    <t>Kohout kulový přímý G 2" PN 42 do 185°C vnitřní závit s vypouštěním</t>
  </si>
  <si>
    <t>-60472038</t>
  </si>
  <si>
    <t>Armatury se dvěma závity kulové kohouty PN 42 do 185 °C přímé vnitřní závit s vypouštěním G 2"</t>
  </si>
  <si>
    <t>722234268</t>
  </si>
  <si>
    <t>Filtr mosazný G 2" PN 20 do 80°C s 2x vnitřním závitem</t>
  </si>
  <si>
    <t>137966408</t>
  </si>
  <si>
    <t>Armatury se dvěma závity filtry mosazný PN 20 do 80 °C G 2"</t>
  </si>
  <si>
    <t>72226321R</t>
  </si>
  <si>
    <t>Vodoměr závitový vícevtokový mokroběžný G 5/4"x 300 mm Qn 10 m3/h horizontální</t>
  </si>
  <si>
    <t>543818565</t>
  </si>
  <si>
    <t>SO 08 - PŘELOŽKA VEŘEJNÉHO OSVĚTLENÍ</t>
  </si>
  <si>
    <t>-624118596</t>
  </si>
  <si>
    <t>Pol210</t>
  </si>
  <si>
    <t>Kabel CYKY-J 4x10</t>
  </si>
  <si>
    <t>883615085</t>
  </si>
  <si>
    <t>Pol211</t>
  </si>
  <si>
    <t>Osvětlovací stožár výška 5m nad terénem včetně výzbroje</t>
  </si>
  <si>
    <t>-475755071</t>
  </si>
  <si>
    <t>Pol212</t>
  </si>
  <si>
    <t xml:space="preserve">Svítidlo LED 30W,  2770K</t>
  </si>
  <si>
    <t>1400238149</t>
  </si>
  <si>
    <t>Svítidlo LED 30W, 2770K</t>
  </si>
  <si>
    <t>-1895470841</t>
  </si>
  <si>
    <t>1915540957</t>
  </si>
  <si>
    <t>-2048930263</t>
  </si>
  <si>
    <t>337152686</t>
  </si>
  <si>
    <t>-382712705</t>
  </si>
  <si>
    <t>601415967</t>
  </si>
  <si>
    <t>-1340263229</t>
  </si>
  <si>
    <t>-1845938957</t>
  </si>
  <si>
    <t>-1744719847</t>
  </si>
  <si>
    <t>-1662865566</t>
  </si>
  <si>
    <t>-658043235</t>
  </si>
  <si>
    <t>Pol213</t>
  </si>
  <si>
    <t>-1709662993</t>
  </si>
  <si>
    <t>Pol214</t>
  </si>
  <si>
    <t>-1308724575</t>
  </si>
  <si>
    <t>Pol215</t>
  </si>
  <si>
    <t>Odkopání stáv kabelu a zapojení do nového stožáru+ odbočná svorkovnice</t>
  </si>
  <si>
    <t>-1652328322</t>
  </si>
  <si>
    <t>Pol216</t>
  </si>
  <si>
    <t>Hloubení rýhy strojní, zemina tř 3 - š. 35cm hl. 50cm</t>
  </si>
  <si>
    <t>1177466127</t>
  </si>
  <si>
    <t>Pol217</t>
  </si>
  <si>
    <t>Hloubení rýhy strojní, zemina tř 3 - š. 35cm hl. 80cm</t>
  </si>
  <si>
    <t>-1386832323</t>
  </si>
  <si>
    <t>Pol218</t>
  </si>
  <si>
    <t>Hloubení rýhy strojní, zemina tř 3 - š. 50cm hl. 120cm</t>
  </si>
  <si>
    <t>-2084044072</t>
  </si>
  <si>
    <t>Pol219</t>
  </si>
  <si>
    <t>Zához rýhy zeminou š. 35cm hl. 50cm</t>
  </si>
  <si>
    <t>-1983384991</t>
  </si>
  <si>
    <t>Pol220</t>
  </si>
  <si>
    <t>Zához rýhy zeminou š. 35cm hl. 80cm</t>
  </si>
  <si>
    <t>-447417954</t>
  </si>
  <si>
    <t>Pol221</t>
  </si>
  <si>
    <t>Zához rýhy zeminou š. 50cm hl. 120cm</t>
  </si>
  <si>
    <t>1755680963</t>
  </si>
  <si>
    <t>Pol222</t>
  </si>
  <si>
    <t>1063697669</t>
  </si>
  <si>
    <t>Pol223</t>
  </si>
  <si>
    <t>-833026786</t>
  </si>
  <si>
    <t>Pol224</t>
  </si>
  <si>
    <t>Rozebrání stáv zámkové dlažby včetně opětovného složení</t>
  </si>
  <si>
    <t>-1259817611</t>
  </si>
  <si>
    <t>Pol225</t>
  </si>
  <si>
    <t>Řezání a rozbourání asfaltu včetně oopětovné pokládky</t>
  </si>
  <si>
    <t>-109773407</t>
  </si>
  <si>
    <t>Pol226</t>
  </si>
  <si>
    <t>Připojení stávajících rozvodů</t>
  </si>
  <si>
    <t>939346576</t>
  </si>
  <si>
    <t>932842581</t>
  </si>
  <si>
    <t>2081878213</t>
  </si>
  <si>
    <t>2134313672</t>
  </si>
  <si>
    <t>-71660628</t>
  </si>
  <si>
    <t>734518749</t>
  </si>
  <si>
    <t>1113369002</t>
  </si>
  <si>
    <t>Pol227</t>
  </si>
  <si>
    <t>1922138914</t>
  </si>
  <si>
    <t>VRN - Vedlejší rozpočtové náklady</t>
  </si>
  <si>
    <t xml:space="preserve">    VRN1 - Průzkumné, geodetické a projektové práce</t>
  </si>
  <si>
    <t xml:space="preserve">    VRN3 - Zařízení staveniště</t>
  </si>
  <si>
    <t xml:space="preserve">    VRN4 - Inženýrská činnost</t>
  </si>
  <si>
    <t xml:space="preserve">    VRN5 - Finanční náklady</t>
  </si>
  <si>
    <t>VRN1</t>
  </si>
  <si>
    <t>Průzkumné, geodetické a projektové práce</t>
  </si>
  <si>
    <t>012444000</t>
  </si>
  <si>
    <t xml:space="preserve">Geodetické měření </t>
  </si>
  <si>
    <t>hodin</t>
  </si>
  <si>
    <t>CS ÚRS 2024 02</t>
  </si>
  <si>
    <t>1024</t>
  </si>
  <si>
    <t>-2044393034</t>
  </si>
  <si>
    <t>https://podminky.urs.cz/item/CS_URS_2024_02/012444000</t>
  </si>
  <si>
    <t>013254000</t>
  </si>
  <si>
    <t>Dokumentace skutečného provedení stavby</t>
  </si>
  <si>
    <t>540382411</t>
  </si>
  <si>
    <t>https://podminky.urs.cz/item/CS_URS_2025_02/013254000</t>
  </si>
  <si>
    <t>VRN3</t>
  </si>
  <si>
    <t>Zařízení staveniště</t>
  </si>
  <si>
    <t>030001000</t>
  </si>
  <si>
    <t>-1496603148</t>
  </si>
  <si>
    <t>https://podminky.urs.cz/item/CS_URS_2024_02/030001000</t>
  </si>
  <si>
    <t>VRN4</t>
  </si>
  <si>
    <t>Inženýrská činnost</t>
  </si>
  <si>
    <t>255 079,02</t>
  </si>
  <si>
    <t>Kompletační a koordinační činnost</t>
  </si>
  <si>
    <t>1625772352</t>
  </si>
  <si>
    <t>041103000</t>
  </si>
  <si>
    <t>Architektonický dozor</t>
  </si>
  <si>
    <t>181726988</t>
  </si>
  <si>
    <t>https://podminky.urs.cz/item/CS_URS_2025_02/041103000</t>
  </si>
  <si>
    <t>049303000</t>
  </si>
  <si>
    <t>Náklady vzniklé v souvislosti s předáním stavby</t>
  </si>
  <si>
    <t>1807963369</t>
  </si>
  <si>
    <t>https://podminky.urs.cz/item/CS_URS_2025_02/049303000</t>
  </si>
  <si>
    <t>VRN5</t>
  </si>
  <si>
    <t>Finanční náklady</t>
  </si>
  <si>
    <t>051002000</t>
  </si>
  <si>
    <t>Pojistné</t>
  </si>
  <si>
    <t>-2114862126</t>
  </si>
  <si>
    <t>https://podminky.urs.cz/item/CS_URS_2025_02/051002000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</si>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</sst>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6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4" fillId="0" borderId="0" applyNumberFormat="0" applyFill="0" applyBorder="0" applyAlignment="0" applyProtection="0"/>
  </cellStyleXfs>
  <cellXfs count="391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4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5" fillId="0" borderId="0" xfId="0" applyFont="1" applyAlignment="1" applyProtection="1">
      <alignment horizontal="left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8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8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9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19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20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19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2" fillId="0" borderId="15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2" fillId="0" borderId="15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3" fillId="4" borderId="8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right" vertical="center"/>
    </xf>
    <xf numFmtId="0" fontId="23" fillId="4" borderId="9" xfId="0" applyFont="1" applyFill="1" applyBorder="1" applyAlignment="1" applyProtection="1">
      <alignment horizontal="center" vertical="center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24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1" fillId="0" borderId="15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4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horizontal="right" vertical="center"/>
    </xf>
    <xf numFmtId="4" fontId="2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29" fillId="0" borderId="15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31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5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6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29" fillId="0" borderId="20" xfId="0" applyNumberFormat="1" applyFont="1" applyBorder="1" applyAlignment="1" applyProtection="1">
      <alignment vertical="center"/>
    </xf>
    <xf numFmtId="4" fontId="29" fillId="0" borderId="21" xfId="0" applyNumberFormat="1" applyFont="1" applyBorder="1" applyAlignment="1" applyProtection="1">
      <alignment vertical="center"/>
    </xf>
    <xf numFmtId="166" fontId="29" fillId="0" borderId="21" xfId="0" applyNumberFormat="1" applyFont="1" applyBorder="1" applyAlignment="1" applyProtection="1">
      <alignment vertical="center"/>
    </xf>
    <xf numFmtId="4" fontId="29" fillId="0" borderId="22" xfId="0" applyNumberFormat="1" applyFont="1" applyBorder="1" applyAlignment="1" applyProtection="1">
      <alignment vertical="center"/>
    </xf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3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23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4" fillId="0" borderId="13" xfId="0" applyNumberFormat="1" applyFont="1" applyBorder="1" applyAlignment="1" applyProtection="1"/>
    <xf numFmtId="166" fontId="34" fillId="0" borderId="14" xfId="0" applyNumberFormat="1" applyFont="1" applyBorder="1" applyAlignment="1" applyProtection="1"/>
    <xf numFmtId="4" fontId="35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3" xfId="0" applyFont="1" applyBorder="1" applyAlignment="1" applyProtection="1">
      <alignment horizontal="center" vertical="center"/>
    </xf>
    <xf numFmtId="49" fontId="23" fillId="0" borderId="23" xfId="0" applyNumberFormat="1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center" vertical="center" wrapText="1"/>
    </xf>
    <xf numFmtId="167" fontId="23" fillId="0" borderId="23" xfId="0" applyNumberFormat="1" applyFont="1" applyBorder="1" applyAlignment="1" applyProtection="1">
      <alignment vertical="center"/>
    </xf>
    <xf numFmtId="4" fontId="23" fillId="2" borderId="23" xfId="0" applyNumberFormat="1" applyFont="1" applyFill="1" applyBorder="1" applyAlignment="1" applyProtection="1">
      <alignment vertical="center"/>
      <protection locked="0"/>
    </xf>
    <xf numFmtId="4" fontId="23" fillId="0" borderId="23" xfId="0" applyNumberFormat="1" applyFont="1" applyBorder="1" applyAlignment="1" applyProtection="1">
      <alignment vertical="center"/>
    </xf>
    <xf numFmtId="0" fontId="24" fillId="2" borderId="15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6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6" fillId="0" borderId="0" xfId="0" applyFont="1" applyAlignment="1" applyProtection="1">
      <alignment horizontal="left" vertical="center"/>
    </xf>
    <xf numFmtId="0" fontId="37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38" fillId="0" borderId="0" xfId="0" applyFont="1" applyAlignment="1" applyProtection="1">
      <alignment horizontal="left" vertical="center"/>
    </xf>
    <xf numFmtId="0" fontId="39" fillId="0" borderId="0" xfId="1" applyFont="1" applyAlignment="1" applyProtection="1">
      <alignment vertical="center" wrapText="1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40" fillId="0" borderId="0" xfId="0" applyFont="1" applyAlignment="1" applyProtection="1">
      <alignment vertical="center" wrapText="1"/>
    </xf>
    <xf numFmtId="0" fontId="11" fillId="0" borderId="20" xfId="0" applyFont="1" applyBorder="1" applyAlignment="1" applyProtection="1">
      <alignment vertical="center"/>
    </xf>
    <xf numFmtId="0" fontId="11" fillId="0" borderId="21" xfId="0" applyFont="1" applyBorder="1" applyAlignment="1" applyProtection="1">
      <alignment vertical="center"/>
    </xf>
    <xf numFmtId="0" fontId="11" fillId="0" borderId="22" xfId="0" applyFont="1" applyBorder="1" applyAlignment="1" applyProtection="1">
      <alignment vertical="center"/>
    </xf>
    <xf numFmtId="0" fontId="41" fillId="0" borderId="23" xfId="0" applyFont="1" applyBorder="1" applyAlignment="1" applyProtection="1">
      <alignment horizontal="center" vertical="center"/>
    </xf>
    <xf numFmtId="49" fontId="41" fillId="0" borderId="23" xfId="0" applyNumberFormat="1" applyFont="1" applyBorder="1" applyAlignment="1" applyProtection="1">
      <alignment horizontal="left" vertical="center" wrapText="1"/>
    </xf>
    <xf numFmtId="0" fontId="41" fillId="0" borderId="23" xfId="0" applyFont="1" applyBorder="1" applyAlignment="1" applyProtection="1">
      <alignment horizontal="left" vertical="center" wrapText="1"/>
    </xf>
    <xf numFmtId="0" fontId="41" fillId="0" borderId="23" xfId="0" applyFont="1" applyBorder="1" applyAlignment="1" applyProtection="1">
      <alignment horizontal="center" vertical="center" wrapText="1"/>
    </xf>
    <xf numFmtId="167" fontId="41" fillId="0" borderId="23" xfId="0" applyNumberFormat="1" applyFont="1" applyBorder="1" applyAlignment="1" applyProtection="1">
      <alignment vertical="center"/>
    </xf>
    <xf numFmtId="4" fontId="41" fillId="2" borderId="23" xfId="0" applyNumberFormat="1" applyFont="1" applyFill="1" applyBorder="1" applyAlignment="1" applyProtection="1">
      <alignment vertical="center"/>
      <protection locked="0"/>
    </xf>
    <xf numFmtId="4" fontId="41" fillId="0" borderId="23" xfId="0" applyNumberFormat="1" applyFont="1" applyBorder="1" applyAlignment="1" applyProtection="1">
      <alignment vertical="center"/>
    </xf>
    <xf numFmtId="0" fontId="42" fillId="0" borderId="4" xfId="0" applyFont="1" applyBorder="1" applyAlignment="1">
      <alignment vertical="center"/>
    </xf>
    <xf numFmtId="0" fontId="41" fillId="2" borderId="15" xfId="0" applyFont="1" applyFill="1" applyBorder="1" applyAlignment="1" applyProtection="1">
      <alignment horizontal="left" vertical="center"/>
      <protection locked="0"/>
    </xf>
    <xf numFmtId="0" fontId="41" fillId="0" borderId="0" xfId="0" applyFont="1" applyBorder="1" applyAlignment="1" applyProtection="1">
      <alignment horizontal="center" vertical="center"/>
    </xf>
    <xf numFmtId="167" fontId="23" fillId="2" borderId="23" xfId="0" applyNumberFormat="1" applyFont="1" applyFill="1" applyBorder="1" applyAlignment="1" applyProtection="1">
      <alignment vertical="center"/>
      <protection locked="0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12" fillId="0" borderId="4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4" xfId="0" applyFont="1" applyBorder="1" applyAlignment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6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  <xf numFmtId="0" fontId="10" fillId="0" borderId="22" xfId="0" applyFont="1" applyBorder="1" applyAlignment="1" applyProtection="1">
      <alignment vertical="center"/>
    </xf>
    <xf numFmtId="0" fontId="0" fillId="0" borderId="0" xfId="0" applyAlignment="1">
      <alignment vertical="top"/>
    </xf>
    <xf numFmtId="0" fontId="43" fillId="0" borderId="24" xfId="0" applyFont="1" applyBorder="1" applyAlignment="1">
      <alignment vertical="center" wrapText="1"/>
    </xf>
    <xf numFmtId="0" fontId="43" fillId="0" borderId="25" xfId="0" applyFont="1" applyBorder="1" applyAlignment="1">
      <alignment vertical="center" wrapText="1"/>
    </xf>
    <xf numFmtId="0" fontId="43" fillId="0" borderId="26" xfId="0" applyFont="1" applyBorder="1" applyAlignment="1">
      <alignment vertical="center" wrapText="1"/>
    </xf>
    <xf numFmtId="0" fontId="43" fillId="0" borderId="27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0" fontId="43" fillId="0" borderId="28" xfId="0" applyFont="1" applyBorder="1" applyAlignment="1">
      <alignment horizontal="center" vertical="center" wrapText="1"/>
    </xf>
    <xf numFmtId="0" fontId="43" fillId="0" borderId="27" xfId="0" applyFont="1" applyBorder="1" applyAlignment="1">
      <alignment vertical="center" wrapText="1"/>
    </xf>
    <xf numFmtId="0" fontId="45" fillId="0" borderId="29" xfId="0" applyFont="1" applyBorder="1" applyAlignment="1">
      <alignment horizontal="left" wrapText="1"/>
    </xf>
    <xf numFmtId="0" fontId="43" fillId="0" borderId="28" xfId="0" applyFont="1" applyBorder="1" applyAlignment="1">
      <alignment vertical="center" wrapText="1"/>
    </xf>
    <xf numFmtId="0" fontId="45" fillId="0" borderId="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center" wrapText="1"/>
    </xf>
    <xf numFmtId="0" fontId="47" fillId="0" borderId="27" xfId="0" applyFont="1" applyBorder="1" applyAlignment="1">
      <alignment vertical="center" wrapText="1"/>
    </xf>
    <xf numFmtId="0" fontId="46" fillId="0" borderId="1" xfId="0" applyFont="1" applyBorder="1" applyAlignment="1">
      <alignment vertical="center" wrapText="1"/>
    </xf>
    <xf numFmtId="0" fontId="46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vertical="center"/>
    </xf>
    <xf numFmtId="49" fontId="46" fillId="0" borderId="1" xfId="0" applyNumberFormat="1" applyFont="1" applyBorder="1" applyAlignment="1">
      <alignment horizontal="left" vertical="center" wrapText="1"/>
    </xf>
    <xf numFmtId="49" fontId="46" fillId="0" borderId="1" xfId="0" applyNumberFormat="1" applyFont="1" applyBorder="1" applyAlignment="1">
      <alignment vertical="center" wrapText="1"/>
    </xf>
    <xf numFmtId="0" fontId="43" fillId="0" borderId="30" xfId="0" applyFont="1" applyBorder="1" applyAlignment="1">
      <alignment vertical="center" wrapText="1"/>
    </xf>
    <xf numFmtId="0" fontId="48" fillId="0" borderId="29" xfId="0" applyFont="1" applyBorder="1" applyAlignment="1">
      <alignment vertical="center" wrapText="1"/>
    </xf>
    <xf numFmtId="0" fontId="43" fillId="0" borderId="31" xfId="0" applyFont="1" applyBorder="1" applyAlignment="1">
      <alignment vertical="center" wrapText="1"/>
    </xf>
    <xf numFmtId="0" fontId="43" fillId="0" borderId="1" xfId="0" applyFont="1" applyBorder="1" applyAlignment="1">
      <alignment vertical="top"/>
    </xf>
    <xf numFmtId="0" fontId="43" fillId="0" borderId="0" xfId="0" applyFont="1" applyAlignment="1">
      <alignment vertical="top"/>
    </xf>
    <xf numFmtId="0" fontId="43" fillId="0" borderId="24" xfId="0" applyFont="1" applyBorder="1" applyAlignment="1">
      <alignment horizontal="left" vertical="center"/>
    </xf>
    <xf numFmtId="0" fontId="43" fillId="0" borderId="25" xfId="0" applyFont="1" applyBorder="1" applyAlignment="1">
      <alignment horizontal="left" vertical="center"/>
    </xf>
    <xf numFmtId="0" fontId="43" fillId="0" borderId="26" xfId="0" applyFont="1" applyBorder="1" applyAlignment="1">
      <alignment horizontal="left" vertical="center"/>
    </xf>
    <xf numFmtId="0" fontId="43" fillId="0" borderId="27" xfId="0" applyFont="1" applyBorder="1" applyAlignment="1">
      <alignment horizontal="left" vertical="center"/>
    </xf>
    <xf numFmtId="0" fontId="44" fillId="0" borderId="1" xfId="0" applyFont="1" applyBorder="1" applyAlignment="1">
      <alignment horizontal="center" vertical="center"/>
    </xf>
    <xf numFmtId="0" fontId="43" fillId="0" borderId="28" xfId="0" applyFont="1" applyBorder="1" applyAlignment="1">
      <alignment horizontal="left" vertical="center"/>
    </xf>
    <xf numFmtId="0" fontId="45" fillId="0" borderId="1" xfId="0" applyFont="1" applyBorder="1" applyAlignment="1">
      <alignment horizontal="left" vertical="center"/>
    </xf>
    <xf numFmtId="0" fontId="49" fillId="0" borderId="0" xfId="0" applyFont="1" applyAlignment="1">
      <alignment horizontal="left" vertical="center"/>
    </xf>
    <xf numFmtId="0" fontId="45" fillId="0" borderId="29" xfId="0" applyFont="1" applyBorder="1" applyAlignment="1">
      <alignment horizontal="left" vertical="center"/>
    </xf>
    <xf numFmtId="0" fontId="45" fillId="0" borderId="29" xfId="0" applyFont="1" applyBorder="1" applyAlignment="1">
      <alignment horizontal="center" vertical="center"/>
    </xf>
    <xf numFmtId="0" fontId="49" fillId="0" borderId="29" xfId="0" applyFont="1" applyBorder="1" applyAlignment="1">
      <alignment horizontal="left" vertical="center"/>
    </xf>
    <xf numFmtId="0" fontId="50" fillId="0" borderId="1" xfId="0" applyFont="1" applyBorder="1" applyAlignment="1">
      <alignment horizontal="left" vertical="center"/>
    </xf>
    <xf numFmtId="0" fontId="47" fillId="0" borderId="0" xfId="0" applyFont="1" applyAlignment="1">
      <alignment horizontal="left" vertical="center"/>
    </xf>
    <xf numFmtId="0" fontId="51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horizontal="center" vertical="center"/>
    </xf>
    <xf numFmtId="0" fontId="46" fillId="0" borderId="0" xfId="0" applyFont="1" applyAlignment="1">
      <alignment horizontal="left" vertical="center"/>
    </xf>
    <xf numFmtId="0" fontId="47" fillId="0" borderId="27" xfId="0" applyFont="1" applyBorder="1" applyAlignment="1">
      <alignment horizontal="left" vertical="center"/>
    </xf>
    <xf numFmtId="0" fontId="46" fillId="0" borderId="1" xfId="0" applyFont="1" applyFill="1" applyBorder="1" applyAlignment="1">
      <alignment horizontal="left" vertical="center"/>
    </xf>
    <xf numFmtId="0" fontId="46" fillId="0" borderId="1" xfId="0" applyFont="1" applyFill="1" applyBorder="1" applyAlignment="1">
      <alignment horizontal="center" vertical="center"/>
    </xf>
    <xf numFmtId="0" fontId="43" fillId="0" borderId="30" xfId="0" applyFont="1" applyBorder="1" applyAlignment="1">
      <alignment horizontal="left" vertical="center"/>
    </xf>
    <xf numFmtId="0" fontId="48" fillId="0" borderId="29" xfId="0" applyFont="1" applyBorder="1" applyAlignment="1">
      <alignment horizontal="left" vertical="center"/>
    </xf>
    <xf numFmtId="0" fontId="43" fillId="0" borderId="31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47" fillId="0" borderId="29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center" vertical="center" wrapText="1"/>
    </xf>
    <xf numFmtId="0" fontId="43" fillId="0" borderId="24" xfId="0" applyFont="1" applyBorder="1" applyAlignment="1">
      <alignment horizontal="left" vertical="center" wrapText="1"/>
    </xf>
    <xf numFmtId="0" fontId="43" fillId="0" borderId="25" xfId="0" applyFont="1" applyBorder="1" applyAlignment="1">
      <alignment horizontal="left" vertical="center" wrapText="1"/>
    </xf>
    <xf numFmtId="0" fontId="43" fillId="0" borderId="26" xfId="0" applyFont="1" applyBorder="1" applyAlignment="1">
      <alignment horizontal="left" vertical="center" wrapText="1"/>
    </xf>
    <xf numFmtId="0" fontId="43" fillId="0" borderId="27" xfId="0" applyFont="1" applyBorder="1" applyAlignment="1">
      <alignment horizontal="left" vertical="center" wrapText="1"/>
    </xf>
    <xf numFmtId="0" fontId="43" fillId="0" borderId="28" xfId="0" applyFont="1" applyBorder="1" applyAlignment="1">
      <alignment horizontal="left" vertical="center" wrapText="1"/>
    </xf>
    <xf numFmtId="0" fontId="49" fillId="0" borderId="27" xfId="0" applyFont="1" applyBorder="1" applyAlignment="1">
      <alignment horizontal="left" vertical="center" wrapText="1"/>
    </xf>
    <xf numFmtId="0" fontId="49" fillId="0" borderId="28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left" vertical="center"/>
    </xf>
    <xf numFmtId="0" fontId="47" fillId="0" borderId="28" xfId="0" applyFont="1" applyBorder="1" applyAlignment="1">
      <alignment horizontal="left" vertical="center" wrapText="1"/>
    </xf>
    <xf numFmtId="0" fontId="47" fillId="0" borderId="28" xfId="0" applyFont="1" applyBorder="1" applyAlignment="1">
      <alignment horizontal="left" vertical="center"/>
    </xf>
    <xf numFmtId="0" fontId="47" fillId="0" borderId="30" xfId="0" applyFont="1" applyBorder="1" applyAlignment="1">
      <alignment horizontal="left" vertical="center" wrapText="1"/>
    </xf>
    <xf numFmtId="0" fontId="47" fillId="0" borderId="29" xfId="0" applyFont="1" applyBorder="1" applyAlignment="1">
      <alignment horizontal="left" vertical="center" wrapText="1"/>
    </xf>
    <xf numFmtId="0" fontId="47" fillId="0" borderId="3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top"/>
    </xf>
    <xf numFmtId="0" fontId="46" fillId="0" borderId="1" xfId="0" applyFont="1" applyBorder="1" applyAlignment="1">
      <alignment horizontal="center" vertical="top"/>
    </xf>
    <xf numFmtId="0" fontId="47" fillId="0" borderId="30" xfId="0" applyFont="1" applyBorder="1" applyAlignment="1">
      <alignment horizontal="left" vertical="center"/>
    </xf>
    <xf numFmtId="0" fontId="47" fillId="0" borderId="31" xfId="0" applyFont="1" applyBorder="1" applyAlignment="1">
      <alignment horizontal="left" vertical="center"/>
    </xf>
    <xf numFmtId="0" fontId="47" fillId="0" borderId="1" xfId="0" applyFont="1" applyBorder="1" applyAlignment="1">
      <alignment horizontal="center" vertical="center"/>
    </xf>
    <xf numFmtId="0" fontId="49" fillId="0" borderId="0" xfId="0" applyFont="1" applyAlignment="1">
      <alignment vertical="center"/>
    </xf>
    <xf numFmtId="0" fontId="45" fillId="0" borderId="1" xfId="0" applyFont="1" applyBorder="1" applyAlignment="1">
      <alignment vertical="center"/>
    </xf>
    <xf numFmtId="0" fontId="49" fillId="0" borderId="29" xfId="0" applyFont="1" applyBorder="1" applyAlignment="1">
      <alignment vertical="center"/>
    </xf>
    <xf numFmtId="0" fontId="45" fillId="0" borderId="29" xfId="0" applyFont="1" applyBorder="1" applyAlignment="1">
      <alignment vertical="center"/>
    </xf>
    <xf numFmtId="0" fontId="46" fillId="0" borderId="1" xfId="0" applyFont="1" applyBorder="1" applyAlignment="1">
      <alignment vertical="top"/>
    </xf>
    <xf numFmtId="49" fontId="46" fillId="0" borderId="1" xfId="0" applyNumberFormat="1" applyFont="1" applyBorder="1" applyAlignment="1">
      <alignment horizontal="left" vertical="center"/>
    </xf>
    <xf numFmtId="0" fontId="52" fillId="0" borderId="27" xfId="0" applyFont="1" applyBorder="1" applyAlignment="1" applyProtection="1">
      <alignment horizontal="left" vertical="center"/>
    </xf>
    <xf numFmtId="0" fontId="53" fillId="0" borderId="1" xfId="0" applyFont="1" applyBorder="1" applyAlignment="1" applyProtection="1">
      <alignment vertical="top"/>
    </xf>
    <xf numFmtId="0" fontId="53" fillId="0" borderId="1" xfId="0" applyFont="1" applyBorder="1" applyAlignment="1" applyProtection="1">
      <alignment horizontal="left" vertical="center"/>
    </xf>
    <xf numFmtId="0" fontId="53" fillId="0" borderId="1" xfId="0" applyFont="1" applyBorder="1" applyAlignment="1" applyProtection="1">
      <alignment horizontal="center" vertical="center"/>
    </xf>
    <xf numFmtId="49" fontId="53" fillId="0" borderId="1" xfId="0" applyNumberFormat="1" applyFont="1" applyBorder="1" applyAlignment="1" applyProtection="1">
      <alignment horizontal="left" vertical="center"/>
    </xf>
    <xf numFmtId="0" fontId="52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5" fillId="0" borderId="29" xfId="0" applyFont="1" applyBorder="1" applyAlignment="1">
      <alignment horizontal="left"/>
    </xf>
    <xf numFmtId="0" fontId="49" fillId="0" borderId="29" xfId="0" applyFont="1" applyBorder="1" applyAlignment="1"/>
    <xf numFmtId="0" fontId="43" fillId="0" borderId="27" xfId="0" applyFont="1" applyBorder="1" applyAlignment="1">
      <alignment vertical="top"/>
    </xf>
    <xf numFmtId="0" fontId="43" fillId="0" borderId="28" xfId="0" applyFont="1" applyBorder="1" applyAlignment="1">
      <alignment vertical="top"/>
    </xf>
    <xf numFmtId="0" fontId="43" fillId="0" borderId="30" xfId="0" applyFont="1" applyBorder="1" applyAlignment="1">
      <alignment vertical="top"/>
    </xf>
    <xf numFmtId="0" fontId="43" fillId="0" borderId="29" xfId="0" applyFont="1" applyBorder="1" applyAlignment="1">
      <alignment vertical="top"/>
    </xf>
    <xf numFmtId="0" fontId="43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styles" Target="styles.xml" /><Relationship Id="rId27" Type="http://schemas.openxmlformats.org/officeDocument/2006/relationships/theme" Target="theme/theme1.xml" /><Relationship Id="rId28" Type="http://schemas.openxmlformats.org/officeDocument/2006/relationships/calcChain" Target="calcChain.xml" /><Relationship Id="rId29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62251122" TargetMode="External" /><Relationship Id="rId2" Type="http://schemas.openxmlformats.org/officeDocument/2006/relationships/hyperlink" Target="https://podminky.urs.cz/item/CS_URS_2025_02/162751117" TargetMode="External" /><Relationship Id="rId3" Type="http://schemas.openxmlformats.org/officeDocument/2006/relationships/hyperlink" Target="https://podminky.urs.cz/item/CS_URS_2025_02/162751119" TargetMode="External" /><Relationship Id="rId4" Type="http://schemas.openxmlformats.org/officeDocument/2006/relationships/hyperlink" Target="https://podminky.urs.cz/item/CS_URS_2025_02/167151112" TargetMode="External" /><Relationship Id="rId5" Type="http://schemas.openxmlformats.org/officeDocument/2006/relationships/hyperlink" Target="https://podminky.urs.cz/item/CS_URS_2025_02/171251101" TargetMode="External" /><Relationship Id="rId6" Type="http://schemas.openxmlformats.org/officeDocument/2006/relationships/hyperlink" Target="https://podminky.urs.cz/item/CS_URS_2025_02/174151101" TargetMode="External" /><Relationship Id="rId7" Type="http://schemas.openxmlformats.org/officeDocument/2006/relationships/hyperlink" Target="https://podminky.urs.cz/item/CS_URS_2025_02/175151101" TargetMode="External" /><Relationship Id="rId8" Type="http://schemas.openxmlformats.org/officeDocument/2006/relationships/hyperlink" Target="https://podminky.urs.cz/item/CS_URS_2025_02/451572111" TargetMode="External" /><Relationship Id="rId9" Type="http://schemas.openxmlformats.org/officeDocument/2006/relationships/hyperlink" Target="https://podminky.urs.cz/item/CS_URS_2025_02/871211141" TargetMode="External" /><Relationship Id="rId10" Type="http://schemas.openxmlformats.org/officeDocument/2006/relationships/hyperlink" Target="https://podminky.urs.cz/item/CS_URS_2025_02/877211212" TargetMode="External" /><Relationship Id="rId11" Type="http://schemas.openxmlformats.org/officeDocument/2006/relationships/hyperlink" Target="https://podminky.urs.cz/item/CS_URS_2025_02/894812332" TargetMode="External" /><Relationship Id="rId12" Type="http://schemas.openxmlformats.org/officeDocument/2006/relationships/hyperlink" Target="https://podminky.urs.cz/item/CS_URS_2025_02/894812339" TargetMode="External" /><Relationship Id="rId13" Type="http://schemas.openxmlformats.org/officeDocument/2006/relationships/hyperlink" Target="https://podminky.urs.cz/item/CS_URS_2025_02/899102112" TargetMode="External" /><Relationship Id="rId14" Type="http://schemas.openxmlformats.org/officeDocument/2006/relationships/hyperlink" Target="https://podminky.urs.cz/item/CS_URS_2025_02/899103112" TargetMode="External" /><Relationship Id="rId15" Type="http://schemas.openxmlformats.org/officeDocument/2006/relationships/hyperlink" Target="https://podminky.urs.cz/item/CS_URS_2025_02/997013655" TargetMode="External" /><Relationship Id="rId16" Type="http://schemas.openxmlformats.org/officeDocument/2006/relationships/hyperlink" Target="https://podminky.urs.cz/item/CS_URS_2025_02/713463411" TargetMode="External" /><Relationship Id="rId17" Type="http://schemas.openxmlformats.org/officeDocument/2006/relationships/hyperlink" Target="https://podminky.urs.cz/item/CS_URS_2025_02/721173401" TargetMode="External" /><Relationship Id="rId18" Type="http://schemas.openxmlformats.org/officeDocument/2006/relationships/hyperlink" Target="https://podminky.urs.cz/item/CS_URS_2025_02/721173402" TargetMode="External" /><Relationship Id="rId19" Type="http://schemas.openxmlformats.org/officeDocument/2006/relationships/hyperlink" Target="https://podminky.urs.cz/item/CS_URS_2025_02/721173403" TargetMode="External" /><Relationship Id="rId20" Type="http://schemas.openxmlformats.org/officeDocument/2006/relationships/hyperlink" Target="https://podminky.urs.cz/item/CS_URS_2025_02/721174024" TargetMode="External" /><Relationship Id="rId21" Type="http://schemas.openxmlformats.org/officeDocument/2006/relationships/hyperlink" Target="https://podminky.urs.cz/item/CS_URS_2025_02/721174025" TargetMode="External" /><Relationship Id="rId22" Type="http://schemas.openxmlformats.org/officeDocument/2006/relationships/hyperlink" Target="https://podminky.urs.cz/item/CS_URS_2025_02/721174042" TargetMode="External" /><Relationship Id="rId23" Type="http://schemas.openxmlformats.org/officeDocument/2006/relationships/hyperlink" Target="https://podminky.urs.cz/item/CS_URS_2025_02/721174043" TargetMode="External" /><Relationship Id="rId24" Type="http://schemas.openxmlformats.org/officeDocument/2006/relationships/hyperlink" Target="https://podminky.urs.cz/item/CS_URS_2025_02/721174045" TargetMode="External" /><Relationship Id="rId25" Type="http://schemas.openxmlformats.org/officeDocument/2006/relationships/hyperlink" Target="https://podminky.urs.cz/item/CS_URS_2025_02/721194104" TargetMode="External" /><Relationship Id="rId26" Type="http://schemas.openxmlformats.org/officeDocument/2006/relationships/hyperlink" Target="https://podminky.urs.cz/item/CS_URS_2025_02/721194105" TargetMode="External" /><Relationship Id="rId27" Type="http://schemas.openxmlformats.org/officeDocument/2006/relationships/hyperlink" Target="https://podminky.urs.cz/item/CS_URS_2025_02/721194109" TargetMode="External" /><Relationship Id="rId28" Type="http://schemas.openxmlformats.org/officeDocument/2006/relationships/hyperlink" Target="https://podminky.urs.cz/item/CS_URS_2025_02/721211422" TargetMode="External" /><Relationship Id="rId29" Type="http://schemas.openxmlformats.org/officeDocument/2006/relationships/hyperlink" Target="https://podminky.urs.cz/item/CS_URS_2025_02/721242106" TargetMode="External" /><Relationship Id="rId30" Type="http://schemas.openxmlformats.org/officeDocument/2006/relationships/hyperlink" Target="https://podminky.urs.cz/item/CS_URS_2025_02/721273152" TargetMode="External" /><Relationship Id="rId31" Type="http://schemas.openxmlformats.org/officeDocument/2006/relationships/hyperlink" Target="https://podminky.urs.cz/item/CS_URS_2025_02/721273153" TargetMode="External" /><Relationship Id="rId32" Type="http://schemas.openxmlformats.org/officeDocument/2006/relationships/hyperlink" Target="https://podminky.urs.cz/item/CS_URS_2025_02/721290111" TargetMode="External" /><Relationship Id="rId33" Type="http://schemas.openxmlformats.org/officeDocument/2006/relationships/hyperlink" Target="https://podminky.urs.cz/item/CS_URS_2025_02/721290112" TargetMode="External" /><Relationship Id="rId34" Type="http://schemas.openxmlformats.org/officeDocument/2006/relationships/hyperlink" Target="https://podminky.urs.cz/item/CS_URS_2025_02/998721101" TargetMode="External" /><Relationship Id="rId35" Type="http://schemas.openxmlformats.org/officeDocument/2006/relationships/hyperlink" Target="https://podminky.urs.cz/item/CS_URS_2025_02/722174022" TargetMode="External" /><Relationship Id="rId36" Type="http://schemas.openxmlformats.org/officeDocument/2006/relationships/hyperlink" Target="https://podminky.urs.cz/item/CS_URS_2025_02/722174023" TargetMode="External" /><Relationship Id="rId37" Type="http://schemas.openxmlformats.org/officeDocument/2006/relationships/hyperlink" Target="https://podminky.urs.cz/item/CS_URS_2025_02/722174024" TargetMode="External" /><Relationship Id="rId38" Type="http://schemas.openxmlformats.org/officeDocument/2006/relationships/hyperlink" Target="https://podminky.urs.cz/item/CS_URS_2025_02/722174025" TargetMode="External" /><Relationship Id="rId39" Type="http://schemas.openxmlformats.org/officeDocument/2006/relationships/hyperlink" Target="https://podminky.urs.cz/item/CS_URS_2025_02/722181221" TargetMode="External" /><Relationship Id="rId40" Type="http://schemas.openxmlformats.org/officeDocument/2006/relationships/hyperlink" Target="https://podminky.urs.cz/item/CS_URS_2025_02/722181222" TargetMode="External" /><Relationship Id="rId41" Type="http://schemas.openxmlformats.org/officeDocument/2006/relationships/hyperlink" Target="https://podminky.urs.cz/item/CS_URS_2025_02/722181223" TargetMode="External" /><Relationship Id="rId42" Type="http://schemas.openxmlformats.org/officeDocument/2006/relationships/hyperlink" Target="https://podminky.urs.cz/item/CS_URS_2025_02/722181224" TargetMode="External" /><Relationship Id="rId43" Type="http://schemas.openxmlformats.org/officeDocument/2006/relationships/hyperlink" Target="https://podminky.urs.cz/item/CS_URS_2025_02/722190401" TargetMode="External" /><Relationship Id="rId44" Type="http://schemas.openxmlformats.org/officeDocument/2006/relationships/hyperlink" Target="https://podminky.urs.cz/item/CS_URS_2025_02/722220111" TargetMode="External" /><Relationship Id="rId45" Type="http://schemas.openxmlformats.org/officeDocument/2006/relationships/hyperlink" Target="https://podminky.urs.cz/item/CS_URS_2025_02/722220121" TargetMode="External" /><Relationship Id="rId46" Type="http://schemas.openxmlformats.org/officeDocument/2006/relationships/hyperlink" Target="https://podminky.urs.cz/item/CS_URS_2025_02/722231072" TargetMode="External" /><Relationship Id="rId47" Type="http://schemas.openxmlformats.org/officeDocument/2006/relationships/hyperlink" Target="https://podminky.urs.cz/item/CS_URS_2025_02/722231076" TargetMode="External" /><Relationship Id="rId48" Type="http://schemas.openxmlformats.org/officeDocument/2006/relationships/hyperlink" Target="https://podminky.urs.cz/item/CS_URS_2025_02/722231144" TargetMode="External" /><Relationship Id="rId49" Type="http://schemas.openxmlformats.org/officeDocument/2006/relationships/hyperlink" Target="https://podminky.urs.cz/item/CS_URS_2025_02/722232043" TargetMode="External" /><Relationship Id="rId50" Type="http://schemas.openxmlformats.org/officeDocument/2006/relationships/hyperlink" Target="https://podminky.urs.cz/item/CS_URS_2025_02/722232044" TargetMode="External" /><Relationship Id="rId51" Type="http://schemas.openxmlformats.org/officeDocument/2006/relationships/hyperlink" Target="https://podminky.urs.cz/item/CS_URS_2025_02/722232046" TargetMode="External" /><Relationship Id="rId52" Type="http://schemas.openxmlformats.org/officeDocument/2006/relationships/hyperlink" Target="https://podminky.urs.cz/item/CS_URS_2025_02/722232048" TargetMode="External" /><Relationship Id="rId53" Type="http://schemas.openxmlformats.org/officeDocument/2006/relationships/hyperlink" Target="https://podminky.urs.cz/item/CS_URS_2025_02/722234263" TargetMode="External" /><Relationship Id="rId54" Type="http://schemas.openxmlformats.org/officeDocument/2006/relationships/hyperlink" Target="https://podminky.urs.cz/item/CS_URS_2025_02/722262227" TargetMode="External" /><Relationship Id="rId55" Type="http://schemas.openxmlformats.org/officeDocument/2006/relationships/hyperlink" Target="https://podminky.urs.cz/item/CS_URS_2025_02/722290226" TargetMode="External" /><Relationship Id="rId56" Type="http://schemas.openxmlformats.org/officeDocument/2006/relationships/hyperlink" Target="https://podminky.urs.cz/item/CS_URS_2025_02/722290234" TargetMode="External" /><Relationship Id="rId57" Type="http://schemas.openxmlformats.org/officeDocument/2006/relationships/hyperlink" Target="https://podminky.urs.cz/item/CS_URS_2025_02/998722101" TargetMode="External" /><Relationship Id="rId58" Type="http://schemas.openxmlformats.org/officeDocument/2006/relationships/hyperlink" Target="https://podminky.urs.cz/item/CS_URS_2025_02/724233112" TargetMode="External" /><Relationship Id="rId59" Type="http://schemas.openxmlformats.org/officeDocument/2006/relationships/hyperlink" Target="https://podminky.urs.cz/item/CS_URS_2025_02/725112022" TargetMode="External" /><Relationship Id="rId60" Type="http://schemas.openxmlformats.org/officeDocument/2006/relationships/hyperlink" Target="https://podminky.urs.cz/item/CS_URS_2025_02/725112023" TargetMode="External" /><Relationship Id="rId61" Type="http://schemas.openxmlformats.org/officeDocument/2006/relationships/hyperlink" Target="https://podminky.urs.cz/item/CS_URS_2025_02/725121527" TargetMode="External" /><Relationship Id="rId62" Type="http://schemas.openxmlformats.org/officeDocument/2006/relationships/hyperlink" Target="https://podminky.urs.cz/item/CS_URS_2025_02/725211602" TargetMode="External" /><Relationship Id="rId63" Type="http://schemas.openxmlformats.org/officeDocument/2006/relationships/hyperlink" Target="https://podminky.urs.cz/item/CS_URS_2025_02/725211681" TargetMode="External" /><Relationship Id="rId64" Type="http://schemas.openxmlformats.org/officeDocument/2006/relationships/hyperlink" Target="https://podminky.urs.cz/item/CS_URS_2025_02/725241125" TargetMode="External" /><Relationship Id="rId65" Type="http://schemas.openxmlformats.org/officeDocument/2006/relationships/hyperlink" Target="https://podminky.urs.cz/item/CS_URS_2025_02/725244143" TargetMode="External" /><Relationship Id="rId66" Type="http://schemas.openxmlformats.org/officeDocument/2006/relationships/hyperlink" Target="https://podminky.urs.cz/item/CS_URS_2025_02/725291662" TargetMode="External" /><Relationship Id="rId67" Type="http://schemas.openxmlformats.org/officeDocument/2006/relationships/hyperlink" Target="https://podminky.urs.cz/item/CS_URS_2025_02/725291669" TargetMode="External" /><Relationship Id="rId68" Type="http://schemas.openxmlformats.org/officeDocument/2006/relationships/hyperlink" Target="https://podminky.urs.cz/item/CS_URS_2025_02/725291670" TargetMode="External" /><Relationship Id="rId69" Type="http://schemas.openxmlformats.org/officeDocument/2006/relationships/hyperlink" Target="https://podminky.urs.cz/item/CS_URS_2025_02/725813111" TargetMode="External" /><Relationship Id="rId70" Type="http://schemas.openxmlformats.org/officeDocument/2006/relationships/hyperlink" Target="https://podminky.urs.cz/item/CS_URS_2025_02/725813112" TargetMode="External" /><Relationship Id="rId71" Type="http://schemas.openxmlformats.org/officeDocument/2006/relationships/hyperlink" Target="https://podminky.urs.cz/item/CS_URS_2025_02/725822613" TargetMode="External" /><Relationship Id="rId72" Type="http://schemas.openxmlformats.org/officeDocument/2006/relationships/hyperlink" Target="https://podminky.urs.cz/item/CS_URS_2025_02/725841322" TargetMode="External" /><Relationship Id="rId73" Type="http://schemas.openxmlformats.org/officeDocument/2006/relationships/hyperlink" Target="https://podminky.urs.cz/item/CS_URS_2025_02/725865311" TargetMode="External" /><Relationship Id="rId74" Type="http://schemas.openxmlformats.org/officeDocument/2006/relationships/hyperlink" Target="https://podminky.urs.cz/item/CS_URS_2025_02/998725101" TargetMode="External" /><Relationship Id="rId75" Type="http://schemas.openxmlformats.org/officeDocument/2006/relationships/hyperlink" Target="https://podminky.urs.cz/item/CS_URS_2025_02/726111031" TargetMode="External" /><Relationship Id="rId76" Type="http://schemas.openxmlformats.org/officeDocument/2006/relationships/hyperlink" Target="https://podminky.urs.cz/item/CS_URS_2025_02/726131043" TargetMode="External" /><Relationship Id="rId77" Type="http://schemas.openxmlformats.org/officeDocument/2006/relationships/hyperlink" Target="https://podminky.urs.cz/item/CS_URS_2025_02/726191002" TargetMode="External" /><Relationship Id="rId78" Type="http://schemas.openxmlformats.org/officeDocument/2006/relationships/hyperlink" Target="https://podminky.urs.cz/item/CS_URS_2025_02/726191011" TargetMode="External" /><Relationship Id="rId79" Type="http://schemas.openxmlformats.org/officeDocument/2006/relationships/hyperlink" Target="https://podminky.urs.cz/item/CS_URS_2025_02/732421201" TargetMode="External" /><Relationship Id="rId80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32153301" TargetMode="External" /><Relationship Id="rId2" Type="http://schemas.openxmlformats.org/officeDocument/2006/relationships/hyperlink" Target="https://podminky.urs.cz/item/CS_URS_2025_02/132251102" TargetMode="External" /><Relationship Id="rId3" Type="http://schemas.openxmlformats.org/officeDocument/2006/relationships/hyperlink" Target="https://podminky.urs.cz/item/CS_URS_2025_02/171201221" TargetMode="External" /><Relationship Id="rId4" Type="http://schemas.openxmlformats.org/officeDocument/2006/relationships/hyperlink" Target="https://podminky.urs.cz/item/CS_URS_2025_02/171251201" TargetMode="External" /><Relationship Id="rId5" Type="http://schemas.openxmlformats.org/officeDocument/2006/relationships/hyperlink" Target="https://podminky.urs.cz/item/CS_URS_2025_02/181912112" TargetMode="External" /><Relationship Id="rId6" Type="http://schemas.openxmlformats.org/officeDocument/2006/relationships/hyperlink" Target="https://podminky.urs.cz/item/CS_URS_2025_02/211531111" TargetMode="External" /><Relationship Id="rId7" Type="http://schemas.openxmlformats.org/officeDocument/2006/relationships/hyperlink" Target="https://podminky.urs.cz/item/CS_URS_2025_02/211971110" TargetMode="External" /><Relationship Id="rId8" Type="http://schemas.openxmlformats.org/officeDocument/2006/relationships/hyperlink" Target="https://podminky.urs.cz/item/CS_URS_2025_02/212755214" TargetMode="External" /><Relationship Id="rId9" Type="http://schemas.openxmlformats.org/officeDocument/2006/relationships/hyperlink" Target="https://podminky.urs.cz/item/CS_URS_2025_02/212755216" TargetMode="External" /><Relationship Id="rId10" Type="http://schemas.openxmlformats.org/officeDocument/2006/relationships/hyperlink" Target="https://podminky.urs.cz/item/CS_URS_2025_02/213141111" TargetMode="External" /><Relationship Id="rId11" Type="http://schemas.openxmlformats.org/officeDocument/2006/relationships/hyperlink" Target="https://podminky.urs.cz/item/CS_URS_2025_02/274313611" TargetMode="External" /><Relationship Id="rId12" Type="http://schemas.openxmlformats.org/officeDocument/2006/relationships/hyperlink" Target="https://podminky.urs.cz/item/CS_URS_2025_02/274351121" TargetMode="External" /><Relationship Id="rId13" Type="http://schemas.openxmlformats.org/officeDocument/2006/relationships/hyperlink" Target="https://podminky.urs.cz/item/CS_URS_2025_02/279113142" TargetMode="External" /><Relationship Id="rId14" Type="http://schemas.openxmlformats.org/officeDocument/2006/relationships/hyperlink" Target="https://podminky.urs.cz/item/CS_URS_2025_02/279361821" TargetMode="External" /><Relationship Id="rId15" Type="http://schemas.openxmlformats.org/officeDocument/2006/relationships/hyperlink" Target="https://podminky.urs.cz/item/CS_URS_2025_02/348101220" TargetMode="External" /><Relationship Id="rId16" Type="http://schemas.openxmlformats.org/officeDocument/2006/relationships/hyperlink" Target="https://podminky.urs.cz/item/CS_URS_2025_02/348272515" TargetMode="External" /><Relationship Id="rId17" Type="http://schemas.openxmlformats.org/officeDocument/2006/relationships/hyperlink" Target="https://podminky.urs.cz/item/CS_URS_2025_02/348401140" TargetMode="External" /><Relationship Id="rId18" Type="http://schemas.openxmlformats.org/officeDocument/2006/relationships/hyperlink" Target="https://podminky.urs.cz/item/CS_URS_2025_02/564710101" TargetMode="External" /><Relationship Id="rId19" Type="http://schemas.openxmlformats.org/officeDocument/2006/relationships/hyperlink" Target="https://podminky.urs.cz/item/CS_URS_2025_02/564801111" TargetMode="External" /><Relationship Id="rId20" Type="http://schemas.openxmlformats.org/officeDocument/2006/relationships/hyperlink" Target="https://podminky.urs.cz/item/CS_URS_2025_02/575191111" TargetMode="External" /><Relationship Id="rId21" Type="http://schemas.openxmlformats.org/officeDocument/2006/relationships/hyperlink" Target="https://podminky.urs.cz/item/CS_URS_2025_02/589141121" TargetMode="External" /><Relationship Id="rId22" Type="http://schemas.openxmlformats.org/officeDocument/2006/relationships/hyperlink" Target="https://podminky.urs.cz/item/CS_URS_2025_02/589811111" TargetMode="External" /><Relationship Id="rId23" Type="http://schemas.openxmlformats.org/officeDocument/2006/relationships/hyperlink" Target="https://podminky.urs.cz/item/CS_URS_2025_02/966073811" TargetMode="External" /><Relationship Id="rId24" Type="http://schemas.openxmlformats.org/officeDocument/2006/relationships/hyperlink" Target="https://podminky.urs.cz/item/CS_URS_2025_02/997013631" TargetMode="External" /><Relationship Id="rId25" Type="http://schemas.openxmlformats.org/officeDocument/2006/relationships/hyperlink" Target="https://podminky.urs.cz/item/CS_URS_2025_02/997231111" TargetMode="External" /><Relationship Id="rId26" Type="http://schemas.openxmlformats.org/officeDocument/2006/relationships/hyperlink" Target="https://podminky.urs.cz/item/CS_URS_2025_02/997231119" TargetMode="External" /><Relationship Id="rId27" Type="http://schemas.openxmlformats.org/officeDocument/2006/relationships/hyperlink" Target="https://podminky.urs.cz/item/CS_URS_2025_02/998222012" TargetMode="External" /><Relationship Id="rId28" Type="http://schemas.openxmlformats.org/officeDocument/2006/relationships/hyperlink" Target="https://podminky.urs.cz/item/CS_URS_2025_02/783301311" TargetMode="External" /><Relationship Id="rId29" Type="http://schemas.openxmlformats.org/officeDocument/2006/relationships/hyperlink" Target="https://podminky.urs.cz/item/CS_URS_2025_02/783314201" TargetMode="External" /><Relationship Id="rId30" Type="http://schemas.openxmlformats.org/officeDocument/2006/relationships/hyperlink" Target="https://podminky.urs.cz/item/CS_URS_2025_02/783315101" TargetMode="External" /><Relationship Id="rId31" Type="http://schemas.openxmlformats.org/officeDocument/2006/relationships/hyperlink" Target="https://podminky.urs.cz/item/CS_URS_2025_02/783317101" TargetMode="External" /><Relationship Id="rId32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13106171" TargetMode="External" /><Relationship Id="rId2" Type="http://schemas.openxmlformats.org/officeDocument/2006/relationships/hyperlink" Target="https://podminky.urs.cz/item/CS_URS_2025_02/113107022" TargetMode="External" /><Relationship Id="rId3" Type="http://schemas.openxmlformats.org/officeDocument/2006/relationships/hyperlink" Target="https://podminky.urs.cz/item/CS_URS_2025_02/113107023" TargetMode="External" /><Relationship Id="rId4" Type="http://schemas.openxmlformats.org/officeDocument/2006/relationships/hyperlink" Target="https://podminky.urs.cz/item/CS_URS_2025_02/113154518" TargetMode="External" /><Relationship Id="rId5" Type="http://schemas.openxmlformats.org/officeDocument/2006/relationships/hyperlink" Target="https://podminky.urs.cz/item/CS_URS_2025_02/113202111" TargetMode="External" /><Relationship Id="rId6" Type="http://schemas.openxmlformats.org/officeDocument/2006/relationships/hyperlink" Target="https://podminky.urs.cz/item/CS_URS_2025_02/274321411" TargetMode="External" /><Relationship Id="rId7" Type="http://schemas.openxmlformats.org/officeDocument/2006/relationships/hyperlink" Target="https://podminky.urs.cz/item/CS_URS_2025_02/274351121" TargetMode="External" /><Relationship Id="rId8" Type="http://schemas.openxmlformats.org/officeDocument/2006/relationships/hyperlink" Target="https://podminky.urs.cz/item/CS_URS_2025_02/274351122" TargetMode="External" /><Relationship Id="rId9" Type="http://schemas.openxmlformats.org/officeDocument/2006/relationships/hyperlink" Target="https://podminky.urs.cz/item/CS_URS_2025_02/274362021" TargetMode="External" /><Relationship Id="rId10" Type="http://schemas.openxmlformats.org/officeDocument/2006/relationships/hyperlink" Target="https://podminky.urs.cz/item/CS_URS_2025_02/275313711" TargetMode="External" /><Relationship Id="rId11" Type="http://schemas.openxmlformats.org/officeDocument/2006/relationships/hyperlink" Target="https://podminky.urs.cz/item/CS_URS_2025_02/275351121" TargetMode="External" /><Relationship Id="rId12" Type="http://schemas.openxmlformats.org/officeDocument/2006/relationships/hyperlink" Target="https://podminky.urs.cz/item/CS_URS_2025_02/275351122" TargetMode="External" /><Relationship Id="rId13" Type="http://schemas.openxmlformats.org/officeDocument/2006/relationships/hyperlink" Target="https://podminky.urs.cz/item/CS_URS_2025_02/279321347" TargetMode="External" /><Relationship Id="rId14" Type="http://schemas.openxmlformats.org/officeDocument/2006/relationships/hyperlink" Target="https://podminky.urs.cz/item/CS_URS_2025_02/279351121" TargetMode="External" /><Relationship Id="rId15" Type="http://schemas.openxmlformats.org/officeDocument/2006/relationships/hyperlink" Target="https://podminky.urs.cz/item/CS_URS_2025_02/279351122" TargetMode="External" /><Relationship Id="rId16" Type="http://schemas.openxmlformats.org/officeDocument/2006/relationships/hyperlink" Target="https://podminky.urs.cz/item/CS_URS_2025_02/339921111" TargetMode="External" /><Relationship Id="rId17" Type="http://schemas.openxmlformats.org/officeDocument/2006/relationships/hyperlink" Target="https://podminky.urs.cz/item/CS_URS_2025_02/339921112" TargetMode="External" /><Relationship Id="rId18" Type="http://schemas.openxmlformats.org/officeDocument/2006/relationships/hyperlink" Target="https://podminky.urs.cz/item/CS_URS_2025_02/561121101.R" TargetMode="External" /><Relationship Id="rId19" Type="http://schemas.openxmlformats.org/officeDocument/2006/relationships/hyperlink" Target="https://podminky.urs.cz/item/CS_URS_2025_02/564710001" TargetMode="External" /><Relationship Id="rId20" Type="http://schemas.openxmlformats.org/officeDocument/2006/relationships/hyperlink" Target="https://podminky.urs.cz/item/CS_URS_2025_02/564720101" TargetMode="External" /><Relationship Id="rId21" Type="http://schemas.openxmlformats.org/officeDocument/2006/relationships/hyperlink" Target="https://podminky.urs.cz/item/CS_URS_2025_02/564741102" TargetMode="External" /><Relationship Id="rId22" Type="http://schemas.openxmlformats.org/officeDocument/2006/relationships/hyperlink" Target="https://podminky.urs.cz/item/CS_URS_2025_02/564851011" TargetMode="External" /><Relationship Id="rId23" Type="http://schemas.openxmlformats.org/officeDocument/2006/relationships/hyperlink" Target="https://podminky.urs.cz/item/CS_URS_2025_02/564871014" TargetMode="External" /><Relationship Id="rId24" Type="http://schemas.openxmlformats.org/officeDocument/2006/relationships/hyperlink" Target="https://podminky.urs.cz/item/CS_URS_2025_02/573211107" TargetMode="External" /><Relationship Id="rId25" Type="http://schemas.openxmlformats.org/officeDocument/2006/relationships/hyperlink" Target="https://podminky.urs.cz/item/CS_URS_2025_02/577165031" TargetMode="External" /><Relationship Id="rId26" Type="http://schemas.openxmlformats.org/officeDocument/2006/relationships/hyperlink" Target="https://podminky.urs.cz/item/CS_URS_2025_02/596212212" TargetMode="External" /><Relationship Id="rId27" Type="http://schemas.openxmlformats.org/officeDocument/2006/relationships/hyperlink" Target="https://podminky.urs.cz/item/CS_URS_2025_02/916231112" TargetMode="External" /><Relationship Id="rId28" Type="http://schemas.openxmlformats.org/officeDocument/2006/relationships/hyperlink" Target="https://podminky.urs.cz/item/CS_URS_2025_02/997221551" TargetMode="External" /><Relationship Id="rId29" Type="http://schemas.openxmlformats.org/officeDocument/2006/relationships/hyperlink" Target="https://podminky.urs.cz/item/CS_URS_2025_02/997221559" TargetMode="External" /><Relationship Id="rId30" Type="http://schemas.openxmlformats.org/officeDocument/2006/relationships/hyperlink" Target="https://podminky.urs.cz/item/CS_URS_2025_02/997221645" TargetMode="External" /><Relationship Id="rId31" Type="http://schemas.openxmlformats.org/officeDocument/2006/relationships/hyperlink" Target="https://podminky.urs.cz/item/CS_URS_2025_02/997221655" TargetMode="External" /><Relationship Id="rId32" Type="http://schemas.openxmlformats.org/officeDocument/2006/relationships/hyperlink" Target="https://podminky.urs.cz/item/CS_URS_2025_02/998223011" TargetMode="External" /><Relationship Id="rId33" Type="http://schemas.openxmlformats.org/officeDocument/2006/relationships/hyperlink" Target="https://podminky.urs.cz/item/CS_URS_2025_02/998223091" TargetMode="External" /><Relationship Id="rId34" Type="http://schemas.openxmlformats.org/officeDocument/2006/relationships/drawing" Target="../drawings/drawing18.xml" /></Relationships>
</file>

<file path=xl/worksheets/_rels/sheet1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11301111" TargetMode="External" /><Relationship Id="rId2" Type="http://schemas.openxmlformats.org/officeDocument/2006/relationships/hyperlink" Target="https://podminky.urs.cz/item/CS_URS_2025_02/112101122" TargetMode="External" /><Relationship Id="rId3" Type="http://schemas.openxmlformats.org/officeDocument/2006/relationships/hyperlink" Target="https://podminky.urs.cz/item/CS_URS_2025_02/112251102" TargetMode="External" /><Relationship Id="rId4" Type="http://schemas.openxmlformats.org/officeDocument/2006/relationships/hyperlink" Target="https://podminky.urs.cz/item/CS_URS_2025_02/121112003" TargetMode="External" /><Relationship Id="rId5" Type="http://schemas.openxmlformats.org/officeDocument/2006/relationships/hyperlink" Target="https://podminky.urs.cz/item/CS_URS_2025_02/162351103" TargetMode="External" /><Relationship Id="rId6" Type="http://schemas.openxmlformats.org/officeDocument/2006/relationships/hyperlink" Target="https://podminky.urs.cz/item/CS_URS_2025_02/167111101" TargetMode="External" /><Relationship Id="rId7" Type="http://schemas.openxmlformats.org/officeDocument/2006/relationships/hyperlink" Target="https://podminky.urs.cz/item/CS_URS_2025_02/181111111" TargetMode="External" /><Relationship Id="rId8" Type="http://schemas.openxmlformats.org/officeDocument/2006/relationships/hyperlink" Target="https://podminky.urs.cz/item/CS_URS_2025_02/181311103" TargetMode="External" /><Relationship Id="rId9" Type="http://schemas.openxmlformats.org/officeDocument/2006/relationships/hyperlink" Target="https://podminky.urs.cz/item/CS_URS_2025_02/181411131" TargetMode="External" /><Relationship Id="rId10" Type="http://schemas.openxmlformats.org/officeDocument/2006/relationships/hyperlink" Target="https://podminky.urs.cz/item/CS_URS_2025_02/183101113" TargetMode="External" /><Relationship Id="rId11" Type="http://schemas.openxmlformats.org/officeDocument/2006/relationships/hyperlink" Target="https://podminky.urs.cz/item/CS_URS_2025_02/184201111" TargetMode="External" /><Relationship Id="rId12" Type="http://schemas.openxmlformats.org/officeDocument/2006/relationships/hyperlink" Target="https://podminky.urs.cz/item/CS_URS_2025_02/998231311" TargetMode="External" /><Relationship Id="rId13" Type="http://schemas.openxmlformats.org/officeDocument/2006/relationships/drawing" Target="../drawings/drawing19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962031132" TargetMode="External" /><Relationship Id="rId2" Type="http://schemas.openxmlformats.org/officeDocument/2006/relationships/hyperlink" Target="https://podminky.urs.cz/item/CS_URS_2025_02/962031133" TargetMode="External" /><Relationship Id="rId3" Type="http://schemas.openxmlformats.org/officeDocument/2006/relationships/hyperlink" Target="https://podminky.urs.cz/item/CS_URS_2025_02/962032231" TargetMode="External" /><Relationship Id="rId4" Type="http://schemas.openxmlformats.org/officeDocument/2006/relationships/hyperlink" Target="https://podminky.urs.cz/item/CS_URS_2025_02/965042141" TargetMode="External" /><Relationship Id="rId5" Type="http://schemas.openxmlformats.org/officeDocument/2006/relationships/hyperlink" Target="https://podminky.urs.cz/item/CS_URS_2025_02/965081611" TargetMode="External" /><Relationship Id="rId6" Type="http://schemas.openxmlformats.org/officeDocument/2006/relationships/hyperlink" Target="https://podminky.urs.cz/item/CS_URS_2025_02/968072455" TargetMode="External" /><Relationship Id="rId7" Type="http://schemas.openxmlformats.org/officeDocument/2006/relationships/hyperlink" Target="https://podminky.urs.cz/item/CS_URS_2025_02/997013111" TargetMode="External" /><Relationship Id="rId8" Type="http://schemas.openxmlformats.org/officeDocument/2006/relationships/hyperlink" Target="https://podminky.urs.cz/item/CS_URS_2025_02/997013501" TargetMode="External" /><Relationship Id="rId9" Type="http://schemas.openxmlformats.org/officeDocument/2006/relationships/hyperlink" Target="https://podminky.urs.cz/item/CS_URS_2025_02/997013509" TargetMode="External" /><Relationship Id="rId10" Type="http://schemas.openxmlformats.org/officeDocument/2006/relationships/hyperlink" Target="https://podminky.urs.cz/item/CS_URS_2025_02/997013631" TargetMode="External" /><Relationship Id="rId11" Type="http://schemas.openxmlformats.org/officeDocument/2006/relationships/hyperlink" Target="https://podminky.urs.cz/item/CS_URS_2025_02/725110811" TargetMode="External" /><Relationship Id="rId12" Type="http://schemas.openxmlformats.org/officeDocument/2006/relationships/hyperlink" Target="https://podminky.urs.cz/item/CS_URS_2025_02/725122813" TargetMode="External" /><Relationship Id="rId13" Type="http://schemas.openxmlformats.org/officeDocument/2006/relationships/hyperlink" Target="https://podminky.urs.cz/item/CS_URS_2025_02/725210821" TargetMode="External" /><Relationship Id="rId14" Type="http://schemas.openxmlformats.org/officeDocument/2006/relationships/hyperlink" Target="https://podminky.urs.cz/item/CS_URS_2025_02/725240812" TargetMode="External" /><Relationship Id="rId15" Type="http://schemas.openxmlformats.org/officeDocument/2006/relationships/hyperlink" Target="https://podminky.urs.cz/item/CS_URS_2025_02/725330820" TargetMode="External" /><Relationship Id="rId16" Type="http://schemas.openxmlformats.org/officeDocument/2006/relationships/hyperlink" Target="https://podminky.urs.cz/item/CS_URS_2025_02/725530828" TargetMode="External" /><Relationship Id="rId17" Type="http://schemas.openxmlformats.org/officeDocument/2006/relationships/hyperlink" Target="https://podminky.urs.cz/item/CS_URS_2025_02/725820801" TargetMode="External" /><Relationship Id="rId18" Type="http://schemas.openxmlformats.org/officeDocument/2006/relationships/hyperlink" Target="https://podminky.urs.cz/item/CS_URS_2025_02/725840851" TargetMode="External" /><Relationship Id="rId19" Type="http://schemas.openxmlformats.org/officeDocument/2006/relationships/hyperlink" Target="https://podminky.urs.cz/item/CS_URS_2025_02/762341811" TargetMode="External" /><Relationship Id="rId20" Type="http://schemas.openxmlformats.org/officeDocument/2006/relationships/hyperlink" Target="https://podminky.urs.cz/item/CS_URS_2025_02/764001821" TargetMode="External" /><Relationship Id="rId21" Type="http://schemas.openxmlformats.org/officeDocument/2006/relationships/hyperlink" Target="https://podminky.urs.cz/item/CS_URS_2025_02/764001871" TargetMode="External" /><Relationship Id="rId22" Type="http://schemas.openxmlformats.org/officeDocument/2006/relationships/hyperlink" Target="https://podminky.urs.cz/item/CS_URS_2025_02/764002851" TargetMode="External" /><Relationship Id="rId23" Type="http://schemas.openxmlformats.org/officeDocument/2006/relationships/hyperlink" Target="https://podminky.urs.cz/item/CS_URS_2025_02/764004801" TargetMode="External" /><Relationship Id="rId24" Type="http://schemas.openxmlformats.org/officeDocument/2006/relationships/hyperlink" Target="https://podminky.urs.cz/item/CS_URS_2025_02/764004841" TargetMode="External" /><Relationship Id="rId25" Type="http://schemas.openxmlformats.org/officeDocument/2006/relationships/hyperlink" Target="https://podminky.urs.cz/item/CS_URS_2025_02/764004861" TargetMode="External" /><Relationship Id="rId26" Type="http://schemas.openxmlformats.org/officeDocument/2006/relationships/hyperlink" Target="https://podminky.urs.cz/item/CS_URS_2025_02/764004871" TargetMode="External" /><Relationship Id="rId27" Type="http://schemas.openxmlformats.org/officeDocument/2006/relationships/hyperlink" Target="https://podminky.urs.cz/item/CS_URS_2025_02/765191911" TargetMode="External" /><Relationship Id="rId28" Type="http://schemas.openxmlformats.org/officeDocument/2006/relationships/hyperlink" Target="https://podminky.urs.cz/item/CS_URS_2025_02/765192811" TargetMode="External" /><Relationship Id="rId29" Type="http://schemas.openxmlformats.org/officeDocument/2006/relationships/hyperlink" Target="https://podminky.urs.cz/item/CS_URS_2025_02/766417811" TargetMode="External" /><Relationship Id="rId30" Type="http://schemas.openxmlformats.org/officeDocument/2006/relationships/hyperlink" Target="https://podminky.urs.cz/item/CS_URS_2025_02/766417833" TargetMode="External" /><Relationship Id="rId31" Type="http://schemas.openxmlformats.org/officeDocument/2006/relationships/hyperlink" Target="https://podminky.urs.cz/item/CS_URS_2025_02/766421821" TargetMode="External" /><Relationship Id="rId32" Type="http://schemas.openxmlformats.org/officeDocument/2006/relationships/hyperlink" Target="https://podminky.urs.cz/item/CS_URS_2025_02/766421822" TargetMode="External" /><Relationship Id="rId33" Type="http://schemas.openxmlformats.org/officeDocument/2006/relationships/hyperlink" Target="https://podminky.urs.cz/item/CS_URS_2025_02/767661811" TargetMode="External" /><Relationship Id="rId34" Type="http://schemas.openxmlformats.org/officeDocument/2006/relationships/hyperlink" Target="https://podminky.urs.cz/item/CS_URS_2025_02/771571810" TargetMode="External" /><Relationship Id="rId35" Type="http://schemas.openxmlformats.org/officeDocument/2006/relationships/hyperlink" Target="https://podminky.urs.cz/item/CS_URS_2025_02/781471810" TargetMode="External" /><Relationship Id="rId36" Type="http://schemas.openxmlformats.org/officeDocument/2006/relationships/hyperlink" Target="https://podminky.urs.cz/item/CS_URS_2025_02/787100801" TargetMode="External" /><Relationship Id="rId37" Type="http://schemas.openxmlformats.org/officeDocument/2006/relationships/drawing" Target="../drawings/drawing2.xml" /></Relationships>
</file>

<file path=xl/worksheets/_rels/sheet20.xml.rels>&#65279;<?xml version="1.0" encoding="utf-8"?><Relationships xmlns="http://schemas.openxmlformats.org/package/2006/relationships"><Relationship Id="rId1" Type="http://schemas.openxmlformats.org/officeDocument/2006/relationships/drawing" Target="../drawings/drawing20.xml" /></Relationships>
</file>

<file path=xl/worksheets/_rels/sheet21.xml.rels>&#65279;<?xml version="1.0" encoding="utf-8"?><Relationships xmlns="http://schemas.openxmlformats.org/package/2006/relationships"><Relationship Id="rId1" Type="http://schemas.openxmlformats.org/officeDocument/2006/relationships/drawing" Target="../drawings/drawing21.xml" /></Relationships>
</file>

<file path=xl/worksheets/_rels/sheet22.xml.rels>&#65279;<?xml version="1.0" encoding="utf-8"?><Relationships xmlns="http://schemas.openxmlformats.org/package/2006/relationships"><Relationship Id="rId1" Type="http://schemas.openxmlformats.org/officeDocument/2006/relationships/drawing" Target="../drawings/drawing22.xml" /></Relationships>
</file>

<file path=xl/worksheets/_rels/sheet23.xml.rels>&#65279;<?xml version="1.0" encoding="utf-8"?><Relationships xmlns="http://schemas.openxmlformats.org/package/2006/relationships"><Relationship Id="rId1" Type="http://schemas.openxmlformats.org/officeDocument/2006/relationships/drawing" Target="../drawings/drawing23.xml" /></Relationships>
</file>

<file path=xl/worksheets/_rels/sheet2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012444000" TargetMode="External" /><Relationship Id="rId2" Type="http://schemas.openxmlformats.org/officeDocument/2006/relationships/hyperlink" Target="https://podminky.urs.cz/item/CS_URS_2025_02/013254000" TargetMode="External" /><Relationship Id="rId3" Type="http://schemas.openxmlformats.org/officeDocument/2006/relationships/hyperlink" Target="https://podminky.urs.cz/item/CS_URS_2024_02/030001000" TargetMode="External" /><Relationship Id="rId4" Type="http://schemas.openxmlformats.org/officeDocument/2006/relationships/hyperlink" Target="https://podminky.urs.cz/item/CS_URS_2025_02/041103000" TargetMode="External" /><Relationship Id="rId5" Type="http://schemas.openxmlformats.org/officeDocument/2006/relationships/hyperlink" Target="https://podminky.urs.cz/item/CS_URS_2025_02/049303000" TargetMode="External" /><Relationship Id="rId6" Type="http://schemas.openxmlformats.org/officeDocument/2006/relationships/hyperlink" Target="https://podminky.urs.cz/item/CS_URS_2025_02/051002000" TargetMode="External" /><Relationship Id="rId7" Type="http://schemas.openxmlformats.org/officeDocument/2006/relationships/drawing" Target="../drawings/drawing24.xml" /></Relationships>
</file>

<file path=xl/worksheets/_rels/sheet25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310232051" TargetMode="External" /><Relationship Id="rId2" Type="http://schemas.openxmlformats.org/officeDocument/2006/relationships/hyperlink" Target="https://podminky.urs.cz/item/CS_URS_2025_02/317941123" TargetMode="External" /><Relationship Id="rId3" Type="http://schemas.openxmlformats.org/officeDocument/2006/relationships/hyperlink" Target="https://podminky.urs.cz/item/CS_URS_2025_02/317998125" TargetMode="External" /><Relationship Id="rId4" Type="http://schemas.openxmlformats.org/officeDocument/2006/relationships/hyperlink" Target="https://podminky.urs.cz/item/CS_URS_2025_02/310239211" TargetMode="External" /><Relationship Id="rId5" Type="http://schemas.openxmlformats.org/officeDocument/2006/relationships/hyperlink" Target="https://podminky.urs.cz/item/CS_URS_2025_02/342272225" TargetMode="External" /><Relationship Id="rId6" Type="http://schemas.openxmlformats.org/officeDocument/2006/relationships/hyperlink" Target="https://podminky.urs.cz/item/CS_URS_2025_02/346272256" TargetMode="External" /><Relationship Id="rId7" Type="http://schemas.openxmlformats.org/officeDocument/2006/relationships/hyperlink" Target="https://podminky.urs.cz/item/CS_URS_2025_02/612131100" TargetMode="External" /><Relationship Id="rId8" Type="http://schemas.openxmlformats.org/officeDocument/2006/relationships/hyperlink" Target="https://podminky.urs.cz/item/CS_URS_2025_02/612323111" TargetMode="External" /><Relationship Id="rId9" Type="http://schemas.openxmlformats.org/officeDocument/2006/relationships/hyperlink" Target="https://podminky.urs.cz/item/CS_URS_2025_02/621151011" TargetMode="External" /><Relationship Id="rId10" Type="http://schemas.openxmlformats.org/officeDocument/2006/relationships/hyperlink" Target="https://podminky.urs.cz/item/CS_URS_2025_02/621541022" TargetMode="External" /><Relationship Id="rId11" Type="http://schemas.openxmlformats.org/officeDocument/2006/relationships/hyperlink" Target="https://podminky.urs.cz/item/CS_URS_2025_02/622135000" TargetMode="External" /><Relationship Id="rId12" Type="http://schemas.openxmlformats.org/officeDocument/2006/relationships/hyperlink" Target="https://podminky.urs.cz/item/CS_URS_2025_02/622151011" TargetMode="External" /><Relationship Id="rId13" Type="http://schemas.openxmlformats.org/officeDocument/2006/relationships/hyperlink" Target="https://podminky.urs.cz/item/CS_URS_2025_02/622221031" TargetMode="External" /><Relationship Id="rId14" Type="http://schemas.openxmlformats.org/officeDocument/2006/relationships/hyperlink" Target="https://podminky.urs.cz/item/CS_URS_2025_02/622541022" TargetMode="External" /><Relationship Id="rId15" Type="http://schemas.openxmlformats.org/officeDocument/2006/relationships/hyperlink" Target="https://podminky.urs.cz/item/CS_URS_2025_02/629995101" TargetMode="External" /><Relationship Id="rId16" Type="http://schemas.openxmlformats.org/officeDocument/2006/relationships/hyperlink" Target="https://podminky.urs.cz/item/CS_URS_2025_02/631311114" TargetMode="External" /><Relationship Id="rId17" Type="http://schemas.openxmlformats.org/officeDocument/2006/relationships/hyperlink" Target="https://podminky.urs.cz/item/CS_URS_2025_02/631319199" TargetMode="External" /><Relationship Id="rId18" Type="http://schemas.openxmlformats.org/officeDocument/2006/relationships/hyperlink" Target="https://podminky.urs.cz/item/CS_URS_2025_02/631362021" TargetMode="External" /><Relationship Id="rId19" Type="http://schemas.openxmlformats.org/officeDocument/2006/relationships/hyperlink" Target="https://podminky.urs.cz/item/CS_URS_2025_02/642942611" TargetMode="External" /><Relationship Id="rId20" Type="http://schemas.openxmlformats.org/officeDocument/2006/relationships/hyperlink" Target="https://podminky.urs.cz/item/CS_URS_2025_02/998011001" TargetMode="External" /><Relationship Id="rId21" Type="http://schemas.openxmlformats.org/officeDocument/2006/relationships/hyperlink" Target="https://podminky.urs.cz/item/CS_URS_2025_02/713111111" TargetMode="External" /><Relationship Id="rId22" Type="http://schemas.openxmlformats.org/officeDocument/2006/relationships/hyperlink" Target="https://podminky.urs.cz/item/CS_URS_2025_02/713121111" TargetMode="External" /><Relationship Id="rId23" Type="http://schemas.openxmlformats.org/officeDocument/2006/relationships/hyperlink" Target="https://podminky.urs.cz/item/CS_URS_2025_02/998713201" TargetMode="External" /><Relationship Id="rId24" Type="http://schemas.openxmlformats.org/officeDocument/2006/relationships/hyperlink" Target="https://podminky.urs.cz/item/CS_URS_2025_02/762421110" TargetMode="External" /><Relationship Id="rId25" Type="http://schemas.openxmlformats.org/officeDocument/2006/relationships/hyperlink" Target="https://podminky.urs.cz/item/CS_URS_2025_02/998762201" TargetMode="External" /><Relationship Id="rId26" Type="http://schemas.openxmlformats.org/officeDocument/2006/relationships/hyperlink" Target="https://podminky.urs.cz/item/CS_URS_2025_02/763131431" TargetMode="External" /><Relationship Id="rId27" Type="http://schemas.openxmlformats.org/officeDocument/2006/relationships/hyperlink" Target="https://podminky.urs.cz/item/CS_URS_2025_02/763131551" TargetMode="External" /><Relationship Id="rId28" Type="http://schemas.openxmlformats.org/officeDocument/2006/relationships/hyperlink" Target="https://podminky.urs.cz/item/CS_URS_2025_02/763131621" TargetMode="External" /><Relationship Id="rId29" Type="http://schemas.openxmlformats.org/officeDocument/2006/relationships/hyperlink" Target="https://podminky.urs.cz/item/CS_URS_2025_02/763131714" TargetMode="External" /><Relationship Id="rId30" Type="http://schemas.openxmlformats.org/officeDocument/2006/relationships/hyperlink" Target="https://podminky.urs.cz/item/CS_URS_2025_02/998763401" TargetMode="External" /><Relationship Id="rId31" Type="http://schemas.openxmlformats.org/officeDocument/2006/relationships/hyperlink" Target="https://podminky.urs.cz/item/CS_URS_2025_02/764511602" TargetMode="External" /><Relationship Id="rId32" Type="http://schemas.openxmlformats.org/officeDocument/2006/relationships/hyperlink" Target="https://podminky.urs.cz/item/CS_URS_2025_02/764518622" TargetMode="External" /><Relationship Id="rId33" Type="http://schemas.openxmlformats.org/officeDocument/2006/relationships/hyperlink" Target="https://podminky.urs.cz/item/CS_URS_2025_02/998764201" TargetMode="External" /><Relationship Id="rId34" Type="http://schemas.openxmlformats.org/officeDocument/2006/relationships/hyperlink" Target="https://podminky.urs.cz/item/CS_URS_2025_02/766231113" TargetMode="External" /><Relationship Id="rId35" Type="http://schemas.openxmlformats.org/officeDocument/2006/relationships/hyperlink" Target="https://podminky.urs.cz/item/CS_URS_2025_02/766417523" TargetMode="External" /><Relationship Id="rId36" Type="http://schemas.openxmlformats.org/officeDocument/2006/relationships/hyperlink" Target="https://podminky.urs.cz/item/CS_URS_2025_02/766622131" TargetMode="External" /><Relationship Id="rId37" Type="http://schemas.openxmlformats.org/officeDocument/2006/relationships/hyperlink" Target="https://podminky.urs.cz/item/CS_URS_2025_02/766622132" TargetMode="External" /><Relationship Id="rId38" Type="http://schemas.openxmlformats.org/officeDocument/2006/relationships/hyperlink" Target="https://podminky.urs.cz/item/CS_URS_2025_02/766660001" TargetMode="External" /><Relationship Id="rId39" Type="http://schemas.openxmlformats.org/officeDocument/2006/relationships/hyperlink" Target="https://podminky.urs.cz/item/CS_URS_2025_02/766694116" TargetMode="External" /><Relationship Id="rId40" Type="http://schemas.openxmlformats.org/officeDocument/2006/relationships/hyperlink" Target="https://podminky.urs.cz/item/CS_URS_2025_02/998766201" TargetMode="External" /><Relationship Id="rId41" Type="http://schemas.openxmlformats.org/officeDocument/2006/relationships/hyperlink" Target="https://podminky.urs.cz/item/CS_URS_2025_02/767640111" TargetMode="External" /><Relationship Id="rId42" Type="http://schemas.openxmlformats.org/officeDocument/2006/relationships/hyperlink" Target="https://podminky.urs.cz/item/CS_URS_2025_02/767646412" TargetMode="External" /><Relationship Id="rId43" Type="http://schemas.openxmlformats.org/officeDocument/2006/relationships/hyperlink" Target="https://podminky.urs.cz/item/CS_URS_2025_02/998767201" TargetMode="External" /><Relationship Id="rId44" Type="http://schemas.openxmlformats.org/officeDocument/2006/relationships/hyperlink" Target="https://podminky.urs.cz/item/CS_URS_2025_02/771111011" TargetMode="External" /><Relationship Id="rId45" Type="http://schemas.openxmlformats.org/officeDocument/2006/relationships/hyperlink" Target="https://podminky.urs.cz/item/CS_URS_2025_02/771121011" TargetMode="External" /><Relationship Id="rId46" Type="http://schemas.openxmlformats.org/officeDocument/2006/relationships/hyperlink" Target="https://podminky.urs.cz/item/CS_URS_2025_02/771474112" TargetMode="External" /><Relationship Id="rId47" Type="http://schemas.openxmlformats.org/officeDocument/2006/relationships/hyperlink" Target="https://podminky.urs.cz/item/CS_URS_2025_02/771574615" TargetMode="External" /><Relationship Id="rId48" Type="http://schemas.openxmlformats.org/officeDocument/2006/relationships/hyperlink" Target="https://podminky.urs.cz/item/CS_URS_2025_02/998771201" TargetMode="External" /><Relationship Id="rId49" Type="http://schemas.openxmlformats.org/officeDocument/2006/relationships/hyperlink" Target="https://podminky.urs.cz/item/CS_URS_2025_02/781111011" TargetMode="External" /><Relationship Id="rId50" Type="http://schemas.openxmlformats.org/officeDocument/2006/relationships/hyperlink" Target="https://podminky.urs.cz/item/CS_URS_2025_02/781121011" TargetMode="External" /><Relationship Id="rId51" Type="http://schemas.openxmlformats.org/officeDocument/2006/relationships/hyperlink" Target="https://podminky.urs.cz/item/CS_URS_2025_02/781472215" TargetMode="External" /><Relationship Id="rId52" Type="http://schemas.openxmlformats.org/officeDocument/2006/relationships/hyperlink" Target="https://podminky.urs.cz/item/CS_URS_2025_02/998781201" TargetMode="External" /><Relationship Id="rId53" Type="http://schemas.openxmlformats.org/officeDocument/2006/relationships/hyperlink" Target="https://podminky.urs.cz/item/CS_URS_2025_02/784111001" TargetMode="External" /><Relationship Id="rId54" Type="http://schemas.openxmlformats.org/officeDocument/2006/relationships/hyperlink" Target="https://podminky.urs.cz/item/CS_URS_2025_02/784161231" TargetMode="External" /><Relationship Id="rId55" Type="http://schemas.openxmlformats.org/officeDocument/2006/relationships/hyperlink" Target="https://podminky.urs.cz/item/CS_URS_2025_02/784181101" TargetMode="External" /><Relationship Id="rId56" Type="http://schemas.openxmlformats.org/officeDocument/2006/relationships/hyperlink" Target="https://podminky.urs.cz/item/CS_URS_2025_02/784211121" TargetMode="External" /><Relationship Id="rId57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273321411" TargetMode="External" /><Relationship Id="rId2" Type="http://schemas.openxmlformats.org/officeDocument/2006/relationships/hyperlink" Target="https://podminky.urs.cz/item/CS_URS_2025_02/273362021" TargetMode="External" /><Relationship Id="rId3" Type="http://schemas.openxmlformats.org/officeDocument/2006/relationships/hyperlink" Target="https://podminky.urs.cz/item/CS_URS_2025_02/965042231" TargetMode="External" /><Relationship Id="rId4" Type="http://schemas.openxmlformats.org/officeDocument/2006/relationships/hyperlink" Target="https://podminky.urs.cz/item/CS_URS_2025_02/997013501" TargetMode="External" /><Relationship Id="rId5" Type="http://schemas.openxmlformats.org/officeDocument/2006/relationships/hyperlink" Target="https://podminky.urs.cz/item/CS_URS_2025_02/997013509" TargetMode="External" /><Relationship Id="rId6" Type="http://schemas.openxmlformats.org/officeDocument/2006/relationships/hyperlink" Target="https://podminky.urs.cz/item/CS_URS_2025_02/997013602" TargetMode="External" /><Relationship Id="rId7" Type="http://schemas.openxmlformats.org/officeDocument/2006/relationships/hyperlink" Target="https://podminky.urs.cz/item/CS_URS_2025_02/721173401" TargetMode="External" /><Relationship Id="rId8" Type="http://schemas.openxmlformats.org/officeDocument/2006/relationships/hyperlink" Target="https://podminky.urs.cz/item/CS_URS_2025_02/721174025" TargetMode="External" /><Relationship Id="rId9" Type="http://schemas.openxmlformats.org/officeDocument/2006/relationships/hyperlink" Target="https://podminky.urs.cz/item/CS_URS_2025_02/721174043" TargetMode="External" /><Relationship Id="rId10" Type="http://schemas.openxmlformats.org/officeDocument/2006/relationships/hyperlink" Target="https://podminky.urs.cz/item/CS_URS_2025_02/721174045" TargetMode="External" /><Relationship Id="rId11" Type="http://schemas.openxmlformats.org/officeDocument/2006/relationships/hyperlink" Target="https://podminky.urs.cz/item/CS_URS_2025_02/721194104" TargetMode="External" /><Relationship Id="rId12" Type="http://schemas.openxmlformats.org/officeDocument/2006/relationships/hyperlink" Target="https://podminky.urs.cz/item/CS_URS_2025_02/721194105" TargetMode="External" /><Relationship Id="rId13" Type="http://schemas.openxmlformats.org/officeDocument/2006/relationships/hyperlink" Target="https://podminky.urs.cz/item/CS_URS_2025_02/721194109" TargetMode="External" /><Relationship Id="rId14" Type="http://schemas.openxmlformats.org/officeDocument/2006/relationships/hyperlink" Target="https://podminky.urs.cz/item/CS_URS_2025_02/721274123" TargetMode="External" /><Relationship Id="rId15" Type="http://schemas.openxmlformats.org/officeDocument/2006/relationships/hyperlink" Target="https://podminky.urs.cz/item/CS_URS_2025_02/721290111" TargetMode="External" /><Relationship Id="rId16" Type="http://schemas.openxmlformats.org/officeDocument/2006/relationships/hyperlink" Target="https://podminky.urs.cz/item/CS_URS_2025_02/998721101" TargetMode="External" /><Relationship Id="rId17" Type="http://schemas.openxmlformats.org/officeDocument/2006/relationships/hyperlink" Target="https://podminky.urs.cz/item/CS_URS_2025_02/722174022" TargetMode="External" /><Relationship Id="rId18" Type="http://schemas.openxmlformats.org/officeDocument/2006/relationships/hyperlink" Target="https://podminky.urs.cz/item/CS_URS_2025_02/722174023" TargetMode="External" /><Relationship Id="rId19" Type="http://schemas.openxmlformats.org/officeDocument/2006/relationships/hyperlink" Target="https://podminky.urs.cz/item/CS_URS_2025_02/722174024" TargetMode="External" /><Relationship Id="rId20" Type="http://schemas.openxmlformats.org/officeDocument/2006/relationships/hyperlink" Target="https://podminky.urs.cz/item/CS_URS_2025_02/722174025" TargetMode="External" /><Relationship Id="rId21" Type="http://schemas.openxmlformats.org/officeDocument/2006/relationships/hyperlink" Target="https://podminky.urs.cz/item/CS_URS_2025_02/722181221" TargetMode="External" /><Relationship Id="rId22" Type="http://schemas.openxmlformats.org/officeDocument/2006/relationships/hyperlink" Target="https://podminky.urs.cz/item/CS_URS_2025_02/722181222" TargetMode="External" /><Relationship Id="rId23" Type="http://schemas.openxmlformats.org/officeDocument/2006/relationships/hyperlink" Target="https://podminky.urs.cz/item/CS_URS_2025_02/722181223" TargetMode="External" /><Relationship Id="rId24" Type="http://schemas.openxmlformats.org/officeDocument/2006/relationships/hyperlink" Target="https://podminky.urs.cz/item/CS_URS_2025_02/722190401" TargetMode="External" /><Relationship Id="rId25" Type="http://schemas.openxmlformats.org/officeDocument/2006/relationships/hyperlink" Target="https://podminky.urs.cz/item/CS_URS_2025_02/722220111" TargetMode="External" /><Relationship Id="rId26" Type="http://schemas.openxmlformats.org/officeDocument/2006/relationships/hyperlink" Target="https://podminky.urs.cz/item/CS_URS_2025_02/722220121" TargetMode="External" /><Relationship Id="rId27" Type="http://schemas.openxmlformats.org/officeDocument/2006/relationships/hyperlink" Target="https://podminky.urs.cz/item/CS_URS_2025_02/722231072" TargetMode="External" /><Relationship Id="rId28" Type="http://schemas.openxmlformats.org/officeDocument/2006/relationships/hyperlink" Target="https://podminky.urs.cz/item/CS_URS_2025_02/722231144" TargetMode="External" /><Relationship Id="rId29" Type="http://schemas.openxmlformats.org/officeDocument/2006/relationships/hyperlink" Target="https://podminky.urs.cz/item/CS_URS_2025_02/722232043" TargetMode="External" /><Relationship Id="rId30" Type="http://schemas.openxmlformats.org/officeDocument/2006/relationships/hyperlink" Target="https://podminky.urs.cz/item/CS_URS_2025_02/722232046" TargetMode="External" /><Relationship Id="rId31" Type="http://schemas.openxmlformats.org/officeDocument/2006/relationships/hyperlink" Target="https://podminky.urs.cz/item/CS_URS_2025_02/722232047" TargetMode="External" /><Relationship Id="rId32" Type="http://schemas.openxmlformats.org/officeDocument/2006/relationships/hyperlink" Target="https://podminky.urs.cz/item/CS_URS_2025_02/722232065" TargetMode="External" /><Relationship Id="rId33" Type="http://schemas.openxmlformats.org/officeDocument/2006/relationships/hyperlink" Target="https://podminky.urs.cz/item/CS_URS_2025_02/722234263" TargetMode="External" /><Relationship Id="rId34" Type="http://schemas.openxmlformats.org/officeDocument/2006/relationships/hyperlink" Target="https://podminky.urs.cz/item/CS_URS_2025_02/722262227" TargetMode="External" /><Relationship Id="rId35" Type="http://schemas.openxmlformats.org/officeDocument/2006/relationships/hyperlink" Target="https://podminky.urs.cz/item/CS_URS_2025_02/722290226" TargetMode="External" /><Relationship Id="rId36" Type="http://schemas.openxmlformats.org/officeDocument/2006/relationships/hyperlink" Target="https://podminky.urs.cz/item/CS_URS_2025_02/722290234" TargetMode="External" /><Relationship Id="rId37" Type="http://schemas.openxmlformats.org/officeDocument/2006/relationships/hyperlink" Target="https://podminky.urs.cz/item/CS_URS_2025_02/998722101" TargetMode="External" /><Relationship Id="rId38" Type="http://schemas.openxmlformats.org/officeDocument/2006/relationships/hyperlink" Target="https://podminky.urs.cz/item/CS_URS_2025_02/724233015" TargetMode="External" /><Relationship Id="rId39" Type="http://schemas.openxmlformats.org/officeDocument/2006/relationships/hyperlink" Target="https://podminky.urs.cz/item/CS_URS_2025_02/725112022" TargetMode="External" /><Relationship Id="rId40" Type="http://schemas.openxmlformats.org/officeDocument/2006/relationships/hyperlink" Target="https://podminky.urs.cz/item/CS_URS_2025_02/725112023" TargetMode="External" /><Relationship Id="rId41" Type="http://schemas.openxmlformats.org/officeDocument/2006/relationships/hyperlink" Target="https://podminky.urs.cz/item/CS_URS_2025_02/725121527" TargetMode="External" /><Relationship Id="rId42" Type="http://schemas.openxmlformats.org/officeDocument/2006/relationships/hyperlink" Target="https://podminky.urs.cz/item/CS_URS_2025_02/725211602" TargetMode="External" /><Relationship Id="rId43" Type="http://schemas.openxmlformats.org/officeDocument/2006/relationships/hyperlink" Target="https://podminky.urs.cz/item/CS_URS_2025_02/725211681" TargetMode="External" /><Relationship Id="rId44" Type="http://schemas.openxmlformats.org/officeDocument/2006/relationships/hyperlink" Target="https://podminky.urs.cz/item/CS_URS_2025_02/725211705" TargetMode="External" /><Relationship Id="rId45" Type="http://schemas.openxmlformats.org/officeDocument/2006/relationships/hyperlink" Target="https://podminky.urs.cz/item/CS_URS_2025_02/725291669" TargetMode="External" /><Relationship Id="rId46" Type="http://schemas.openxmlformats.org/officeDocument/2006/relationships/hyperlink" Target="https://podminky.urs.cz/item/CS_URS_2025_02/725291670" TargetMode="External" /><Relationship Id="rId47" Type="http://schemas.openxmlformats.org/officeDocument/2006/relationships/hyperlink" Target="https://podminky.urs.cz/item/CS_URS_2025_02/725331111" TargetMode="External" /><Relationship Id="rId48" Type="http://schemas.openxmlformats.org/officeDocument/2006/relationships/hyperlink" Target="https://podminky.urs.cz/item/CS_URS_2025_02/725532341" TargetMode="External" /><Relationship Id="rId49" Type="http://schemas.openxmlformats.org/officeDocument/2006/relationships/hyperlink" Target="https://podminky.urs.cz/item/CS_URS_2025_02/725813111" TargetMode="External" /><Relationship Id="rId50" Type="http://schemas.openxmlformats.org/officeDocument/2006/relationships/hyperlink" Target="https://podminky.urs.cz/item/CS_URS_2025_02/725822613" TargetMode="External" /><Relationship Id="rId51" Type="http://schemas.openxmlformats.org/officeDocument/2006/relationships/hyperlink" Target="https://podminky.urs.cz/item/CS_URS_2025_02/998725101" TargetMode="External" /><Relationship Id="rId52" Type="http://schemas.openxmlformats.org/officeDocument/2006/relationships/hyperlink" Target="https://podminky.urs.cz/item/CS_URS_2025_02/726111031" TargetMode="External" /><Relationship Id="rId53" Type="http://schemas.openxmlformats.org/officeDocument/2006/relationships/hyperlink" Target="https://podminky.urs.cz/item/CS_URS_2025_02/726131043" TargetMode="External" /><Relationship Id="rId54" Type="http://schemas.openxmlformats.org/officeDocument/2006/relationships/hyperlink" Target="https://podminky.urs.cz/item/CS_URS_2025_02/726191002" TargetMode="External" /><Relationship Id="rId55" Type="http://schemas.openxmlformats.org/officeDocument/2006/relationships/hyperlink" Target="https://podminky.urs.cz/item/CS_URS_2025_02/726191011" TargetMode="External" /><Relationship Id="rId56" Type="http://schemas.openxmlformats.org/officeDocument/2006/relationships/hyperlink" Target="https://podminky.urs.cz/item/CS_URS_2025_02/732421201" TargetMode="External" /><Relationship Id="rId57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961022311" TargetMode="External" /><Relationship Id="rId2" Type="http://schemas.openxmlformats.org/officeDocument/2006/relationships/hyperlink" Target="https://podminky.urs.cz/item/CS_URS_2025_02/961044111" TargetMode="External" /><Relationship Id="rId3" Type="http://schemas.openxmlformats.org/officeDocument/2006/relationships/hyperlink" Target="https://podminky.urs.cz/item/CS_URS_2025_02/962032631" TargetMode="External" /><Relationship Id="rId4" Type="http://schemas.openxmlformats.org/officeDocument/2006/relationships/hyperlink" Target="https://podminky.urs.cz/item/CS_URS_2025_02/981011313" TargetMode="External" /><Relationship Id="rId5" Type="http://schemas.openxmlformats.org/officeDocument/2006/relationships/hyperlink" Target="https://podminky.urs.cz/item/CS_URS_2025_02/997013111" TargetMode="External" /><Relationship Id="rId6" Type="http://schemas.openxmlformats.org/officeDocument/2006/relationships/hyperlink" Target="https://podminky.urs.cz/item/CS_URS_2025_02/997013501" TargetMode="External" /><Relationship Id="rId7" Type="http://schemas.openxmlformats.org/officeDocument/2006/relationships/hyperlink" Target="https://podminky.urs.cz/item/CS_URS_2025_02/997013509" TargetMode="External" /><Relationship Id="rId8" Type="http://schemas.openxmlformats.org/officeDocument/2006/relationships/hyperlink" Target="https://podminky.urs.cz/item/CS_URS_2025_02/997013631" TargetMode="External" /><Relationship Id="rId9" Type="http://schemas.openxmlformats.org/officeDocument/2006/relationships/hyperlink" Target="https://podminky.urs.cz/item/CS_URS_2025_02/767392802" TargetMode="External" /><Relationship Id="rId10" Type="http://schemas.openxmlformats.org/officeDocument/2006/relationships/hyperlink" Target="https://podminky.urs.cz/item/CS_URS_2025_02/764004801" TargetMode="External" /><Relationship Id="rId11" Type="http://schemas.openxmlformats.org/officeDocument/2006/relationships/hyperlink" Target="https://podminky.urs.cz/item/CS_URS_2025_02/764004841" TargetMode="External" /><Relationship Id="rId12" Type="http://schemas.openxmlformats.org/officeDocument/2006/relationships/hyperlink" Target="https://podminky.urs.cz/item/CS_URS_2025_02/764004861" TargetMode="External" /><Relationship Id="rId13" Type="http://schemas.openxmlformats.org/officeDocument/2006/relationships/hyperlink" Target="https://podminky.urs.cz/item/CS_URS_2025_02/764004871" TargetMode="External" /><Relationship Id="rId14" Type="http://schemas.openxmlformats.org/officeDocument/2006/relationships/hyperlink" Target="https://podminky.urs.cz/item/CS_URS_2025_02/767661811" TargetMode="External" /><Relationship Id="rId15" Type="http://schemas.openxmlformats.org/officeDocument/2006/relationships/hyperlink" Target="https://podminky.urs.cz/item/CS_URS_2025_02/767812812" TargetMode="External" /><Relationship Id="rId16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31251104" TargetMode="External" /><Relationship Id="rId2" Type="http://schemas.openxmlformats.org/officeDocument/2006/relationships/hyperlink" Target="https://podminky.urs.cz/item/CS_URS_2025_02/162351103" TargetMode="External" /><Relationship Id="rId3" Type="http://schemas.openxmlformats.org/officeDocument/2006/relationships/hyperlink" Target="https://podminky.urs.cz/item/CS_URS_2025_02/162751117" TargetMode="External" /><Relationship Id="rId4" Type="http://schemas.openxmlformats.org/officeDocument/2006/relationships/hyperlink" Target="https://podminky.urs.cz/item/CS_URS_2025_02/167151111" TargetMode="External" /><Relationship Id="rId5" Type="http://schemas.openxmlformats.org/officeDocument/2006/relationships/hyperlink" Target="https://podminky.urs.cz/item/CS_URS_2025_02/171151103" TargetMode="External" /><Relationship Id="rId6" Type="http://schemas.openxmlformats.org/officeDocument/2006/relationships/hyperlink" Target="https://podminky.urs.cz/item/CS_URS_2025_02/171201231" TargetMode="External" /><Relationship Id="rId7" Type="http://schemas.openxmlformats.org/officeDocument/2006/relationships/hyperlink" Target="https://podminky.urs.cz/item/CS_URS_2025_02/171251201" TargetMode="External" /><Relationship Id="rId8" Type="http://schemas.openxmlformats.org/officeDocument/2006/relationships/hyperlink" Target="https://podminky.urs.cz/item/CS_URS_2025_02/174151101" TargetMode="External" /><Relationship Id="rId9" Type="http://schemas.openxmlformats.org/officeDocument/2006/relationships/hyperlink" Target="https://podminky.urs.cz/item/CS_URS_2025_02/211531111" TargetMode="External" /><Relationship Id="rId10" Type="http://schemas.openxmlformats.org/officeDocument/2006/relationships/hyperlink" Target="https://podminky.urs.cz/item/CS_URS_2025_02/211971110" TargetMode="External" /><Relationship Id="rId11" Type="http://schemas.openxmlformats.org/officeDocument/2006/relationships/hyperlink" Target="https://podminky.urs.cz/item/CS_URS_2025_02/212312111" TargetMode="External" /><Relationship Id="rId12" Type="http://schemas.openxmlformats.org/officeDocument/2006/relationships/hyperlink" Target="https://podminky.urs.cz/item/CS_URS_2025_02/212755214" TargetMode="External" /><Relationship Id="rId13" Type="http://schemas.openxmlformats.org/officeDocument/2006/relationships/hyperlink" Target="https://podminky.urs.cz/item/CS_URS_2025_02/218111113" TargetMode="External" /><Relationship Id="rId14" Type="http://schemas.openxmlformats.org/officeDocument/2006/relationships/hyperlink" Target="https://podminky.urs.cz/item/CS_URS_2025_02/218111122" TargetMode="External" /><Relationship Id="rId15" Type="http://schemas.openxmlformats.org/officeDocument/2006/relationships/hyperlink" Target="https://podminky.urs.cz/item/CS_URS_2025_02/218121112" TargetMode="External" /><Relationship Id="rId16" Type="http://schemas.openxmlformats.org/officeDocument/2006/relationships/hyperlink" Target="https://podminky.urs.cz/item/CS_URS_2025_02/270001111" TargetMode="External" /><Relationship Id="rId17" Type="http://schemas.openxmlformats.org/officeDocument/2006/relationships/hyperlink" Target="https://podminky.urs.cz/item/CS_URS_2025_02/271532211" TargetMode="External" /><Relationship Id="rId18" Type="http://schemas.openxmlformats.org/officeDocument/2006/relationships/hyperlink" Target="https://podminky.urs.cz/item/CS_URS_2025_02/273321411" TargetMode="External" /><Relationship Id="rId19" Type="http://schemas.openxmlformats.org/officeDocument/2006/relationships/hyperlink" Target="https://podminky.urs.cz/item/CS_URS_2025_02/273351121" TargetMode="External" /><Relationship Id="rId20" Type="http://schemas.openxmlformats.org/officeDocument/2006/relationships/hyperlink" Target="https://podminky.urs.cz/item/CS_URS_2025_02/273351122" TargetMode="External" /><Relationship Id="rId21" Type="http://schemas.openxmlformats.org/officeDocument/2006/relationships/hyperlink" Target="https://podminky.urs.cz/item/CS_URS_2025_02/273362021" TargetMode="External" /><Relationship Id="rId22" Type="http://schemas.openxmlformats.org/officeDocument/2006/relationships/hyperlink" Target="https://podminky.urs.cz/item/CS_URS_2025_02/274313611" TargetMode="External" /><Relationship Id="rId23" Type="http://schemas.openxmlformats.org/officeDocument/2006/relationships/hyperlink" Target="https://podminky.urs.cz/item/CS_URS_2025_02/274351121" TargetMode="External" /><Relationship Id="rId24" Type="http://schemas.openxmlformats.org/officeDocument/2006/relationships/hyperlink" Target="https://podminky.urs.cz/item/CS_URS_2025_02/274351122" TargetMode="External" /><Relationship Id="rId25" Type="http://schemas.openxmlformats.org/officeDocument/2006/relationships/hyperlink" Target="https://podminky.urs.cz/item/CS_URS_2025_02/279113143" TargetMode="External" /><Relationship Id="rId26" Type="http://schemas.openxmlformats.org/officeDocument/2006/relationships/hyperlink" Target="https://podminky.urs.cz/item/CS_URS_2025_02/279113144" TargetMode="External" /><Relationship Id="rId27" Type="http://schemas.openxmlformats.org/officeDocument/2006/relationships/hyperlink" Target="https://podminky.urs.cz/item/CS_URS_2025_02/279113145" TargetMode="External" /><Relationship Id="rId28" Type="http://schemas.openxmlformats.org/officeDocument/2006/relationships/hyperlink" Target="https://podminky.urs.cz/item/CS_URS_2025_02/279361821" TargetMode="External" /><Relationship Id="rId29" Type="http://schemas.openxmlformats.org/officeDocument/2006/relationships/hyperlink" Target="https://podminky.urs.cz/item/CS_URS_2025_02/311235101" TargetMode="External" /><Relationship Id="rId30" Type="http://schemas.openxmlformats.org/officeDocument/2006/relationships/hyperlink" Target="https://podminky.urs.cz/item/CS_URS_2025_02/311235141" TargetMode="External" /><Relationship Id="rId31" Type="http://schemas.openxmlformats.org/officeDocument/2006/relationships/hyperlink" Target="https://podminky.urs.cz/item/CS_URS_2025_02/311235151" TargetMode="External" /><Relationship Id="rId32" Type="http://schemas.openxmlformats.org/officeDocument/2006/relationships/hyperlink" Target="https://podminky.urs.cz/item/CS_URS_2025_02/311235181" TargetMode="External" /><Relationship Id="rId33" Type="http://schemas.openxmlformats.org/officeDocument/2006/relationships/hyperlink" Target="https://podminky.urs.cz/item/CS_URS_2025_02/311235211" TargetMode="External" /><Relationship Id="rId34" Type="http://schemas.openxmlformats.org/officeDocument/2006/relationships/hyperlink" Target="https://podminky.urs.cz/item/CS_URS_2025_02/317168012" TargetMode="External" /><Relationship Id="rId35" Type="http://schemas.openxmlformats.org/officeDocument/2006/relationships/hyperlink" Target="https://podminky.urs.cz/item/CS_URS_2025_02/317168022" TargetMode="External" /><Relationship Id="rId36" Type="http://schemas.openxmlformats.org/officeDocument/2006/relationships/hyperlink" Target="https://podminky.urs.cz/item/CS_URS_2025_02/317168023" TargetMode="External" /><Relationship Id="rId37" Type="http://schemas.openxmlformats.org/officeDocument/2006/relationships/hyperlink" Target="https://podminky.urs.cz/item/CS_URS_2025_02/317168052" TargetMode="External" /><Relationship Id="rId38" Type="http://schemas.openxmlformats.org/officeDocument/2006/relationships/hyperlink" Target="https://podminky.urs.cz/item/CS_URS_2025_02/317168053" TargetMode="External" /><Relationship Id="rId39" Type="http://schemas.openxmlformats.org/officeDocument/2006/relationships/hyperlink" Target="https://podminky.urs.cz/item/CS_URS_2025_02/317168054" TargetMode="External" /><Relationship Id="rId40" Type="http://schemas.openxmlformats.org/officeDocument/2006/relationships/hyperlink" Target="https://podminky.urs.cz/item/CS_URS_2025_02/317168056" TargetMode="External" /><Relationship Id="rId41" Type="http://schemas.openxmlformats.org/officeDocument/2006/relationships/hyperlink" Target="https://podminky.urs.cz/item/CS_URS_2025_02/317168057" TargetMode="External" /><Relationship Id="rId42" Type="http://schemas.openxmlformats.org/officeDocument/2006/relationships/hyperlink" Target="https://podminky.urs.cz/item/CS_URS_2025_02/317998110" TargetMode="External" /><Relationship Id="rId43" Type="http://schemas.openxmlformats.org/officeDocument/2006/relationships/hyperlink" Target="https://podminky.urs.cz/item/CS_URS_2025_02/342244111" TargetMode="External" /><Relationship Id="rId44" Type="http://schemas.openxmlformats.org/officeDocument/2006/relationships/hyperlink" Target="https://podminky.urs.cz/item/CS_URS_2025_02/342244121" TargetMode="External" /><Relationship Id="rId45" Type="http://schemas.openxmlformats.org/officeDocument/2006/relationships/hyperlink" Target="https://podminky.urs.cz/item/CS_URS_2025_02/346272256" TargetMode="External" /><Relationship Id="rId46" Type="http://schemas.openxmlformats.org/officeDocument/2006/relationships/hyperlink" Target="https://podminky.urs.cz/item/CS_URS_2025_02/417238213" TargetMode="External" /><Relationship Id="rId47" Type="http://schemas.openxmlformats.org/officeDocument/2006/relationships/hyperlink" Target="https://podminky.urs.cz/item/CS_URS_2025_02/417321414" TargetMode="External" /><Relationship Id="rId48" Type="http://schemas.openxmlformats.org/officeDocument/2006/relationships/hyperlink" Target="https://podminky.urs.cz/item/CS_URS_2025_02/417351115" TargetMode="External" /><Relationship Id="rId49" Type="http://schemas.openxmlformats.org/officeDocument/2006/relationships/hyperlink" Target="https://podminky.urs.cz/item/CS_URS_2025_02/417351116" TargetMode="External" /><Relationship Id="rId50" Type="http://schemas.openxmlformats.org/officeDocument/2006/relationships/hyperlink" Target="https://podminky.urs.cz/item/CS_URS_2025_02/417361821" TargetMode="External" /><Relationship Id="rId51" Type="http://schemas.openxmlformats.org/officeDocument/2006/relationships/hyperlink" Target="https://podminky.urs.cz/item/CS_URS_2025_02/612131121" TargetMode="External" /><Relationship Id="rId52" Type="http://schemas.openxmlformats.org/officeDocument/2006/relationships/hyperlink" Target="https://podminky.urs.cz/item/CS_URS_2025_02/612311141" TargetMode="External" /><Relationship Id="rId53" Type="http://schemas.openxmlformats.org/officeDocument/2006/relationships/hyperlink" Target="https://podminky.urs.cz/item/CS_URS_2025_02/621151011" TargetMode="External" /><Relationship Id="rId54" Type="http://schemas.openxmlformats.org/officeDocument/2006/relationships/hyperlink" Target="https://podminky.urs.cz/item/CS_URS_2025_02/622142001" TargetMode="External" /><Relationship Id="rId55" Type="http://schemas.openxmlformats.org/officeDocument/2006/relationships/hyperlink" Target="https://podminky.urs.cz/item/CS_URS_2025_02/622151011" TargetMode="External" /><Relationship Id="rId56" Type="http://schemas.openxmlformats.org/officeDocument/2006/relationships/hyperlink" Target="https://podminky.urs.cz/item/CS_URS_2025_02/622211011" TargetMode="External" /><Relationship Id="rId57" Type="http://schemas.openxmlformats.org/officeDocument/2006/relationships/hyperlink" Target="https://podminky.urs.cz/item/CS_URS_2025_02/621541022" TargetMode="External" /><Relationship Id="rId58" Type="http://schemas.openxmlformats.org/officeDocument/2006/relationships/hyperlink" Target="https://podminky.urs.cz/item/CS_URS_2025_02/622321111" TargetMode="External" /><Relationship Id="rId59" Type="http://schemas.openxmlformats.org/officeDocument/2006/relationships/hyperlink" Target="https://podminky.urs.cz/item/CS_URS_2025_02/622541022" TargetMode="External" /><Relationship Id="rId60" Type="http://schemas.openxmlformats.org/officeDocument/2006/relationships/hyperlink" Target="https://podminky.urs.cz/item/CS_URS_2025_02/631311114" TargetMode="External" /><Relationship Id="rId61" Type="http://schemas.openxmlformats.org/officeDocument/2006/relationships/hyperlink" Target="https://podminky.urs.cz/item/CS_URS_2025_02/631319171" TargetMode="External" /><Relationship Id="rId62" Type="http://schemas.openxmlformats.org/officeDocument/2006/relationships/hyperlink" Target="https://podminky.urs.cz/item/CS_URS_2025_02/631319199" TargetMode="External" /><Relationship Id="rId63" Type="http://schemas.openxmlformats.org/officeDocument/2006/relationships/hyperlink" Target="https://podminky.urs.cz/item/CS_URS_2025_02/631319221" TargetMode="External" /><Relationship Id="rId64" Type="http://schemas.openxmlformats.org/officeDocument/2006/relationships/hyperlink" Target="https://podminky.urs.cz/item/CS_URS_2025_02/631362021" TargetMode="External" /><Relationship Id="rId65" Type="http://schemas.openxmlformats.org/officeDocument/2006/relationships/hyperlink" Target="https://podminky.urs.cz/item/CS_URS_2025_02/632481213" TargetMode="External" /><Relationship Id="rId66" Type="http://schemas.openxmlformats.org/officeDocument/2006/relationships/hyperlink" Target="https://podminky.urs.cz/item/CS_URS_2025_02/642942611" TargetMode="External" /><Relationship Id="rId67" Type="http://schemas.openxmlformats.org/officeDocument/2006/relationships/hyperlink" Target="https://podminky.urs.cz/item/CS_URS_2025_02/642942721" TargetMode="External" /><Relationship Id="rId68" Type="http://schemas.openxmlformats.org/officeDocument/2006/relationships/hyperlink" Target="https://podminky.urs.cz/item/CS_URS_2025_02/953943211" TargetMode="External" /><Relationship Id="rId69" Type="http://schemas.openxmlformats.org/officeDocument/2006/relationships/hyperlink" Target="https://podminky.urs.cz/item/CS_URS_2025_02/998011001" TargetMode="External" /><Relationship Id="rId70" Type="http://schemas.openxmlformats.org/officeDocument/2006/relationships/hyperlink" Target="https://podminky.urs.cz/item/CS_URS_2025_02/711111011" TargetMode="External" /><Relationship Id="rId71" Type="http://schemas.openxmlformats.org/officeDocument/2006/relationships/hyperlink" Target="https://podminky.urs.cz/item/CS_URS_2025_02/711112011" TargetMode="External" /><Relationship Id="rId72" Type="http://schemas.openxmlformats.org/officeDocument/2006/relationships/hyperlink" Target="https://podminky.urs.cz/item/CS_URS_2025_02/711141559" TargetMode="External" /><Relationship Id="rId73" Type="http://schemas.openxmlformats.org/officeDocument/2006/relationships/hyperlink" Target="https://podminky.urs.cz/item/CS_URS_2025_02/711142559" TargetMode="External" /><Relationship Id="rId74" Type="http://schemas.openxmlformats.org/officeDocument/2006/relationships/hyperlink" Target="https://podminky.urs.cz/item/CS_URS_2025_02/711161274" TargetMode="External" /><Relationship Id="rId75" Type="http://schemas.openxmlformats.org/officeDocument/2006/relationships/hyperlink" Target="https://podminky.urs.cz/item/CS_URS_2025_02/998711201" TargetMode="External" /><Relationship Id="rId76" Type="http://schemas.openxmlformats.org/officeDocument/2006/relationships/hyperlink" Target="https://podminky.urs.cz/item/CS_URS_2025_02/712333503" TargetMode="External" /><Relationship Id="rId77" Type="http://schemas.openxmlformats.org/officeDocument/2006/relationships/hyperlink" Target="https://podminky.urs.cz/item/CS_URS_2025_02/712341559" TargetMode="External" /><Relationship Id="rId78" Type="http://schemas.openxmlformats.org/officeDocument/2006/relationships/hyperlink" Target="https://podminky.urs.cz/item/CS_URS_2025_02/712998001" TargetMode="External" /><Relationship Id="rId79" Type="http://schemas.openxmlformats.org/officeDocument/2006/relationships/hyperlink" Target="https://podminky.urs.cz/item/CS_URS_2025_02/998712201" TargetMode="External" /><Relationship Id="rId80" Type="http://schemas.openxmlformats.org/officeDocument/2006/relationships/hyperlink" Target="https://podminky.urs.cz/item/CS_URS_2025_02/713111111" TargetMode="External" /><Relationship Id="rId81" Type="http://schemas.openxmlformats.org/officeDocument/2006/relationships/hyperlink" Target="https://podminky.urs.cz/item/CS_URS_2025_02/713121111" TargetMode="External" /><Relationship Id="rId82" Type="http://schemas.openxmlformats.org/officeDocument/2006/relationships/hyperlink" Target="https://podminky.urs.cz/item/CS_URS_2025_02/713131622" TargetMode="External" /><Relationship Id="rId83" Type="http://schemas.openxmlformats.org/officeDocument/2006/relationships/hyperlink" Target="https://podminky.urs.cz/item/CS_URS_2025_02/713131624" TargetMode="External" /><Relationship Id="rId84" Type="http://schemas.openxmlformats.org/officeDocument/2006/relationships/hyperlink" Target="https://podminky.urs.cz/item/CS_URS_2025_02/713151121" TargetMode="External" /><Relationship Id="rId85" Type="http://schemas.openxmlformats.org/officeDocument/2006/relationships/hyperlink" Target="https://podminky.urs.cz/item/CS_URS_2025_02/713151258" TargetMode="External" /><Relationship Id="rId86" Type="http://schemas.openxmlformats.org/officeDocument/2006/relationships/hyperlink" Target="https://podminky.urs.cz/item/CS_URS_2025_02/998713201" TargetMode="External" /><Relationship Id="rId87" Type="http://schemas.openxmlformats.org/officeDocument/2006/relationships/hyperlink" Target="https://podminky.urs.cz/item/CS_URS_2025_02/762083122" TargetMode="External" /><Relationship Id="rId88" Type="http://schemas.openxmlformats.org/officeDocument/2006/relationships/hyperlink" Target="https://podminky.urs.cz/item/CS_URS_2025_02/762332122" TargetMode="External" /><Relationship Id="rId89" Type="http://schemas.openxmlformats.org/officeDocument/2006/relationships/hyperlink" Target="https://podminky.urs.cz/item/CS_URS_2025_02/762341023" TargetMode="External" /><Relationship Id="rId90" Type="http://schemas.openxmlformats.org/officeDocument/2006/relationships/hyperlink" Target="https://podminky.urs.cz/item/CS_URS_2025_02/762341250" TargetMode="External" /><Relationship Id="rId91" Type="http://schemas.openxmlformats.org/officeDocument/2006/relationships/hyperlink" Target="https://podminky.urs.cz/item/CS_URS_2025_02/762342214" TargetMode="External" /><Relationship Id="rId92" Type="http://schemas.openxmlformats.org/officeDocument/2006/relationships/hyperlink" Target="https://podminky.urs.cz/item/CS_URS_2025_02/762342511" TargetMode="External" /><Relationship Id="rId93" Type="http://schemas.openxmlformats.org/officeDocument/2006/relationships/hyperlink" Target="https://podminky.urs.cz/item/CS_URS_2025_02/762361332" TargetMode="External" /><Relationship Id="rId94" Type="http://schemas.openxmlformats.org/officeDocument/2006/relationships/hyperlink" Target="https://podminky.urs.cz/item/CS_URS_2025_02/762395000" TargetMode="External" /><Relationship Id="rId95" Type="http://schemas.openxmlformats.org/officeDocument/2006/relationships/hyperlink" Target="https://podminky.urs.cz/item/CS_URS_2025_02/762421023" TargetMode="External" /><Relationship Id="rId96" Type="http://schemas.openxmlformats.org/officeDocument/2006/relationships/hyperlink" Target="https://podminky.urs.cz/item/CS_URS_2025_02/762421110" TargetMode="External" /><Relationship Id="rId97" Type="http://schemas.openxmlformats.org/officeDocument/2006/relationships/hyperlink" Target="https://podminky.urs.cz/item/CS_URS_2025_02/998762201" TargetMode="External" /><Relationship Id="rId98" Type="http://schemas.openxmlformats.org/officeDocument/2006/relationships/hyperlink" Target="https://podminky.urs.cz/item/CS_URS_2025_02/763121411" TargetMode="External" /><Relationship Id="rId99" Type="http://schemas.openxmlformats.org/officeDocument/2006/relationships/hyperlink" Target="https://podminky.urs.cz/item/CS_URS_2025_02/763131431" TargetMode="External" /><Relationship Id="rId100" Type="http://schemas.openxmlformats.org/officeDocument/2006/relationships/hyperlink" Target="https://podminky.urs.cz/item/CS_URS_2025_02/763131551" TargetMode="External" /><Relationship Id="rId101" Type="http://schemas.openxmlformats.org/officeDocument/2006/relationships/hyperlink" Target="https://podminky.urs.cz/item/CS_URS_2025_02/763131621" TargetMode="External" /><Relationship Id="rId102" Type="http://schemas.openxmlformats.org/officeDocument/2006/relationships/hyperlink" Target="https://podminky.urs.cz/item/CS_URS_2025_02/763131714" TargetMode="External" /><Relationship Id="rId103" Type="http://schemas.openxmlformats.org/officeDocument/2006/relationships/hyperlink" Target="https://podminky.urs.cz/item/CS_URS_2025_02/763131721" TargetMode="External" /><Relationship Id="rId104" Type="http://schemas.openxmlformats.org/officeDocument/2006/relationships/hyperlink" Target="https://podminky.urs.cz/item/CS_URS_2025_02/763131722" TargetMode="External" /><Relationship Id="rId105" Type="http://schemas.openxmlformats.org/officeDocument/2006/relationships/hyperlink" Target="https://podminky.urs.cz/item/CS_URS_2025_02/763732113" TargetMode="External" /><Relationship Id="rId106" Type="http://schemas.openxmlformats.org/officeDocument/2006/relationships/hyperlink" Target="https://podminky.urs.cz/item/CS_URS_2025_02/998763401" TargetMode="External" /><Relationship Id="rId107" Type="http://schemas.openxmlformats.org/officeDocument/2006/relationships/hyperlink" Target="https://podminky.urs.cz/item/CS_URS_2025_02/764101133" TargetMode="External" /><Relationship Id="rId108" Type="http://schemas.openxmlformats.org/officeDocument/2006/relationships/hyperlink" Target="https://podminky.urs.cz/item/CS_URS_2025_02/764211605.R" TargetMode="External" /><Relationship Id="rId109" Type="http://schemas.openxmlformats.org/officeDocument/2006/relationships/hyperlink" Target="https://podminky.urs.cz/item/CS_URS_2025_02/764212663" TargetMode="External" /><Relationship Id="rId110" Type="http://schemas.openxmlformats.org/officeDocument/2006/relationships/hyperlink" Target="https://podminky.urs.cz/item/CS_URS_2025_02/764216603" TargetMode="External" /><Relationship Id="rId111" Type="http://schemas.openxmlformats.org/officeDocument/2006/relationships/hyperlink" Target="https://podminky.urs.cz/item/CS_URS_2025_02/764311604.R" TargetMode="External" /><Relationship Id="rId112" Type="http://schemas.openxmlformats.org/officeDocument/2006/relationships/hyperlink" Target="https://podminky.urs.cz/item/CS_URS_2025_02/764511602" TargetMode="External" /><Relationship Id="rId113" Type="http://schemas.openxmlformats.org/officeDocument/2006/relationships/hyperlink" Target="https://podminky.urs.cz/item/CS_URS_2025_02/764518622" TargetMode="External" /><Relationship Id="rId114" Type="http://schemas.openxmlformats.org/officeDocument/2006/relationships/hyperlink" Target="https://podminky.urs.cz/item/CS_URS_2025_02/998764201" TargetMode="External" /><Relationship Id="rId115" Type="http://schemas.openxmlformats.org/officeDocument/2006/relationships/hyperlink" Target="https://podminky.urs.cz/item/CS_URS_2025_02/765191001" TargetMode="External" /><Relationship Id="rId116" Type="http://schemas.openxmlformats.org/officeDocument/2006/relationships/hyperlink" Target="https://podminky.urs.cz/item/CS_URS_2025_02/998765201" TargetMode="External" /><Relationship Id="rId117" Type="http://schemas.openxmlformats.org/officeDocument/2006/relationships/hyperlink" Target="https://podminky.urs.cz/item/CS_URS_2025_02/766417523" TargetMode="External" /><Relationship Id="rId118" Type="http://schemas.openxmlformats.org/officeDocument/2006/relationships/hyperlink" Target="https://podminky.urs.cz/item/CS_URS_2025_02/766622131" TargetMode="External" /><Relationship Id="rId119" Type="http://schemas.openxmlformats.org/officeDocument/2006/relationships/hyperlink" Target="https://podminky.urs.cz/item/CS_URS_2025_02/766660001" TargetMode="External" /><Relationship Id="rId120" Type="http://schemas.openxmlformats.org/officeDocument/2006/relationships/hyperlink" Target="https://podminky.urs.cz/item/CS_URS_2025_02/766660002" TargetMode="External" /><Relationship Id="rId121" Type="http://schemas.openxmlformats.org/officeDocument/2006/relationships/hyperlink" Target="https://podminky.urs.cz/item/CS_URS_2025_02/766660022" TargetMode="External" /><Relationship Id="rId122" Type="http://schemas.openxmlformats.org/officeDocument/2006/relationships/hyperlink" Target="https://podminky.urs.cz/item/CS_URS_2025_02/766660031" TargetMode="External" /><Relationship Id="rId123" Type="http://schemas.openxmlformats.org/officeDocument/2006/relationships/hyperlink" Target="https://podminky.urs.cz/item/CS_URS_2025_02/766694116" TargetMode="External" /><Relationship Id="rId124" Type="http://schemas.openxmlformats.org/officeDocument/2006/relationships/hyperlink" Target="https://podminky.urs.cz/item/CS_URS_2025_02/998766201" TargetMode="External" /><Relationship Id="rId125" Type="http://schemas.openxmlformats.org/officeDocument/2006/relationships/hyperlink" Target="https://podminky.urs.cz/item/CS_URS_2025_02/767163112" TargetMode="External" /><Relationship Id="rId126" Type="http://schemas.openxmlformats.org/officeDocument/2006/relationships/hyperlink" Target="https://podminky.urs.cz/item/CS_URS_2025_02/767163122" TargetMode="External" /><Relationship Id="rId127" Type="http://schemas.openxmlformats.org/officeDocument/2006/relationships/hyperlink" Target="https://podminky.urs.cz/item/CS_URS_2025_02/767531211" TargetMode="External" /><Relationship Id="rId128" Type="http://schemas.openxmlformats.org/officeDocument/2006/relationships/hyperlink" Target="https://podminky.urs.cz/item/CS_URS_2025_02/767995116" TargetMode="External" /><Relationship Id="rId129" Type="http://schemas.openxmlformats.org/officeDocument/2006/relationships/hyperlink" Target="https://podminky.urs.cz/item/CS_URS_2025_02/767531231" TargetMode="External" /><Relationship Id="rId130" Type="http://schemas.openxmlformats.org/officeDocument/2006/relationships/hyperlink" Target="https://podminky.urs.cz/item/CS_URS_2025_02/767640111" TargetMode="External" /><Relationship Id="rId131" Type="http://schemas.openxmlformats.org/officeDocument/2006/relationships/hyperlink" Target="https://podminky.urs.cz/item/CS_URS_2025_02/998767201" TargetMode="External" /><Relationship Id="rId132" Type="http://schemas.openxmlformats.org/officeDocument/2006/relationships/hyperlink" Target="https://podminky.urs.cz/item/CS_URS_2025_02/771111011" TargetMode="External" /><Relationship Id="rId133" Type="http://schemas.openxmlformats.org/officeDocument/2006/relationships/hyperlink" Target="https://podminky.urs.cz/item/CS_URS_2025_02/771121011" TargetMode="External" /><Relationship Id="rId134" Type="http://schemas.openxmlformats.org/officeDocument/2006/relationships/hyperlink" Target="https://podminky.urs.cz/item/CS_URS_2025_02/771474112" TargetMode="External" /><Relationship Id="rId135" Type="http://schemas.openxmlformats.org/officeDocument/2006/relationships/hyperlink" Target="https://podminky.urs.cz/item/CS_URS_2025_02/771574615" TargetMode="External" /><Relationship Id="rId136" Type="http://schemas.openxmlformats.org/officeDocument/2006/relationships/hyperlink" Target="https://podminky.urs.cz/item/CS_URS_2025_02/771591112" TargetMode="External" /><Relationship Id="rId137" Type="http://schemas.openxmlformats.org/officeDocument/2006/relationships/hyperlink" Target="https://podminky.urs.cz/item/CS_URS_2025_02/998771201" TargetMode="External" /><Relationship Id="rId138" Type="http://schemas.openxmlformats.org/officeDocument/2006/relationships/hyperlink" Target="https://podminky.urs.cz/item/CS_URS_2025_02/776111112" TargetMode="External" /><Relationship Id="rId139" Type="http://schemas.openxmlformats.org/officeDocument/2006/relationships/hyperlink" Target="https://podminky.urs.cz/item/CS_URS_2025_02/776111311" TargetMode="External" /><Relationship Id="rId140" Type="http://schemas.openxmlformats.org/officeDocument/2006/relationships/hyperlink" Target="https://podminky.urs.cz/item/CS_URS_2025_02/776121112" TargetMode="External" /><Relationship Id="rId141" Type="http://schemas.openxmlformats.org/officeDocument/2006/relationships/hyperlink" Target="https://podminky.urs.cz/item/CS_URS_2025_02/776141112" TargetMode="External" /><Relationship Id="rId142" Type="http://schemas.openxmlformats.org/officeDocument/2006/relationships/hyperlink" Target="https://podminky.urs.cz/item/CS_URS_2025_02/776231111" TargetMode="External" /><Relationship Id="rId143" Type="http://schemas.openxmlformats.org/officeDocument/2006/relationships/hyperlink" Target="https://podminky.urs.cz/item/CS_URS_2025_02/776421111" TargetMode="External" /><Relationship Id="rId144" Type="http://schemas.openxmlformats.org/officeDocument/2006/relationships/hyperlink" Target="https://podminky.urs.cz/item/CS_URS_2025_02/998776201" TargetMode="External" /><Relationship Id="rId145" Type="http://schemas.openxmlformats.org/officeDocument/2006/relationships/hyperlink" Target="https://podminky.urs.cz/item/CS_URS_2025_02/781121011" TargetMode="External" /><Relationship Id="rId146" Type="http://schemas.openxmlformats.org/officeDocument/2006/relationships/hyperlink" Target="https://podminky.urs.cz/item/CS_URS_2025_02/781131112" TargetMode="External" /><Relationship Id="rId147" Type="http://schemas.openxmlformats.org/officeDocument/2006/relationships/hyperlink" Target="https://podminky.urs.cz/item/CS_URS_2025_02/781472215" TargetMode="External" /><Relationship Id="rId148" Type="http://schemas.openxmlformats.org/officeDocument/2006/relationships/hyperlink" Target="https://podminky.urs.cz/item/CS_URS_2025_02/998781201" TargetMode="External" /><Relationship Id="rId149" Type="http://schemas.openxmlformats.org/officeDocument/2006/relationships/hyperlink" Target="https://podminky.urs.cz/item/CS_URS_2025_02/784111001" TargetMode="External" /><Relationship Id="rId150" Type="http://schemas.openxmlformats.org/officeDocument/2006/relationships/hyperlink" Target="https://podminky.urs.cz/item/CS_URS_2025_02/784181101" TargetMode="External" /><Relationship Id="rId151" Type="http://schemas.openxmlformats.org/officeDocument/2006/relationships/hyperlink" Target="https://podminky.urs.cz/item/CS_URS_2025_02/784211121" TargetMode="External" /><Relationship Id="rId152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9" t="s">
        <v>0</v>
      </c>
      <c r="AZ1" s="19" t="s">
        <v>1</v>
      </c>
      <c r="BA1" s="19" t="s">
        <v>2</v>
      </c>
      <c r="BB1" s="19" t="s">
        <v>3</v>
      </c>
      <c r="BT1" s="19" t="s">
        <v>4</v>
      </c>
      <c r="BU1" s="19" t="s">
        <v>4</v>
      </c>
      <c r="BV1" s="19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20" t="s">
        <v>6</v>
      </c>
      <c r="BT2" s="20" t="s">
        <v>7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3"/>
      <c r="BS3" s="20" t="s">
        <v>6</v>
      </c>
      <c r="BT3" s="20" t="s">
        <v>8</v>
      </c>
    </row>
    <row r="4" s="1" customFormat="1" ht="24.96" customHeight="1">
      <c r="B4" s="24"/>
      <c r="C4" s="25"/>
      <c r="D4" s="26" t="s">
        <v>9</v>
      </c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3"/>
      <c r="AS4" s="27" t="s">
        <v>10</v>
      </c>
      <c r="BE4" s="28" t="s">
        <v>11</v>
      </c>
      <c r="BS4" s="20" t="s">
        <v>12</v>
      </c>
    </row>
    <row r="5" s="1" customFormat="1" ht="12" customHeight="1">
      <c r="B5" s="24"/>
      <c r="C5" s="25"/>
      <c r="D5" s="29" t="s">
        <v>13</v>
      </c>
      <c r="E5" s="25"/>
      <c r="F5" s="25"/>
      <c r="G5" s="25"/>
      <c r="H5" s="25"/>
      <c r="I5" s="25"/>
      <c r="J5" s="25"/>
      <c r="K5" s="30" t="s">
        <v>14</v>
      </c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3"/>
      <c r="BE5" s="31" t="s">
        <v>15</v>
      </c>
      <c r="BS5" s="20" t="s">
        <v>6</v>
      </c>
    </row>
    <row r="6" s="1" customFormat="1" ht="36.96" customHeight="1">
      <c r="B6" s="24"/>
      <c r="C6" s="25"/>
      <c r="D6" s="32" t="s">
        <v>16</v>
      </c>
      <c r="E6" s="25"/>
      <c r="F6" s="25"/>
      <c r="G6" s="25"/>
      <c r="H6" s="25"/>
      <c r="I6" s="25"/>
      <c r="J6" s="25"/>
      <c r="K6" s="33" t="s">
        <v>17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3"/>
      <c r="BE6" s="34"/>
      <c r="BS6" s="20" t="s">
        <v>6</v>
      </c>
    </row>
    <row r="7" s="1" customFormat="1" ht="12" customHeight="1">
      <c r="B7" s="24"/>
      <c r="C7" s="25"/>
      <c r="D7" s="35" t="s">
        <v>18</v>
      </c>
      <c r="E7" s="25"/>
      <c r="F7" s="25"/>
      <c r="G7" s="25"/>
      <c r="H7" s="25"/>
      <c r="I7" s="25"/>
      <c r="J7" s="25"/>
      <c r="K7" s="30" t="s">
        <v>19</v>
      </c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35" t="s">
        <v>20</v>
      </c>
      <c r="AL7" s="25"/>
      <c r="AM7" s="25"/>
      <c r="AN7" s="30" t="s">
        <v>19</v>
      </c>
      <c r="AO7" s="25"/>
      <c r="AP7" s="25"/>
      <c r="AQ7" s="25"/>
      <c r="AR7" s="23"/>
      <c r="BE7" s="34"/>
      <c r="BS7" s="20" t="s">
        <v>6</v>
      </c>
    </row>
    <row r="8" s="1" customFormat="1" ht="12" customHeight="1">
      <c r="B8" s="24"/>
      <c r="C8" s="25"/>
      <c r="D8" s="35" t="s">
        <v>21</v>
      </c>
      <c r="E8" s="25"/>
      <c r="F8" s="25"/>
      <c r="G8" s="25"/>
      <c r="H8" s="25"/>
      <c r="I8" s="25"/>
      <c r="J8" s="25"/>
      <c r="K8" s="30" t="s">
        <v>22</v>
      </c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35" t="s">
        <v>23</v>
      </c>
      <c r="AL8" s="25"/>
      <c r="AM8" s="25"/>
      <c r="AN8" s="36" t="s">
        <v>24</v>
      </c>
      <c r="AO8" s="25"/>
      <c r="AP8" s="25"/>
      <c r="AQ8" s="25"/>
      <c r="AR8" s="23"/>
      <c r="BE8" s="34"/>
      <c r="BS8" s="20" t="s">
        <v>6</v>
      </c>
    </row>
    <row r="9" s="1" customFormat="1" ht="14.4" customHeight="1">
      <c r="B9" s="24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3"/>
      <c r="BE9" s="34"/>
      <c r="BS9" s="20" t="s">
        <v>6</v>
      </c>
    </row>
    <row r="10" s="1" customFormat="1" ht="12" customHeight="1">
      <c r="B10" s="24"/>
      <c r="C10" s="25"/>
      <c r="D10" s="35" t="s">
        <v>25</v>
      </c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35" t="s">
        <v>26</v>
      </c>
      <c r="AL10" s="25"/>
      <c r="AM10" s="25"/>
      <c r="AN10" s="30" t="s">
        <v>19</v>
      </c>
      <c r="AO10" s="25"/>
      <c r="AP10" s="25"/>
      <c r="AQ10" s="25"/>
      <c r="AR10" s="23"/>
      <c r="BE10" s="34"/>
      <c r="BS10" s="20" t="s">
        <v>6</v>
      </c>
    </row>
    <row r="11" s="1" customFormat="1" ht="18.48" customHeight="1">
      <c r="B11" s="24"/>
      <c r="C11" s="25"/>
      <c r="D11" s="25"/>
      <c r="E11" s="30" t="s">
        <v>27</v>
      </c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35" t="s">
        <v>28</v>
      </c>
      <c r="AL11" s="25"/>
      <c r="AM11" s="25"/>
      <c r="AN11" s="30" t="s">
        <v>19</v>
      </c>
      <c r="AO11" s="25"/>
      <c r="AP11" s="25"/>
      <c r="AQ11" s="25"/>
      <c r="AR11" s="23"/>
      <c r="BE11" s="34"/>
      <c r="BS11" s="20" t="s">
        <v>6</v>
      </c>
    </row>
    <row r="12" s="1" customFormat="1" ht="6.96" customHeight="1">
      <c r="B12" s="24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3"/>
      <c r="BE12" s="34"/>
      <c r="BS12" s="20" t="s">
        <v>6</v>
      </c>
    </row>
    <row r="13" s="1" customFormat="1" ht="12" customHeight="1">
      <c r="B13" s="24"/>
      <c r="C13" s="25"/>
      <c r="D13" s="35" t="s">
        <v>29</v>
      </c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35" t="s">
        <v>26</v>
      </c>
      <c r="AL13" s="25"/>
      <c r="AM13" s="25"/>
      <c r="AN13" s="37" t="s">
        <v>30</v>
      </c>
      <c r="AO13" s="25"/>
      <c r="AP13" s="25"/>
      <c r="AQ13" s="25"/>
      <c r="AR13" s="23"/>
      <c r="BE13" s="34"/>
      <c r="BS13" s="20" t="s">
        <v>6</v>
      </c>
    </row>
    <row r="14">
      <c r="B14" s="24"/>
      <c r="C14" s="25"/>
      <c r="D14" s="25"/>
      <c r="E14" s="37" t="s">
        <v>30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5" t="s">
        <v>28</v>
      </c>
      <c r="AL14" s="25"/>
      <c r="AM14" s="25"/>
      <c r="AN14" s="37" t="s">
        <v>30</v>
      </c>
      <c r="AO14" s="25"/>
      <c r="AP14" s="25"/>
      <c r="AQ14" s="25"/>
      <c r="AR14" s="23"/>
      <c r="BE14" s="34"/>
      <c r="BS14" s="20" t="s">
        <v>6</v>
      </c>
    </row>
    <row r="15" s="1" customFormat="1" ht="6.96" customHeight="1">
      <c r="B15" s="24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3"/>
      <c r="BE15" s="34"/>
      <c r="BS15" s="20" t="s">
        <v>4</v>
      </c>
    </row>
    <row r="16" s="1" customFormat="1" ht="12" customHeight="1">
      <c r="B16" s="24"/>
      <c r="C16" s="25"/>
      <c r="D16" s="35" t="s">
        <v>31</v>
      </c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35" t="s">
        <v>26</v>
      </c>
      <c r="AL16" s="25"/>
      <c r="AM16" s="25"/>
      <c r="AN16" s="30" t="s">
        <v>32</v>
      </c>
      <c r="AO16" s="25"/>
      <c r="AP16" s="25"/>
      <c r="AQ16" s="25"/>
      <c r="AR16" s="23"/>
      <c r="BE16" s="34"/>
      <c r="BS16" s="20" t="s">
        <v>4</v>
      </c>
    </row>
    <row r="17" s="1" customFormat="1" ht="18.48" customHeight="1">
      <c r="B17" s="24"/>
      <c r="C17" s="25"/>
      <c r="D17" s="25"/>
      <c r="E17" s="30" t="s">
        <v>33</v>
      </c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35" t="s">
        <v>28</v>
      </c>
      <c r="AL17" s="25"/>
      <c r="AM17" s="25"/>
      <c r="AN17" s="30" t="s">
        <v>19</v>
      </c>
      <c r="AO17" s="25"/>
      <c r="AP17" s="25"/>
      <c r="AQ17" s="25"/>
      <c r="AR17" s="23"/>
      <c r="BE17" s="34"/>
      <c r="BS17" s="20" t="s">
        <v>34</v>
      </c>
    </row>
    <row r="18" s="1" customFormat="1" ht="6.96" customHeight="1">
      <c r="B18" s="24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3"/>
      <c r="BE18" s="34"/>
      <c r="BS18" s="20" t="s">
        <v>6</v>
      </c>
    </row>
    <row r="19" s="1" customFormat="1" ht="12" customHeight="1">
      <c r="B19" s="24"/>
      <c r="C19" s="25"/>
      <c r="D19" s="35" t="s">
        <v>35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35" t="s">
        <v>26</v>
      </c>
      <c r="AL19" s="25"/>
      <c r="AM19" s="25"/>
      <c r="AN19" s="30" t="s">
        <v>19</v>
      </c>
      <c r="AO19" s="25"/>
      <c r="AP19" s="25"/>
      <c r="AQ19" s="25"/>
      <c r="AR19" s="23"/>
      <c r="BE19" s="34"/>
      <c r="BS19" s="20" t="s">
        <v>6</v>
      </c>
    </row>
    <row r="20" s="1" customFormat="1" ht="18.48" customHeight="1">
      <c r="B20" s="24"/>
      <c r="C20" s="25"/>
      <c r="D20" s="25"/>
      <c r="E20" s="30" t="s">
        <v>36</v>
      </c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35" t="s">
        <v>28</v>
      </c>
      <c r="AL20" s="25"/>
      <c r="AM20" s="25"/>
      <c r="AN20" s="30" t="s">
        <v>19</v>
      </c>
      <c r="AO20" s="25"/>
      <c r="AP20" s="25"/>
      <c r="AQ20" s="25"/>
      <c r="AR20" s="23"/>
      <c r="BE20" s="34"/>
      <c r="BS20" s="20" t="s">
        <v>34</v>
      </c>
    </row>
    <row r="21" s="1" customFormat="1" ht="6.96" customHeight="1">
      <c r="B21" s="24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3"/>
      <c r="BE21" s="34"/>
    </row>
    <row r="22" s="1" customFormat="1" ht="12" customHeight="1">
      <c r="B22" s="24"/>
      <c r="C22" s="25"/>
      <c r="D22" s="35" t="s">
        <v>37</v>
      </c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3"/>
      <c r="BE22" s="34"/>
    </row>
    <row r="23" s="1" customFormat="1" ht="47.25" customHeight="1">
      <c r="B23" s="24"/>
      <c r="C23" s="25"/>
      <c r="D23" s="25"/>
      <c r="E23" s="39" t="s">
        <v>38</v>
      </c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25"/>
      <c r="AP23" s="25"/>
      <c r="AQ23" s="25"/>
      <c r="AR23" s="23"/>
      <c r="BE23" s="34"/>
    </row>
    <row r="24" s="1" customFormat="1" ht="6.96" customHeight="1">
      <c r="B24" s="24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3"/>
      <c r="BE24" s="34"/>
    </row>
    <row r="25" s="1" customFormat="1" ht="6.96" customHeight="1">
      <c r="B25" s="24"/>
      <c r="C25" s="25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25"/>
      <c r="AQ25" s="25"/>
      <c r="AR25" s="23"/>
      <c r="BE25" s="34"/>
    </row>
    <row r="26" s="2" customFormat="1" ht="25.92" customHeight="1">
      <c r="A26" s="41"/>
      <c r="B26" s="42"/>
      <c r="C26" s="43"/>
      <c r="D26" s="44" t="s">
        <v>39</v>
      </c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6">
        <f>ROUND(AG54,2)</f>
        <v>0</v>
      </c>
      <c r="AL26" s="45"/>
      <c r="AM26" s="45"/>
      <c r="AN26" s="45"/>
      <c r="AO26" s="45"/>
      <c r="AP26" s="43"/>
      <c r="AQ26" s="43"/>
      <c r="AR26" s="47"/>
      <c r="BE26" s="34"/>
    </row>
    <row r="27" s="2" customFormat="1" ht="6.96" customHeight="1">
      <c r="A27" s="41"/>
      <c r="B27" s="42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7"/>
      <c r="BE27" s="34"/>
    </row>
    <row r="28" s="2" customFormat="1">
      <c r="A28" s="41"/>
      <c r="B28" s="42"/>
      <c r="C28" s="43"/>
      <c r="D28" s="43"/>
      <c r="E28" s="43"/>
      <c r="F28" s="43"/>
      <c r="G28" s="43"/>
      <c r="H28" s="43"/>
      <c r="I28" s="43"/>
      <c r="J28" s="43"/>
      <c r="K28" s="43"/>
      <c r="L28" s="48" t="s">
        <v>40</v>
      </c>
      <c r="M28" s="48"/>
      <c r="N28" s="48"/>
      <c r="O28" s="48"/>
      <c r="P28" s="48"/>
      <c r="Q28" s="43"/>
      <c r="R28" s="43"/>
      <c r="S28" s="43"/>
      <c r="T28" s="43"/>
      <c r="U28" s="43"/>
      <c r="V28" s="43"/>
      <c r="W28" s="48" t="s">
        <v>41</v>
      </c>
      <c r="X28" s="48"/>
      <c r="Y28" s="48"/>
      <c r="Z28" s="48"/>
      <c r="AA28" s="48"/>
      <c r="AB28" s="48"/>
      <c r="AC28" s="48"/>
      <c r="AD28" s="48"/>
      <c r="AE28" s="48"/>
      <c r="AF28" s="43"/>
      <c r="AG28" s="43"/>
      <c r="AH28" s="43"/>
      <c r="AI28" s="43"/>
      <c r="AJ28" s="43"/>
      <c r="AK28" s="48" t="s">
        <v>42</v>
      </c>
      <c r="AL28" s="48"/>
      <c r="AM28" s="48"/>
      <c r="AN28" s="48"/>
      <c r="AO28" s="48"/>
      <c r="AP28" s="43"/>
      <c r="AQ28" s="43"/>
      <c r="AR28" s="47"/>
      <c r="BE28" s="34"/>
    </row>
    <row r="29" s="3" customFormat="1" ht="14.4" customHeight="1">
      <c r="A29" s="3"/>
      <c r="B29" s="49"/>
      <c r="C29" s="50"/>
      <c r="D29" s="35" t="s">
        <v>43</v>
      </c>
      <c r="E29" s="50"/>
      <c r="F29" s="35" t="s">
        <v>44</v>
      </c>
      <c r="G29" s="50"/>
      <c r="H29" s="50"/>
      <c r="I29" s="50"/>
      <c r="J29" s="50"/>
      <c r="K29" s="50"/>
      <c r="L29" s="51">
        <v>0.20999999999999999</v>
      </c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2">
        <f>ROUND(AZ54, 2)</f>
        <v>0</v>
      </c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2">
        <f>ROUND(AV54, 2)</f>
        <v>0</v>
      </c>
      <c r="AL29" s="50"/>
      <c r="AM29" s="50"/>
      <c r="AN29" s="50"/>
      <c r="AO29" s="50"/>
      <c r="AP29" s="50"/>
      <c r="AQ29" s="50"/>
      <c r="AR29" s="53"/>
      <c r="BE29" s="54"/>
    </row>
    <row r="30" s="3" customFormat="1" ht="14.4" customHeight="1">
      <c r="A30" s="3"/>
      <c r="B30" s="49"/>
      <c r="C30" s="50"/>
      <c r="D30" s="50"/>
      <c r="E30" s="50"/>
      <c r="F30" s="35" t="s">
        <v>45</v>
      </c>
      <c r="G30" s="50"/>
      <c r="H30" s="50"/>
      <c r="I30" s="50"/>
      <c r="J30" s="50"/>
      <c r="K30" s="50"/>
      <c r="L30" s="51">
        <v>0.12</v>
      </c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2">
        <f>ROUND(BA54, 2)</f>
        <v>0</v>
      </c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2">
        <f>ROUND(AW54, 2)</f>
        <v>0</v>
      </c>
      <c r="AL30" s="50"/>
      <c r="AM30" s="50"/>
      <c r="AN30" s="50"/>
      <c r="AO30" s="50"/>
      <c r="AP30" s="50"/>
      <c r="AQ30" s="50"/>
      <c r="AR30" s="53"/>
      <c r="BE30" s="54"/>
    </row>
    <row r="31" hidden="1" s="3" customFormat="1" ht="14.4" customHeight="1">
      <c r="A31" s="3"/>
      <c r="B31" s="49"/>
      <c r="C31" s="50"/>
      <c r="D31" s="50"/>
      <c r="E31" s="50"/>
      <c r="F31" s="35" t="s">
        <v>46</v>
      </c>
      <c r="G31" s="50"/>
      <c r="H31" s="50"/>
      <c r="I31" s="50"/>
      <c r="J31" s="50"/>
      <c r="K31" s="50"/>
      <c r="L31" s="51">
        <v>0.20999999999999999</v>
      </c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2">
        <f>ROUND(BB54, 2)</f>
        <v>0</v>
      </c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2">
        <v>0</v>
      </c>
      <c r="AL31" s="50"/>
      <c r="AM31" s="50"/>
      <c r="AN31" s="50"/>
      <c r="AO31" s="50"/>
      <c r="AP31" s="50"/>
      <c r="AQ31" s="50"/>
      <c r="AR31" s="53"/>
      <c r="BE31" s="54"/>
    </row>
    <row r="32" hidden="1" s="3" customFormat="1" ht="14.4" customHeight="1">
      <c r="A32" s="3"/>
      <c r="B32" s="49"/>
      <c r="C32" s="50"/>
      <c r="D32" s="50"/>
      <c r="E32" s="50"/>
      <c r="F32" s="35" t="s">
        <v>47</v>
      </c>
      <c r="G32" s="50"/>
      <c r="H32" s="50"/>
      <c r="I32" s="50"/>
      <c r="J32" s="50"/>
      <c r="K32" s="50"/>
      <c r="L32" s="51">
        <v>0.12</v>
      </c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2">
        <f>ROUND(BC54, 2)</f>
        <v>0</v>
      </c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2">
        <v>0</v>
      </c>
      <c r="AL32" s="50"/>
      <c r="AM32" s="50"/>
      <c r="AN32" s="50"/>
      <c r="AO32" s="50"/>
      <c r="AP32" s="50"/>
      <c r="AQ32" s="50"/>
      <c r="AR32" s="53"/>
      <c r="BE32" s="54"/>
    </row>
    <row r="33" hidden="1" s="3" customFormat="1" ht="14.4" customHeight="1">
      <c r="A33" s="3"/>
      <c r="B33" s="49"/>
      <c r="C33" s="50"/>
      <c r="D33" s="50"/>
      <c r="E33" s="50"/>
      <c r="F33" s="35" t="s">
        <v>48</v>
      </c>
      <c r="G33" s="50"/>
      <c r="H33" s="50"/>
      <c r="I33" s="50"/>
      <c r="J33" s="50"/>
      <c r="K33" s="50"/>
      <c r="L33" s="51">
        <v>0</v>
      </c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2">
        <f>ROUND(BD54, 2)</f>
        <v>0</v>
      </c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2">
        <v>0</v>
      </c>
      <c r="AL33" s="50"/>
      <c r="AM33" s="50"/>
      <c r="AN33" s="50"/>
      <c r="AO33" s="50"/>
      <c r="AP33" s="50"/>
      <c r="AQ33" s="50"/>
      <c r="AR33" s="53"/>
      <c r="BE33" s="3"/>
    </row>
    <row r="34" s="2" customFormat="1" ht="6.96" customHeight="1">
      <c r="A34" s="41"/>
      <c r="B34" s="42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7"/>
      <c r="BE34" s="41"/>
    </row>
    <row r="35" s="2" customFormat="1" ht="25.92" customHeight="1">
      <c r="A35" s="41"/>
      <c r="B35" s="42"/>
      <c r="C35" s="55"/>
      <c r="D35" s="56" t="s">
        <v>49</v>
      </c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8" t="s">
        <v>50</v>
      </c>
      <c r="U35" s="57"/>
      <c r="V35" s="57"/>
      <c r="W35" s="57"/>
      <c r="X35" s="59" t="s">
        <v>51</v>
      </c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60">
        <f>SUM(AK26:AK33)</f>
        <v>0</v>
      </c>
      <c r="AL35" s="57"/>
      <c r="AM35" s="57"/>
      <c r="AN35" s="57"/>
      <c r="AO35" s="61"/>
      <c r="AP35" s="55"/>
      <c r="AQ35" s="55"/>
      <c r="AR35" s="47"/>
      <c r="BE35" s="41"/>
    </row>
    <row r="36" s="2" customFormat="1" ht="6.96" customHeight="1">
      <c r="A36" s="41"/>
      <c r="B36" s="42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7"/>
      <c r="BE36" s="41"/>
    </row>
    <row r="37" s="2" customFormat="1" ht="6.96" customHeight="1">
      <c r="A37" s="41"/>
      <c r="B37" s="62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47"/>
      <c r="BE37" s="41"/>
    </row>
    <row r="41" s="2" customFormat="1" ht="6.96" customHeight="1">
      <c r="A41" s="41"/>
      <c r="B41" s="64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47"/>
      <c r="BE41" s="41"/>
    </row>
    <row r="42" s="2" customFormat="1" ht="24.96" customHeight="1">
      <c r="A42" s="41"/>
      <c r="B42" s="42"/>
      <c r="C42" s="26" t="s">
        <v>52</v>
      </c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7"/>
      <c r="BE42" s="41"/>
    </row>
    <row r="43" s="2" customFormat="1" ht="6.96" customHeight="1">
      <c r="A43" s="41"/>
      <c r="B43" s="42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7"/>
      <c r="BE43" s="41"/>
    </row>
    <row r="44" s="4" customFormat="1" ht="12" customHeight="1">
      <c r="A44" s="4"/>
      <c r="B44" s="66"/>
      <c r="C44" s="35" t="s">
        <v>13</v>
      </c>
      <c r="D44" s="67"/>
      <c r="E44" s="67"/>
      <c r="F44" s="67"/>
      <c r="G44" s="67"/>
      <c r="H44" s="67"/>
      <c r="I44" s="67"/>
      <c r="J44" s="67"/>
      <c r="K44" s="67"/>
      <c r="L44" s="67" t="str">
        <f>K5</f>
        <v>202508a</v>
      </c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8"/>
      <c r="BE44" s="4"/>
    </row>
    <row r="45" s="5" customFormat="1" ht="36.96" customHeight="1">
      <c r="A45" s="5"/>
      <c r="B45" s="69"/>
      <c r="C45" s="70" t="s">
        <v>16</v>
      </c>
      <c r="D45" s="71"/>
      <c r="E45" s="71"/>
      <c r="F45" s="71"/>
      <c r="G45" s="71"/>
      <c r="H45" s="71"/>
      <c r="I45" s="71"/>
      <c r="J45" s="71"/>
      <c r="K45" s="71"/>
      <c r="L45" s="72" t="str">
        <f>K6</f>
        <v>PŘÍSTAVBA A STAVEBNÍ ÚPRAVY ŠATEN SK VĚTROVY</v>
      </c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3"/>
      <c r="BE45" s="5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7"/>
      <c r="BE46" s="41"/>
    </row>
    <row r="47" s="2" customFormat="1" ht="12" customHeight="1">
      <c r="A47" s="41"/>
      <c r="B47" s="42"/>
      <c r="C47" s="35" t="s">
        <v>21</v>
      </c>
      <c r="D47" s="43"/>
      <c r="E47" s="43"/>
      <c r="F47" s="43"/>
      <c r="G47" s="43"/>
      <c r="H47" s="43"/>
      <c r="I47" s="43"/>
      <c r="J47" s="43"/>
      <c r="K47" s="43"/>
      <c r="L47" s="74" t="str">
        <f>IF(K8="","",K8)</f>
        <v>Tábor</v>
      </c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35" t="s">
        <v>23</v>
      </c>
      <c r="AJ47" s="43"/>
      <c r="AK47" s="43"/>
      <c r="AL47" s="43"/>
      <c r="AM47" s="75" t="str">
        <f>IF(AN8= "","",AN8)</f>
        <v>23. 10. 2025</v>
      </c>
      <c r="AN47" s="75"/>
      <c r="AO47" s="43"/>
      <c r="AP47" s="43"/>
      <c r="AQ47" s="43"/>
      <c r="AR47" s="47"/>
      <c r="B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7"/>
      <c r="BE48" s="41"/>
    </row>
    <row r="49" s="2" customFormat="1" ht="15.15" customHeight="1">
      <c r="A49" s="41"/>
      <c r="B49" s="42"/>
      <c r="C49" s="35" t="s">
        <v>25</v>
      </c>
      <c r="D49" s="43"/>
      <c r="E49" s="43"/>
      <c r="F49" s="43"/>
      <c r="G49" s="43"/>
      <c r="H49" s="43"/>
      <c r="I49" s="43"/>
      <c r="J49" s="43"/>
      <c r="K49" s="43"/>
      <c r="L49" s="67" t="str">
        <f>IF(E11= "","",E11)</f>
        <v>MĚSTO TÁBOR</v>
      </c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35" t="s">
        <v>31</v>
      </c>
      <c r="AJ49" s="43"/>
      <c r="AK49" s="43"/>
      <c r="AL49" s="43"/>
      <c r="AM49" s="76" t="str">
        <f>IF(E17="","",E17)</f>
        <v>Graphic PRO s.r.o.</v>
      </c>
      <c r="AN49" s="67"/>
      <c r="AO49" s="67"/>
      <c r="AP49" s="67"/>
      <c r="AQ49" s="43"/>
      <c r="AR49" s="47"/>
      <c r="AS49" s="77" t="s">
        <v>53</v>
      </c>
      <c r="AT49" s="78"/>
      <c r="AU49" s="79"/>
      <c r="AV49" s="79"/>
      <c r="AW49" s="79"/>
      <c r="AX49" s="79"/>
      <c r="AY49" s="79"/>
      <c r="AZ49" s="79"/>
      <c r="BA49" s="79"/>
      <c r="BB49" s="79"/>
      <c r="BC49" s="79"/>
      <c r="BD49" s="80"/>
      <c r="BE49" s="41"/>
    </row>
    <row r="50" s="2" customFormat="1" ht="15.15" customHeight="1">
      <c r="A50" s="41"/>
      <c r="B50" s="42"/>
      <c r="C50" s="35" t="s">
        <v>29</v>
      </c>
      <c r="D50" s="43"/>
      <c r="E50" s="43"/>
      <c r="F50" s="43"/>
      <c r="G50" s="43"/>
      <c r="H50" s="43"/>
      <c r="I50" s="43"/>
      <c r="J50" s="43"/>
      <c r="K50" s="43"/>
      <c r="L50" s="67" t="str">
        <f>IF(E14= "Vyplň údaj","",E14)</f>
        <v/>
      </c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35" t="s">
        <v>35</v>
      </c>
      <c r="AJ50" s="43"/>
      <c r="AK50" s="43"/>
      <c r="AL50" s="43"/>
      <c r="AM50" s="76" t="str">
        <f>IF(E20="","",E20)</f>
        <v xml:space="preserve"> </v>
      </c>
      <c r="AN50" s="67"/>
      <c r="AO50" s="67"/>
      <c r="AP50" s="67"/>
      <c r="AQ50" s="43"/>
      <c r="AR50" s="47"/>
      <c r="AS50" s="81"/>
      <c r="AT50" s="82"/>
      <c r="AU50" s="83"/>
      <c r="AV50" s="83"/>
      <c r="AW50" s="83"/>
      <c r="AX50" s="83"/>
      <c r="AY50" s="83"/>
      <c r="AZ50" s="83"/>
      <c r="BA50" s="83"/>
      <c r="BB50" s="83"/>
      <c r="BC50" s="83"/>
      <c r="BD50" s="84"/>
      <c r="BE50" s="41"/>
    </row>
    <row r="51" s="2" customFormat="1" ht="10.8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7"/>
      <c r="AS51" s="85"/>
      <c r="AT51" s="86"/>
      <c r="AU51" s="87"/>
      <c r="AV51" s="87"/>
      <c r="AW51" s="87"/>
      <c r="AX51" s="87"/>
      <c r="AY51" s="87"/>
      <c r="AZ51" s="87"/>
      <c r="BA51" s="87"/>
      <c r="BB51" s="87"/>
      <c r="BC51" s="87"/>
      <c r="BD51" s="88"/>
      <c r="BE51" s="41"/>
    </row>
    <row r="52" s="2" customFormat="1" ht="29.28" customHeight="1">
      <c r="A52" s="41"/>
      <c r="B52" s="42"/>
      <c r="C52" s="89" t="s">
        <v>54</v>
      </c>
      <c r="D52" s="90"/>
      <c r="E52" s="90"/>
      <c r="F52" s="90"/>
      <c r="G52" s="90"/>
      <c r="H52" s="91"/>
      <c r="I52" s="92" t="s">
        <v>55</v>
      </c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3" t="s">
        <v>56</v>
      </c>
      <c r="AH52" s="90"/>
      <c r="AI52" s="90"/>
      <c r="AJ52" s="90"/>
      <c r="AK52" s="90"/>
      <c r="AL52" s="90"/>
      <c r="AM52" s="90"/>
      <c r="AN52" s="92" t="s">
        <v>57</v>
      </c>
      <c r="AO52" s="90"/>
      <c r="AP52" s="90"/>
      <c r="AQ52" s="94" t="s">
        <v>58</v>
      </c>
      <c r="AR52" s="47"/>
      <c r="AS52" s="95" t="s">
        <v>59</v>
      </c>
      <c r="AT52" s="96" t="s">
        <v>60</v>
      </c>
      <c r="AU52" s="96" t="s">
        <v>61</v>
      </c>
      <c r="AV52" s="96" t="s">
        <v>62</v>
      </c>
      <c r="AW52" s="96" t="s">
        <v>63</v>
      </c>
      <c r="AX52" s="96" t="s">
        <v>64</v>
      </c>
      <c r="AY52" s="96" t="s">
        <v>65</v>
      </c>
      <c r="AZ52" s="96" t="s">
        <v>66</v>
      </c>
      <c r="BA52" s="96" t="s">
        <v>67</v>
      </c>
      <c r="BB52" s="96" t="s">
        <v>68</v>
      </c>
      <c r="BC52" s="96" t="s">
        <v>69</v>
      </c>
      <c r="BD52" s="97" t="s">
        <v>70</v>
      </c>
      <c r="BE52" s="41"/>
    </row>
    <row r="53" s="2" customFormat="1" ht="10.8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7"/>
      <c r="AS53" s="98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100"/>
      <c r="BE53" s="41"/>
    </row>
    <row r="54" s="6" customFormat="1" ht="32.4" customHeight="1">
      <c r="A54" s="6"/>
      <c r="B54" s="101"/>
      <c r="C54" s="102" t="s">
        <v>71</v>
      </c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4">
        <f>ROUND(AG55+AG62+AG71+SUM(AG74:AG80),2)</f>
        <v>0</v>
      </c>
      <c r="AH54" s="104"/>
      <c r="AI54" s="104"/>
      <c r="AJ54" s="104"/>
      <c r="AK54" s="104"/>
      <c r="AL54" s="104"/>
      <c r="AM54" s="104"/>
      <c r="AN54" s="105">
        <f>SUM(AG54,AT54)</f>
        <v>0</v>
      </c>
      <c r="AO54" s="105"/>
      <c r="AP54" s="105"/>
      <c r="AQ54" s="106" t="s">
        <v>19</v>
      </c>
      <c r="AR54" s="107"/>
      <c r="AS54" s="108">
        <f>ROUND(AS55+AS62+AS71+SUM(AS74:AS80),2)</f>
        <v>0</v>
      </c>
      <c r="AT54" s="109">
        <f>ROUND(SUM(AV54:AW54),2)</f>
        <v>0</v>
      </c>
      <c r="AU54" s="110">
        <f>ROUND(AU55+AU62+AU71+SUM(AU74:AU80),5)</f>
        <v>0</v>
      </c>
      <c r="AV54" s="109">
        <f>ROUND(AZ54*L29,2)</f>
        <v>0</v>
      </c>
      <c r="AW54" s="109">
        <f>ROUND(BA54*L30,2)</f>
        <v>0</v>
      </c>
      <c r="AX54" s="109">
        <f>ROUND(BB54*L29,2)</f>
        <v>0</v>
      </c>
      <c r="AY54" s="109">
        <f>ROUND(BC54*L30,2)</f>
        <v>0</v>
      </c>
      <c r="AZ54" s="109">
        <f>ROUND(AZ55+AZ62+AZ71+SUM(AZ74:AZ80),2)</f>
        <v>0</v>
      </c>
      <c r="BA54" s="109">
        <f>ROUND(BA55+BA62+BA71+SUM(BA74:BA80),2)</f>
        <v>0</v>
      </c>
      <c r="BB54" s="109">
        <f>ROUND(BB55+BB62+BB71+SUM(BB74:BB80),2)</f>
        <v>0</v>
      </c>
      <c r="BC54" s="109">
        <f>ROUND(BC55+BC62+BC71+SUM(BC74:BC80),2)</f>
        <v>0</v>
      </c>
      <c r="BD54" s="111">
        <f>ROUND(BD55+BD62+BD71+SUM(BD74:BD80),2)</f>
        <v>0</v>
      </c>
      <c r="BE54" s="6"/>
      <c r="BS54" s="112" t="s">
        <v>72</v>
      </c>
      <c r="BT54" s="112" t="s">
        <v>73</v>
      </c>
      <c r="BU54" s="113" t="s">
        <v>74</v>
      </c>
      <c r="BV54" s="112" t="s">
        <v>75</v>
      </c>
      <c r="BW54" s="112" t="s">
        <v>5</v>
      </c>
      <c r="BX54" s="112" t="s">
        <v>76</v>
      </c>
      <c r="CL54" s="112" t="s">
        <v>19</v>
      </c>
    </row>
    <row r="55" s="7" customFormat="1" ht="24.75" customHeight="1">
      <c r="A55" s="7"/>
      <c r="B55" s="114"/>
      <c r="C55" s="115"/>
      <c r="D55" s="116" t="s">
        <v>77</v>
      </c>
      <c r="E55" s="116"/>
      <c r="F55" s="116"/>
      <c r="G55" s="116"/>
      <c r="H55" s="116"/>
      <c r="I55" s="117"/>
      <c r="J55" s="116" t="s">
        <v>78</v>
      </c>
      <c r="K55" s="116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6"/>
      <c r="W55" s="116"/>
      <c r="X55" s="116"/>
      <c r="Y55" s="116"/>
      <c r="Z55" s="116"/>
      <c r="AA55" s="116"/>
      <c r="AB55" s="116"/>
      <c r="AC55" s="116"/>
      <c r="AD55" s="116"/>
      <c r="AE55" s="116"/>
      <c r="AF55" s="116"/>
      <c r="AG55" s="118">
        <f>ROUND(SUM(AG56:AG61),2)</f>
        <v>0</v>
      </c>
      <c r="AH55" s="117"/>
      <c r="AI55" s="117"/>
      <c r="AJ55" s="117"/>
      <c r="AK55" s="117"/>
      <c r="AL55" s="117"/>
      <c r="AM55" s="117"/>
      <c r="AN55" s="119">
        <f>SUM(AG55,AT55)</f>
        <v>0</v>
      </c>
      <c r="AO55" s="117"/>
      <c r="AP55" s="117"/>
      <c r="AQ55" s="120" t="s">
        <v>79</v>
      </c>
      <c r="AR55" s="121"/>
      <c r="AS55" s="122">
        <f>ROUND(SUM(AS56:AS61),2)</f>
        <v>0</v>
      </c>
      <c r="AT55" s="123">
        <f>ROUND(SUM(AV55:AW55),2)</f>
        <v>0</v>
      </c>
      <c r="AU55" s="124">
        <f>ROUND(SUM(AU56:AU61),5)</f>
        <v>0</v>
      </c>
      <c r="AV55" s="123">
        <f>ROUND(AZ55*L29,2)</f>
        <v>0</v>
      </c>
      <c r="AW55" s="123">
        <f>ROUND(BA55*L30,2)</f>
        <v>0</v>
      </c>
      <c r="AX55" s="123">
        <f>ROUND(BB55*L29,2)</f>
        <v>0</v>
      </c>
      <c r="AY55" s="123">
        <f>ROUND(BC55*L30,2)</f>
        <v>0</v>
      </c>
      <c r="AZ55" s="123">
        <f>ROUND(SUM(AZ56:AZ61),2)</f>
        <v>0</v>
      </c>
      <c r="BA55" s="123">
        <f>ROUND(SUM(BA56:BA61),2)</f>
        <v>0</v>
      </c>
      <c r="BB55" s="123">
        <f>ROUND(SUM(BB56:BB61),2)</f>
        <v>0</v>
      </c>
      <c r="BC55" s="123">
        <f>ROUND(SUM(BC56:BC61),2)</f>
        <v>0</v>
      </c>
      <c r="BD55" s="125">
        <f>ROUND(SUM(BD56:BD61),2)</f>
        <v>0</v>
      </c>
      <c r="BE55" s="7"/>
      <c r="BS55" s="126" t="s">
        <v>72</v>
      </c>
      <c r="BT55" s="126" t="s">
        <v>80</v>
      </c>
      <c r="BU55" s="126" t="s">
        <v>74</v>
      </c>
      <c r="BV55" s="126" t="s">
        <v>75</v>
      </c>
      <c r="BW55" s="126" t="s">
        <v>81</v>
      </c>
      <c r="BX55" s="126" t="s">
        <v>5</v>
      </c>
      <c r="CL55" s="126" t="s">
        <v>19</v>
      </c>
      <c r="CM55" s="126" t="s">
        <v>82</v>
      </c>
    </row>
    <row r="56" s="4" customFormat="1" ht="16.5" customHeight="1">
      <c r="A56" s="127" t="s">
        <v>83</v>
      </c>
      <c r="B56" s="66"/>
      <c r="C56" s="128"/>
      <c r="D56" s="128"/>
      <c r="E56" s="129" t="s">
        <v>84</v>
      </c>
      <c r="F56" s="129"/>
      <c r="G56" s="129"/>
      <c r="H56" s="129"/>
      <c r="I56" s="129"/>
      <c r="J56" s="128"/>
      <c r="K56" s="129" t="s">
        <v>85</v>
      </c>
      <c r="L56" s="129"/>
      <c r="M56" s="129"/>
      <c r="N56" s="129"/>
      <c r="O56" s="129"/>
      <c r="P56" s="129"/>
      <c r="Q56" s="129"/>
      <c r="R56" s="129"/>
      <c r="S56" s="129"/>
      <c r="T56" s="129"/>
      <c r="U56" s="129"/>
      <c r="V56" s="129"/>
      <c r="W56" s="129"/>
      <c r="X56" s="129"/>
      <c r="Y56" s="129"/>
      <c r="Z56" s="129"/>
      <c r="AA56" s="129"/>
      <c r="AB56" s="129"/>
      <c r="AC56" s="129"/>
      <c r="AD56" s="129"/>
      <c r="AE56" s="129"/>
      <c r="AF56" s="129"/>
      <c r="AG56" s="130">
        <f>'01 - Bourací práce'!J32</f>
        <v>0</v>
      </c>
      <c r="AH56" s="128"/>
      <c r="AI56" s="128"/>
      <c r="AJ56" s="128"/>
      <c r="AK56" s="128"/>
      <c r="AL56" s="128"/>
      <c r="AM56" s="128"/>
      <c r="AN56" s="130">
        <f>SUM(AG56,AT56)</f>
        <v>0</v>
      </c>
      <c r="AO56" s="128"/>
      <c r="AP56" s="128"/>
      <c r="AQ56" s="131" t="s">
        <v>86</v>
      </c>
      <c r="AR56" s="68"/>
      <c r="AS56" s="132">
        <v>0</v>
      </c>
      <c r="AT56" s="133">
        <f>ROUND(SUM(AV56:AW56),2)</f>
        <v>0</v>
      </c>
      <c r="AU56" s="134">
        <f>'01 - Bourací práce'!P98</f>
        <v>0</v>
      </c>
      <c r="AV56" s="133">
        <f>'01 - Bourací práce'!J35</f>
        <v>0</v>
      </c>
      <c r="AW56" s="133">
        <f>'01 - Bourací práce'!J36</f>
        <v>0</v>
      </c>
      <c r="AX56" s="133">
        <f>'01 - Bourací práce'!J37</f>
        <v>0</v>
      </c>
      <c r="AY56" s="133">
        <f>'01 - Bourací práce'!J38</f>
        <v>0</v>
      </c>
      <c r="AZ56" s="133">
        <f>'01 - Bourací práce'!F35</f>
        <v>0</v>
      </c>
      <c r="BA56" s="133">
        <f>'01 - Bourací práce'!F36</f>
        <v>0</v>
      </c>
      <c r="BB56" s="133">
        <f>'01 - Bourací práce'!F37</f>
        <v>0</v>
      </c>
      <c r="BC56" s="133">
        <f>'01 - Bourací práce'!F38</f>
        <v>0</v>
      </c>
      <c r="BD56" s="135">
        <f>'01 - Bourací práce'!F39</f>
        <v>0</v>
      </c>
      <c r="BE56" s="4"/>
      <c r="BT56" s="136" t="s">
        <v>82</v>
      </c>
      <c r="BV56" s="136" t="s">
        <v>75</v>
      </c>
      <c r="BW56" s="136" t="s">
        <v>87</v>
      </c>
      <c r="BX56" s="136" t="s">
        <v>81</v>
      </c>
      <c r="CL56" s="136" t="s">
        <v>19</v>
      </c>
    </row>
    <row r="57" s="4" customFormat="1" ht="16.5" customHeight="1">
      <c r="A57" s="127" t="s">
        <v>83</v>
      </c>
      <c r="B57" s="66"/>
      <c r="C57" s="128"/>
      <c r="D57" s="128"/>
      <c r="E57" s="129" t="s">
        <v>88</v>
      </c>
      <c r="F57" s="129"/>
      <c r="G57" s="129"/>
      <c r="H57" s="129"/>
      <c r="I57" s="129"/>
      <c r="J57" s="128"/>
      <c r="K57" s="129" t="s">
        <v>89</v>
      </c>
      <c r="L57" s="129"/>
      <c r="M57" s="129"/>
      <c r="N57" s="129"/>
      <c r="O57" s="129"/>
      <c r="P57" s="129"/>
      <c r="Q57" s="129"/>
      <c r="R57" s="129"/>
      <c r="S57" s="129"/>
      <c r="T57" s="129"/>
      <c r="U57" s="129"/>
      <c r="V57" s="129"/>
      <c r="W57" s="129"/>
      <c r="X57" s="129"/>
      <c r="Y57" s="129"/>
      <c r="Z57" s="129"/>
      <c r="AA57" s="129"/>
      <c r="AB57" s="129"/>
      <c r="AC57" s="129"/>
      <c r="AD57" s="129"/>
      <c r="AE57" s="129"/>
      <c r="AF57" s="129"/>
      <c r="AG57" s="130">
        <f>'02 - Nové konstrukce'!J32</f>
        <v>0</v>
      </c>
      <c r="AH57" s="128"/>
      <c r="AI57" s="128"/>
      <c r="AJ57" s="128"/>
      <c r="AK57" s="128"/>
      <c r="AL57" s="128"/>
      <c r="AM57" s="128"/>
      <c r="AN57" s="130">
        <f>SUM(AG57,AT57)</f>
        <v>0</v>
      </c>
      <c r="AO57" s="128"/>
      <c r="AP57" s="128"/>
      <c r="AQ57" s="131" t="s">
        <v>86</v>
      </c>
      <c r="AR57" s="68"/>
      <c r="AS57" s="132">
        <v>0</v>
      </c>
      <c r="AT57" s="133">
        <f>ROUND(SUM(AV57:AW57),2)</f>
        <v>0</v>
      </c>
      <c r="AU57" s="134">
        <f>'02 - Nové konstrukce'!P99</f>
        <v>0</v>
      </c>
      <c r="AV57" s="133">
        <f>'02 - Nové konstrukce'!J35</f>
        <v>0</v>
      </c>
      <c r="AW57" s="133">
        <f>'02 - Nové konstrukce'!J36</f>
        <v>0</v>
      </c>
      <c r="AX57" s="133">
        <f>'02 - Nové konstrukce'!J37</f>
        <v>0</v>
      </c>
      <c r="AY57" s="133">
        <f>'02 - Nové konstrukce'!J38</f>
        <v>0</v>
      </c>
      <c r="AZ57" s="133">
        <f>'02 - Nové konstrukce'!F35</f>
        <v>0</v>
      </c>
      <c r="BA57" s="133">
        <f>'02 - Nové konstrukce'!F36</f>
        <v>0</v>
      </c>
      <c r="BB57" s="133">
        <f>'02 - Nové konstrukce'!F37</f>
        <v>0</v>
      </c>
      <c r="BC57" s="133">
        <f>'02 - Nové konstrukce'!F38</f>
        <v>0</v>
      </c>
      <c r="BD57" s="135">
        <f>'02 - Nové konstrukce'!F39</f>
        <v>0</v>
      </c>
      <c r="BE57" s="4"/>
      <c r="BT57" s="136" t="s">
        <v>82</v>
      </c>
      <c r="BV57" s="136" t="s">
        <v>75</v>
      </c>
      <c r="BW57" s="136" t="s">
        <v>90</v>
      </c>
      <c r="BX57" s="136" t="s">
        <v>81</v>
      </c>
      <c r="CL57" s="136" t="s">
        <v>19</v>
      </c>
    </row>
    <row r="58" s="4" customFormat="1" ht="16.5" customHeight="1">
      <c r="A58" s="127" t="s">
        <v>83</v>
      </c>
      <c r="B58" s="66"/>
      <c r="C58" s="128"/>
      <c r="D58" s="128"/>
      <c r="E58" s="129" t="s">
        <v>91</v>
      </c>
      <c r="F58" s="129"/>
      <c r="G58" s="129"/>
      <c r="H58" s="129"/>
      <c r="I58" s="129"/>
      <c r="J58" s="128"/>
      <c r="K58" s="129" t="s">
        <v>92</v>
      </c>
      <c r="L58" s="129"/>
      <c r="M58" s="129"/>
      <c r="N58" s="129"/>
      <c r="O58" s="129"/>
      <c r="P58" s="129"/>
      <c r="Q58" s="129"/>
      <c r="R58" s="129"/>
      <c r="S58" s="129"/>
      <c r="T58" s="129"/>
      <c r="U58" s="129"/>
      <c r="V58" s="129"/>
      <c r="W58" s="129"/>
      <c r="X58" s="129"/>
      <c r="Y58" s="129"/>
      <c r="Z58" s="129"/>
      <c r="AA58" s="129"/>
      <c r="AB58" s="129"/>
      <c r="AC58" s="129"/>
      <c r="AD58" s="129"/>
      <c r="AE58" s="129"/>
      <c r="AF58" s="129"/>
      <c r="AG58" s="130">
        <f>'03 - ZTI'!J32</f>
        <v>0</v>
      </c>
      <c r="AH58" s="128"/>
      <c r="AI58" s="128"/>
      <c r="AJ58" s="128"/>
      <c r="AK58" s="128"/>
      <c r="AL58" s="128"/>
      <c r="AM58" s="128"/>
      <c r="AN58" s="130">
        <f>SUM(AG58,AT58)</f>
        <v>0</v>
      </c>
      <c r="AO58" s="128"/>
      <c r="AP58" s="128"/>
      <c r="AQ58" s="131" t="s">
        <v>86</v>
      </c>
      <c r="AR58" s="68"/>
      <c r="AS58" s="132">
        <v>0</v>
      </c>
      <c r="AT58" s="133">
        <f>ROUND(SUM(AV58:AW58),2)</f>
        <v>0</v>
      </c>
      <c r="AU58" s="134">
        <f>'03 - ZTI'!P94</f>
        <v>0</v>
      </c>
      <c r="AV58" s="133">
        <f>'03 - ZTI'!J35</f>
        <v>0</v>
      </c>
      <c r="AW58" s="133">
        <f>'03 - ZTI'!J36</f>
        <v>0</v>
      </c>
      <c r="AX58" s="133">
        <f>'03 - ZTI'!J37</f>
        <v>0</v>
      </c>
      <c r="AY58" s="133">
        <f>'03 - ZTI'!J38</f>
        <v>0</v>
      </c>
      <c r="AZ58" s="133">
        <f>'03 - ZTI'!F35</f>
        <v>0</v>
      </c>
      <c r="BA58" s="133">
        <f>'03 - ZTI'!F36</f>
        <v>0</v>
      </c>
      <c r="BB58" s="133">
        <f>'03 - ZTI'!F37</f>
        <v>0</v>
      </c>
      <c r="BC58" s="133">
        <f>'03 - ZTI'!F38</f>
        <v>0</v>
      </c>
      <c r="BD58" s="135">
        <f>'03 - ZTI'!F39</f>
        <v>0</v>
      </c>
      <c r="BE58" s="4"/>
      <c r="BT58" s="136" t="s">
        <v>82</v>
      </c>
      <c r="BV58" s="136" t="s">
        <v>75</v>
      </c>
      <c r="BW58" s="136" t="s">
        <v>93</v>
      </c>
      <c r="BX58" s="136" t="s">
        <v>81</v>
      </c>
      <c r="CL58" s="136" t="s">
        <v>19</v>
      </c>
    </row>
    <row r="59" s="4" customFormat="1" ht="16.5" customHeight="1">
      <c r="A59" s="127" t="s">
        <v>83</v>
      </c>
      <c r="B59" s="66"/>
      <c r="C59" s="128"/>
      <c r="D59" s="128"/>
      <c r="E59" s="129" t="s">
        <v>94</v>
      </c>
      <c r="F59" s="129"/>
      <c r="G59" s="129"/>
      <c r="H59" s="129"/>
      <c r="I59" s="129"/>
      <c r="J59" s="128"/>
      <c r="K59" s="129" t="s">
        <v>95</v>
      </c>
      <c r="L59" s="129"/>
      <c r="M59" s="129"/>
      <c r="N59" s="129"/>
      <c r="O59" s="129"/>
      <c r="P59" s="129"/>
      <c r="Q59" s="129"/>
      <c r="R59" s="129"/>
      <c r="S59" s="129"/>
      <c r="T59" s="129"/>
      <c r="U59" s="129"/>
      <c r="V59" s="129"/>
      <c r="W59" s="129"/>
      <c r="X59" s="129"/>
      <c r="Y59" s="129"/>
      <c r="Z59" s="129"/>
      <c r="AA59" s="129"/>
      <c r="AB59" s="129"/>
      <c r="AC59" s="129"/>
      <c r="AD59" s="129"/>
      <c r="AE59" s="129"/>
      <c r="AF59" s="129"/>
      <c r="AG59" s="130">
        <f>'04 - ÚT'!J32</f>
        <v>0</v>
      </c>
      <c r="AH59" s="128"/>
      <c r="AI59" s="128"/>
      <c r="AJ59" s="128"/>
      <c r="AK59" s="128"/>
      <c r="AL59" s="128"/>
      <c r="AM59" s="128"/>
      <c r="AN59" s="130">
        <f>SUM(AG59,AT59)</f>
        <v>0</v>
      </c>
      <c r="AO59" s="128"/>
      <c r="AP59" s="128"/>
      <c r="AQ59" s="131" t="s">
        <v>86</v>
      </c>
      <c r="AR59" s="68"/>
      <c r="AS59" s="132">
        <v>0</v>
      </c>
      <c r="AT59" s="133">
        <f>ROUND(SUM(AV59:AW59),2)</f>
        <v>0</v>
      </c>
      <c r="AU59" s="134">
        <f>'04 - ÚT'!P89</f>
        <v>0</v>
      </c>
      <c r="AV59" s="133">
        <f>'04 - ÚT'!J35</f>
        <v>0</v>
      </c>
      <c r="AW59" s="133">
        <f>'04 - ÚT'!J36</f>
        <v>0</v>
      </c>
      <c r="AX59" s="133">
        <f>'04 - ÚT'!J37</f>
        <v>0</v>
      </c>
      <c r="AY59" s="133">
        <f>'04 - ÚT'!J38</f>
        <v>0</v>
      </c>
      <c r="AZ59" s="133">
        <f>'04 - ÚT'!F35</f>
        <v>0</v>
      </c>
      <c r="BA59" s="133">
        <f>'04 - ÚT'!F36</f>
        <v>0</v>
      </c>
      <c r="BB59" s="133">
        <f>'04 - ÚT'!F37</f>
        <v>0</v>
      </c>
      <c r="BC59" s="133">
        <f>'04 - ÚT'!F38</f>
        <v>0</v>
      </c>
      <c r="BD59" s="135">
        <f>'04 - ÚT'!F39</f>
        <v>0</v>
      </c>
      <c r="BE59" s="4"/>
      <c r="BT59" s="136" t="s">
        <v>82</v>
      </c>
      <c r="BV59" s="136" t="s">
        <v>75</v>
      </c>
      <c r="BW59" s="136" t="s">
        <v>96</v>
      </c>
      <c r="BX59" s="136" t="s">
        <v>81</v>
      </c>
      <c r="CL59" s="136" t="s">
        <v>19</v>
      </c>
    </row>
    <row r="60" s="4" customFormat="1" ht="16.5" customHeight="1">
      <c r="A60" s="127" t="s">
        <v>83</v>
      </c>
      <c r="B60" s="66"/>
      <c r="C60" s="128"/>
      <c r="D60" s="128"/>
      <c r="E60" s="129" t="s">
        <v>97</v>
      </c>
      <c r="F60" s="129"/>
      <c r="G60" s="129"/>
      <c r="H60" s="129"/>
      <c r="I60" s="129"/>
      <c r="J60" s="128"/>
      <c r="K60" s="129" t="s">
        <v>98</v>
      </c>
      <c r="L60" s="129"/>
      <c r="M60" s="129"/>
      <c r="N60" s="129"/>
      <c r="O60" s="129"/>
      <c r="P60" s="129"/>
      <c r="Q60" s="129"/>
      <c r="R60" s="129"/>
      <c r="S60" s="129"/>
      <c r="T60" s="129"/>
      <c r="U60" s="129"/>
      <c r="V60" s="129"/>
      <c r="W60" s="129"/>
      <c r="X60" s="129"/>
      <c r="Y60" s="129"/>
      <c r="Z60" s="129"/>
      <c r="AA60" s="129"/>
      <c r="AB60" s="129"/>
      <c r="AC60" s="129"/>
      <c r="AD60" s="129"/>
      <c r="AE60" s="129"/>
      <c r="AF60" s="129"/>
      <c r="AG60" s="130">
        <f>'05 - VZT'!J32</f>
        <v>0</v>
      </c>
      <c r="AH60" s="128"/>
      <c r="AI60" s="128"/>
      <c r="AJ60" s="128"/>
      <c r="AK60" s="128"/>
      <c r="AL60" s="128"/>
      <c r="AM60" s="128"/>
      <c r="AN60" s="130">
        <f>SUM(AG60,AT60)</f>
        <v>0</v>
      </c>
      <c r="AO60" s="128"/>
      <c r="AP60" s="128"/>
      <c r="AQ60" s="131" t="s">
        <v>86</v>
      </c>
      <c r="AR60" s="68"/>
      <c r="AS60" s="132">
        <v>0</v>
      </c>
      <c r="AT60" s="133">
        <f>ROUND(SUM(AV60:AW60),2)</f>
        <v>0</v>
      </c>
      <c r="AU60" s="134">
        <f>'05 - VZT'!P86</f>
        <v>0</v>
      </c>
      <c r="AV60" s="133">
        <f>'05 - VZT'!J35</f>
        <v>0</v>
      </c>
      <c r="AW60" s="133">
        <f>'05 - VZT'!J36</f>
        <v>0</v>
      </c>
      <c r="AX60" s="133">
        <f>'05 - VZT'!J37</f>
        <v>0</v>
      </c>
      <c r="AY60" s="133">
        <f>'05 - VZT'!J38</f>
        <v>0</v>
      </c>
      <c r="AZ60" s="133">
        <f>'05 - VZT'!F35</f>
        <v>0</v>
      </c>
      <c r="BA60" s="133">
        <f>'05 - VZT'!F36</f>
        <v>0</v>
      </c>
      <c r="BB60" s="133">
        <f>'05 - VZT'!F37</f>
        <v>0</v>
      </c>
      <c r="BC60" s="133">
        <f>'05 - VZT'!F38</f>
        <v>0</v>
      </c>
      <c r="BD60" s="135">
        <f>'05 - VZT'!F39</f>
        <v>0</v>
      </c>
      <c r="BE60" s="4"/>
      <c r="BT60" s="136" t="s">
        <v>82</v>
      </c>
      <c r="BV60" s="136" t="s">
        <v>75</v>
      </c>
      <c r="BW60" s="136" t="s">
        <v>99</v>
      </c>
      <c r="BX60" s="136" t="s">
        <v>81</v>
      </c>
      <c r="CL60" s="136" t="s">
        <v>19</v>
      </c>
    </row>
    <row r="61" s="4" customFormat="1" ht="16.5" customHeight="1">
      <c r="A61" s="127" t="s">
        <v>83</v>
      </c>
      <c r="B61" s="66"/>
      <c r="C61" s="128"/>
      <c r="D61" s="128"/>
      <c r="E61" s="129" t="s">
        <v>100</v>
      </c>
      <c r="F61" s="129"/>
      <c r="G61" s="129"/>
      <c r="H61" s="129"/>
      <c r="I61" s="129"/>
      <c r="J61" s="128"/>
      <c r="K61" s="129" t="s">
        <v>101</v>
      </c>
      <c r="L61" s="129"/>
      <c r="M61" s="129"/>
      <c r="N61" s="129"/>
      <c r="O61" s="129"/>
      <c r="P61" s="129"/>
      <c r="Q61" s="129"/>
      <c r="R61" s="129"/>
      <c r="S61" s="129"/>
      <c r="T61" s="129"/>
      <c r="U61" s="129"/>
      <c r="V61" s="129"/>
      <c r="W61" s="129"/>
      <c r="X61" s="129"/>
      <c r="Y61" s="129"/>
      <c r="Z61" s="129"/>
      <c r="AA61" s="129"/>
      <c r="AB61" s="129"/>
      <c r="AC61" s="129"/>
      <c r="AD61" s="129"/>
      <c r="AE61" s="129"/>
      <c r="AF61" s="129"/>
      <c r="AG61" s="130">
        <f>'06 - Elektro'!J32</f>
        <v>0</v>
      </c>
      <c r="AH61" s="128"/>
      <c r="AI61" s="128"/>
      <c r="AJ61" s="128"/>
      <c r="AK61" s="128"/>
      <c r="AL61" s="128"/>
      <c r="AM61" s="128"/>
      <c r="AN61" s="130">
        <f>SUM(AG61,AT61)</f>
        <v>0</v>
      </c>
      <c r="AO61" s="128"/>
      <c r="AP61" s="128"/>
      <c r="AQ61" s="131" t="s">
        <v>86</v>
      </c>
      <c r="AR61" s="68"/>
      <c r="AS61" s="132">
        <v>0</v>
      </c>
      <c r="AT61" s="133">
        <f>ROUND(SUM(AV61:AW61),2)</f>
        <v>0</v>
      </c>
      <c r="AU61" s="134">
        <f>'06 - Elektro'!P90</f>
        <v>0</v>
      </c>
      <c r="AV61" s="133">
        <f>'06 - Elektro'!J35</f>
        <v>0</v>
      </c>
      <c r="AW61" s="133">
        <f>'06 - Elektro'!J36</f>
        <v>0</v>
      </c>
      <c r="AX61" s="133">
        <f>'06 - Elektro'!J37</f>
        <v>0</v>
      </c>
      <c r="AY61" s="133">
        <f>'06 - Elektro'!J38</f>
        <v>0</v>
      </c>
      <c r="AZ61" s="133">
        <f>'06 - Elektro'!F35</f>
        <v>0</v>
      </c>
      <c r="BA61" s="133">
        <f>'06 - Elektro'!F36</f>
        <v>0</v>
      </c>
      <c r="BB61" s="133">
        <f>'06 - Elektro'!F37</f>
        <v>0</v>
      </c>
      <c r="BC61" s="133">
        <f>'06 - Elektro'!F38</f>
        <v>0</v>
      </c>
      <c r="BD61" s="135">
        <f>'06 - Elektro'!F39</f>
        <v>0</v>
      </c>
      <c r="BE61" s="4"/>
      <c r="BT61" s="136" t="s">
        <v>82</v>
      </c>
      <c r="BV61" s="136" t="s">
        <v>75</v>
      </c>
      <c r="BW61" s="136" t="s">
        <v>102</v>
      </c>
      <c r="BX61" s="136" t="s">
        <v>81</v>
      </c>
      <c r="CL61" s="136" t="s">
        <v>19</v>
      </c>
    </row>
    <row r="62" s="7" customFormat="1" ht="16.5" customHeight="1">
      <c r="A62" s="7"/>
      <c r="B62" s="114"/>
      <c r="C62" s="115"/>
      <c r="D62" s="116" t="s">
        <v>103</v>
      </c>
      <c r="E62" s="116"/>
      <c r="F62" s="116"/>
      <c r="G62" s="116"/>
      <c r="H62" s="116"/>
      <c r="I62" s="117"/>
      <c r="J62" s="116" t="s">
        <v>104</v>
      </c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  <c r="AE62" s="116"/>
      <c r="AF62" s="116"/>
      <c r="AG62" s="118">
        <f>ROUND(SUM(AG63:AG70),2)</f>
        <v>0</v>
      </c>
      <c r="AH62" s="117"/>
      <c r="AI62" s="117"/>
      <c r="AJ62" s="117"/>
      <c r="AK62" s="117"/>
      <c r="AL62" s="117"/>
      <c r="AM62" s="117"/>
      <c r="AN62" s="119">
        <f>SUM(AG62,AT62)</f>
        <v>0</v>
      </c>
      <c r="AO62" s="117"/>
      <c r="AP62" s="117"/>
      <c r="AQ62" s="120" t="s">
        <v>79</v>
      </c>
      <c r="AR62" s="121"/>
      <c r="AS62" s="122">
        <f>ROUND(SUM(AS63:AS70),2)</f>
        <v>0</v>
      </c>
      <c r="AT62" s="123">
        <f>ROUND(SUM(AV62:AW62),2)</f>
        <v>0</v>
      </c>
      <c r="AU62" s="124">
        <f>ROUND(SUM(AU63:AU70),5)</f>
        <v>0</v>
      </c>
      <c r="AV62" s="123">
        <f>ROUND(AZ62*L29,2)</f>
        <v>0</v>
      </c>
      <c r="AW62" s="123">
        <f>ROUND(BA62*L30,2)</f>
        <v>0</v>
      </c>
      <c r="AX62" s="123">
        <f>ROUND(BB62*L29,2)</f>
        <v>0</v>
      </c>
      <c r="AY62" s="123">
        <f>ROUND(BC62*L30,2)</f>
        <v>0</v>
      </c>
      <c r="AZ62" s="123">
        <f>ROUND(SUM(AZ63:AZ70),2)</f>
        <v>0</v>
      </c>
      <c r="BA62" s="123">
        <f>ROUND(SUM(BA63:BA70),2)</f>
        <v>0</v>
      </c>
      <c r="BB62" s="123">
        <f>ROUND(SUM(BB63:BB70),2)</f>
        <v>0</v>
      </c>
      <c r="BC62" s="123">
        <f>ROUND(SUM(BC63:BC70),2)</f>
        <v>0</v>
      </c>
      <c r="BD62" s="125">
        <f>ROUND(SUM(BD63:BD70),2)</f>
        <v>0</v>
      </c>
      <c r="BE62" s="7"/>
      <c r="BS62" s="126" t="s">
        <v>72</v>
      </c>
      <c r="BT62" s="126" t="s">
        <v>80</v>
      </c>
      <c r="BU62" s="126" t="s">
        <v>74</v>
      </c>
      <c r="BV62" s="126" t="s">
        <v>75</v>
      </c>
      <c r="BW62" s="126" t="s">
        <v>105</v>
      </c>
      <c r="BX62" s="126" t="s">
        <v>5</v>
      </c>
      <c r="CL62" s="126" t="s">
        <v>19</v>
      </c>
      <c r="CM62" s="126" t="s">
        <v>82</v>
      </c>
    </row>
    <row r="63" s="4" customFormat="1" ht="16.5" customHeight="1">
      <c r="A63" s="127" t="s">
        <v>83</v>
      </c>
      <c r="B63" s="66"/>
      <c r="C63" s="128"/>
      <c r="D63" s="128"/>
      <c r="E63" s="129" t="s">
        <v>84</v>
      </c>
      <c r="F63" s="129"/>
      <c r="G63" s="129"/>
      <c r="H63" s="129"/>
      <c r="I63" s="129"/>
      <c r="J63" s="128"/>
      <c r="K63" s="129" t="s">
        <v>85</v>
      </c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29"/>
      <c r="Z63" s="129"/>
      <c r="AA63" s="129"/>
      <c r="AB63" s="129"/>
      <c r="AC63" s="129"/>
      <c r="AD63" s="129"/>
      <c r="AE63" s="129"/>
      <c r="AF63" s="129"/>
      <c r="AG63" s="130">
        <f>'01 - Bourací práce_01'!J32</f>
        <v>0</v>
      </c>
      <c r="AH63" s="128"/>
      <c r="AI63" s="128"/>
      <c r="AJ63" s="128"/>
      <c r="AK63" s="128"/>
      <c r="AL63" s="128"/>
      <c r="AM63" s="128"/>
      <c r="AN63" s="130">
        <f>SUM(AG63,AT63)</f>
        <v>0</v>
      </c>
      <c r="AO63" s="128"/>
      <c r="AP63" s="128"/>
      <c r="AQ63" s="131" t="s">
        <v>86</v>
      </c>
      <c r="AR63" s="68"/>
      <c r="AS63" s="132">
        <v>0</v>
      </c>
      <c r="AT63" s="133">
        <f>ROUND(SUM(AV63:AW63),2)</f>
        <v>0</v>
      </c>
      <c r="AU63" s="134">
        <f>'01 - Bourací práce_01'!P91</f>
        <v>0</v>
      </c>
      <c r="AV63" s="133">
        <f>'01 - Bourací práce_01'!J35</f>
        <v>0</v>
      </c>
      <c r="AW63" s="133">
        <f>'01 - Bourací práce_01'!J36</f>
        <v>0</v>
      </c>
      <c r="AX63" s="133">
        <f>'01 - Bourací práce_01'!J37</f>
        <v>0</v>
      </c>
      <c r="AY63" s="133">
        <f>'01 - Bourací práce_01'!J38</f>
        <v>0</v>
      </c>
      <c r="AZ63" s="133">
        <f>'01 - Bourací práce_01'!F35</f>
        <v>0</v>
      </c>
      <c r="BA63" s="133">
        <f>'01 - Bourací práce_01'!F36</f>
        <v>0</v>
      </c>
      <c r="BB63" s="133">
        <f>'01 - Bourací práce_01'!F37</f>
        <v>0</v>
      </c>
      <c r="BC63" s="133">
        <f>'01 - Bourací práce_01'!F38</f>
        <v>0</v>
      </c>
      <c r="BD63" s="135">
        <f>'01 - Bourací práce_01'!F39</f>
        <v>0</v>
      </c>
      <c r="BE63" s="4"/>
      <c r="BT63" s="136" t="s">
        <v>82</v>
      </c>
      <c r="BV63" s="136" t="s">
        <v>75</v>
      </c>
      <c r="BW63" s="136" t="s">
        <v>106</v>
      </c>
      <c r="BX63" s="136" t="s">
        <v>105</v>
      </c>
      <c r="CL63" s="136" t="s">
        <v>19</v>
      </c>
    </row>
    <row r="64" s="4" customFormat="1" ht="16.5" customHeight="1">
      <c r="A64" s="127" t="s">
        <v>83</v>
      </c>
      <c r="B64" s="66"/>
      <c r="C64" s="128"/>
      <c r="D64" s="128"/>
      <c r="E64" s="129" t="s">
        <v>88</v>
      </c>
      <c r="F64" s="129"/>
      <c r="G64" s="129"/>
      <c r="H64" s="129"/>
      <c r="I64" s="129"/>
      <c r="J64" s="128"/>
      <c r="K64" s="129" t="s">
        <v>89</v>
      </c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29"/>
      <c r="Z64" s="129"/>
      <c r="AA64" s="129"/>
      <c r="AB64" s="129"/>
      <c r="AC64" s="129"/>
      <c r="AD64" s="129"/>
      <c r="AE64" s="129"/>
      <c r="AF64" s="129"/>
      <c r="AG64" s="130">
        <f>'02 - Nové konstrukce_01'!J32</f>
        <v>0</v>
      </c>
      <c r="AH64" s="128"/>
      <c r="AI64" s="128"/>
      <c r="AJ64" s="128"/>
      <c r="AK64" s="128"/>
      <c r="AL64" s="128"/>
      <c r="AM64" s="128"/>
      <c r="AN64" s="130">
        <f>SUM(AG64,AT64)</f>
        <v>0</v>
      </c>
      <c r="AO64" s="128"/>
      <c r="AP64" s="128"/>
      <c r="AQ64" s="131" t="s">
        <v>86</v>
      </c>
      <c r="AR64" s="68"/>
      <c r="AS64" s="132">
        <v>0</v>
      </c>
      <c r="AT64" s="133">
        <f>ROUND(SUM(AV64:AW64),2)</f>
        <v>0</v>
      </c>
      <c r="AU64" s="134">
        <f>'02 - Nové konstrukce_01'!P107</f>
        <v>0</v>
      </c>
      <c r="AV64" s="133">
        <f>'02 - Nové konstrukce_01'!J35</f>
        <v>0</v>
      </c>
      <c r="AW64" s="133">
        <f>'02 - Nové konstrukce_01'!J36</f>
        <v>0</v>
      </c>
      <c r="AX64" s="133">
        <f>'02 - Nové konstrukce_01'!J37</f>
        <v>0</v>
      </c>
      <c r="AY64" s="133">
        <f>'02 - Nové konstrukce_01'!J38</f>
        <v>0</v>
      </c>
      <c r="AZ64" s="133">
        <f>'02 - Nové konstrukce_01'!F35</f>
        <v>0</v>
      </c>
      <c r="BA64" s="133">
        <f>'02 - Nové konstrukce_01'!F36</f>
        <v>0</v>
      </c>
      <c r="BB64" s="133">
        <f>'02 - Nové konstrukce_01'!F37</f>
        <v>0</v>
      </c>
      <c r="BC64" s="133">
        <f>'02 - Nové konstrukce_01'!F38</f>
        <v>0</v>
      </c>
      <c r="BD64" s="135">
        <f>'02 - Nové konstrukce_01'!F39</f>
        <v>0</v>
      </c>
      <c r="BE64" s="4"/>
      <c r="BT64" s="136" t="s">
        <v>82</v>
      </c>
      <c r="BV64" s="136" t="s">
        <v>75</v>
      </c>
      <c r="BW64" s="136" t="s">
        <v>107</v>
      </c>
      <c r="BX64" s="136" t="s">
        <v>105</v>
      </c>
      <c r="CL64" s="136" t="s">
        <v>19</v>
      </c>
    </row>
    <row r="65" s="4" customFormat="1" ht="16.5" customHeight="1">
      <c r="A65" s="127" t="s">
        <v>83</v>
      </c>
      <c r="B65" s="66"/>
      <c r="C65" s="128"/>
      <c r="D65" s="128"/>
      <c r="E65" s="129" t="s">
        <v>91</v>
      </c>
      <c r="F65" s="129"/>
      <c r="G65" s="129"/>
      <c r="H65" s="129"/>
      <c r="I65" s="129"/>
      <c r="J65" s="128"/>
      <c r="K65" s="129" t="s">
        <v>92</v>
      </c>
      <c r="L65" s="129"/>
      <c r="M65" s="129"/>
      <c r="N65" s="129"/>
      <c r="O65" s="129"/>
      <c r="P65" s="129"/>
      <c r="Q65" s="129"/>
      <c r="R65" s="129"/>
      <c r="S65" s="129"/>
      <c r="T65" s="129"/>
      <c r="U65" s="129"/>
      <c r="V65" s="129"/>
      <c r="W65" s="129"/>
      <c r="X65" s="129"/>
      <c r="Y65" s="129"/>
      <c r="Z65" s="129"/>
      <c r="AA65" s="129"/>
      <c r="AB65" s="129"/>
      <c r="AC65" s="129"/>
      <c r="AD65" s="129"/>
      <c r="AE65" s="129"/>
      <c r="AF65" s="129"/>
      <c r="AG65" s="130">
        <f>'03 - ZTI_01'!J32</f>
        <v>0</v>
      </c>
      <c r="AH65" s="128"/>
      <c r="AI65" s="128"/>
      <c r="AJ65" s="128"/>
      <c r="AK65" s="128"/>
      <c r="AL65" s="128"/>
      <c r="AM65" s="128"/>
      <c r="AN65" s="130">
        <f>SUM(AG65,AT65)</f>
        <v>0</v>
      </c>
      <c r="AO65" s="128"/>
      <c r="AP65" s="128"/>
      <c r="AQ65" s="131" t="s">
        <v>86</v>
      </c>
      <c r="AR65" s="68"/>
      <c r="AS65" s="132">
        <v>0</v>
      </c>
      <c r="AT65" s="133">
        <f>ROUND(SUM(AV65:AW65),2)</f>
        <v>0</v>
      </c>
      <c r="AU65" s="134">
        <f>'03 - ZTI_01'!P96</f>
        <v>0</v>
      </c>
      <c r="AV65" s="133">
        <f>'03 - ZTI_01'!J35</f>
        <v>0</v>
      </c>
      <c r="AW65" s="133">
        <f>'03 - ZTI_01'!J36</f>
        <v>0</v>
      </c>
      <c r="AX65" s="133">
        <f>'03 - ZTI_01'!J37</f>
        <v>0</v>
      </c>
      <c r="AY65" s="133">
        <f>'03 - ZTI_01'!J38</f>
        <v>0</v>
      </c>
      <c r="AZ65" s="133">
        <f>'03 - ZTI_01'!F35</f>
        <v>0</v>
      </c>
      <c r="BA65" s="133">
        <f>'03 - ZTI_01'!F36</f>
        <v>0</v>
      </c>
      <c r="BB65" s="133">
        <f>'03 - ZTI_01'!F37</f>
        <v>0</v>
      </c>
      <c r="BC65" s="133">
        <f>'03 - ZTI_01'!F38</f>
        <v>0</v>
      </c>
      <c r="BD65" s="135">
        <f>'03 - ZTI_01'!F39</f>
        <v>0</v>
      </c>
      <c r="BE65" s="4"/>
      <c r="BT65" s="136" t="s">
        <v>82</v>
      </c>
      <c r="BV65" s="136" t="s">
        <v>75</v>
      </c>
      <c r="BW65" s="136" t="s">
        <v>108</v>
      </c>
      <c r="BX65" s="136" t="s">
        <v>105</v>
      </c>
      <c r="CL65" s="136" t="s">
        <v>19</v>
      </c>
    </row>
    <row r="66" s="4" customFormat="1" ht="16.5" customHeight="1">
      <c r="A66" s="127" t="s">
        <v>83</v>
      </c>
      <c r="B66" s="66"/>
      <c r="C66" s="128"/>
      <c r="D66" s="128"/>
      <c r="E66" s="129" t="s">
        <v>94</v>
      </c>
      <c r="F66" s="129"/>
      <c r="G66" s="129"/>
      <c r="H66" s="129"/>
      <c r="I66" s="129"/>
      <c r="J66" s="128"/>
      <c r="K66" s="129" t="s">
        <v>95</v>
      </c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/>
      <c r="Y66" s="129"/>
      <c r="Z66" s="129"/>
      <c r="AA66" s="129"/>
      <c r="AB66" s="129"/>
      <c r="AC66" s="129"/>
      <c r="AD66" s="129"/>
      <c r="AE66" s="129"/>
      <c r="AF66" s="129"/>
      <c r="AG66" s="130">
        <f>'04 - ÚT_01'!J32</f>
        <v>0</v>
      </c>
      <c r="AH66" s="128"/>
      <c r="AI66" s="128"/>
      <c r="AJ66" s="128"/>
      <c r="AK66" s="128"/>
      <c r="AL66" s="128"/>
      <c r="AM66" s="128"/>
      <c r="AN66" s="130">
        <f>SUM(AG66,AT66)</f>
        <v>0</v>
      </c>
      <c r="AO66" s="128"/>
      <c r="AP66" s="128"/>
      <c r="AQ66" s="131" t="s">
        <v>86</v>
      </c>
      <c r="AR66" s="68"/>
      <c r="AS66" s="132">
        <v>0</v>
      </c>
      <c r="AT66" s="133">
        <f>ROUND(SUM(AV66:AW66),2)</f>
        <v>0</v>
      </c>
      <c r="AU66" s="134">
        <f>'04 - ÚT_01'!P92</f>
        <v>0</v>
      </c>
      <c r="AV66" s="133">
        <f>'04 - ÚT_01'!J35</f>
        <v>0</v>
      </c>
      <c r="AW66" s="133">
        <f>'04 - ÚT_01'!J36</f>
        <v>0</v>
      </c>
      <c r="AX66" s="133">
        <f>'04 - ÚT_01'!J37</f>
        <v>0</v>
      </c>
      <c r="AY66" s="133">
        <f>'04 - ÚT_01'!J38</f>
        <v>0</v>
      </c>
      <c r="AZ66" s="133">
        <f>'04 - ÚT_01'!F35</f>
        <v>0</v>
      </c>
      <c r="BA66" s="133">
        <f>'04 - ÚT_01'!F36</f>
        <v>0</v>
      </c>
      <c r="BB66" s="133">
        <f>'04 - ÚT_01'!F37</f>
        <v>0</v>
      </c>
      <c r="BC66" s="133">
        <f>'04 - ÚT_01'!F38</f>
        <v>0</v>
      </c>
      <c r="BD66" s="135">
        <f>'04 - ÚT_01'!F39</f>
        <v>0</v>
      </c>
      <c r="BE66" s="4"/>
      <c r="BT66" s="136" t="s">
        <v>82</v>
      </c>
      <c r="BV66" s="136" t="s">
        <v>75</v>
      </c>
      <c r="BW66" s="136" t="s">
        <v>109</v>
      </c>
      <c r="BX66" s="136" t="s">
        <v>105</v>
      </c>
      <c r="CL66" s="136" t="s">
        <v>19</v>
      </c>
    </row>
    <row r="67" s="4" customFormat="1" ht="16.5" customHeight="1">
      <c r="A67" s="127" t="s">
        <v>83</v>
      </c>
      <c r="B67" s="66"/>
      <c r="C67" s="128"/>
      <c r="D67" s="128"/>
      <c r="E67" s="129" t="s">
        <v>110</v>
      </c>
      <c r="F67" s="129"/>
      <c r="G67" s="129"/>
      <c r="H67" s="129"/>
      <c r="I67" s="129"/>
      <c r="J67" s="128"/>
      <c r="K67" s="129" t="s">
        <v>111</v>
      </c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29"/>
      <c r="Z67" s="129"/>
      <c r="AA67" s="129"/>
      <c r="AB67" s="129"/>
      <c r="AC67" s="129"/>
      <c r="AD67" s="129"/>
      <c r="AE67" s="129"/>
      <c r="AF67" s="129"/>
      <c r="AG67" s="130">
        <f>'05a - VZT - Šatny'!J32</f>
        <v>0</v>
      </c>
      <c r="AH67" s="128"/>
      <c r="AI67" s="128"/>
      <c r="AJ67" s="128"/>
      <c r="AK67" s="128"/>
      <c r="AL67" s="128"/>
      <c r="AM67" s="128"/>
      <c r="AN67" s="130">
        <f>SUM(AG67,AT67)</f>
        <v>0</v>
      </c>
      <c r="AO67" s="128"/>
      <c r="AP67" s="128"/>
      <c r="AQ67" s="131" t="s">
        <v>86</v>
      </c>
      <c r="AR67" s="68"/>
      <c r="AS67" s="132">
        <v>0</v>
      </c>
      <c r="AT67" s="133">
        <f>ROUND(SUM(AV67:AW67),2)</f>
        <v>0</v>
      </c>
      <c r="AU67" s="134">
        <f>'05a - VZT - Šatny'!P86</f>
        <v>0</v>
      </c>
      <c r="AV67" s="133">
        <f>'05a - VZT - Šatny'!J35</f>
        <v>0</v>
      </c>
      <c r="AW67" s="133">
        <f>'05a - VZT - Šatny'!J36</f>
        <v>0</v>
      </c>
      <c r="AX67" s="133">
        <f>'05a - VZT - Šatny'!J37</f>
        <v>0</v>
      </c>
      <c r="AY67" s="133">
        <f>'05a - VZT - Šatny'!J38</f>
        <v>0</v>
      </c>
      <c r="AZ67" s="133">
        <f>'05a - VZT - Šatny'!F35</f>
        <v>0</v>
      </c>
      <c r="BA67" s="133">
        <f>'05a - VZT - Šatny'!F36</f>
        <v>0</v>
      </c>
      <c r="BB67" s="133">
        <f>'05a - VZT - Šatny'!F37</f>
        <v>0</v>
      </c>
      <c r="BC67" s="133">
        <f>'05a - VZT - Šatny'!F38</f>
        <v>0</v>
      </c>
      <c r="BD67" s="135">
        <f>'05a - VZT - Šatny'!F39</f>
        <v>0</v>
      </c>
      <c r="BE67" s="4"/>
      <c r="BT67" s="136" t="s">
        <v>82</v>
      </c>
      <c r="BV67" s="136" t="s">
        <v>75</v>
      </c>
      <c r="BW67" s="136" t="s">
        <v>112</v>
      </c>
      <c r="BX67" s="136" t="s">
        <v>105</v>
      </c>
      <c r="CL67" s="136" t="s">
        <v>19</v>
      </c>
    </row>
    <row r="68" s="4" customFormat="1" ht="16.5" customHeight="1">
      <c r="A68" s="127" t="s">
        <v>83</v>
      </c>
      <c r="B68" s="66"/>
      <c r="C68" s="128"/>
      <c r="D68" s="128"/>
      <c r="E68" s="129" t="s">
        <v>113</v>
      </c>
      <c r="F68" s="129"/>
      <c r="G68" s="129"/>
      <c r="H68" s="129"/>
      <c r="I68" s="129"/>
      <c r="J68" s="128"/>
      <c r="K68" s="129" t="s">
        <v>114</v>
      </c>
      <c r="L68" s="129"/>
      <c r="M68" s="129"/>
      <c r="N68" s="129"/>
      <c r="O68" s="129"/>
      <c r="P68" s="129"/>
      <c r="Q68" s="129"/>
      <c r="R68" s="129"/>
      <c r="S68" s="129"/>
      <c r="T68" s="129"/>
      <c r="U68" s="129"/>
      <c r="V68" s="129"/>
      <c r="W68" s="129"/>
      <c r="X68" s="129"/>
      <c r="Y68" s="129"/>
      <c r="Z68" s="129"/>
      <c r="AA68" s="129"/>
      <c r="AB68" s="129"/>
      <c r="AC68" s="129"/>
      <c r="AD68" s="129"/>
      <c r="AE68" s="129"/>
      <c r="AF68" s="129"/>
      <c r="AG68" s="130">
        <f>'05b - VZT - Tělocvična'!J32</f>
        <v>0</v>
      </c>
      <c r="AH68" s="128"/>
      <c r="AI68" s="128"/>
      <c r="AJ68" s="128"/>
      <c r="AK68" s="128"/>
      <c r="AL68" s="128"/>
      <c r="AM68" s="128"/>
      <c r="AN68" s="130">
        <f>SUM(AG68,AT68)</f>
        <v>0</v>
      </c>
      <c r="AO68" s="128"/>
      <c r="AP68" s="128"/>
      <c r="AQ68" s="131" t="s">
        <v>86</v>
      </c>
      <c r="AR68" s="68"/>
      <c r="AS68" s="132">
        <v>0</v>
      </c>
      <c r="AT68" s="133">
        <f>ROUND(SUM(AV68:AW68),2)</f>
        <v>0</v>
      </c>
      <c r="AU68" s="134">
        <f>'05b - VZT - Tělocvična'!P86</f>
        <v>0</v>
      </c>
      <c r="AV68" s="133">
        <f>'05b - VZT - Tělocvična'!J35</f>
        <v>0</v>
      </c>
      <c r="AW68" s="133">
        <f>'05b - VZT - Tělocvična'!J36</f>
        <v>0</v>
      </c>
      <c r="AX68" s="133">
        <f>'05b - VZT - Tělocvična'!J37</f>
        <v>0</v>
      </c>
      <c r="AY68" s="133">
        <f>'05b - VZT - Tělocvična'!J38</f>
        <v>0</v>
      </c>
      <c r="AZ68" s="133">
        <f>'05b - VZT - Tělocvična'!F35</f>
        <v>0</v>
      </c>
      <c r="BA68" s="133">
        <f>'05b - VZT - Tělocvična'!F36</f>
        <v>0</v>
      </c>
      <c r="BB68" s="133">
        <f>'05b - VZT - Tělocvična'!F37</f>
        <v>0</v>
      </c>
      <c r="BC68" s="133">
        <f>'05b - VZT - Tělocvična'!F38</f>
        <v>0</v>
      </c>
      <c r="BD68" s="135">
        <f>'05b - VZT - Tělocvična'!F39</f>
        <v>0</v>
      </c>
      <c r="BE68" s="4"/>
      <c r="BT68" s="136" t="s">
        <v>82</v>
      </c>
      <c r="BV68" s="136" t="s">
        <v>75</v>
      </c>
      <c r="BW68" s="136" t="s">
        <v>115</v>
      </c>
      <c r="BX68" s="136" t="s">
        <v>105</v>
      </c>
      <c r="CL68" s="136" t="s">
        <v>19</v>
      </c>
    </row>
    <row r="69" s="4" customFormat="1" ht="16.5" customHeight="1">
      <c r="A69" s="127" t="s">
        <v>83</v>
      </c>
      <c r="B69" s="66"/>
      <c r="C69" s="128"/>
      <c r="D69" s="128"/>
      <c r="E69" s="129" t="s">
        <v>116</v>
      </c>
      <c r="F69" s="129"/>
      <c r="G69" s="129"/>
      <c r="H69" s="129"/>
      <c r="I69" s="129"/>
      <c r="J69" s="128"/>
      <c r="K69" s="129" t="s">
        <v>117</v>
      </c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29"/>
      <c r="Z69" s="129"/>
      <c r="AA69" s="129"/>
      <c r="AB69" s="129"/>
      <c r="AC69" s="129"/>
      <c r="AD69" s="129"/>
      <c r="AE69" s="129"/>
      <c r="AF69" s="129"/>
      <c r="AG69" s="130">
        <f>'05c - VZT - Kuchyně'!J32</f>
        <v>0</v>
      </c>
      <c r="AH69" s="128"/>
      <c r="AI69" s="128"/>
      <c r="AJ69" s="128"/>
      <c r="AK69" s="128"/>
      <c r="AL69" s="128"/>
      <c r="AM69" s="128"/>
      <c r="AN69" s="130">
        <f>SUM(AG69,AT69)</f>
        <v>0</v>
      </c>
      <c r="AO69" s="128"/>
      <c r="AP69" s="128"/>
      <c r="AQ69" s="131" t="s">
        <v>86</v>
      </c>
      <c r="AR69" s="68"/>
      <c r="AS69" s="132">
        <v>0</v>
      </c>
      <c r="AT69" s="133">
        <f>ROUND(SUM(AV69:AW69),2)</f>
        <v>0</v>
      </c>
      <c r="AU69" s="134">
        <f>'05c - VZT - Kuchyně'!P86</f>
        <v>0</v>
      </c>
      <c r="AV69" s="133">
        <f>'05c - VZT - Kuchyně'!J35</f>
        <v>0</v>
      </c>
      <c r="AW69" s="133">
        <f>'05c - VZT - Kuchyně'!J36</f>
        <v>0</v>
      </c>
      <c r="AX69" s="133">
        <f>'05c - VZT - Kuchyně'!J37</f>
        <v>0</v>
      </c>
      <c r="AY69" s="133">
        <f>'05c - VZT - Kuchyně'!J38</f>
        <v>0</v>
      </c>
      <c r="AZ69" s="133">
        <f>'05c - VZT - Kuchyně'!F35</f>
        <v>0</v>
      </c>
      <c r="BA69" s="133">
        <f>'05c - VZT - Kuchyně'!F36</f>
        <v>0</v>
      </c>
      <c r="BB69" s="133">
        <f>'05c - VZT - Kuchyně'!F37</f>
        <v>0</v>
      </c>
      <c r="BC69" s="133">
        <f>'05c - VZT - Kuchyně'!F38</f>
        <v>0</v>
      </c>
      <c r="BD69" s="135">
        <f>'05c - VZT - Kuchyně'!F39</f>
        <v>0</v>
      </c>
      <c r="BE69" s="4"/>
      <c r="BT69" s="136" t="s">
        <v>82</v>
      </c>
      <c r="BV69" s="136" t="s">
        <v>75</v>
      </c>
      <c r="BW69" s="136" t="s">
        <v>118</v>
      </c>
      <c r="BX69" s="136" t="s">
        <v>105</v>
      </c>
      <c r="CL69" s="136" t="s">
        <v>19</v>
      </c>
    </row>
    <row r="70" s="4" customFormat="1" ht="16.5" customHeight="1">
      <c r="A70" s="127" t="s">
        <v>83</v>
      </c>
      <c r="B70" s="66"/>
      <c r="C70" s="128"/>
      <c r="D70" s="128"/>
      <c r="E70" s="129" t="s">
        <v>100</v>
      </c>
      <c r="F70" s="129"/>
      <c r="G70" s="129"/>
      <c r="H70" s="129"/>
      <c r="I70" s="129"/>
      <c r="J70" s="128"/>
      <c r="K70" s="129" t="s">
        <v>101</v>
      </c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29"/>
      <c r="Z70" s="129"/>
      <c r="AA70" s="129"/>
      <c r="AB70" s="129"/>
      <c r="AC70" s="129"/>
      <c r="AD70" s="129"/>
      <c r="AE70" s="129"/>
      <c r="AF70" s="129"/>
      <c r="AG70" s="130">
        <f>'06 - Elektro_01'!J32</f>
        <v>0</v>
      </c>
      <c r="AH70" s="128"/>
      <c r="AI70" s="128"/>
      <c r="AJ70" s="128"/>
      <c r="AK70" s="128"/>
      <c r="AL70" s="128"/>
      <c r="AM70" s="128"/>
      <c r="AN70" s="130">
        <f>SUM(AG70,AT70)</f>
        <v>0</v>
      </c>
      <c r="AO70" s="128"/>
      <c r="AP70" s="128"/>
      <c r="AQ70" s="131" t="s">
        <v>86</v>
      </c>
      <c r="AR70" s="68"/>
      <c r="AS70" s="132">
        <v>0</v>
      </c>
      <c r="AT70" s="133">
        <f>ROUND(SUM(AV70:AW70),2)</f>
        <v>0</v>
      </c>
      <c r="AU70" s="134">
        <f>'06 - Elektro_01'!P94</f>
        <v>0</v>
      </c>
      <c r="AV70" s="133">
        <f>'06 - Elektro_01'!J35</f>
        <v>0</v>
      </c>
      <c r="AW70" s="133">
        <f>'06 - Elektro_01'!J36</f>
        <v>0</v>
      </c>
      <c r="AX70" s="133">
        <f>'06 - Elektro_01'!J37</f>
        <v>0</v>
      </c>
      <c r="AY70" s="133">
        <f>'06 - Elektro_01'!J38</f>
        <v>0</v>
      </c>
      <c r="AZ70" s="133">
        <f>'06 - Elektro_01'!F35</f>
        <v>0</v>
      </c>
      <c r="BA70" s="133">
        <f>'06 - Elektro_01'!F36</f>
        <v>0</v>
      </c>
      <c r="BB70" s="133">
        <f>'06 - Elektro_01'!F37</f>
        <v>0</v>
      </c>
      <c r="BC70" s="133">
        <f>'06 - Elektro_01'!F38</f>
        <v>0</v>
      </c>
      <c r="BD70" s="135">
        <f>'06 - Elektro_01'!F39</f>
        <v>0</v>
      </c>
      <c r="BE70" s="4"/>
      <c r="BT70" s="136" t="s">
        <v>82</v>
      </c>
      <c r="BV70" s="136" t="s">
        <v>75</v>
      </c>
      <c r="BW70" s="136" t="s">
        <v>119</v>
      </c>
      <c r="BX70" s="136" t="s">
        <v>105</v>
      </c>
      <c r="CL70" s="136" t="s">
        <v>19</v>
      </c>
    </row>
    <row r="71" s="7" customFormat="1" ht="16.5" customHeight="1">
      <c r="A71" s="7"/>
      <c r="B71" s="114"/>
      <c r="C71" s="115"/>
      <c r="D71" s="116" t="s">
        <v>120</v>
      </c>
      <c r="E71" s="116"/>
      <c r="F71" s="116"/>
      <c r="G71" s="116"/>
      <c r="H71" s="116"/>
      <c r="I71" s="117"/>
      <c r="J71" s="116" t="s">
        <v>121</v>
      </c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8">
        <f>ROUND(SUM(AG72:AG73),2)</f>
        <v>0</v>
      </c>
      <c r="AH71" s="117"/>
      <c r="AI71" s="117"/>
      <c r="AJ71" s="117"/>
      <c r="AK71" s="117"/>
      <c r="AL71" s="117"/>
      <c r="AM71" s="117"/>
      <c r="AN71" s="119">
        <f>SUM(AG71,AT71)</f>
        <v>0</v>
      </c>
      <c r="AO71" s="117"/>
      <c r="AP71" s="117"/>
      <c r="AQ71" s="120" t="s">
        <v>79</v>
      </c>
      <c r="AR71" s="121"/>
      <c r="AS71" s="122">
        <f>ROUND(SUM(AS72:AS73),2)</f>
        <v>0</v>
      </c>
      <c r="AT71" s="123">
        <f>ROUND(SUM(AV71:AW71),2)</f>
        <v>0</v>
      </c>
      <c r="AU71" s="124">
        <f>ROUND(SUM(AU72:AU73),5)</f>
        <v>0</v>
      </c>
      <c r="AV71" s="123">
        <f>ROUND(AZ71*L29,2)</f>
        <v>0</v>
      </c>
      <c r="AW71" s="123">
        <f>ROUND(BA71*L30,2)</f>
        <v>0</v>
      </c>
      <c r="AX71" s="123">
        <f>ROUND(BB71*L29,2)</f>
        <v>0</v>
      </c>
      <c r="AY71" s="123">
        <f>ROUND(BC71*L30,2)</f>
        <v>0</v>
      </c>
      <c r="AZ71" s="123">
        <f>ROUND(SUM(AZ72:AZ73),2)</f>
        <v>0</v>
      </c>
      <c r="BA71" s="123">
        <f>ROUND(SUM(BA72:BA73),2)</f>
        <v>0</v>
      </c>
      <c r="BB71" s="123">
        <f>ROUND(SUM(BB72:BB73),2)</f>
        <v>0</v>
      </c>
      <c r="BC71" s="123">
        <f>ROUND(SUM(BC72:BC73),2)</f>
        <v>0</v>
      </c>
      <c r="BD71" s="125">
        <f>ROUND(SUM(BD72:BD73),2)</f>
        <v>0</v>
      </c>
      <c r="BE71" s="7"/>
      <c r="BS71" s="126" t="s">
        <v>72</v>
      </c>
      <c r="BT71" s="126" t="s">
        <v>80</v>
      </c>
      <c r="BU71" s="126" t="s">
        <v>74</v>
      </c>
      <c r="BV71" s="126" t="s">
        <v>75</v>
      </c>
      <c r="BW71" s="126" t="s">
        <v>122</v>
      </c>
      <c r="BX71" s="126" t="s">
        <v>5</v>
      </c>
      <c r="CL71" s="126" t="s">
        <v>19</v>
      </c>
      <c r="CM71" s="126" t="s">
        <v>82</v>
      </c>
    </row>
    <row r="72" s="4" customFormat="1" ht="16.5" customHeight="1">
      <c r="A72" s="127" t="s">
        <v>83</v>
      </c>
      <c r="B72" s="66"/>
      <c r="C72" s="128"/>
      <c r="D72" s="128"/>
      <c r="E72" s="129" t="s">
        <v>84</v>
      </c>
      <c r="F72" s="129"/>
      <c r="G72" s="129"/>
      <c r="H72" s="129"/>
      <c r="I72" s="129"/>
      <c r="J72" s="128"/>
      <c r="K72" s="129" t="s">
        <v>123</v>
      </c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29"/>
      <c r="Z72" s="129"/>
      <c r="AA72" s="129"/>
      <c r="AB72" s="129"/>
      <c r="AC72" s="129"/>
      <c r="AD72" s="129"/>
      <c r="AE72" s="129"/>
      <c r="AF72" s="129"/>
      <c r="AG72" s="130">
        <f>'01 - Stavební část'!J32</f>
        <v>0</v>
      </c>
      <c r="AH72" s="128"/>
      <c r="AI72" s="128"/>
      <c r="AJ72" s="128"/>
      <c r="AK72" s="128"/>
      <c r="AL72" s="128"/>
      <c r="AM72" s="128"/>
      <c r="AN72" s="130">
        <f>SUM(AG72,AT72)</f>
        <v>0</v>
      </c>
      <c r="AO72" s="128"/>
      <c r="AP72" s="128"/>
      <c r="AQ72" s="131" t="s">
        <v>86</v>
      </c>
      <c r="AR72" s="68"/>
      <c r="AS72" s="132">
        <v>0</v>
      </c>
      <c r="AT72" s="133">
        <f>ROUND(SUM(AV72:AW72),2)</f>
        <v>0</v>
      </c>
      <c r="AU72" s="134">
        <f>'01 - Stavební část'!P95</f>
        <v>0</v>
      </c>
      <c r="AV72" s="133">
        <f>'01 - Stavební část'!J35</f>
        <v>0</v>
      </c>
      <c r="AW72" s="133">
        <f>'01 - Stavební část'!J36</f>
        <v>0</v>
      </c>
      <c r="AX72" s="133">
        <f>'01 - Stavební část'!J37</f>
        <v>0</v>
      </c>
      <c r="AY72" s="133">
        <f>'01 - Stavební část'!J38</f>
        <v>0</v>
      </c>
      <c r="AZ72" s="133">
        <f>'01 - Stavební část'!F35</f>
        <v>0</v>
      </c>
      <c r="BA72" s="133">
        <f>'01 - Stavební část'!F36</f>
        <v>0</v>
      </c>
      <c r="BB72" s="133">
        <f>'01 - Stavební část'!F37</f>
        <v>0</v>
      </c>
      <c r="BC72" s="133">
        <f>'01 - Stavební část'!F38</f>
        <v>0</v>
      </c>
      <c r="BD72" s="135">
        <f>'01 - Stavební část'!F39</f>
        <v>0</v>
      </c>
      <c r="BE72" s="4"/>
      <c r="BT72" s="136" t="s">
        <v>82</v>
      </c>
      <c r="BV72" s="136" t="s">
        <v>75</v>
      </c>
      <c r="BW72" s="136" t="s">
        <v>124</v>
      </c>
      <c r="BX72" s="136" t="s">
        <v>122</v>
      </c>
      <c r="CL72" s="136" t="s">
        <v>19</v>
      </c>
    </row>
    <row r="73" s="4" customFormat="1" ht="16.5" customHeight="1">
      <c r="A73" s="127" t="s">
        <v>83</v>
      </c>
      <c r="B73" s="66"/>
      <c r="C73" s="128"/>
      <c r="D73" s="128"/>
      <c r="E73" s="129" t="s">
        <v>88</v>
      </c>
      <c r="F73" s="129"/>
      <c r="G73" s="129"/>
      <c r="H73" s="129"/>
      <c r="I73" s="129"/>
      <c r="J73" s="128"/>
      <c r="K73" s="129" t="s">
        <v>125</v>
      </c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29"/>
      <c r="Z73" s="129"/>
      <c r="AA73" s="129"/>
      <c r="AB73" s="129"/>
      <c r="AC73" s="129"/>
      <c r="AD73" s="129"/>
      <c r="AE73" s="129"/>
      <c r="AF73" s="129"/>
      <c r="AG73" s="130">
        <f>'02 - Osvětlení hřiště'!J32</f>
        <v>0</v>
      </c>
      <c r="AH73" s="128"/>
      <c r="AI73" s="128"/>
      <c r="AJ73" s="128"/>
      <c r="AK73" s="128"/>
      <c r="AL73" s="128"/>
      <c r="AM73" s="128"/>
      <c r="AN73" s="130">
        <f>SUM(AG73,AT73)</f>
        <v>0</v>
      </c>
      <c r="AO73" s="128"/>
      <c r="AP73" s="128"/>
      <c r="AQ73" s="131" t="s">
        <v>86</v>
      </c>
      <c r="AR73" s="68"/>
      <c r="AS73" s="132">
        <v>0</v>
      </c>
      <c r="AT73" s="133">
        <f>ROUND(SUM(AV73:AW73),2)</f>
        <v>0</v>
      </c>
      <c r="AU73" s="134">
        <f>'02 - Osvětlení hřiště'!P90</f>
        <v>0</v>
      </c>
      <c r="AV73" s="133">
        <f>'02 - Osvětlení hřiště'!J35</f>
        <v>0</v>
      </c>
      <c r="AW73" s="133">
        <f>'02 - Osvětlení hřiště'!J36</f>
        <v>0</v>
      </c>
      <c r="AX73" s="133">
        <f>'02 - Osvětlení hřiště'!J37</f>
        <v>0</v>
      </c>
      <c r="AY73" s="133">
        <f>'02 - Osvětlení hřiště'!J38</f>
        <v>0</v>
      </c>
      <c r="AZ73" s="133">
        <f>'02 - Osvětlení hřiště'!F35</f>
        <v>0</v>
      </c>
      <c r="BA73" s="133">
        <f>'02 - Osvětlení hřiště'!F36</f>
        <v>0</v>
      </c>
      <c r="BB73" s="133">
        <f>'02 - Osvětlení hřiště'!F37</f>
        <v>0</v>
      </c>
      <c r="BC73" s="133">
        <f>'02 - Osvětlení hřiště'!F38</f>
        <v>0</v>
      </c>
      <c r="BD73" s="135">
        <f>'02 - Osvětlení hřiště'!F39</f>
        <v>0</v>
      </c>
      <c r="BE73" s="4"/>
      <c r="BT73" s="136" t="s">
        <v>82</v>
      </c>
      <c r="BV73" s="136" t="s">
        <v>75</v>
      </c>
      <c r="BW73" s="136" t="s">
        <v>126</v>
      </c>
      <c r="BX73" s="136" t="s">
        <v>122</v>
      </c>
      <c r="CL73" s="136" t="s">
        <v>19</v>
      </c>
    </row>
    <row r="74" s="7" customFormat="1" ht="16.5" customHeight="1">
      <c r="A74" s="127" t="s">
        <v>83</v>
      </c>
      <c r="B74" s="114"/>
      <c r="C74" s="115"/>
      <c r="D74" s="116" t="s">
        <v>127</v>
      </c>
      <c r="E74" s="116"/>
      <c r="F74" s="116"/>
      <c r="G74" s="116"/>
      <c r="H74" s="116"/>
      <c r="I74" s="117"/>
      <c r="J74" s="116" t="s">
        <v>128</v>
      </c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9">
        <f>'SO 03 - ZPEVNĚNÉ PLOCHY'!J30</f>
        <v>0</v>
      </c>
      <c r="AH74" s="117"/>
      <c r="AI74" s="117"/>
      <c r="AJ74" s="117"/>
      <c r="AK74" s="117"/>
      <c r="AL74" s="117"/>
      <c r="AM74" s="117"/>
      <c r="AN74" s="119">
        <f>SUM(AG74,AT74)</f>
        <v>0</v>
      </c>
      <c r="AO74" s="117"/>
      <c r="AP74" s="117"/>
      <c r="AQ74" s="120" t="s">
        <v>79</v>
      </c>
      <c r="AR74" s="121"/>
      <c r="AS74" s="122">
        <v>0</v>
      </c>
      <c r="AT74" s="123">
        <f>ROUND(SUM(AV74:AW74),2)</f>
        <v>0</v>
      </c>
      <c r="AU74" s="124">
        <f>'SO 03 - ZPEVNĚNÉ PLOCHY'!P87</f>
        <v>0</v>
      </c>
      <c r="AV74" s="123">
        <f>'SO 03 - ZPEVNĚNÉ PLOCHY'!J33</f>
        <v>0</v>
      </c>
      <c r="AW74" s="123">
        <f>'SO 03 - ZPEVNĚNÉ PLOCHY'!J34</f>
        <v>0</v>
      </c>
      <c r="AX74" s="123">
        <f>'SO 03 - ZPEVNĚNÉ PLOCHY'!J35</f>
        <v>0</v>
      </c>
      <c r="AY74" s="123">
        <f>'SO 03 - ZPEVNĚNÉ PLOCHY'!J36</f>
        <v>0</v>
      </c>
      <c r="AZ74" s="123">
        <f>'SO 03 - ZPEVNĚNÉ PLOCHY'!F33</f>
        <v>0</v>
      </c>
      <c r="BA74" s="123">
        <f>'SO 03 - ZPEVNĚNÉ PLOCHY'!F34</f>
        <v>0</v>
      </c>
      <c r="BB74" s="123">
        <f>'SO 03 - ZPEVNĚNÉ PLOCHY'!F35</f>
        <v>0</v>
      </c>
      <c r="BC74" s="123">
        <f>'SO 03 - ZPEVNĚNÉ PLOCHY'!F36</f>
        <v>0</v>
      </c>
      <c r="BD74" s="125">
        <f>'SO 03 - ZPEVNĚNÉ PLOCHY'!F37</f>
        <v>0</v>
      </c>
      <c r="BE74" s="7"/>
      <c r="BT74" s="126" t="s">
        <v>80</v>
      </c>
      <c r="BV74" s="126" t="s">
        <v>75</v>
      </c>
      <c r="BW74" s="126" t="s">
        <v>129</v>
      </c>
      <c r="BX74" s="126" t="s">
        <v>5</v>
      </c>
      <c r="CL74" s="126" t="s">
        <v>19</v>
      </c>
      <c r="CM74" s="126" t="s">
        <v>82</v>
      </c>
    </row>
    <row r="75" s="7" customFormat="1" ht="16.5" customHeight="1">
      <c r="A75" s="127" t="s">
        <v>83</v>
      </c>
      <c r="B75" s="114"/>
      <c r="C75" s="115"/>
      <c r="D75" s="116" t="s">
        <v>130</v>
      </c>
      <c r="E75" s="116"/>
      <c r="F75" s="116"/>
      <c r="G75" s="116"/>
      <c r="H75" s="116"/>
      <c r="I75" s="117"/>
      <c r="J75" s="116" t="s">
        <v>131</v>
      </c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9">
        <f>'SO 04 -  SADOVÉ ÚPRAVY'!J30</f>
        <v>0</v>
      </c>
      <c r="AH75" s="117"/>
      <c r="AI75" s="117"/>
      <c r="AJ75" s="117"/>
      <c r="AK75" s="117"/>
      <c r="AL75" s="117"/>
      <c r="AM75" s="117"/>
      <c r="AN75" s="119">
        <f>SUM(AG75,AT75)</f>
        <v>0</v>
      </c>
      <c r="AO75" s="117"/>
      <c r="AP75" s="117"/>
      <c r="AQ75" s="120" t="s">
        <v>79</v>
      </c>
      <c r="AR75" s="121"/>
      <c r="AS75" s="122">
        <v>0</v>
      </c>
      <c r="AT75" s="123">
        <f>ROUND(SUM(AV75:AW75),2)</f>
        <v>0</v>
      </c>
      <c r="AU75" s="124">
        <f>'SO 04 -  SADOVÉ ÚPRAVY'!P82</f>
        <v>0</v>
      </c>
      <c r="AV75" s="123">
        <f>'SO 04 -  SADOVÉ ÚPRAVY'!J33</f>
        <v>0</v>
      </c>
      <c r="AW75" s="123">
        <f>'SO 04 -  SADOVÉ ÚPRAVY'!J34</f>
        <v>0</v>
      </c>
      <c r="AX75" s="123">
        <f>'SO 04 -  SADOVÉ ÚPRAVY'!J35</f>
        <v>0</v>
      </c>
      <c r="AY75" s="123">
        <f>'SO 04 -  SADOVÉ ÚPRAVY'!J36</f>
        <v>0</v>
      </c>
      <c r="AZ75" s="123">
        <f>'SO 04 -  SADOVÉ ÚPRAVY'!F33</f>
        <v>0</v>
      </c>
      <c r="BA75" s="123">
        <f>'SO 04 -  SADOVÉ ÚPRAVY'!F34</f>
        <v>0</v>
      </c>
      <c r="BB75" s="123">
        <f>'SO 04 -  SADOVÉ ÚPRAVY'!F35</f>
        <v>0</v>
      </c>
      <c r="BC75" s="123">
        <f>'SO 04 -  SADOVÉ ÚPRAVY'!F36</f>
        <v>0</v>
      </c>
      <c r="BD75" s="125">
        <f>'SO 04 -  SADOVÉ ÚPRAVY'!F37</f>
        <v>0</v>
      </c>
      <c r="BE75" s="7"/>
      <c r="BT75" s="126" t="s">
        <v>80</v>
      </c>
      <c r="BV75" s="126" t="s">
        <v>75</v>
      </c>
      <c r="BW75" s="126" t="s">
        <v>132</v>
      </c>
      <c r="BX75" s="126" t="s">
        <v>5</v>
      </c>
      <c r="CL75" s="126" t="s">
        <v>19</v>
      </c>
      <c r="CM75" s="126" t="s">
        <v>82</v>
      </c>
    </row>
    <row r="76" s="7" customFormat="1" ht="37.5" customHeight="1">
      <c r="A76" s="127" t="s">
        <v>83</v>
      </c>
      <c r="B76" s="114"/>
      <c r="C76" s="115"/>
      <c r="D76" s="116" t="s">
        <v>133</v>
      </c>
      <c r="E76" s="116"/>
      <c r="F76" s="116"/>
      <c r="G76" s="116"/>
      <c r="H76" s="116"/>
      <c r="I76" s="117"/>
      <c r="J76" s="116" t="s">
        <v>134</v>
      </c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9">
        <f>'SO 05 -  LIKVIDACE DEŠŤOV...'!J30</f>
        <v>0</v>
      </c>
      <c r="AH76" s="117"/>
      <c r="AI76" s="117"/>
      <c r="AJ76" s="117"/>
      <c r="AK76" s="117"/>
      <c r="AL76" s="117"/>
      <c r="AM76" s="117"/>
      <c r="AN76" s="119">
        <f>SUM(AG76,AT76)</f>
        <v>0</v>
      </c>
      <c r="AO76" s="117"/>
      <c r="AP76" s="117"/>
      <c r="AQ76" s="120" t="s">
        <v>79</v>
      </c>
      <c r="AR76" s="121"/>
      <c r="AS76" s="122">
        <v>0</v>
      </c>
      <c r="AT76" s="123">
        <f>ROUND(SUM(AV76:AW76),2)</f>
        <v>0</v>
      </c>
      <c r="AU76" s="124">
        <f>'SO 05 -  LIKVIDACE DEŠŤOV...'!P87</f>
        <v>0</v>
      </c>
      <c r="AV76" s="123">
        <f>'SO 05 -  LIKVIDACE DEŠŤOV...'!J33</f>
        <v>0</v>
      </c>
      <c r="AW76" s="123">
        <f>'SO 05 -  LIKVIDACE DEŠŤOV...'!J34</f>
        <v>0</v>
      </c>
      <c r="AX76" s="123">
        <f>'SO 05 -  LIKVIDACE DEŠŤOV...'!J35</f>
        <v>0</v>
      </c>
      <c r="AY76" s="123">
        <f>'SO 05 -  LIKVIDACE DEŠŤOV...'!J36</f>
        <v>0</v>
      </c>
      <c r="AZ76" s="123">
        <f>'SO 05 -  LIKVIDACE DEŠŤOV...'!F33</f>
        <v>0</v>
      </c>
      <c r="BA76" s="123">
        <f>'SO 05 -  LIKVIDACE DEŠŤOV...'!F34</f>
        <v>0</v>
      </c>
      <c r="BB76" s="123">
        <f>'SO 05 -  LIKVIDACE DEŠŤOV...'!F35</f>
        <v>0</v>
      </c>
      <c r="BC76" s="123">
        <f>'SO 05 -  LIKVIDACE DEŠŤOV...'!F36</f>
        <v>0</v>
      </c>
      <c r="BD76" s="125">
        <f>'SO 05 -  LIKVIDACE DEŠŤOV...'!F37</f>
        <v>0</v>
      </c>
      <c r="BE76" s="7"/>
      <c r="BT76" s="126" t="s">
        <v>80</v>
      </c>
      <c r="BV76" s="126" t="s">
        <v>75</v>
      </c>
      <c r="BW76" s="126" t="s">
        <v>135</v>
      </c>
      <c r="BX76" s="126" t="s">
        <v>5</v>
      </c>
      <c r="CL76" s="126" t="s">
        <v>19</v>
      </c>
      <c r="CM76" s="126" t="s">
        <v>82</v>
      </c>
    </row>
    <row r="77" s="7" customFormat="1" ht="24.75" customHeight="1">
      <c r="A77" s="127" t="s">
        <v>83</v>
      </c>
      <c r="B77" s="114"/>
      <c r="C77" s="115"/>
      <c r="D77" s="116" t="s">
        <v>136</v>
      </c>
      <c r="E77" s="116"/>
      <c r="F77" s="116"/>
      <c r="G77" s="116"/>
      <c r="H77" s="116"/>
      <c r="I77" s="117"/>
      <c r="J77" s="116" t="s">
        <v>137</v>
      </c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9">
        <f>'SO 06 -  VENKOVNÍ ROZVODY...'!J30</f>
        <v>0</v>
      </c>
      <c r="AH77" s="117"/>
      <c r="AI77" s="117"/>
      <c r="AJ77" s="117"/>
      <c r="AK77" s="117"/>
      <c r="AL77" s="117"/>
      <c r="AM77" s="117"/>
      <c r="AN77" s="119">
        <f>SUM(AG77,AT77)</f>
        <v>0</v>
      </c>
      <c r="AO77" s="117"/>
      <c r="AP77" s="117"/>
      <c r="AQ77" s="120" t="s">
        <v>79</v>
      </c>
      <c r="AR77" s="121"/>
      <c r="AS77" s="122">
        <v>0</v>
      </c>
      <c r="AT77" s="123">
        <f>ROUND(SUM(AV77:AW77),2)</f>
        <v>0</v>
      </c>
      <c r="AU77" s="124">
        <f>'SO 06 -  VENKOVNÍ ROZVODY...'!P84</f>
        <v>0</v>
      </c>
      <c r="AV77" s="123">
        <f>'SO 06 -  VENKOVNÍ ROZVODY...'!J33</f>
        <v>0</v>
      </c>
      <c r="AW77" s="123">
        <f>'SO 06 -  VENKOVNÍ ROZVODY...'!J34</f>
        <v>0</v>
      </c>
      <c r="AX77" s="123">
        <f>'SO 06 -  VENKOVNÍ ROZVODY...'!J35</f>
        <v>0</v>
      </c>
      <c r="AY77" s="123">
        <f>'SO 06 -  VENKOVNÍ ROZVODY...'!J36</f>
        <v>0</v>
      </c>
      <c r="AZ77" s="123">
        <f>'SO 06 -  VENKOVNÍ ROZVODY...'!F33</f>
        <v>0</v>
      </c>
      <c r="BA77" s="123">
        <f>'SO 06 -  VENKOVNÍ ROZVODY...'!F34</f>
        <v>0</v>
      </c>
      <c r="BB77" s="123">
        <f>'SO 06 -  VENKOVNÍ ROZVODY...'!F35</f>
        <v>0</v>
      </c>
      <c r="BC77" s="123">
        <f>'SO 06 -  VENKOVNÍ ROZVODY...'!F36</f>
        <v>0</v>
      </c>
      <c r="BD77" s="125">
        <f>'SO 06 -  VENKOVNÍ ROZVODY...'!F37</f>
        <v>0</v>
      </c>
      <c r="BE77" s="7"/>
      <c r="BT77" s="126" t="s">
        <v>80</v>
      </c>
      <c r="BV77" s="126" t="s">
        <v>75</v>
      </c>
      <c r="BW77" s="126" t="s">
        <v>138</v>
      </c>
      <c r="BX77" s="126" t="s">
        <v>5</v>
      </c>
      <c r="CL77" s="126" t="s">
        <v>19</v>
      </c>
      <c r="CM77" s="126" t="s">
        <v>82</v>
      </c>
    </row>
    <row r="78" s="7" customFormat="1" ht="16.5" customHeight="1">
      <c r="A78" s="127" t="s">
        <v>83</v>
      </c>
      <c r="B78" s="114"/>
      <c r="C78" s="115"/>
      <c r="D78" s="116" t="s">
        <v>139</v>
      </c>
      <c r="E78" s="116"/>
      <c r="F78" s="116"/>
      <c r="G78" s="116"/>
      <c r="H78" s="116"/>
      <c r="I78" s="117"/>
      <c r="J78" s="116" t="s">
        <v>140</v>
      </c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9">
        <f>'SO 07 - PŘÍPOJKA VODOVODU'!J30</f>
        <v>0</v>
      </c>
      <c r="AH78" s="117"/>
      <c r="AI78" s="117"/>
      <c r="AJ78" s="117"/>
      <c r="AK78" s="117"/>
      <c r="AL78" s="117"/>
      <c r="AM78" s="117"/>
      <c r="AN78" s="119">
        <f>SUM(AG78,AT78)</f>
        <v>0</v>
      </c>
      <c r="AO78" s="117"/>
      <c r="AP78" s="117"/>
      <c r="AQ78" s="120" t="s">
        <v>79</v>
      </c>
      <c r="AR78" s="121"/>
      <c r="AS78" s="122">
        <v>0</v>
      </c>
      <c r="AT78" s="123">
        <f>ROUND(SUM(AV78:AW78),2)</f>
        <v>0</v>
      </c>
      <c r="AU78" s="124">
        <f>'SO 07 - PŘÍPOJKA VODOVODU'!P86</f>
        <v>0</v>
      </c>
      <c r="AV78" s="123">
        <f>'SO 07 - PŘÍPOJKA VODOVODU'!J33</f>
        <v>0</v>
      </c>
      <c r="AW78" s="123">
        <f>'SO 07 - PŘÍPOJKA VODOVODU'!J34</f>
        <v>0</v>
      </c>
      <c r="AX78" s="123">
        <f>'SO 07 - PŘÍPOJKA VODOVODU'!J35</f>
        <v>0</v>
      </c>
      <c r="AY78" s="123">
        <f>'SO 07 - PŘÍPOJKA VODOVODU'!J36</f>
        <v>0</v>
      </c>
      <c r="AZ78" s="123">
        <f>'SO 07 - PŘÍPOJKA VODOVODU'!F33</f>
        <v>0</v>
      </c>
      <c r="BA78" s="123">
        <f>'SO 07 - PŘÍPOJKA VODOVODU'!F34</f>
        <v>0</v>
      </c>
      <c r="BB78" s="123">
        <f>'SO 07 - PŘÍPOJKA VODOVODU'!F35</f>
        <v>0</v>
      </c>
      <c r="BC78" s="123">
        <f>'SO 07 - PŘÍPOJKA VODOVODU'!F36</f>
        <v>0</v>
      </c>
      <c r="BD78" s="125">
        <f>'SO 07 - PŘÍPOJKA VODOVODU'!F37</f>
        <v>0</v>
      </c>
      <c r="BE78" s="7"/>
      <c r="BT78" s="126" t="s">
        <v>80</v>
      </c>
      <c r="BV78" s="126" t="s">
        <v>75</v>
      </c>
      <c r="BW78" s="126" t="s">
        <v>141</v>
      </c>
      <c r="BX78" s="126" t="s">
        <v>5</v>
      </c>
      <c r="CL78" s="126" t="s">
        <v>19</v>
      </c>
      <c r="CM78" s="126" t="s">
        <v>82</v>
      </c>
    </row>
    <row r="79" s="7" customFormat="1" ht="16.5" customHeight="1">
      <c r="A79" s="127" t="s">
        <v>83</v>
      </c>
      <c r="B79" s="114"/>
      <c r="C79" s="115"/>
      <c r="D79" s="116" t="s">
        <v>142</v>
      </c>
      <c r="E79" s="116"/>
      <c r="F79" s="116"/>
      <c r="G79" s="116"/>
      <c r="H79" s="116"/>
      <c r="I79" s="117"/>
      <c r="J79" s="116" t="s">
        <v>143</v>
      </c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9">
        <f>'SO 08 - PŘELOŽKA VEŘEJNÉH...'!J30</f>
        <v>0</v>
      </c>
      <c r="AH79" s="117"/>
      <c r="AI79" s="117"/>
      <c r="AJ79" s="117"/>
      <c r="AK79" s="117"/>
      <c r="AL79" s="117"/>
      <c r="AM79" s="117"/>
      <c r="AN79" s="119">
        <f>SUM(AG79,AT79)</f>
        <v>0</v>
      </c>
      <c r="AO79" s="117"/>
      <c r="AP79" s="117"/>
      <c r="AQ79" s="120" t="s">
        <v>79</v>
      </c>
      <c r="AR79" s="121"/>
      <c r="AS79" s="122">
        <v>0</v>
      </c>
      <c r="AT79" s="123">
        <f>ROUND(SUM(AV79:AW79),2)</f>
        <v>0</v>
      </c>
      <c r="AU79" s="124">
        <f>'SO 08 - PŘELOŽKA VEŘEJNÉH...'!P84</f>
        <v>0</v>
      </c>
      <c r="AV79" s="123">
        <f>'SO 08 - PŘELOŽKA VEŘEJNÉH...'!J33</f>
        <v>0</v>
      </c>
      <c r="AW79" s="123">
        <f>'SO 08 - PŘELOŽKA VEŘEJNÉH...'!J34</f>
        <v>0</v>
      </c>
      <c r="AX79" s="123">
        <f>'SO 08 - PŘELOŽKA VEŘEJNÉH...'!J35</f>
        <v>0</v>
      </c>
      <c r="AY79" s="123">
        <f>'SO 08 - PŘELOŽKA VEŘEJNÉH...'!J36</f>
        <v>0</v>
      </c>
      <c r="AZ79" s="123">
        <f>'SO 08 - PŘELOŽKA VEŘEJNÉH...'!F33</f>
        <v>0</v>
      </c>
      <c r="BA79" s="123">
        <f>'SO 08 - PŘELOŽKA VEŘEJNÉH...'!F34</f>
        <v>0</v>
      </c>
      <c r="BB79" s="123">
        <f>'SO 08 - PŘELOŽKA VEŘEJNÉH...'!F35</f>
        <v>0</v>
      </c>
      <c r="BC79" s="123">
        <f>'SO 08 - PŘELOŽKA VEŘEJNÉH...'!F36</f>
        <v>0</v>
      </c>
      <c r="BD79" s="125">
        <f>'SO 08 - PŘELOŽKA VEŘEJNÉH...'!F37</f>
        <v>0</v>
      </c>
      <c r="BE79" s="7"/>
      <c r="BT79" s="126" t="s">
        <v>80</v>
      </c>
      <c r="BV79" s="126" t="s">
        <v>75</v>
      </c>
      <c r="BW79" s="126" t="s">
        <v>144</v>
      </c>
      <c r="BX79" s="126" t="s">
        <v>5</v>
      </c>
      <c r="CL79" s="126" t="s">
        <v>19</v>
      </c>
      <c r="CM79" s="126" t="s">
        <v>82</v>
      </c>
    </row>
    <row r="80" s="7" customFormat="1" ht="16.5" customHeight="1">
      <c r="A80" s="127" t="s">
        <v>83</v>
      </c>
      <c r="B80" s="114"/>
      <c r="C80" s="115"/>
      <c r="D80" s="116" t="s">
        <v>145</v>
      </c>
      <c r="E80" s="116"/>
      <c r="F80" s="116"/>
      <c r="G80" s="116"/>
      <c r="H80" s="116"/>
      <c r="I80" s="117"/>
      <c r="J80" s="116" t="s">
        <v>146</v>
      </c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9">
        <f>'VRN - Vedlejší rozpočtové...'!J30</f>
        <v>0</v>
      </c>
      <c r="AH80" s="117"/>
      <c r="AI80" s="117"/>
      <c r="AJ80" s="117"/>
      <c r="AK80" s="117"/>
      <c r="AL80" s="117"/>
      <c r="AM80" s="117"/>
      <c r="AN80" s="119">
        <f>SUM(AG80,AT80)</f>
        <v>0</v>
      </c>
      <c r="AO80" s="117"/>
      <c r="AP80" s="117"/>
      <c r="AQ80" s="120" t="s">
        <v>79</v>
      </c>
      <c r="AR80" s="121"/>
      <c r="AS80" s="137">
        <v>0</v>
      </c>
      <c r="AT80" s="138">
        <f>ROUND(SUM(AV80:AW80),2)</f>
        <v>0</v>
      </c>
      <c r="AU80" s="139">
        <f>'VRN - Vedlejší rozpočtové...'!P84</f>
        <v>0</v>
      </c>
      <c r="AV80" s="138">
        <f>'VRN - Vedlejší rozpočtové...'!J33</f>
        <v>0</v>
      </c>
      <c r="AW80" s="138">
        <f>'VRN - Vedlejší rozpočtové...'!J34</f>
        <v>0</v>
      </c>
      <c r="AX80" s="138">
        <f>'VRN - Vedlejší rozpočtové...'!J35</f>
        <v>0</v>
      </c>
      <c r="AY80" s="138">
        <f>'VRN - Vedlejší rozpočtové...'!J36</f>
        <v>0</v>
      </c>
      <c r="AZ80" s="138">
        <f>'VRN - Vedlejší rozpočtové...'!F33</f>
        <v>0</v>
      </c>
      <c r="BA80" s="138">
        <f>'VRN - Vedlejší rozpočtové...'!F34</f>
        <v>0</v>
      </c>
      <c r="BB80" s="138">
        <f>'VRN - Vedlejší rozpočtové...'!F35</f>
        <v>0</v>
      </c>
      <c r="BC80" s="138">
        <f>'VRN - Vedlejší rozpočtové...'!F36</f>
        <v>0</v>
      </c>
      <c r="BD80" s="140">
        <f>'VRN - Vedlejší rozpočtové...'!F37</f>
        <v>0</v>
      </c>
      <c r="BE80" s="7"/>
      <c r="BT80" s="126" t="s">
        <v>80</v>
      </c>
      <c r="BV80" s="126" t="s">
        <v>75</v>
      </c>
      <c r="BW80" s="126" t="s">
        <v>147</v>
      </c>
      <c r="BX80" s="126" t="s">
        <v>5</v>
      </c>
      <c r="CL80" s="126" t="s">
        <v>19</v>
      </c>
      <c r="CM80" s="126" t="s">
        <v>82</v>
      </c>
    </row>
    <row r="81" s="2" customFormat="1" ht="30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7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</row>
    <row r="82" s="2" customFormat="1" ht="6.96" customHeight="1">
      <c r="A82" s="41"/>
      <c r="B82" s="62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47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</row>
  </sheetData>
  <sheetProtection sheet="1" formatColumns="0" formatRows="0" objects="1" scenarios="1" spinCount="100000" saltValue="VInF1yXJMy+r6GxSlgO2mzItXPdTdd3NriMGOaScCQPG0gTKy+AX/aGoPCFyu0cS6lLv7e+7IIT7/K+Lom/l1w==" hashValue="uymxrJny+VMp0QFVnluGD7i69JAKswYxXnlZgHgDdqp52eSotAXbnTNmPvqEctWQtjYffT0ZOnxSztvvEUzg4A==" algorithmName="SHA-512" password="CC35"/>
  <mergeCells count="142">
    <mergeCell ref="K64:AF64"/>
    <mergeCell ref="E64:I64"/>
    <mergeCell ref="E65:I65"/>
    <mergeCell ref="K65:AF65"/>
    <mergeCell ref="E66:I66"/>
    <mergeCell ref="K66:AF66"/>
    <mergeCell ref="E67:I67"/>
    <mergeCell ref="K67:AF67"/>
    <mergeCell ref="E68:I68"/>
    <mergeCell ref="K68:AF68"/>
    <mergeCell ref="K69:AF69"/>
    <mergeCell ref="E69:I69"/>
    <mergeCell ref="K70:AF70"/>
    <mergeCell ref="E70:I70"/>
    <mergeCell ref="J71:AF71"/>
    <mergeCell ref="D71:H71"/>
    <mergeCell ref="E72:I72"/>
    <mergeCell ref="K72:AF72"/>
    <mergeCell ref="E73:I73"/>
    <mergeCell ref="K73:AF73"/>
    <mergeCell ref="D74:H74"/>
    <mergeCell ref="J74:AF74"/>
    <mergeCell ref="J75:AF75"/>
    <mergeCell ref="D75:H75"/>
    <mergeCell ref="D76:H76"/>
    <mergeCell ref="J76:AF76"/>
    <mergeCell ref="D77:H77"/>
    <mergeCell ref="J77:AF77"/>
    <mergeCell ref="D78:H78"/>
    <mergeCell ref="J78:AF78"/>
    <mergeCell ref="D79:H79"/>
    <mergeCell ref="J79:AF79"/>
    <mergeCell ref="D80:H80"/>
    <mergeCell ref="J80:AF80"/>
    <mergeCell ref="AN61:AP61"/>
    <mergeCell ref="AG61:AM61"/>
    <mergeCell ref="AN62:AP62"/>
    <mergeCell ref="AG62:AM62"/>
    <mergeCell ref="AN63:AP63"/>
    <mergeCell ref="AG63:AM63"/>
    <mergeCell ref="AN64:AP64"/>
    <mergeCell ref="AG64:AM64"/>
    <mergeCell ref="AN65:AP65"/>
    <mergeCell ref="AG65:AM65"/>
    <mergeCell ref="AN66:AP66"/>
    <mergeCell ref="AG66:AM66"/>
    <mergeCell ref="AG67:AM67"/>
    <mergeCell ref="AN67:AP67"/>
    <mergeCell ref="AN68:AP68"/>
    <mergeCell ref="AG68:AM68"/>
    <mergeCell ref="AN69:AP69"/>
    <mergeCell ref="AG69:AM69"/>
    <mergeCell ref="AG70:AM70"/>
    <mergeCell ref="AN70:AP70"/>
    <mergeCell ref="AG71:AM71"/>
    <mergeCell ref="AN71:AP71"/>
    <mergeCell ref="AG72:AM72"/>
    <mergeCell ref="AN72:AP72"/>
    <mergeCell ref="AG73:AM73"/>
    <mergeCell ref="AN73:AP73"/>
    <mergeCell ref="AN74:AP74"/>
    <mergeCell ref="AG74:AM74"/>
    <mergeCell ref="AG75:AM75"/>
    <mergeCell ref="AN75:AP75"/>
    <mergeCell ref="AN76:AP76"/>
    <mergeCell ref="AG76:AM76"/>
    <mergeCell ref="AN77:AP77"/>
    <mergeCell ref="AG77:AM77"/>
    <mergeCell ref="AN78:AP78"/>
    <mergeCell ref="AG78:AM78"/>
    <mergeCell ref="AN79:AP79"/>
    <mergeCell ref="AG79:AM79"/>
    <mergeCell ref="AN80:AP80"/>
    <mergeCell ref="AG80:AM80"/>
    <mergeCell ref="L45:AO45"/>
    <mergeCell ref="I52:AF52"/>
    <mergeCell ref="C52:G52"/>
    <mergeCell ref="J55:AF55"/>
    <mergeCell ref="D55:H55"/>
    <mergeCell ref="K56:AF56"/>
    <mergeCell ref="E56:I56"/>
    <mergeCell ref="K57:AF57"/>
    <mergeCell ref="E57:I57"/>
    <mergeCell ref="K58:AF58"/>
    <mergeCell ref="E58:I58"/>
    <mergeCell ref="K59:AF59"/>
    <mergeCell ref="E59:I59"/>
    <mergeCell ref="K60:AF60"/>
    <mergeCell ref="E60:I60"/>
    <mergeCell ref="K61:AF61"/>
    <mergeCell ref="E61:I61"/>
    <mergeCell ref="J62:AF62"/>
    <mergeCell ref="D62:H62"/>
    <mergeCell ref="E63:I63"/>
    <mergeCell ref="K63:AF63"/>
    <mergeCell ref="AM47:AN47"/>
    <mergeCell ref="AM49:AP49"/>
    <mergeCell ref="AS49:AT51"/>
    <mergeCell ref="AM50:AP50"/>
    <mergeCell ref="AN52:AP52"/>
    <mergeCell ref="AG52:AM52"/>
    <mergeCell ref="AG55:AM55"/>
    <mergeCell ref="AN55:AP55"/>
    <mergeCell ref="AG56:AM56"/>
    <mergeCell ref="AN56:AP56"/>
    <mergeCell ref="AG57:AM57"/>
    <mergeCell ref="AN57:AP57"/>
    <mergeCell ref="AG58:AM58"/>
    <mergeCell ref="AN58:AP58"/>
    <mergeCell ref="AG59:AM59"/>
    <mergeCell ref="AN59:AP59"/>
    <mergeCell ref="AG60:AM60"/>
    <mergeCell ref="AN60:AP60"/>
    <mergeCell ref="AG54:AM54"/>
    <mergeCell ref="AN54:AP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</mergeCells>
  <hyperlinks>
    <hyperlink ref="A56" location="'01 - Bourací práce'!C2" display="/"/>
    <hyperlink ref="A57" location="'02 - Nové konstrukce'!C2" display="/"/>
    <hyperlink ref="A58" location="'03 - ZTI'!C2" display="/"/>
    <hyperlink ref="A59" location="'04 - ÚT'!C2" display="/"/>
    <hyperlink ref="A60" location="'05 - VZT'!C2" display="/"/>
    <hyperlink ref="A61" location="'06 - Elektro'!C2" display="/"/>
    <hyperlink ref="A63" location="'01 - Bourací práce_01'!C2" display="/"/>
    <hyperlink ref="A64" location="'02 - Nové konstrukce_01'!C2" display="/"/>
    <hyperlink ref="A65" location="'03 - ZTI_01'!C2" display="/"/>
    <hyperlink ref="A66" location="'04 - ÚT_01'!C2" display="/"/>
    <hyperlink ref="A67" location="'05a - VZT - Šatny'!C2" display="/"/>
    <hyperlink ref="A68" location="'05b - VZT - Tělocvična'!C2" display="/"/>
    <hyperlink ref="A69" location="'05c - VZT - Kuchyně'!C2" display="/"/>
    <hyperlink ref="A70" location="'06 - Elektro_01'!C2" display="/"/>
    <hyperlink ref="A72" location="'01 - Stavební část'!C2" display="/"/>
    <hyperlink ref="A73" location="'02 - Osvětlení hřiště'!C2" display="/"/>
    <hyperlink ref="A74" location="'SO 03 - ZPEVNĚNÉ PLOCHY'!C2" display="/"/>
    <hyperlink ref="A75" location="'SO 04 -  SADOVÉ ÚPRAVY'!C2" display="/"/>
    <hyperlink ref="A76" location="'SO 05 -  LIKVIDACE DEŠŤOV...'!C2" display="/"/>
    <hyperlink ref="A77" location="'SO 06 -  VENKOVNÍ ROZVODY...'!C2" display="/"/>
    <hyperlink ref="A78" location="'SO 07 - PŘÍPOJKA VODOVODU'!C2" display="/"/>
    <hyperlink ref="A79" location="'SO 08 - PŘELOŽKA VEŘEJNÉH...'!C2" display="/"/>
    <hyperlink ref="A80" location="'VRN - Vedlejší rozpočtové...'!C2" display="/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108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1517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1051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47.25" customHeight="1">
      <c r="A29" s="150"/>
      <c r="B29" s="151"/>
      <c r="C29" s="150"/>
      <c r="D29" s="150"/>
      <c r="E29" s="152" t="s">
        <v>38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ROUND(J96,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ROUND((SUM(BE96:BE397)),  2)</f>
        <v>0</v>
      </c>
      <c r="G35" s="41"/>
      <c r="H35" s="41"/>
      <c r="I35" s="160">
        <v>0.20999999999999999</v>
      </c>
      <c r="J35" s="159">
        <f>ROUND(((SUM(BE96:BE397))*I35),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ROUND((SUM(BF96:BF397)),  2)</f>
        <v>0</v>
      </c>
      <c r="G36" s="41"/>
      <c r="H36" s="41"/>
      <c r="I36" s="160">
        <v>0.12</v>
      </c>
      <c r="J36" s="159">
        <f>ROUND(((SUM(BF96:BF397))*I36),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ROUND((SUM(BG96:BG397)),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ROUND((SUM(BH96:BH397)),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ROUND((SUM(BI96:BI397)),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1517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03 - ZTI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J96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2980</v>
      </c>
      <c r="E64" s="180"/>
      <c r="F64" s="180"/>
      <c r="G64" s="180"/>
      <c r="H64" s="180"/>
      <c r="I64" s="180"/>
      <c r="J64" s="181">
        <f>J97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7"/>
      <c r="C65" s="178"/>
      <c r="D65" s="179" t="s">
        <v>2981</v>
      </c>
      <c r="E65" s="180"/>
      <c r="F65" s="180"/>
      <c r="G65" s="180"/>
      <c r="H65" s="180"/>
      <c r="I65" s="180"/>
      <c r="J65" s="181">
        <f>J128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7"/>
      <c r="C66" s="178"/>
      <c r="D66" s="179" t="s">
        <v>2982</v>
      </c>
      <c r="E66" s="180"/>
      <c r="F66" s="180"/>
      <c r="G66" s="180"/>
      <c r="H66" s="180"/>
      <c r="I66" s="180"/>
      <c r="J66" s="181">
        <f>J133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7"/>
      <c r="C67" s="178"/>
      <c r="D67" s="179" t="s">
        <v>1054</v>
      </c>
      <c r="E67" s="180"/>
      <c r="F67" s="180"/>
      <c r="G67" s="180"/>
      <c r="H67" s="180"/>
      <c r="I67" s="180"/>
      <c r="J67" s="181">
        <f>J163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77"/>
      <c r="C68" s="178"/>
      <c r="D68" s="179" t="s">
        <v>2983</v>
      </c>
      <c r="E68" s="180"/>
      <c r="F68" s="180"/>
      <c r="G68" s="180"/>
      <c r="H68" s="180"/>
      <c r="I68" s="180"/>
      <c r="J68" s="181">
        <f>J168</f>
        <v>0</v>
      </c>
      <c r="K68" s="178"/>
      <c r="L68" s="182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9" customFormat="1" ht="24.96" customHeight="1">
      <c r="A69" s="9"/>
      <c r="B69" s="177"/>
      <c r="C69" s="178"/>
      <c r="D69" s="179" t="s">
        <v>1055</v>
      </c>
      <c r="E69" s="180"/>
      <c r="F69" s="180"/>
      <c r="G69" s="180"/>
      <c r="H69" s="180"/>
      <c r="I69" s="180"/>
      <c r="J69" s="181">
        <f>J177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9" customFormat="1" ht="24.96" customHeight="1">
      <c r="A70" s="9"/>
      <c r="B70" s="177"/>
      <c r="C70" s="178"/>
      <c r="D70" s="179" t="s">
        <v>1056</v>
      </c>
      <c r="E70" s="180"/>
      <c r="F70" s="180"/>
      <c r="G70" s="180"/>
      <c r="H70" s="180"/>
      <c r="I70" s="180"/>
      <c r="J70" s="181">
        <f>J235</f>
        <v>0</v>
      </c>
      <c r="K70" s="178"/>
      <c r="L70" s="182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9" customFormat="1" ht="24.96" customHeight="1">
      <c r="A71" s="9"/>
      <c r="B71" s="177"/>
      <c r="C71" s="178"/>
      <c r="D71" s="179" t="s">
        <v>1057</v>
      </c>
      <c r="E71" s="180"/>
      <c r="F71" s="180"/>
      <c r="G71" s="180"/>
      <c r="H71" s="180"/>
      <c r="I71" s="180"/>
      <c r="J71" s="181">
        <f>J317</f>
        <v>0</v>
      </c>
      <c r="K71" s="178"/>
      <c r="L71" s="182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9" customFormat="1" ht="24.96" customHeight="1">
      <c r="A72" s="9"/>
      <c r="B72" s="177"/>
      <c r="C72" s="178"/>
      <c r="D72" s="179" t="s">
        <v>1058</v>
      </c>
      <c r="E72" s="180"/>
      <c r="F72" s="180"/>
      <c r="G72" s="180"/>
      <c r="H72" s="180"/>
      <c r="I72" s="180"/>
      <c r="J72" s="181">
        <f>J321</f>
        <v>0</v>
      </c>
      <c r="K72" s="178"/>
      <c r="L72" s="182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9" customFormat="1" ht="24.96" customHeight="1">
      <c r="A73" s="9"/>
      <c r="B73" s="177"/>
      <c r="C73" s="178"/>
      <c r="D73" s="179" t="s">
        <v>1059</v>
      </c>
      <c r="E73" s="180"/>
      <c r="F73" s="180"/>
      <c r="G73" s="180"/>
      <c r="H73" s="180"/>
      <c r="I73" s="180"/>
      <c r="J73" s="181">
        <f>J376</f>
        <v>0</v>
      </c>
      <c r="K73" s="178"/>
      <c r="L73" s="182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9" customFormat="1" ht="24.96" customHeight="1">
      <c r="A74" s="9"/>
      <c r="B74" s="177"/>
      <c r="C74" s="178"/>
      <c r="D74" s="179" t="s">
        <v>1060</v>
      </c>
      <c r="E74" s="180"/>
      <c r="F74" s="180"/>
      <c r="G74" s="180"/>
      <c r="H74" s="180"/>
      <c r="I74" s="180"/>
      <c r="J74" s="181">
        <f>J394</f>
        <v>0</v>
      </c>
      <c r="K74" s="178"/>
      <c r="L74" s="182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</row>
    <row r="75" s="2" customFormat="1" ht="21.84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62"/>
      <c r="C76" s="63"/>
      <c r="D76" s="63"/>
      <c r="E76" s="63"/>
      <c r="F76" s="63"/>
      <c r="G76" s="63"/>
      <c r="H76" s="63"/>
      <c r="I76" s="63"/>
      <c r="J76" s="63"/>
      <c r="K76" s="6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80" s="2" customFormat="1" ht="6.96" customHeight="1">
      <c r="A80" s="41"/>
      <c r="B80" s="64"/>
      <c r="C80" s="65"/>
      <c r="D80" s="65"/>
      <c r="E80" s="65"/>
      <c r="F80" s="65"/>
      <c r="G80" s="65"/>
      <c r="H80" s="65"/>
      <c r="I80" s="65"/>
      <c r="J80" s="65"/>
      <c r="K80" s="65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4.96" customHeight="1">
      <c r="A81" s="41"/>
      <c r="B81" s="42"/>
      <c r="C81" s="26" t="s">
        <v>170</v>
      </c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16</v>
      </c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6.5" customHeight="1">
      <c r="A84" s="41"/>
      <c r="B84" s="42"/>
      <c r="C84" s="43"/>
      <c r="D84" s="43"/>
      <c r="E84" s="172" t="str">
        <f>E7</f>
        <v>PŘÍSTAVBA A STAVEBNÍ ÚPRAVY ŠATEN SK VĚTROVY</v>
      </c>
      <c r="F84" s="35"/>
      <c r="G84" s="35"/>
      <c r="H84" s="35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" customFormat="1" ht="12" customHeight="1">
      <c r="B85" s="24"/>
      <c r="C85" s="35" t="s">
        <v>149</v>
      </c>
      <c r="D85" s="25"/>
      <c r="E85" s="25"/>
      <c r="F85" s="25"/>
      <c r="G85" s="25"/>
      <c r="H85" s="25"/>
      <c r="I85" s="25"/>
      <c r="J85" s="25"/>
      <c r="K85" s="25"/>
      <c r="L85" s="23"/>
    </row>
    <row r="86" s="2" customFormat="1" ht="16.5" customHeight="1">
      <c r="A86" s="41"/>
      <c r="B86" s="42"/>
      <c r="C86" s="43"/>
      <c r="D86" s="43"/>
      <c r="E86" s="172" t="s">
        <v>1517</v>
      </c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151</v>
      </c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6.5" customHeight="1">
      <c r="A88" s="41"/>
      <c r="B88" s="42"/>
      <c r="C88" s="43"/>
      <c r="D88" s="43"/>
      <c r="E88" s="72" t="str">
        <f>E11</f>
        <v>03 - ZTI</v>
      </c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6.96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2" customHeight="1">
      <c r="A90" s="41"/>
      <c r="B90" s="42"/>
      <c r="C90" s="35" t="s">
        <v>21</v>
      </c>
      <c r="D90" s="43"/>
      <c r="E90" s="43"/>
      <c r="F90" s="30" t="str">
        <f>F14</f>
        <v xml:space="preserve"> </v>
      </c>
      <c r="G90" s="43"/>
      <c r="H90" s="43"/>
      <c r="I90" s="35" t="s">
        <v>23</v>
      </c>
      <c r="J90" s="75" t="str">
        <f>IF(J14="","",J14)</f>
        <v>23. 10. 2025</v>
      </c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5.15" customHeight="1">
      <c r="A92" s="41"/>
      <c r="B92" s="42"/>
      <c r="C92" s="35" t="s">
        <v>25</v>
      </c>
      <c r="D92" s="43"/>
      <c r="E92" s="43"/>
      <c r="F92" s="30" t="str">
        <f>E17</f>
        <v xml:space="preserve"> </v>
      </c>
      <c r="G92" s="43"/>
      <c r="H92" s="43"/>
      <c r="I92" s="35" t="s">
        <v>31</v>
      </c>
      <c r="J92" s="39" t="str">
        <f>E23</f>
        <v xml:space="preserve"> </v>
      </c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29</v>
      </c>
      <c r="D93" s="43"/>
      <c r="E93" s="43"/>
      <c r="F93" s="30" t="str">
        <f>IF(E20="","",E20)</f>
        <v>Vyplň údaj</v>
      </c>
      <c r="G93" s="43"/>
      <c r="H93" s="43"/>
      <c r="I93" s="35" t="s">
        <v>35</v>
      </c>
      <c r="J93" s="39" t="str">
        <f>E26</f>
        <v xml:space="preserve"> </v>
      </c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0.32" customHeight="1">
      <c r="A94" s="41"/>
      <c r="B94" s="42"/>
      <c r="C94" s="43"/>
      <c r="D94" s="43"/>
      <c r="E94" s="43"/>
      <c r="F94" s="43"/>
      <c r="G94" s="43"/>
      <c r="H94" s="43"/>
      <c r="I94" s="43"/>
      <c r="J94" s="43"/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11" customFormat="1" ht="29.28" customHeight="1">
      <c r="A95" s="188"/>
      <c r="B95" s="189"/>
      <c r="C95" s="190" t="s">
        <v>171</v>
      </c>
      <c r="D95" s="191" t="s">
        <v>58</v>
      </c>
      <c r="E95" s="191" t="s">
        <v>54</v>
      </c>
      <c r="F95" s="191" t="s">
        <v>55</v>
      </c>
      <c r="G95" s="191" t="s">
        <v>172</v>
      </c>
      <c r="H95" s="191" t="s">
        <v>173</v>
      </c>
      <c r="I95" s="191" t="s">
        <v>174</v>
      </c>
      <c r="J95" s="191" t="s">
        <v>155</v>
      </c>
      <c r="K95" s="192" t="s">
        <v>175</v>
      </c>
      <c r="L95" s="193"/>
      <c r="M95" s="95" t="s">
        <v>19</v>
      </c>
      <c r="N95" s="96" t="s">
        <v>43</v>
      </c>
      <c r="O95" s="96" t="s">
        <v>176</v>
      </c>
      <c r="P95" s="96" t="s">
        <v>177</v>
      </c>
      <c r="Q95" s="96" t="s">
        <v>178</v>
      </c>
      <c r="R95" s="96" t="s">
        <v>179</v>
      </c>
      <c r="S95" s="96" t="s">
        <v>180</v>
      </c>
      <c r="T95" s="97" t="s">
        <v>181</v>
      </c>
      <c r="U95" s="188"/>
      <c r="V95" s="188"/>
      <c r="W95" s="188"/>
      <c r="X95" s="188"/>
      <c r="Y95" s="188"/>
      <c r="Z95" s="188"/>
      <c r="AA95" s="188"/>
      <c r="AB95" s="188"/>
      <c r="AC95" s="188"/>
      <c r="AD95" s="188"/>
      <c r="AE95" s="188"/>
    </row>
    <row r="96" s="2" customFormat="1" ht="22.8" customHeight="1">
      <c r="A96" s="41"/>
      <c r="B96" s="42"/>
      <c r="C96" s="102" t="s">
        <v>182</v>
      </c>
      <c r="D96" s="43"/>
      <c r="E96" s="43"/>
      <c r="F96" s="43"/>
      <c r="G96" s="43"/>
      <c r="H96" s="43"/>
      <c r="I96" s="43"/>
      <c r="J96" s="194">
        <f>BK96</f>
        <v>0</v>
      </c>
      <c r="K96" s="43"/>
      <c r="L96" s="47"/>
      <c r="M96" s="98"/>
      <c r="N96" s="195"/>
      <c r="O96" s="99"/>
      <c r="P96" s="196">
        <f>P97+P128+P133+P163+P168+P177+P235+P317+P321+P376+P394</f>
        <v>0</v>
      </c>
      <c r="Q96" s="99"/>
      <c r="R96" s="196">
        <f>R97+R128+R133+R163+R168+R177+R235+R317+R321+R376+R394</f>
        <v>90.288114400000012</v>
      </c>
      <c r="S96" s="99"/>
      <c r="T96" s="197">
        <f>T97+T128+T133+T163+T168+T177+T235+T317+T321+T376+T394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72</v>
      </c>
      <c r="AU96" s="20" t="s">
        <v>156</v>
      </c>
      <c r="BK96" s="198">
        <f>BK97+BK128+BK133+BK163+BK168+BK177+BK235+BK317+BK321+BK376+BK394</f>
        <v>0</v>
      </c>
    </row>
    <row r="97" s="12" customFormat="1" ht="25.92" customHeight="1">
      <c r="A97" s="12"/>
      <c r="B97" s="199"/>
      <c r="C97" s="200"/>
      <c r="D97" s="201" t="s">
        <v>72</v>
      </c>
      <c r="E97" s="202" t="s">
        <v>80</v>
      </c>
      <c r="F97" s="202" t="s">
        <v>1572</v>
      </c>
      <c r="G97" s="200"/>
      <c r="H97" s="200"/>
      <c r="I97" s="203"/>
      <c r="J97" s="204">
        <f>BK97</f>
        <v>0</v>
      </c>
      <c r="K97" s="200"/>
      <c r="L97" s="205"/>
      <c r="M97" s="206"/>
      <c r="N97" s="207"/>
      <c r="O97" s="207"/>
      <c r="P97" s="208">
        <f>SUM(P98:P127)</f>
        <v>0</v>
      </c>
      <c r="Q97" s="207"/>
      <c r="R97" s="208">
        <f>SUM(R98:R127)</f>
        <v>88.128</v>
      </c>
      <c r="S97" s="207"/>
      <c r="T97" s="209">
        <f>SUM(T98:T127)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0" t="s">
        <v>80</v>
      </c>
      <c r="AT97" s="211" t="s">
        <v>72</v>
      </c>
      <c r="AU97" s="211" t="s">
        <v>73</v>
      </c>
      <c r="AY97" s="210" t="s">
        <v>185</v>
      </c>
      <c r="BK97" s="212">
        <f>SUM(BK98:BK127)</f>
        <v>0</v>
      </c>
    </row>
    <row r="98" s="2" customFormat="1" ht="21.75" customHeight="1">
      <c r="A98" s="41"/>
      <c r="B98" s="42"/>
      <c r="C98" s="215" t="s">
        <v>80</v>
      </c>
      <c r="D98" s="215" t="s">
        <v>188</v>
      </c>
      <c r="E98" s="216" t="s">
        <v>2984</v>
      </c>
      <c r="F98" s="217" t="s">
        <v>2985</v>
      </c>
      <c r="G98" s="218" t="s">
        <v>212</v>
      </c>
      <c r="H98" s="219">
        <v>126.72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80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2986</v>
      </c>
    </row>
    <row r="99" s="2" customFormat="1">
      <c r="A99" s="41"/>
      <c r="B99" s="42"/>
      <c r="C99" s="43"/>
      <c r="D99" s="228" t="s">
        <v>195</v>
      </c>
      <c r="E99" s="43"/>
      <c r="F99" s="229" t="s">
        <v>2987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80</v>
      </c>
    </row>
    <row r="100" s="14" customFormat="1">
      <c r="A100" s="14"/>
      <c r="B100" s="245"/>
      <c r="C100" s="246"/>
      <c r="D100" s="228" t="s">
        <v>199</v>
      </c>
      <c r="E100" s="247" t="s">
        <v>19</v>
      </c>
      <c r="F100" s="248" t="s">
        <v>2988</v>
      </c>
      <c r="G100" s="246"/>
      <c r="H100" s="249">
        <v>126.72</v>
      </c>
      <c r="I100" s="250"/>
      <c r="J100" s="246"/>
      <c r="K100" s="246"/>
      <c r="L100" s="251"/>
      <c r="M100" s="252"/>
      <c r="N100" s="253"/>
      <c r="O100" s="253"/>
      <c r="P100" s="253"/>
      <c r="Q100" s="253"/>
      <c r="R100" s="253"/>
      <c r="S100" s="253"/>
      <c r="T100" s="25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5" t="s">
        <v>199</v>
      </c>
      <c r="AU100" s="255" t="s">
        <v>80</v>
      </c>
      <c r="AV100" s="14" t="s">
        <v>82</v>
      </c>
      <c r="AW100" s="14" t="s">
        <v>34</v>
      </c>
      <c r="AX100" s="14" t="s">
        <v>80</v>
      </c>
      <c r="AY100" s="255" t="s">
        <v>185</v>
      </c>
    </row>
    <row r="101" s="2" customFormat="1" ht="21.75" customHeight="1">
      <c r="A101" s="41"/>
      <c r="B101" s="42"/>
      <c r="C101" s="215" t="s">
        <v>82</v>
      </c>
      <c r="D101" s="215" t="s">
        <v>188</v>
      </c>
      <c r="E101" s="216" t="s">
        <v>2989</v>
      </c>
      <c r="F101" s="217" t="s">
        <v>2990</v>
      </c>
      <c r="G101" s="218" t="s">
        <v>212</v>
      </c>
      <c r="H101" s="219">
        <v>63.359999999999999</v>
      </c>
      <c r="I101" s="220"/>
      <c r="J101" s="221">
        <f>ROUND(I101*H101,2)</f>
        <v>0</v>
      </c>
      <c r="K101" s="217" t="s">
        <v>192</v>
      </c>
      <c r="L101" s="47"/>
      <c r="M101" s="222" t="s">
        <v>19</v>
      </c>
      <c r="N101" s="223" t="s">
        <v>44</v>
      </c>
      <c r="O101" s="87"/>
      <c r="P101" s="224">
        <f>O101*H101</f>
        <v>0</v>
      </c>
      <c r="Q101" s="224">
        <v>0</v>
      </c>
      <c r="R101" s="224">
        <f>Q101*H101</f>
        <v>0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193</v>
      </c>
      <c r="AT101" s="226" t="s">
        <v>188</v>
      </c>
      <c r="AU101" s="226" t="s">
        <v>80</v>
      </c>
      <c r="AY101" s="20" t="s">
        <v>185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80</v>
      </c>
      <c r="BK101" s="227">
        <f>ROUND(I101*H101,2)</f>
        <v>0</v>
      </c>
      <c r="BL101" s="20" t="s">
        <v>193</v>
      </c>
      <c r="BM101" s="226" t="s">
        <v>2991</v>
      </c>
    </row>
    <row r="102" s="2" customFormat="1">
      <c r="A102" s="41"/>
      <c r="B102" s="42"/>
      <c r="C102" s="43"/>
      <c r="D102" s="228" t="s">
        <v>195</v>
      </c>
      <c r="E102" s="43"/>
      <c r="F102" s="229" t="s">
        <v>2992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195</v>
      </c>
      <c r="AU102" s="20" t="s">
        <v>80</v>
      </c>
    </row>
    <row r="103" s="2" customFormat="1">
      <c r="A103" s="41"/>
      <c r="B103" s="42"/>
      <c r="C103" s="43"/>
      <c r="D103" s="233" t="s">
        <v>197</v>
      </c>
      <c r="E103" s="43"/>
      <c r="F103" s="234" t="s">
        <v>2993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197</v>
      </c>
      <c r="AU103" s="20" t="s">
        <v>80</v>
      </c>
    </row>
    <row r="104" s="2" customFormat="1" ht="21.75" customHeight="1">
      <c r="A104" s="41"/>
      <c r="B104" s="42"/>
      <c r="C104" s="215" t="s">
        <v>209</v>
      </c>
      <c r="D104" s="215" t="s">
        <v>188</v>
      </c>
      <c r="E104" s="216" t="s">
        <v>1591</v>
      </c>
      <c r="F104" s="217" t="s">
        <v>1592</v>
      </c>
      <c r="G104" s="218" t="s">
        <v>212</v>
      </c>
      <c r="H104" s="219">
        <v>63.359999999999999</v>
      </c>
      <c r="I104" s="220"/>
      <c r="J104" s="221">
        <f>ROUND(I104*H104,2)</f>
        <v>0</v>
      </c>
      <c r="K104" s="217" t="s">
        <v>192</v>
      </c>
      <c r="L104" s="47"/>
      <c r="M104" s="222" t="s">
        <v>19</v>
      </c>
      <c r="N104" s="223" t="s">
        <v>44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193</v>
      </c>
      <c r="AT104" s="226" t="s">
        <v>188</v>
      </c>
      <c r="AU104" s="226" t="s">
        <v>80</v>
      </c>
      <c r="AY104" s="20" t="s">
        <v>185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80</v>
      </c>
      <c r="BK104" s="227">
        <f>ROUND(I104*H104,2)</f>
        <v>0</v>
      </c>
      <c r="BL104" s="20" t="s">
        <v>193</v>
      </c>
      <c r="BM104" s="226" t="s">
        <v>2994</v>
      </c>
    </row>
    <row r="105" s="2" customFormat="1">
      <c r="A105" s="41"/>
      <c r="B105" s="42"/>
      <c r="C105" s="43"/>
      <c r="D105" s="228" t="s">
        <v>195</v>
      </c>
      <c r="E105" s="43"/>
      <c r="F105" s="229" t="s">
        <v>1594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195</v>
      </c>
      <c r="AU105" s="20" t="s">
        <v>80</v>
      </c>
    </row>
    <row r="106" s="2" customFormat="1">
      <c r="A106" s="41"/>
      <c r="B106" s="42"/>
      <c r="C106" s="43"/>
      <c r="D106" s="233" t="s">
        <v>197</v>
      </c>
      <c r="E106" s="43"/>
      <c r="F106" s="234" t="s">
        <v>1595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197</v>
      </c>
      <c r="AU106" s="20" t="s">
        <v>80</v>
      </c>
    </row>
    <row r="107" s="2" customFormat="1" ht="24.15" customHeight="1">
      <c r="A107" s="41"/>
      <c r="B107" s="42"/>
      <c r="C107" s="215" t="s">
        <v>193</v>
      </c>
      <c r="D107" s="215" t="s">
        <v>188</v>
      </c>
      <c r="E107" s="216" t="s">
        <v>2995</v>
      </c>
      <c r="F107" s="217" t="s">
        <v>2996</v>
      </c>
      <c r="G107" s="218" t="s">
        <v>212</v>
      </c>
      <c r="H107" s="219">
        <v>63.359999999999999</v>
      </c>
      <c r="I107" s="220"/>
      <c r="J107" s="221">
        <f>ROUND(I107*H107,2)</f>
        <v>0</v>
      </c>
      <c r="K107" s="217" t="s">
        <v>192</v>
      </c>
      <c r="L107" s="47"/>
      <c r="M107" s="222" t="s">
        <v>19</v>
      </c>
      <c r="N107" s="223" t="s">
        <v>44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193</v>
      </c>
      <c r="AT107" s="226" t="s">
        <v>188</v>
      </c>
      <c r="AU107" s="226" t="s">
        <v>80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193</v>
      </c>
      <c r="BM107" s="226" t="s">
        <v>2997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2998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80</v>
      </c>
    </row>
    <row r="109" s="2" customFormat="1">
      <c r="A109" s="41"/>
      <c r="B109" s="42"/>
      <c r="C109" s="43"/>
      <c r="D109" s="233" t="s">
        <v>197</v>
      </c>
      <c r="E109" s="43"/>
      <c r="F109" s="234" t="s">
        <v>2999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197</v>
      </c>
      <c r="AU109" s="20" t="s">
        <v>80</v>
      </c>
    </row>
    <row r="110" s="2" customFormat="1" ht="16.5" customHeight="1">
      <c r="A110" s="41"/>
      <c r="B110" s="42"/>
      <c r="C110" s="215" t="s">
        <v>223</v>
      </c>
      <c r="D110" s="215" t="s">
        <v>188</v>
      </c>
      <c r="E110" s="216" t="s">
        <v>3000</v>
      </c>
      <c r="F110" s="217" t="s">
        <v>3001</v>
      </c>
      <c r="G110" s="218" t="s">
        <v>212</v>
      </c>
      <c r="H110" s="219">
        <v>63.359999999999999</v>
      </c>
      <c r="I110" s="220"/>
      <c r="J110" s="221">
        <f>ROUND(I110*H110,2)</f>
        <v>0</v>
      </c>
      <c r="K110" s="217" t="s">
        <v>192</v>
      </c>
      <c r="L110" s="47"/>
      <c r="M110" s="222" t="s">
        <v>19</v>
      </c>
      <c r="N110" s="223" t="s">
        <v>44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193</v>
      </c>
      <c r="AT110" s="226" t="s">
        <v>188</v>
      </c>
      <c r="AU110" s="226" t="s">
        <v>80</v>
      </c>
      <c r="AY110" s="20" t="s">
        <v>185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80</v>
      </c>
      <c r="BK110" s="227">
        <f>ROUND(I110*H110,2)</f>
        <v>0</v>
      </c>
      <c r="BL110" s="20" t="s">
        <v>193</v>
      </c>
      <c r="BM110" s="226" t="s">
        <v>3002</v>
      </c>
    </row>
    <row r="111" s="2" customFormat="1">
      <c r="A111" s="41"/>
      <c r="B111" s="42"/>
      <c r="C111" s="43"/>
      <c r="D111" s="228" t="s">
        <v>195</v>
      </c>
      <c r="E111" s="43"/>
      <c r="F111" s="229" t="s">
        <v>3003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195</v>
      </c>
      <c r="AU111" s="20" t="s">
        <v>80</v>
      </c>
    </row>
    <row r="112" s="2" customFormat="1">
      <c r="A112" s="41"/>
      <c r="B112" s="42"/>
      <c r="C112" s="43"/>
      <c r="D112" s="233" t="s">
        <v>197</v>
      </c>
      <c r="E112" s="43"/>
      <c r="F112" s="234" t="s">
        <v>3004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197</v>
      </c>
      <c r="AU112" s="20" t="s">
        <v>80</v>
      </c>
    </row>
    <row r="113" s="2" customFormat="1" ht="16.5" customHeight="1">
      <c r="A113" s="41"/>
      <c r="B113" s="42"/>
      <c r="C113" s="215" t="s">
        <v>231</v>
      </c>
      <c r="D113" s="215" t="s">
        <v>188</v>
      </c>
      <c r="E113" s="216" t="s">
        <v>3005</v>
      </c>
      <c r="F113" s="217" t="s">
        <v>3006</v>
      </c>
      <c r="G113" s="218" t="s">
        <v>212</v>
      </c>
      <c r="H113" s="219">
        <v>63.359999999999999</v>
      </c>
      <c r="I113" s="220"/>
      <c r="J113" s="221">
        <f>ROUND(I113*H113,2)</f>
        <v>0</v>
      </c>
      <c r="K113" s="217" t="s">
        <v>192</v>
      </c>
      <c r="L113" s="47"/>
      <c r="M113" s="222" t="s">
        <v>19</v>
      </c>
      <c r="N113" s="223" t="s">
        <v>44</v>
      </c>
      <c r="O113" s="87"/>
      <c r="P113" s="224">
        <f>O113*H113</f>
        <v>0</v>
      </c>
      <c r="Q113" s="224">
        <v>0</v>
      </c>
      <c r="R113" s="224">
        <f>Q113*H113</f>
        <v>0</v>
      </c>
      <c r="S113" s="224">
        <v>0</v>
      </c>
      <c r="T113" s="225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193</v>
      </c>
      <c r="AT113" s="226" t="s">
        <v>188</v>
      </c>
      <c r="AU113" s="226" t="s">
        <v>80</v>
      </c>
      <c r="AY113" s="20" t="s">
        <v>185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80</v>
      </c>
      <c r="BK113" s="227">
        <f>ROUND(I113*H113,2)</f>
        <v>0</v>
      </c>
      <c r="BL113" s="20" t="s">
        <v>193</v>
      </c>
      <c r="BM113" s="226" t="s">
        <v>3007</v>
      </c>
    </row>
    <row r="114" s="2" customFormat="1">
      <c r="A114" s="41"/>
      <c r="B114" s="42"/>
      <c r="C114" s="43"/>
      <c r="D114" s="228" t="s">
        <v>195</v>
      </c>
      <c r="E114" s="43"/>
      <c r="F114" s="229" t="s">
        <v>3008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195</v>
      </c>
      <c r="AU114" s="20" t="s">
        <v>80</v>
      </c>
    </row>
    <row r="115" s="2" customFormat="1">
      <c r="A115" s="41"/>
      <c r="B115" s="42"/>
      <c r="C115" s="43"/>
      <c r="D115" s="233" t="s">
        <v>197</v>
      </c>
      <c r="E115" s="43"/>
      <c r="F115" s="234" t="s">
        <v>3009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197</v>
      </c>
      <c r="AU115" s="20" t="s">
        <v>80</v>
      </c>
    </row>
    <row r="116" s="14" customFormat="1">
      <c r="A116" s="14"/>
      <c r="B116" s="245"/>
      <c r="C116" s="246"/>
      <c r="D116" s="228" t="s">
        <v>199</v>
      </c>
      <c r="E116" s="247" t="s">
        <v>19</v>
      </c>
      <c r="F116" s="248" t="s">
        <v>3010</v>
      </c>
      <c r="G116" s="246"/>
      <c r="H116" s="249">
        <v>63.359999999999999</v>
      </c>
      <c r="I116" s="250"/>
      <c r="J116" s="246"/>
      <c r="K116" s="246"/>
      <c r="L116" s="251"/>
      <c r="M116" s="252"/>
      <c r="N116" s="253"/>
      <c r="O116" s="253"/>
      <c r="P116" s="253"/>
      <c r="Q116" s="253"/>
      <c r="R116" s="253"/>
      <c r="S116" s="253"/>
      <c r="T116" s="25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5" t="s">
        <v>199</v>
      </c>
      <c r="AU116" s="255" t="s">
        <v>80</v>
      </c>
      <c r="AV116" s="14" t="s">
        <v>82</v>
      </c>
      <c r="AW116" s="14" t="s">
        <v>34</v>
      </c>
      <c r="AX116" s="14" t="s">
        <v>80</v>
      </c>
      <c r="AY116" s="255" t="s">
        <v>185</v>
      </c>
    </row>
    <row r="117" s="2" customFormat="1" ht="16.5" customHeight="1">
      <c r="A117" s="41"/>
      <c r="B117" s="42"/>
      <c r="C117" s="215" t="s">
        <v>237</v>
      </c>
      <c r="D117" s="215" t="s">
        <v>188</v>
      </c>
      <c r="E117" s="216" t="s">
        <v>1618</v>
      </c>
      <c r="F117" s="217" t="s">
        <v>1619</v>
      </c>
      <c r="G117" s="218" t="s">
        <v>212</v>
      </c>
      <c r="H117" s="219">
        <v>63.359999999999999</v>
      </c>
      <c r="I117" s="220"/>
      <c r="J117" s="221">
        <f>ROUND(I117*H117,2)</f>
        <v>0</v>
      </c>
      <c r="K117" s="217" t="s">
        <v>192</v>
      </c>
      <c r="L117" s="47"/>
      <c r="M117" s="222" t="s">
        <v>19</v>
      </c>
      <c r="N117" s="223" t="s">
        <v>44</v>
      </c>
      <c r="O117" s="87"/>
      <c r="P117" s="224">
        <f>O117*H117</f>
        <v>0</v>
      </c>
      <c r="Q117" s="224">
        <v>0</v>
      </c>
      <c r="R117" s="224">
        <f>Q117*H117</f>
        <v>0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193</v>
      </c>
      <c r="AT117" s="226" t="s">
        <v>188</v>
      </c>
      <c r="AU117" s="226" t="s">
        <v>80</v>
      </c>
      <c r="AY117" s="20" t="s">
        <v>185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80</v>
      </c>
      <c r="BK117" s="227">
        <f>ROUND(I117*H117,2)</f>
        <v>0</v>
      </c>
      <c r="BL117" s="20" t="s">
        <v>193</v>
      </c>
      <c r="BM117" s="226" t="s">
        <v>3011</v>
      </c>
    </row>
    <row r="118" s="2" customFormat="1">
      <c r="A118" s="41"/>
      <c r="B118" s="42"/>
      <c r="C118" s="43"/>
      <c r="D118" s="228" t="s">
        <v>195</v>
      </c>
      <c r="E118" s="43"/>
      <c r="F118" s="229" t="s">
        <v>1621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195</v>
      </c>
      <c r="AU118" s="20" t="s">
        <v>80</v>
      </c>
    </row>
    <row r="119" s="2" customFormat="1">
      <c r="A119" s="41"/>
      <c r="B119" s="42"/>
      <c r="C119" s="43"/>
      <c r="D119" s="233" t="s">
        <v>197</v>
      </c>
      <c r="E119" s="43"/>
      <c r="F119" s="234" t="s">
        <v>1622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197</v>
      </c>
      <c r="AU119" s="20" t="s">
        <v>80</v>
      </c>
    </row>
    <row r="120" s="14" customFormat="1">
      <c r="A120" s="14"/>
      <c r="B120" s="245"/>
      <c r="C120" s="246"/>
      <c r="D120" s="228" t="s">
        <v>199</v>
      </c>
      <c r="E120" s="247" t="s">
        <v>19</v>
      </c>
      <c r="F120" s="248" t="s">
        <v>3012</v>
      </c>
      <c r="G120" s="246"/>
      <c r="H120" s="249">
        <v>63.359999999999999</v>
      </c>
      <c r="I120" s="250"/>
      <c r="J120" s="246"/>
      <c r="K120" s="246"/>
      <c r="L120" s="251"/>
      <c r="M120" s="252"/>
      <c r="N120" s="253"/>
      <c r="O120" s="253"/>
      <c r="P120" s="253"/>
      <c r="Q120" s="253"/>
      <c r="R120" s="253"/>
      <c r="S120" s="253"/>
      <c r="T120" s="25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5" t="s">
        <v>199</v>
      </c>
      <c r="AU120" s="255" t="s">
        <v>80</v>
      </c>
      <c r="AV120" s="14" t="s">
        <v>82</v>
      </c>
      <c r="AW120" s="14" t="s">
        <v>34</v>
      </c>
      <c r="AX120" s="14" t="s">
        <v>80</v>
      </c>
      <c r="AY120" s="255" t="s">
        <v>185</v>
      </c>
    </row>
    <row r="121" s="2" customFormat="1" ht="16.5" customHeight="1">
      <c r="A121" s="41"/>
      <c r="B121" s="42"/>
      <c r="C121" s="215" t="s">
        <v>246</v>
      </c>
      <c r="D121" s="215" t="s">
        <v>188</v>
      </c>
      <c r="E121" s="216" t="s">
        <v>3013</v>
      </c>
      <c r="F121" s="217" t="s">
        <v>3014</v>
      </c>
      <c r="G121" s="218" t="s">
        <v>212</v>
      </c>
      <c r="H121" s="219">
        <v>51.840000000000003</v>
      </c>
      <c r="I121" s="220"/>
      <c r="J121" s="221">
        <f>ROUND(I121*H121,2)</f>
        <v>0</v>
      </c>
      <c r="K121" s="217" t="s">
        <v>192</v>
      </c>
      <c r="L121" s="47"/>
      <c r="M121" s="222" t="s">
        <v>19</v>
      </c>
      <c r="N121" s="223" t="s">
        <v>44</v>
      </c>
      <c r="O121" s="87"/>
      <c r="P121" s="224">
        <f>O121*H121</f>
        <v>0</v>
      </c>
      <c r="Q121" s="224">
        <v>0</v>
      </c>
      <c r="R121" s="224">
        <f>Q121*H121</f>
        <v>0</v>
      </c>
      <c r="S121" s="224">
        <v>0</v>
      </c>
      <c r="T121" s="225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6" t="s">
        <v>193</v>
      </c>
      <c r="AT121" s="226" t="s">
        <v>188</v>
      </c>
      <c r="AU121" s="226" t="s">
        <v>80</v>
      </c>
      <c r="AY121" s="20" t="s">
        <v>185</v>
      </c>
      <c r="BE121" s="227">
        <f>IF(N121="základní",J121,0)</f>
        <v>0</v>
      </c>
      <c r="BF121" s="227">
        <f>IF(N121="snížená",J121,0)</f>
        <v>0</v>
      </c>
      <c r="BG121" s="227">
        <f>IF(N121="zákl. přenesená",J121,0)</f>
        <v>0</v>
      </c>
      <c r="BH121" s="227">
        <f>IF(N121="sníž. přenesená",J121,0)</f>
        <v>0</v>
      </c>
      <c r="BI121" s="227">
        <f>IF(N121="nulová",J121,0)</f>
        <v>0</v>
      </c>
      <c r="BJ121" s="20" t="s">
        <v>80</v>
      </c>
      <c r="BK121" s="227">
        <f>ROUND(I121*H121,2)</f>
        <v>0</v>
      </c>
      <c r="BL121" s="20" t="s">
        <v>193</v>
      </c>
      <c r="BM121" s="226" t="s">
        <v>3015</v>
      </c>
    </row>
    <row r="122" s="2" customFormat="1">
      <c r="A122" s="41"/>
      <c r="B122" s="42"/>
      <c r="C122" s="43"/>
      <c r="D122" s="228" t="s">
        <v>195</v>
      </c>
      <c r="E122" s="43"/>
      <c r="F122" s="229" t="s">
        <v>3016</v>
      </c>
      <c r="G122" s="43"/>
      <c r="H122" s="43"/>
      <c r="I122" s="230"/>
      <c r="J122" s="43"/>
      <c r="K122" s="43"/>
      <c r="L122" s="47"/>
      <c r="M122" s="231"/>
      <c r="N122" s="232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195</v>
      </c>
      <c r="AU122" s="20" t="s">
        <v>80</v>
      </c>
    </row>
    <row r="123" s="2" customFormat="1">
      <c r="A123" s="41"/>
      <c r="B123" s="42"/>
      <c r="C123" s="43"/>
      <c r="D123" s="233" t="s">
        <v>197</v>
      </c>
      <c r="E123" s="43"/>
      <c r="F123" s="234" t="s">
        <v>3017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197</v>
      </c>
      <c r="AU123" s="20" t="s">
        <v>80</v>
      </c>
    </row>
    <row r="124" s="14" customFormat="1">
      <c r="A124" s="14"/>
      <c r="B124" s="245"/>
      <c r="C124" s="246"/>
      <c r="D124" s="228" t="s">
        <v>199</v>
      </c>
      <c r="E124" s="247" t="s">
        <v>19</v>
      </c>
      <c r="F124" s="248" t="s">
        <v>3018</v>
      </c>
      <c r="G124" s="246"/>
      <c r="H124" s="249">
        <v>51.840000000000003</v>
      </c>
      <c r="I124" s="250"/>
      <c r="J124" s="246"/>
      <c r="K124" s="246"/>
      <c r="L124" s="251"/>
      <c r="M124" s="252"/>
      <c r="N124" s="253"/>
      <c r="O124" s="253"/>
      <c r="P124" s="253"/>
      <c r="Q124" s="253"/>
      <c r="R124" s="253"/>
      <c r="S124" s="253"/>
      <c r="T124" s="25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5" t="s">
        <v>199</v>
      </c>
      <c r="AU124" s="255" t="s">
        <v>80</v>
      </c>
      <c r="AV124" s="14" t="s">
        <v>82</v>
      </c>
      <c r="AW124" s="14" t="s">
        <v>34</v>
      </c>
      <c r="AX124" s="14" t="s">
        <v>80</v>
      </c>
      <c r="AY124" s="255" t="s">
        <v>185</v>
      </c>
    </row>
    <row r="125" s="2" customFormat="1" ht="16.5" customHeight="1">
      <c r="A125" s="41"/>
      <c r="B125" s="42"/>
      <c r="C125" s="271" t="s">
        <v>186</v>
      </c>
      <c r="D125" s="271" t="s">
        <v>491</v>
      </c>
      <c r="E125" s="272" t="s">
        <v>3019</v>
      </c>
      <c r="F125" s="273" t="s">
        <v>3020</v>
      </c>
      <c r="G125" s="274" t="s">
        <v>249</v>
      </c>
      <c r="H125" s="275">
        <v>88.128</v>
      </c>
      <c r="I125" s="276"/>
      <c r="J125" s="277">
        <f>ROUND(I125*H125,2)</f>
        <v>0</v>
      </c>
      <c r="K125" s="273" t="s">
        <v>192</v>
      </c>
      <c r="L125" s="278"/>
      <c r="M125" s="279" t="s">
        <v>19</v>
      </c>
      <c r="N125" s="280" t="s">
        <v>44</v>
      </c>
      <c r="O125" s="87"/>
      <c r="P125" s="224">
        <f>O125*H125</f>
        <v>0</v>
      </c>
      <c r="Q125" s="224">
        <v>1</v>
      </c>
      <c r="R125" s="224">
        <f>Q125*H125</f>
        <v>88.128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246</v>
      </c>
      <c r="AT125" s="226" t="s">
        <v>491</v>
      </c>
      <c r="AU125" s="226" t="s">
        <v>80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3021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3020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80</v>
      </c>
    </row>
    <row r="127" s="14" customFormat="1">
      <c r="A127" s="14"/>
      <c r="B127" s="245"/>
      <c r="C127" s="246"/>
      <c r="D127" s="228" t="s">
        <v>199</v>
      </c>
      <c r="E127" s="247" t="s">
        <v>19</v>
      </c>
      <c r="F127" s="248" t="s">
        <v>3022</v>
      </c>
      <c r="G127" s="246"/>
      <c r="H127" s="249">
        <v>88.128</v>
      </c>
      <c r="I127" s="250"/>
      <c r="J127" s="246"/>
      <c r="K127" s="246"/>
      <c r="L127" s="251"/>
      <c r="M127" s="252"/>
      <c r="N127" s="253"/>
      <c r="O127" s="253"/>
      <c r="P127" s="253"/>
      <c r="Q127" s="253"/>
      <c r="R127" s="253"/>
      <c r="S127" s="253"/>
      <c r="T127" s="25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5" t="s">
        <v>199</v>
      </c>
      <c r="AU127" s="255" t="s">
        <v>80</v>
      </c>
      <c r="AV127" s="14" t="s">
        <v>82</v>
      </c>
      <c r="AW127" s="14" t="s">
        <v>34</v>
      </c>
      <c r="AX127" s="14" t="s">
        <v>80</v>
      </c>
      <c r="AY127" s="255" t="s">
        <v>185</v>
      </c>
    </row>
    <row r="128" s="12" customFormat="1" ht="25.92" customHeight="1">
      <c r="A128" s="12"/>
      <c r="B128" s="199"/>
      <c r="C128" s="200"/>
      <c r="D128" s="201" t="s">
        <v>72</v>
      </c>
      <c r="E128" s="202" t="s">
        <v>193</v>
      </c>
      <c r="F128" s="202" t="s">
        <v>1930</v>
      </c>
      <c r="G128" s="200"/>
      <c r="H128" s="200"/>
      <c r="I128" s="203"/>
      <c r="J128" s="204">
        <f>BK128</f>
        <v>0</v>
      </c>
      <c r="K128" s="200"/>
      <c r="L128" s="205"/>
      <c r="M128" s="206"/>
      <c r="N128" s="207"/>
      <c r="O128" s="207"/>
      <c r="P128" s="208">
        <f>SUM(P129:P132)</f>
        <v>0</v>
      </c>
      <c r="Q128" s="207"/>
      <c r="R128" s="208">
        <f>SUM(R129:R132)</f>
        <v>0</v>
      </c>
      <c r="S128" s="207"/>
      <c r="T128" s="209">
        <f>SUM(T129:T132)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10" t="s">
        <v>80</v>
      </c>
      <c r="AT128" s="211" t="s">
        <v>72</v>
      </c>
      <c r="AU128" s="211" t="s">
        <v>73</v>
      </c>
      <c r="AY128" s="210" t="s">
        <v>185</v>
      </c>
      <c r="BK128" s="212">
        <f>SUM(BK129:BK132)</f>
        <v>0</v>
      </c>
    </row>
    <row r="129" s="2" customFormat="1" ht="16.5" customHeight="1">
      <c r="A129" s="41"/>
      <c r="B129" s="42"/>
      <c r="C129" s="215" t="s">
        <v>258</v>
      </c>
      <c r="D129" s="215" t="s">
        <v>188</v>
      </c>
      <c r="E129" s="216" t="s">
        <v>3023</v>
      </c>
      <c r="F129" s="217" t="s">
        <v>3024</v>
      </c>
      <c r="G129" s="218" t="s">
        <v>212</v>
      </c>
      <c r="H129" s="219">
        <v>11.52</v>
      </c>
      <c r="I129" s="220"/>
      <c r="J129" s="221">
        <f>ROUND(I129*H129,2)</f>
        <v>0</v>
      </c>
      <c r="K129" s="217" t="s">
        <v>192</v>
      </c>
      <c r="L129" s="47"/>
      <c r="M129" s="222" t="s">
        <v>19</v>
      </c>
      <c r="N129" s="223" t="s">
        <v>44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193</v>
      </c>
      <c r="AT129" s="226" t="s">
        <v>188</v>
      </c>
      <c r="AU129" s="226" t="s">
        <v>80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3025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3026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80</v>
      </c>
    </row>
    <row r="131" s="2" customFormat="1">
      <c r="A131" s="41"/>
      <c r="B131" s="42"/>
      <c r="C131" s="43"/>
      <c r="D131" s="233" t="s">
        <v>197</v>
      </c>
      <c r="E131" s="43"/>
      <c r="F131" s="234" t="s">
        <v>3027</v>
      </c>
      <c r="G131" s="43"/>
      <c r="H131" s="43"/>
      <c r="I131" s="230"/>
      <c r="J131" s="43"/>
      <c r="K131" s="43"/>
      <c r="L131" s="47"/>
      <c r="M131" s="231"/>
      <c r="N131" s="232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197</v>
      </c>
      <c r="AU131" s="20" t="s">
        <v>80</v>
      </c>
    </row>
    <row r="132" s="14" customFormat="1">
      <c r="A132" s="14"/>
      <c r="B132" s="245"/>
      <c r="C132" s="246"/>
      <c r="D132" s="228" t="s">
        <v>199</v>
      </c>
      <c r="E132" s="247" t="s">
        <v>19</v>
      </c>
      <c r="F132" s="248" t="s">
        <v>3028</v>
      </c>
      <c r="G132" s="246"/>
      <c r="H132" s="249">
        <v>11.52</v>
      </c>
      <c r="I132" s="250"/>
      <c r="J132" s="246"/>
      <c r="K132" s="246"/>
      <c r="L132" s="251"/>
      <c r="M132" s="252"/>
      <c r="N132" s="253"/>
      <c r="O132" s="253"/>
      <c r="P132" s="253"/>
      <c r="Q132" s="253"/>
      <c r="R132" s="253"/>
      <c r="S132" s="253"/>
      <c r="T132" s="25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5" t="s">
        <v>199</v>
      </c>
      <c r="AU132" s="255" t="s">
        <v>80</v>
      </c>
      <c r="AV132" s="14" t="s">
        <v>82</v>
      </c>
      <c r="AW132" s="14" t="s">
        <v>34</v>
      </c>
      <c r="AX132" s="14" t="s">
        <v>80</v>
      </c>
      <c r="AY132" s="255" t="s">
        <v>185</v>
      </c>
    </row>
    <row r="133" s="12" customFormat="1" ht="25.92" customHeight="1">
      <c r="A133" s="12"/>
      <c r="B133" s="199"/>
      <c r="C133" s="200"/>
      <c r="D133" s="201" t="s">
        <v>72</v>
      </c>
      <c r="E133" s="202" t="s">
        <v>246</v>
      </c>
      <c r="F133" s="202" t="s">
        <v>3029</v>
      </c>
      <c r="G133" s="200"/>
      <c r="H133" s="200"/>
      <c r="I133" s="203"/>
      <c r="J133" s="204">
        <f>BK133</f>
        <v>0</v>
      </c>
      <c r="K133" s="200"/>
      <c r="L133" s="205"/>
      <c r="M133" s="206"/>
      <c r="N133" s="207"/>
      <c r="O133" s="207"/>
      <c r="P133" s="208">
        <f>SUM(P134:P162)</f>
        <v>0</v>
      </c>
      <c r="Q133" s="207"/>
      <c r="R133" s="208">
        <f>SUM(R134:R162)</f>
        <v>0.59857439999999995</v>
      </c>
      <c r="S133" s="207"/>
      <c r="T133" s="209">
        <f>SUM(T134:T162)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10" t="s">
        <v>80</v>
      </c>
      <c r="AT133" s="211" t="s">
        <v>72</v>
      </c>
      <c r="AU133" s="211" t="s">
        <v>73</v>
      </c>
      <c r="AY133" s="210" t="s">
        <v>185</v>
      </c>
      <c r="BK133" s="212">
        <f>SUM(BK134:BK162)</f>
        <v>0</v>
      </c>
    </row>
    <row r="134" s="2" customFormat="1" ht="16.5" customHeight="1">
      <c r="A134" s="41"/>
      <c r="B134" s="42"/>
      <c r="C134" s="215" t="s">
        <v>267</v>
      </c>
      <c r="D134" s="215" t="s">
        <v>188</v>
      </c>
      <c r="E134" s="216" t="s">
        <v>3030</v>
      </c>
      <c r="F134" s="217" t="s">
        <v>3031</v>
      </c>
      <c r="G134" s="218" t="s">
        <v>226</v>
      </c>
      <c r="H134" s="219">
        <v>16</v>
      </c>
      <c r="I134" s="220"/>
      <c r="J134" s="221">
        <f>ROUND(I134*H134,2)</f>
        <v>0</v>
      </c>
      <c r="K134" s="217" t="s">
        <v>192</v>
      </c>
      <c r="L134" s="47"/>
      <c r="M134" s="222" t="s">
        <v>19</v>
      </c>
      <c r="N134" s="223" t="s">
        <v>44</v>
      </c>
      <c r="O134" s="87"/>
      <c r="P134" s="224">
        <f>O134*H134</f>
        <v>0</v>
      </c>
      <c r="Q134" s="224">
        <v>0</v>
      </c>
      <c r="R134" s="224">
        <f>Q134*H134</f>
        <v>0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193</v>
      </c>
      <c r="AT134" s="226" t="s">
        <v>188</v>
      </c>
      <c r="AU134" s="226" t="s">
        <v>80</v>
      </c>
      <c r="AY134" s="20" t="s">
        <v>185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80</v>
      </c>
      <c r="BK134" s="227">
        <f>ROUND(I134*H134,2)</f>
        <v>0</v>
      </c>
      <c r="BL134" s="20" t="s">
        <v>193</v>
      </c>
      <c r="BM134" s="226" t="s">
        <v>3032</v>
      </c>
    </row>
    <row r="135" s="2" customFormat="1">
      <c r="A135" s="41"/>
      <c r="B135" s="42"/>
      <c r="C135" s="43"/>
      <c r="D135" s="228" t="s">
        <v>195</v>
      </c>
      <c r="E135" s="43"/>
      <c r="F135" s="229" t="s">
        <v>3033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195</v>
      </c>
      <c r="AU135" s="20" t="s">
        <v>80</v>
      </c>
    </row>
    <row r="136" s="2" customFormat="1">
      <c r="A136" s="41"/>
      <c r="B136" s="42"/>
      <c r="C136" s="43"/>
      <c r="D136" s="233" t="s">
        <v>197</v>
      </c>
      <c r="E136" s="43"/>
      <c r="F136" s="234" t="s">
        <v>3034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197</v>
      </c>
      <c r="AU136" s="20" t="s">
        <v>80</v>
      </c>
    </row>
    <row r="137" s="2" customFormat="1" ht="16.5" customHeight="1">
      <c r="A137" s="41"/>
      <c r="B137" s="42"/>
      <c r="C137" s="271" t="s">
        <v>8</v>
      </c>
      <c r="D137" s="271" t="s">
        <v>491</v>
      </c>
      <c r="E137" s="272" t="s">
        <v>3035</v>
      </c>
      <c r="F137" s="273" t="s">
        <v>3036</v>
      </c>
      <c r="G137" s="274" t="s">
        <v>226</v>
      </c>
      <c r="H137" s="275">
        <v>16.239999999999998</v>
      </c>
      <c r="I137" s="276"/>
      <c r="J137" s="277">
        <f>ROUND(I137*H137,2)</f>
        <v>0</v>
      </c>
      <c r="K137" s="273" t="s">
        <v>192</v>
      </c>
      <c r="L137" s="278"/>
      <c r="M137" s="279" t="s">
        <v>19</v>
      </c>
      <c r="N137" s="280" t="s">
        <v>44</v>
      </c>
      <c r="O137" s="87"/>
      <c r="P137" s="224">
        <f>O137*H137</f>
        <v>0</v>
      </c>
      <c r="Q137" s="224">
        <v>0.00106</v>
      </c>
      <c r="R137" s="224">
        <f>Q137*H137</f>
        <v>0.017214399999999998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246</v>
      </c>
      <c r="AT137" s="226" t="s">
        <v>491</v>
      </c>
      <c r="AU137" s="226" t="s">
        <v>80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193</v>
      </c>
      <c r="BM137" s="226" t="s">
        <v>3037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3036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80</v>
      </c>
    </row>
    <row r="139" s="14" customFormat="1">
      <c r="A139" s="14"/>
      <c r="B139" s="245"/>
      <c r="C139" s="246"/>
      <c r="D139" s="228" t="s">
        <v>199</v>
      </c>
      <c r="E139" s="247" t="s">
        <v>19</v>
      </c>
      <c r="F139" s="248" t="s">
        <v>3038</v>
      </c>
      <c r="G139" s="246"/>
      <c r="H139" s="249">
        <v>16.239999999999998</v>
      </c>
      <c r="I139" s="250"/>
      <c r="J139" s="246"/>
      <c r="K139" s="246"/>
      <c r="L139" s="251"/>
      <c r="M139" s="252"/>
      <c r="N139" s="253"/>
      <c r="O139" s="253"/>
      <c r="P139" s="253"/>
      <c r="Q139" s="253"/>
      <c r="R139" s="253"/>
      <c r="S139" s="253"/>
      <c r="T139" s="25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5" t="s">
        <v>199</v>
      </c>
      <c r="AU139" s="255" t="s">
        <v>80</v>
      </c>
      <c r="AV139" s="14" t="s">
        <v>82</v>
      </c>
      <c r="AW139" s="14" t="s">
        <v>34</v>
      </c>
      <c r="AX139" s="14" t="s">
        <v>80</v>
      </c>
      <c r="AY139" s="255" t="s">
        <v>185</v>
      </c>
    </row>
    <row r="140" s="2" customFormat="1" ht="16.5" customHeight="1">
      <c r="A140" s="41"/>
      <c r="B140" s="42"/>
      <c r="C140" s="215" t="s">
        <v>284</v>
      </c>
      <c r="D140" s="215" t="s">
        <v>188</v>
      </c>
      <c r="E140" s="216" t="s">
        <v>3039</v>
      </c>
      <c r="F140" s="217" t="s">
        <v>3040</v>
      </c>
      <c r="G140" s="218" t="s">
        <v>322</v>
      </c>
      <c r="H140" s="219">
        <v>3</v>
      </c>
      <c r="I140" s="220"/>
      <c r="J140" s="221">
        <f>ROUND(I140*H140,2)</f>
        <v>0</v>
      </c>
      <c r="K140" s="217" t="s">
        <v>192</v>
      </c>
      <c r="L140" s="47"/>
      <c r="M140" s="222" t="s">
        <v>19</v>
      </c>
      <c r="N140" s="223" t="s">
        <v>44</v>
      </c>
      <c r="O140" s="87"/>
      <c r="P140" s="224">
        <f>O140*H140</f>
        <v>0</v>
      </c>
      <c r="Q140" s="224">
        <v>0</v>
      </c>
      <c r="R140" s="224">
        <f>Q140*H140</f>
        <v>0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193</v>
      </c>
      <c r="AT140" s="226" t="s">
        <v>188</v>
      </c>
      <c r="AU140" s="226" t="s">
        <v>80</v>
      </c>
      <c r="AY140" s="20" t="s">
        <v>185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80</v>
      </c>
      <c r="BK140" s="227">
        <f>ROUND(I140*H140,2)</f>
        <v>0</v>
      </c>
      <c r="BL140" s="20" t="s">
        <v>193</v>
      </c>
      <c r="BM140" s="226" t="s">
        <v>3041</v>
      </c>
    </row>
    <row r="141" s="2" customFormat="1">
      <c r="A141" s="41"/>
      <c r="B141" s="42"/>
      <c r="C141" s="43"/>
      <c r="D141" s="228" t="s">
        <v>195</v>
      </c>
      <c r="E141" s="43"/>
      <c r="F141" s="229" t="s">
        <v>3042</v>
      </c>
      <c r="G141" s="43"/>
      <c r="H141" s="43"/>
      <c r="I141" s="230"/>
      <c r="J141" s="43"/>
      <c r="K141" s="43"/>
      <c r="L141" s="47"/>
      <c r="M141" s="231"/>
      <c r="N141" s="232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195</v>
      </c>
      <c r="AU141" s="20" t="s">
        <v>80</v>
      </c>
    </row>
    <row r="142" s="2" customFormat="1">
      <c r="A142" s="41"/>
      <c r="B142" s="42"/>
      <c r="C142" s="43"/>
      <c r="D142" s="233" t="s">
        <v>197</v>
      </c>
      <c r="E142" s="43"/>
      <c r="F142" s="234" t="s">
        <v>3043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197</v>
      </c>
      <c r="AU142" s="20" t="s">
        <v>80</v>
      </c>
    </row>
    <row r="143" s="2" customFormat="1" ht="16.5" customHeight="1">
      <c r="A143" s="41"/>
      <c r="B143" s="42"/>
      <c r="C143" s="271" t="s">
        <v>290</v>
      </c>
      <c r="D143" s="271" t="s">
        <v>491</v>
      </c>
      <c r="E143" s="272" t="s">
        <v>3044</v>
      </c>
      <c r="F143" s="273" t="s">
        <v>3045</v>
      </c>
      <c r="G143" s="274" t="s">
        <v>322</v>
      </c>
      <c r="H143" s="275">
        <v>3</v>
      </c>
      <c r="I143" s="276"/>
      <c r="J143" s="277">
        <f>ROUND(I143*H143,2)</f>
        <v>0</v>
      </c>
      <c r="K143" s="273" t="s">
        <v>192</v>
      </c>
      <c r="L143" s="278"/>
      <c r="M143" s="279" t="s">
        <v>19</v>
      </c>
      <c r="N143" s="280" t="s">
        <v>44</v>
      </c>
      <c r="O143" s="87"/>
      <c r="P143" s="224">
        <f>O143*H143</f>
        <v>0</v>
      </c>
      <c r="Q143" s="224">
        <v>0.00055999999999999995</v>
      </c>
      <c r="R143" s="224">
        <f>Q143*H143</f>
        <v>0.0016799999999999999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246</v>
      </c>
      <c r="AT143" s="226" t="s">
        <v>491</v>
      </c>
      <c r="AU143" s="226" t="s">
        <v>80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3046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3045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80</v>
      </c>
    </row>
    <row r="145" s="2" customFormat="1" ht="16.5" customHeight="1">
      <c r="A145" s="41"/>
      <c r="B145" s="42"/>
      <c r="C145" s="215" t="s">
        <v>296</v>
      </c>
      <c r="D145" s="215" t="s">
        <v>188</v>
      </c>
      <c r="E145" s="216" t="s">
        <v>3047</v>
      </c>
      <c r="F145" s="217" t="s">
        <v>3048</v>
      </c>
      <c r="G145" s="218" t="s">
        <v>322</v>
      </c>
      <c r="H145" s="219">
        <v>2</v>
      </c>
      <c r="I145" s="220"/>
      <c r="J145" s="221">
        <f>ROUND(I145*H145,2)</f>
        <v>0</v>
      </c>
      <c r="K145" s="217" t="s">
        <v>19</v>
      </c>
      <c r="L145" s="47"/>
      <c r="M145" s="222" t="s">
        <v>19</v>
      </c>
      <c r="N145" s="223" t="s">
        <v>44</v>
      </c>
      <c r="O145" s="87"/>
      <c r="P145" s="224">
        <f>O145*H145</f>
        <v>0</v>
      </c>
      <c r="Q145" s="224">
        <v>0.1056</v>
      </c>
      <c r="R145" s="224">
        <f>Q145*H145</f>
        <v>0.2112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193</v>
      </c>
      <c r="AT145" s="226" t="s">
        <v>188</v>
      </c>
      <c r="AU145" s="226" t="s">
        <v>80</v>
      </c>
      <c r="AY145" s="20" t="s">
        <v>185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80</v>
      </c>
      <c r="BK145" s="227">
        <f>ROUND(I145*H145,2)</f>
        <v>0</v>
      </c>
      <c r="BL145" s="20" t="s">
        <v>193</v>
      </c>
      <c r="BM145" s="226" t="s">
        <v>3049</v>
      </c>
    </row>
    <row r="146" s="2" customFormat="1">
      <c r="A146" s="41"/>
      <c r="B146" s="42"/>
      <c r="C146" s="43"/>
      <c r="D146" s="228" t="s">
        <v>195</v>
      </c>
      <c r="E146" s="43"/>
      <c r="F146" s="229" t="s">
        <v>3050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195</v>
      </c>
      <c r="AU146" s="20" t="s">
        <v>80</v>
      </c>
    </row>
    <row r="147" s="2" customFormat="1" ht="16.5" customHeight="1">
      <c r="A147" s="41"/>
      <c r="B147" s="42"/>
      <c r="C147" s="215" t="s">
        <v>280</v>
      </c>
      <c r="D147" s="215" t="s">
        <v>188</v>
      </c>
      <c r="E147" s="216" t="s">
        <v>3051</v>
      </c>
      <c r="F147" s="217" t="s">
        <v>3052</v>
      </c>
      <c r="G147" s="218" t="s">
        <v>322</v>
      </c>
      <c r="H147" s="219">
        <v>2</v>
      </c>
      <c r="I147" s="220"/>
      <c r="J147" s="221">
        <f>ROUND(I147*H147,2)</f>
        <v>0</v>
      </c>
      <c r="K147" s="217" t="s">
        <v>192</v>
      </c>
      <c r="L147" s="47"/>
      <c r="M147" s="222" t="s">
        <v>19</v>
      </c>
      <c r="N147" s="223" t="s">
        <v>44</v>
      </c>
      <c r="O147" s="87"/>
      <c r="P147" s="224">
        <f>O147*H147</f>
        <v>0</v>
      </c>
      <c r="Q147" s="224">
        <v>0.024240000000000001</v>
      </c>
      <c r="R147" s="224">
        <f>Q147*H147</f>
        <v>0.048480000000000002</v>
      </c>
      <c r="S147" s="224">
        <v>0</v>
      </c>
      <c r="T147" s="225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6" t="s">
        <v>193</v>
      </c>
      <c r="AT147" s="226" t="s">
        <v>188</v>
      </c>
      <c r="AU147" s="226" t="s">
        <v>80</v>
      </c>
      <c r="AY147" s="20" t="s">
        <v>185</v>
      </c>
      <c r="BE147" s="227">
        <f>IF(N147="základní",J147,0)</f>
        <v>0</v>
      </c>
      <c r="BF147" s="227">
        <f>IF(N147="snížená",J147,0)</f>
        <v>0</v>
      </c>
      <c r="BG147" s="227">
        <f>IF(N147="zákl. přenesená",J147,0)</f>
        <v>0</v>
      </c>
      <c r="BH147" s="227">
        <f>IF(N147="sníž. přenesená",J147,0)</f>
        <v>0</v>
      </c>
      <c r="BI147" s="227">
        <f>IF(N147="nulová",J147,0)</f>
        <v>0</v>
      </c>
      <c r="BJ147" s="20" t="s">
        <v>80</v>
      </c>
      <c r="BK147" s="227">
        <f>ROUND(I147*H147,2)</f>
        <v>0</v>
      </c>
      <c r="BL147" s="20" t="s">
        <v>193</v>
      </c>
      <c r="BM147" s="226" t="s">
        <v>3053</v>
      </c>
    </row>
    <row r="148" s="2" customFormat="1">
      <c r="A148" s="41"/>
      <c r="B148" s="42"/>
      <c r="C148" s="43"/>
      <c r="D148" s="228" t="s">
        <v>195</v>
      </c>
      <c r="E148" s="43"/>
      <c r="F148" s="229" t="s">
        <v>3054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195</v>
      </c>
      <c r="AU148" s="20" t="s">
        <v>80</v>
      </c>
    </row>
    <row r="149" s="2" customFormat="1">
      <c r="A149" s="41"/>
      <c r="B149" s="42"/>
      <c r="C149" s="43"/>
      <c r="D149" s="233" t="s">
        <v>197</v>
      </c>
      <c r="E149" s="43"/>
      <c r="F149" s="234" t="s">
        <v>3055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197</v>
      </c>
      <c r="AU149" s="20" t="s">
        <v>80</v>
      </c>
    </row>
    <row r="150" s="2" customFormat="1" ht="16.5" customHeight="1">
      <c r="A150" s="41"/>
      <c r="B150" s="42"/>
      <c r="C150" s="215" t="s">
        <v>307</v>
      </c>
      <c r="D150" s="215" t="s">
        <v>188</v>
      </c>
      <c r="E150" s="216" t="s">
        <v>3056</v>
      </c>
      <c r="F150" s="217" t="s">
        <v>3057</v>
      </c>
      <c r="G150" s="218" t="s">
        <v>322</v>
      </c>
      <c r="H150" s="219">
        <v>2</v>
      </c>
      <c r="I150" s="220"/>
      <c r="J150" s="221">
        <f>ROUND(I150*H150,2)</f>
        <v>0</v>
      </c>
      <c r="K150" s="217" t="s">
        <v>192</v>
      </c>
      <c r="L150" s="47"/>
      <c r="M150" s="222" t="s">
        <v>19</v>
      </c>
      <c r="N150" s="223" t="s">
        <v>44</v>
      </c>
      <c r="O150" s="87"/>
      <c r="P150" s="224">
        <f>O150*H150</f>
        <v>0</v>
      </c>
      <c r="Q150" s="224">
        <v>0</v>
      </c>
      <c r="R150" s="224">
        <f>Q150*H150</f>
        <v>0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193</v>
      </c>
      <c r="AT150" s="226" t="s">
        <v>188</v>
      </c>
      <c r="AU150" s="226" t="s">
        <v>80</v>
      </c>
      <c r="AY150" s="20" t="s">
        <v>185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80</v>
      </c>
      <c r="BK150" s="227">
        <f>ROUND(I150*H150,2)</f>
        <v>0</v>
      </c>
      <c r="BL150" s="20" t="s">
        <v>193</v>
      </c>
      <c r="BM150" s="226" t="s">
        <v>3058</v>
      </c>
    </row>
    <row r="151" s="2" customFormat="1">
      <c r="A151" s="41"/>
      <c r="B151" s="42"/>
      <c r="C151" s="43"/>
      <c r="D151" s="228" t="s">
        <v>195</v>
      </c>
      <c r="E151" s="43"/>
      <c r="F151" s="229" t="s">
        <v>3059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195</v>
      </c>
      <c r="AU151" s="20" t="s">
        <v>80</v>
      </c>
    </row>
    <row r="152" s="2" customFormat="1">
      <c r="A152" s="41"/>
      <c r="B152" s="42"/>
      <c r="C152" s="43"/>
      <c r="D152" s="233" t="s">
        <v>197</v>
      </c>
      <c r="E152" s="43"/>
      <c r="F152" s="234" t="s">
        <v>3060</v>
      </c>
      <c r="G152" s="43"/>
      <c r="H152" s="43"/>
      <c r="I152" s="230"/>
      <c r="J152" s="43"/>
      <c r="K152" s="43"/>
      <c r="L152" s="47"/>
      <c r="M152" s="231"/>
      <c r="N152" s="232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197</v>
      </c>
      <c r="AU152" s="20" t="s">
        <v>80</v>
      </c>
    </row>
    <row r="153" s="2" customFormat="1" ht="21.75" customHeight="1">
      <c r="A153" s="41"/>
      <c r="B153" s="42"/>
      <c r="C153" s="215" t="s">
        <v>313</v>
      </c>
      <c r="D153" s="215" t="s">
        <v>188</v>
      </c>
      <c r="E153" s="216" t="s">
        <v>3061</v>
      </c>
      <c r="F153" s="217" t="s">
        <v>3062</v>
      </c>
      <c r="G153" s="218" t="s">
        <v>322</v>
      </c>
      <c r="H153" s="219">
        <v>1</v>
      </c>
      <c r="I153" s="220"/>
      <c r="J153" s="221">
        <f>ROUND(I153*H153,2)</f>
        <v>0</v>
      </c>
      <c r="K153" s="217" t="s">
        <v>192</v>
      </c>
      <c r="L153" s="47"/>
      <c r="M153" s="222" t="s">
        <v>19</v>
      </c>
      <c r="N153" s="223" t="s">
        <v>44</v>
      </c>
      <c r="O153" s="87"/>
      <c r="P153" s="224">
        <f>O153*H153</f>
        <v>0</v>
      </c>
      <c r="Q153" s="224">
        <v>0.089999999999999997</v>
      </c>
      <c r="R153" s="224">
        <f>Q153*H153</f>
        <v>0.089999999999999997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193</v>
      </c>
      <c r="AT153" s="226" t="s">
        <v>188</v>
      </c>
      <c r="AU153" s="226" t="s">
        <v>80</v>
      </c>
      <c r="AY153" s="20" t="s">
        <v>185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80</v>
      </c>
      <c r="BK153" s="227">
        <f>ROUND(I153*H153,2)</f>
        <v>0</v>
      </c>
      <c r="BL153" s="20" t="s">
        <v>193</v>
      </c>
      <c r="BM153" s="226" t="s">
        <v>3063</v>
      </c>
    </row>
    <row r="154" s="2" customFormat="1">
      <c r="A154" s="41"/>
      <c r="B154" s="42"/>
      <c r="C154" s="43"/>
      <c r="D154" s="228" t="s">
        <v>195</v>
      </c>
      <c r="E154" s="43"/>
      <c r="F154" s="229" t="s">
        <v>3064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195</v>
      </c>
      <c r="AU154" s="20" t="s">
        <v>80</v>
      </c>
    </row>
    <row r="155" s="2" customFormat="1">
      <c r="A155" s="41"/>
      <c r="B155" s="42"/>
      <c r="C155" s="43"/>
      <c r="D155" s="233" t="s">
        <v>197</v>
      </c>
      <c r="E155" s="43"/>
      <c r="F155" s="234" t="s">
        <v>3065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197</v>
      </c>
      <c r="AU155" s="20" t="s">
        <v>80</v>
      </c>
    </row>
    <row r="156" s="2" customFormat="1" ht="16.5" customHeight="1">
      <c r="A156" s="41"/>
      <c r="B156" s="42"/>
      <c r="C156" s="271" t="s">
        <v>319</v>
      </c>
      <c r="D156" s="271" t="s">
        <v>491</v>
      </c>
      <c r="E156" s="272" t="s">
        <v>3066</v>
      </c>
      <c r="F156" s="273" t="s">
        <v>3067</v>
      </c>
      <c r="G156" s="274" t="s">
        <v>322</v>
      </c>
      <c r="H156" s="275">
        <v>1</v>
      </c>
      <c r="I156" s="276"/>
      <c r="J156" s="277">
        <f>ROUND(I156*H156,2)</f>
        <v>0</v>
      </c>
      <c r="K156" s="273" t="s">
        <v>192</v>
      </c>
      <c r="L156" s="278"/>
      <c r="M156" s="279" t="s">
        <v>19</v>
      </c>
      <c r="N156" s="280" t="s">
        <v>44</v>
      </c>
      <c r="O156" s="87"/>
      <c r="P156" s="224">
        <f>O156*H156</f>
        <v>0</v>
      </c>
      <c r="Q156" s="224">
        <v>0.059999999999999998</v>
      </c>
      <c r="R156" s="224">
        <f>Q156*H156</f>
        <v>0.059999999999999998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246</v>
      </c>
      <c r="AT156" s="226" t="s">
        <v>491</v>
      </c>
      <c r="AU156" s="226" t="s">
        <v>80</v>
      </c>
      <c r="AY156" s="20" t="s">
        <v>185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80</v>
      </c>
      <c r="BK156" s="227">
        <f>ROUND(I156*H156,2)</f>
        <v>0</v>
      </c>
      <c r="BL156" s="20" t="s">
        <v>193</v>
      </c>
      <c r="BM156" s="226" t="s">
        <v>3068</v>
      </c>
    </row>
    <row r="157" s="2" customFormat="1">
      <c r="A157" s="41"/>
      <c r="B157" s="42"/>
      <c r="C157" s="43"/>
      <c r="D157" s="228" t="s">
        <v>195</v>
      </c>
      <c r="E157" s="43"/>
      <c r="F157" s="229" t="s">
        <v>3067</v>
      </c>
      <c r="G157" s="43"/>
      <c r="H157" s="43"/>
      <c r="I157" s="230"/>
      <c r="J157" s="43"/>
      <c r="K157" s="43"/>
      <c r="L157" s="47"/>
      <c r="M157" s="231"/>
      <c r="N157" s="232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195</v>
      </c>
      <c r="AU157" s="20" t="s">
        <v>80</v>
      </c>
    </row>
    <row r="158" s="2" customFormat="1" ht="21.75" customHeight="1">
      <c r="A158" s="41"/>
      <c r="B158" s="42"/>
      <c r="C158" s="215" t="s">
        <v>328</v>
      </c>
      <c r="D158" s="215" t="s">
        <v>188</v>
      </c>
      <c r="E158" s="216" t="s">
        <v>3069</v>
      </c>
      <c r="F158" s="217" t="s">
        <v>3070</v>
      </c>
      <c r="G158" s="218" t="s">
        <v>322</v>
      </c>
      <c r="H158" s="219">
        <v>1</v>
      </c>
      <c r="I158" s="220"/>
      <c r="J158" s="221">
        <f>ROUND(I158*H158,2)</f>
        <v>0</v>
      </c>
      <c r="K158" s="217" t="s">
        <v>192</v>
      </c>
      <c r="L158" s="47"/>
      <c r="M158" s="222" t="s">
        <v>19</v>
      </c>
      <c r="N158" s="223" t="s">
        <v>44</v>
      </c>
      <c r="O158" s="87"/>
      <c r="P158" s="224">
        <f>O158*H158</f>
        <v>0</v>
      </c>
      <c r="Q158" s="224">
        <v>0.089999999999999997</v>
      </c>
      <c r="R158" s="224">
        <f>Q158*H158</f>
        <v>0.089999999999999997</v>
      </c>
      <c r="S158" s="224">
        <v>0</v>
      </c>
      <c r="T158" s="225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6" t="s">
        <v>193</v>
      </c>
      <c r="AT158" s="226" t="s">
        <v>188</v>
      </c>
      <c r="AU158" s="226" t="s">
        <v>80</v>
      </c>
      <c r="AY158" s="20" t="s">
        <v>185</v>
      </c>
      <c r="BE158" s="227">
        <f>IF(N158="základní",J158,0)</f>
        <v>0</v>
      </c>
      <c r="BF158" s="227">
        <f>IF(N158="snížená",J158,0)</f>
        <v>0</v>
      </c>
      <c r="BG158" s="227">
        <f>IF(N158="zákl. přenesená",J158,0)</f>
        <v>0</v>
      </c>
      <c r="BH158" s="227">
        <f>IF(N158="sníž. přenesená",J158,0)</f>
        <v>0</v>
      </c>
      <c r="BI158" s="227">
        <f>IF(N158="nulová",J158,0)</f>
        <v>0</v>
      </c>
      <c r="BJ158" s="20" t="s">
        <v>80</v>
      </c>
      <c r="BK158" s="227">
        <f>ROUND(I158*H158,2)</f>
        <v>0</v>
      </c>
      <c r="BL158" s="20" t="s">
        <v>193</v>
      </c>
      <c r="BM158" s="226" t="s">
        <v>3071</v>
      </c>
    </row>
    <row r="159" s="2" customFormat="1">
      <c r="A159" s="41"/>
      <c r="B159" s="42"/>
      <c r="C159" s="43"/>
      <c r="D159" s="228" t="s">
        <v>195</v>
      </c>
      <c r="E159" s="43"/>
      <c r="F159" s="229" t="s">
        <v>3072</v>
      </c>
      <c r="G159" s="43"/>
      <c r="H159" s="43"/>
      <c r="I159" s="230"/>
      <c r="J159" s="43"/>
      <c r="K159" s="43"/>
      <c r="L159" s="47"/>
      <c r="M159" s="231"/>
      <c r="N159" s="232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195</v>
      </c>
      <c r="AU159" s="20" t="s">
        <v>80</v>
      </c>
    </row>
    <row r="160" s="2" customFormat="1">
      <c r="A160" s="41"/>
      <c r="B160" s="42"/>
      <c r="C160" s="43"/>
      <c r="D160" s="233" t="s">
        <v>197</v>
      </c>
      <c r="E160" s="43"/>
      <c r="F160" s="234" t="s">
        <v>3073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197</v>
      </c>
      <c r="AU160" s="20" t="s">
        <v>80</v>
      </c>
    </row>
    <row r="161" s="2" customFormat="1" ht="16.5" customHeight="1">
      <c r="A161" s="41"/>
      <c r="B161" s="42"/>
      <c r="C161" s="271" t="s">
        <v>7</v>
      </c>
      <c r="D161" s="271" t="s">
        <v>491</v>
      </c>
      <c r="E161" s="272" t="s">
        <v>3074</v>
      </c>
      <c r="F161" s="273" t="s">
        <v>3075</v>
      </c>
      <c r="G161" s="274" t="s">
        <v>322</v>
      </c>
      <c r="H161" s="275">
        <v>1</v>
      </c>
      <c r="I161" s="276"/>
      <c r="J161" s="277">
        <f>ROUND(I161*H161,2)</f>
        <v>0</v>
      </c>
      <c r="K161" s="273" t="s">
        <v>192</v>
      </c>
      <c r="L161" s="278"/>
      <c r="M161" s="279" t="s">
        <v>19</v>
      </c>
      <c r="N161" s="280" t="s">
        <v>44</v>
      </c>
      <c r="O161" s="87"/>
      <c r="P161" s="224">
        <f>O161*H161</f>
        <v>0</v>
      </c>
      <c r="Q161" s="224">
        <v>0.080000000000000002</v>
      </c>
      <c r="R161" s="224">
        <f>Q161*H161</f>
        <v>0.080000000000000002</v>
      </c>
      <c r="S161" s="224">
        <v>0</v>
      </c>
      <c r="T161" s="225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6" t="s">
        <v>246</v>
      </c>
      <c r="AT161" s="226" t="s">
        <v>491</v>
      </c>
      <c r="AU161" s="226" t="s">
        <v>80</v>
      </c>
      <c r="AY161" s="20" t="s">
        <v>185</v>
      </c>
      <c r="BE161" s="227">
        <f>IF(N161="základní",J161,0)</f>
        <v>0</v>
      </c>
      <c r="BF161" s="227">
        <f>IF(N161="snížená",J161,0)</f>
        <v>0</v>
      </c>
      <c r="BG161" s="227">
        <f>IF(N161="zákl. přenesená",J161,0)</f>
        <v>0</v>
      </c>
      <c r="BH161" s="227">
        <f>IF(N161="sníž. přenesená",J161,0)</f>
        <v>0</v>
      </c>
      <c r="BI161" s="227">
        <f>IF(N161="nulová",J161,0)</f>
        <v>0</v>
      </c>
      <c r="BJ161" s="20" t="s">
        <v>80</v>
      </c>
      <c r="BK161" s="227">
        <f>ROUND(I161*H161,2)</f>
        <v>0</v>
      </c>
      <c r="BL161" s="20" t="s">
        <v>193</v>
      </c>
      <c r="BM161" s="226" t="s">
        <v>3076</v>
      </c>
    </row>
    <row r="162" s="2" customFormat="1">
      <c r="A162" s="41"/>
      <c r="B162" s="42"/>
      <c r="C162" s="43"/>
      <c r="D162" s="228" t="s">
        <v>195</v>
      </c>
      <c r="E162" s="43"/>
      <c r="F162" s="229" t="s">
        <v>3075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195</v>
      </c>
      <c r="AU162" s="20" t="s">
        <v>80</v>
      </c>
    </row>
    <row r="163" s="12" customFormat="1" ht="25.92" customHeight="1">
      <c r="A163" s="12"/>
      <c r="B163" s="199"/>
      <c r="C163" s="200"/>
      <c r="D163" s="201" t="s">
        <v>72</v>
      </c>
      <c r="E163" s="202" t="s">
        <v>244</v>
      </c>
      <c r="F163" s="202" t="s">
        <v>245</v>
      </c>
      <c r="G163" s="200"/>
      <c r="H163" s="200"/>
      <c r="I163" s="203"/>
      <c r="J163" s="204">
        <f>BK163</f>
        <v>0</v>
      </c>
      <c r="K163" s="200"/>
      <c r="L163" s="205"/>
      <c r="M163" s="206"/>
      <c r="N163" s="207"/>
      <c r="O163" s="207"/>
      <c r="P163" s="208">
        <f>SUM(P164:P167)</f>
        <v>0</v>
      </c>
      <c r="Q163" s="207"/>
      <c r="R163" s="208">
        <f>SUM(R164:R167)</f>
        <v>0</v>
      </c>
      <c r="S163" s="207"/>
      <c r="T163" s="209">
        <f>SUM(T164:T167)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10" t="s">
        <v>80</v>
      </c>
      <c r="AT163" s="211" t="s">
        <v>72</v>
      </c>
      <c r="AU163" s="211" t="s">
        <v>73</v>
      </c>
      <c r="AY163" s="210" t="s">
        <v>185</v>
      </c>
      <c r="BK163" s="212">
        <f>SUM(BK164:BK167)</f>
        <v>0</v>
      </c>
    </row>
    <row r="164" s="2" customFormat="1" ht="16.5" customHeight="1">
      <c r="A164" s="41"/>
      <c r="B164" s="42"/>
      <c r="C164" s="215" t="s">
        <v>343</v>
      </c>
      <c r="D164" s="215" t="s">
        <v>188</v>
      </c>
      <c r="E164" s="216" t="s">
        <v>3077</v>
      </c>
      <c r="F164" s="217" t="s">
        <v>3078</v>
      </c>
      <c r="G164" s="218" t="s">
        <v>249</v>
      </c>
      <c r="H164" s="219">
        <v>95.040000000000006</v>
      </c>
      <c r="I164" s="220"/>
      <c r="J164" s="221">
        <f>ROUND(I164*H164,2)</f>
        <v>0</v>
      </c>
      <c r="K164" s="217" t="s">
        <v>192</v>
      </c>
      <c r="L164" s="47"/>
      <c r="M164" s="222" t="s">
        <v>19</v>
      </c>
      <c r="N164" s="223" t="s">
        <v>44</v>
      </c>
      <c r="O164" s="87"/>
      <c r="P164" s="224">
        <f>O164*H164</f>
        <v>0</v>
      </c>
      <c r="Q164" s="224">
        <v>0</v>
      </c>
      <c r="R164" s="224">
        <f>Q164*H164</f>
        <v>0</v>
      </c>
      <c r="S164" s="224">
        <v>0</v>
      </c>
      <c r="T164" s="225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26" t="s">
        <v>193</v>
      </c>
      <c r="AT164" s="226" t="s">
        <v>188</v>
      </c>
      <c r="AU164" s="226" t="s">
        <v>80</v>
      </c>
      <c r="AY164" s="20" t="s">
        <v>185</v>
      </c>
      <c r="BE164" s="227">
        <f>IF(N164="základní",J164,0)</f>
        <v>0</v>
      </c>
      <c r="BF164" s="227">
        <f>IF(N164="snížená",J164,0)</f>
        <v>0</v>
      </c>
      <c r="BG164" s="227">
        <f>IF(N164="zákl. přenesená",J164,0)</f>
        <v>0</v>
      </c>
      <c r="BH164" s="227">
        <f>IF(N164="sníž. přenesená",J164,0)</f>
        <v>0</v>
      </c>
      <c r="BI164" s="227">
        <f>IF(N164="nulová",J164,0)</f>
        <v>0</v>
      </c>
      <c r="BJ164" s="20" t="s">
        <v>80</v>
      </c>
      <c r="BK164" s="227">
        <f>ROUND(I164*H164,2)</f>
        <v>0</v>
      </c>
      <c r="BL164" s="20" t="s">
        <v>193</v>
      </c>
      <c r="BM164" s="226" t="s">
        <v>3079</v>
      </c>
    </row>
    <row r="165" s="2" customFormat="1">
      <c r="A165" s="41"/>
      <c r="B165" s="42"/>
      <c r="C165" s="43"/>
      <c r="D165" s="228" t="s">
        <v>195</v>
      </c>
      <c r="E165" s="43"/>
      <c r="F165" s="229" t="s">
        <v>3080</v>
      </c>
      <c r="G165" s="43"/>
      <c r="H165" s="43"/>
      <c r="I165" s="230"/>
      <c r="J165" s="43"/>
      <c r="K165" s="43"/>
      <c r="L165" s="47"/>
      <c r="M165" s="231"/>
      <c r="N165" s="232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195</v>
      </c>
      <c r="AU165" s="20" t="s">
        <v>80</v>
      </c>
    </row>
    <row r="166" s="2" customFormat="1">
      <c r="A166" s="41"/>
      <c r="B166" s="42"/>
      <c r="C166" s="43"/>
      <c r="D166" s="233" t="s">
        <v>197</v>
      </c>
      <c r="E166" s="43"/>
      <c r="F166" s="234" t="s">
        <v>3081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197</v>
      </c>
      <c r="AU166" s="20" t="s">
        <v>80</v>
      </c>
    </row>
    <row r="167" s="14" customFormat="1">
      <c r="A167" s="14"/>
      <c r="B167" s="245"/>
      <c r="C167" s="246"/>
      <c r="D167" s="228" t="s">
        <v>199</v>
      </c>
      <c r="E167" s="247" t="s">
        <v>19</v>
      </c>
      <c r="F167" s="248" t="s">
        <v>3082</v>
      </c>
      <c r="G167" s="246"/>
      <c r="H167" s="249">
        <v>95.040000000000006</v>
      </c>
      <c r="I167" s="250"/>
      <c r="J167" s="246"/>
      <c r="K167" s="246"/>
      <c r="L167" s="251"/>
      <c r="M167" s="252"/>
      <c r="N167" s="253"/>
      <c r="O167" s="253"/>
      <c r="P167" s="253"/>
      <c r="Q167" s="253"/>
      <c r="R167" s="253"/>
      <c r="S167" s="253"/>
      <c r="T167" s="25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5" t="s">
        <v>199</v>
      </c>
      <c r="AU167" s="255" t="s">
        <v>80</v>
      </c>
      <c r="AV167" s="14" t="s">
        <v>82</v>
      </c>
      <c r="AW167" s="14" t="s">
        <v>34</v>
      </c>
      <c r="AX167" s="14" t="s">
        <v>80</v>
      </c>
      <c r="AY167" s="255" t="s">
        <v>185</v>
      </c>
    </row>
    <row r="168" s="12" customFormat="1" ht="25.92" customHeight="1">
      <c r="A168" s="12"/>
      <c r="B168" s="199"/>
      <c r="C168" s="200"/>
      <c r="D168" s="201" t="s">
        <v>72</v>
      </c>
      <c r="E168" s="202" t="s">
        <v>641</v>
      </c>
      <c r="F168" s="202" t="s">
        <v>642</v>
      </c>
      <c r="G168" s="200"/>
      <c r="H168" s="200"/>
      <c r="I168" s="203"/>
      <c r="J168" s="204">
        <f>BK168</f>
        <v>0</v>
      </c>
      <c r="K168" s="200"/>
      <c r="L168" s="205"/>
      <c r="M168" s="206"/>
      <c r="N168" s="207"/>
      <c r="O168" s="207"/>
      <c r="P168" s="208">
        <f>SUM(P169:P176)</f>
        <v>0</v>
      </c>
      <c r="Q168" s="207"/>
      <c r="R168" s="208">
        <f>SUM(R169:R176)</f>
        <v>0.0056000000000000008</v>
      </c>
      <c r="S168" s="207"/>
      <c r="T168" s="209">
        <f>SUM(T169:T176)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10" t="s">
        <v>82</v>
      </c>
      <c r="AT168" s="211" t="s">
        <v>72</v>
      </c>
      <c r="AU168" s="211" t="s">
        <v>73</v>
      </c>
      <c r="AY168" s="210" t="s">
        <v>185</v>
      </c>
      <c r="BK168" s="212">
        <f>SUM(BK169:BK176)</f>
        <v>0</v>
      </c>
    </row>
    <row r="169" s="2" customFormat="1" ht="16.5" customHeight="1">
      <c r="A169" s="41"/>
      <c r="B169" s="42"/>
      <c r="C169" s="215" t="s">
        <v>351</v>
      </c>
      <c r="D169" s="215" t="s">
        <v>188</v>
      </c>
      <c r="E169" s="216" t="s">
        <v>3083</v>
      </c>
      <c r="F169" s="217" t="s">
        <v>3084</v>
      </c>
      <c r="G169" s="218" t="s">
        <v>226</v>
      </c>
      <c r="H169" s="219">
        <v>35</v>
      </c>
      <c r="I169" s="220"/>
      <c r="J169" s="221">
        <f>ROUND(I169*H169,2)</f>
        <v>0</v>
      </c>
      <c r="K169" s="217" t="s">
        <v>192</v>
      </c>
      <c r="L169" s="47"/>
      <c r="M169" s="222" t="s">
        <v>19</v>
      </c>
      <c r="N169" s="223" t="s">
        <v>44</v>
      </c>
      <c r="O169" s="87"/>
      <c r="P169" s="224">
        <f>O169*H169</f>
        <v>0</v>
      </c>
      <c r="Q169" s="224">
        <v>0</v>
      </c>
      <c r="R169" s="224">
        <f>Q169*H169</f>
        <v>0</v>
      </c>
      <c r="S169" s="224">
        <v>0</v>
      </c>
      <c r="T169" s="225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6" t="s">
        <v>280</v>
      </c>
      <c r="AT169" s="226" t="s">
        <v>188</v>
      </c>
      <c r="AU169" s="226" t="s">
        <v>80</v>
      </c>
      <c r="AY169" s="20" t="s">
        <v>185</v>
      </c>
      <c r="BE169" s="227">
        <f>IF(N169="základní",J169,0)</f>
        <v>0</v>
      </c>
      <c r="BF169" s="227">
        <f>IF(N169="snížená",J169,0)</f>
        <v>0</v>
      </c>
      <c r="BG169" s="227">
        <f>IF(N169="zákl. přenesená",J169,0)</f>
        <v>0</v>
      </c>
      <c r="BH169" s="227">
        <f>IF(N169="sníž. přenesená",J169,0)</f>
        <v>0</v>
      </c>
      <c r="BI169" s="227">
        <f>IF(N169="nulová",J169,0)</f>
        <v>0</v>
      </c>
      <c r="BJ169" s="20" t="s">
        <v>80</v>
      </c>
      <c r="BK169" s="227">
        <f>ROUND(I169*H169,2)</f>
        <v>0</v>
      </c>
      <c r="BL169" s="20" t="s">
        <v>280</v>
      </c>
      <c r="BM169" s="226" t="s">
        <v>3085</v>
      </c>
    </row>
    <row r="170" s="2" customFormat="1">
      <c r="A170" s="41"/>
      <c r="B170" s="42"/>
      <c r="C170" s="43"/>
      <c r="D170" s="228" t="s">
        <v>195</v>
      </c>
      <c r="E170" s="43"/>
      <c r="F170" s="229" t="s">
        <v>3086</v>
      </c>
      <c r="G170" s="43"/>
      <c r="H170" s="43"/>
      <c r="I170" s="230"/>
      <c r="J170" s="43"/>
      <c r="K170" s="43"/>
      <c r="L170" s="47"/>
      <c r="M170" s="231"/>
      <c r="N170" s="232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195</v>
      </c>
      <c r="AU170" s="20" t="s">
        <v>80</v>
      </c>
    </row>
    <row r="171" s="2" customFormat="1">
      <c r="A171" s="41"/>
      <c r="B171" s="42"/>
      <c r="C171" s="43"/>
      <c r="D171" s="233" t="s">
        <v>197</v>
      </c>
      <c r="E171" s="43"/>
      <c r="F171" s="234" t="s">
        <v>3087</v>
      </c>
      <c r="G171" s="43"/>
      <c r="H171" s="43"/>
      <c r="I171" s="230"/>
      <c r="J171" s="43"/>
      <c r="K171" s="43"/>
      <c r="L171" s="47"/>
      <c r="M171" s="231"/>
      <c r="N171" s="232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197</v>
      </c>
      <c r="AU171" s="20" t="s">
        <v>80</v>
      </c>
    </row>
    <row r="172" s="14" customFormat="1">
      <c r="A172" s="14"/>
      <c r="B172" s="245"/>
      <c r="C172" s="246"/>
      <c r="D172" s="228" t="s">
        <v>199</v>
      </c>
      <c r="E172" s="247" t="s">
        <v>19</v>
      </c>
      <c r="F172" s="248" t="s">
        <v>3088</v>
      </c>
      <c r="G172" s="246"/>
      <c r="H172" s="249">
        <v>35</v>
      </c>
      <c r="I172" s="250"/>
      <c r="J172" s="246"/>
      <c r="K172" s="246"/>
      <c r="L172" s="251"/>
      <c r="M172" s="252"/>
      <c r="N172" s="253"/>
      <c r="O172" s="253"/>
      <c r="P172" s="253"/>
      <c r="Q172" s="253"/>
      <c r="R172" s="253"/>
      <c r="S172" s="253"/>
      <c r="T172" s="25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5" t="s">
        <v>199</v>
      </c>
      <c r="AU172" s="255" t="s">
        <v>80</v>
      </c>
      <c r="AV172" s="14" t="s">
        <v>82</v>
      </c>
      <c r="AW172" s="14" t="s">
        <v>34</v>
      </c>
      <c r="AX172" s="14" t="s">
        <v>80</v>
      </c>
      <c r="AY172" s="255" t="s">
        <v>185</v>
      </c>
    </row>
    <row r="173" s="2" customFormat="1" ht="16.5" customHeight="1">
      <c r="A173" s="41"/>
      <c r="B173" s="42"/>
      <c r="C173" s="271" t="s">
        <v>358</v>
      </c>
      <c r="D173" s="271" t="s">
        <v>491</v>
      </c>
      <c r="E173" s="272" t="s">
        <v>3089</v>
      </c>
      <c r="F173" s="273" t="s">
        <v>3090</v>
      </c>
      <c r="G173" s="274" t="s">
        <v>226</v>
      </c>
      <c r="H173" s="275">
        <v>22</v>
      </c>
      <c r="I173" s="276"/>
      <c r="J173" s="277">
        <f>ROUND(I173*H173,2)</f>
        <v>0</v>
      </c>
      <c r="K173" s="273" t="s">
        <v>19</v>
      </c>
      <c r="L173" s="278"/>
      <c r="M173" s="279" t="s">
        <v>19</v>
      </c>
      <c r="N173" s="280" t="s">
        <v>44</v>
      </c>
      <c r="O173" s="87"/>
      <c r="P173" s="224">
        <f>O173*H173</f>
        <v>0</v>
      </c>
      <c r="Q173" s="224">
        <v>0.00016000000000000001</v>
      </c>
      <c r="R173" s="224">
        <f>Q173*H173</f>
        <v>0.0035200000000000001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415</v>
      </c>
      <c r="AT173" s="226" t="s">
        <v>491</v>
      </c>
      <c r="AU173" s="226" t="s">
        <v>80</v>
      </c>
      <c r="AY173" s="20" t="s">
        <v>185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80</v>
      </c>
      <c r="BK173" s="227">
        <f>ROUND(I173*H173,2)</f>
        <v>0</v>
      </c>
      <c r="BL173" s="20" t="s">
        <v>280</v>
      </c>
      <c r="BM173" s="226" t="s">
        <v>3091</v>
      </c>
    </row>
    <row r="174" s="2" customFormat="1">
      <c r="A174" s="41"/>
      <c r="B174" s="42"/>
      <c r="C174" s="43"/>
      <c r="D174" s="228" t="s">
        <v>195</v>
      </c>
      <c r="E174" s="43"/>
      <c r="F174" s="229" t="s">
        <v>3090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195</v>
      </c>
      <c r="AU174" s="20" t="s">
        <v>80</v>
      </c>
    </row>
    <row r="175" s="2" customFormat="1" ht="16.5" customHeight="1">
      <c r="A175" s="41"/>
      <c r="B175" s="42"/>
      <c r="C175" s="271" t="s">
        <v>365</v>
      </c>
      <c r="D175" s="271" t="s">
        <v>491</v>
      </c>
      <c r="E175" s="272" t="s">
        <v>3092</v>
      </c>
      <c r="F175" s="273" t="s">
        <v>3093</v>
      </c>
      <c r="G175" s="274" t="s">
        <v>226</v>
      </c>
      <c r="H175" s="275">
        <v>13</v>
      </c>
      <c r="I175" s="276"/>
      <c r="J175" s="277">
        <f>ROUND(I175*H175,2)</f>
        <v>0</v>
      </c>
      <c r="K175" s="273" t="s">
        <v>19</v>
      </c>
      <c r="L175" s="278"/>
      <c r="M175" s="279" t="s">
        <v>19</v>
      </c>
      <c r="N175" s="280" t="s">
        <v>44</v>
      </c>
      <c r="O175" s="87"/>
      <c r="P175" s="224">
        <f>O175*H175</f>
        <v>0</v>
      </c>
      <c r="Q175" s="224">
        <v>0.00016000000000000001</v>
      </c>
      <c r="R175" s="224">
        <f>Q175*H175</f>
        <v>0.0020800000000000003</v>
      </c>
      <c r="S175" s="224">
        <v>0</v>
      </c>
      <c r="T175" s="225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6" t="s">
        <v>415</v>
      </c>
      <c r="AT175" s="226" t="s">
        <v>491</v>
      </c>
      <c r="AU175" s="226" t="s">
        <v>80</v>
      </c>
      <c r="AY175" s="20" t="s">
        <v>185</v>
      </c>
      <c r="BE175" s="227">
        <f>IF(N175="základní",J175,0)</f>
        <v>0</v>
      </c>
      <c r="BF175" s="227">
        <f>IF(N175="snížená",J175,0)</f>
        <v>0</v>
      </c>
      <c r="BG175" s="227">
        <f>IF(N175="zákl. přenesená",J175,0)</f>
        <v>0</v>
      </c>
      <c r="BH175" s="227">
        <f>IF(N175="sníž. přenesená",J175,0)</f>
        <v>0</v>
      </c>
      <c r="BI175" s="227">
        <f>IF(N175="nulová",J175,0)</f>
        <v>0</v>
      </c>
      <c r="BJ175" s="20" t="s">
        <v>80</v>
      </c>
      <c r="BK175" s="227">
        <f>ROUND(I175*H175,2)</f>
        <v>0</v>
      </c>
      <c r="BL175" s="20" t="s">
        <v>280</v>
      </c>
      <c r="BM175" s="226" t="s">
        <v>3094</v>
      </c>
    </row>
    <row r="176" s="2" customFormat="1">
      <c r="A176" s="41"/>
      <c r="B176" s="42"/>
      <c r="C176" s="43"/>
      <c r="D176" s="228" t="s">
        <v>195</v>
      </c>
      <c r="E176" s="43"/>
      <c r="F176" s="229" t="s">
        <v>3093</v>
      </c>
      <c r="G176" s="43"/>
      <c r="H176" s="43"/>
      <c r="I176" s="230"/>
      <c r="J176" s="43"/>
      <c r="K176" s="43"/>
      <c r="L176" s="47"/>
      <c r="M176" s="231"/>
      <c r="N176" s="232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195</v>
      </c>
      <c r="AU176" s="20" t="s">
        <v>80</v>
      </c>
    </row>
    <row r="177" s="12" customFormat="1" ht="25.92" customHeight="1">
      <c r="A177" s="12"/>
      <c r="B177" s="199"/>
      <c r="C177" s="200"/>
      <c r="D177" s="201" t="s">
        <v>72</v>
      </c>
      <c r="E177" s="202" t="s">
        <v>1088</v>
      </c>
      <c r="F177" s="202" t="s">
        <v>1089</v>
      </c>
      <c r="G177" s="200"/>
      <c r="H177" s="200"/>
      <c r="I177" s="203"/>
      <c r="J177" s="204">
        <f>BK177</f>
        <v>0</v>
      </c>
      <c r="K177" s="200"/>
      <c r="L177" s="205"/>
      <c r="M177" s="206"/>
      <c r="N177" s="207"/>
      <c r="O177" s="207"/>
      <c r="P177" s="208">
        <f>SUM(P178:P234)</f>
        <v>0</v>
      </c>
      <c r="Q177" s="207"/>
      <c r="R177" s="208">
        <f>SUM(R178:R234)</f>
        <v>0.40322999999999998</v>
      </c>
      <c r="S177" s="207"/>
      <c r="T177" s="209">
        <f>SUM(T178:T234)</f>
        <v>0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10" t="s">
        <v>82</v>
      </c>
      <c r="AT177" s="211" t="s">
        <v>72</v>
      </c>
      <c r="AU177" s="211" t="s">
        <v>73</v>
      </c>
      <c r="AY177" s="210" t="s">
        <v>185</v>
      </c>
      <c r="BK177" s="212">
        <f>SUM(BK178:BK234)</f>
        <v>0</v>
      </c>
    </row>
    <row r="178" s="2" customFormat="1" ht="16.5" customHeight="1">
      <c r="A178" s="41"/>
      <c r="B178" s="42"/>
      <c r="C178" s="215" t="s">
        <v>372</v>
      </c>
      <c r="D178" s="215" t="s">
        <v>188</v>
      </c>
      <c r="E178" s="216" t="s">
        <v>1090</v>
      </c>
      <c r="F178" s="217" t="s">
        <v>1091</v>
      </c>
      <c r="G178" s="218" t="s">
        <v>226</v>
      </c>
      <c r="H178" s="219">
        <v>4</v>
      </c>
      <c r="I178" s="220"/>
      <c r="J178" s="221">
        <f>ROUND(I178*H178,2)</f>
        <v>0</v>
      </c>
      <c r="K178" s="217" t="s">
        <v>192</v>
      </c>
      <c r="L178" s="47"/>
      <c r="M178" s="222" t="s">
        <v>19</v>
      </c>
      <c r="N178" s="223" t="s">
        <v>44</v>
      </c>
      <c r="O178" s="87"/>
      <c r="P178" s="224">
        <f>O178*H178</f>
        <v>0</v>
      </c>
      <c r="Q178" s="224">
        <v>0.0014400000000000001</v>
      </c>
      <c r="R178" s="224">
        <f>Q178*H178</f>
        <v>0.0057600000000000004</v>
      </c>
      <c r="S178" s="224">
        <v>0</v>
      </c>
      <c r="T178" s="225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6" t="s">
        <v>280</v>
      </c>
      <c r="AT178" s="226" t="s">
        <v>188</v>
      </c>
      <c r="AU178" s="226" t="s">
        <v>80</v>
      </c>
      <c r="AY178" s="20" t="s">
        <v>185</v>
      </c>
      <c r="BE178" s="227">
        <f>IF(N178="základní",J178,0)</f>
        <v>0</v>
      </c>
      <c r="BF178" s="227">
        <f>IF(N178="snížená",J178,0)</f>
        <v>0</v>
      </c>
      <c r="BG178" s="227">
        <f>IF(N178="zákl. přenesená",J178,0)</f>
        <v>0</v>
      </c>
      <c r="BH178" s="227">
        <f>IF(N178="sníž. přenesená",J178,0)</f>
        <v>0</v>
      </c>
      <c r="BI178" s="227">
        <f>IF(N178="nulová",J178,0)</f>
        <v>0</v>
      </c>
      <c r="BJ178" s="20" t="s">
        <v>80</v>
      </c>
      <c r="BK178" s="227">
        <f>ROUND(I178*H178,2)</f>
        <v>0</v>
      </c>
      <c r="BL178" s="20" t="s">
        <v>280</v>
      </c>
      <c r="BM178" s="226" t="s">
        <v>3095</v>
      </c>
    </row>
    <row r="179" s="2" customFormat="1">
      <c r="A179" s="41"/>
      <c r="B179" s="42"/>
      <c r="C179" s="43"/>
      <c r="D179" s="228" t="s">
        <v>195</v>
      </c>
      <c r="E179" s="43"/>
      <c r="F179" s="229" t="s">
        <v>1093</v>
      </c>
      <c r="G179" s="43"/>
      <c r="H179" s="43"/>
      <c r="I179" s="230"/>
      <c r="J179" s="43"/>
      <c r="K179" s="43"/>
      <c r="L179" s="47"/>
      <c r="M179" s="231"/>
      <c r="N179" s="232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195</v>
      </c>
      <c r="AU179" s="20" t="s">
        <v>80</v>
      </c>
    </row>
    <row r="180" s="2" customFormat="1">
      <c r="A180" s="41"/>
      <c r="B180" s="42"/>
      <c r="C180" s="43"/>
      <c r="D180" s="233" t="s">
        <v>197</v>
      </c>
      <c r="E180" s="43"/>
      <c r="F180" s="234" t="s">
        <v>1094</v>
      </c>
      <c r="G180" s="43"/>
      <c r="H180" s="43"/>
      <c r="I180" s="230"/>
      <c r="J180" s="43"/>
      <c r="K180" s="43"/>
      <c r="L180" s="47"/>
      <c r="M180" s="231"/>
      <c r="N180" s="232"/>
      <c r="O180" s="87"/>
      <c r="P180" s="87"/>
      <c r="Q180" s="87"/>
      <c r="R180" s="87"/>
      <c r="S180" s="87"/>
      <c r="T180" s="88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T180" s="20" t="s">
        <v>197</v>
      </c>
      <c r="AU180" s="20" t="s">
        <v>80</v>
      </c>
    </row>
    <row r="181" s="2" customFormat="1" ht="16.5" customHeight="1">
      <c r="A181" s="41"/>
      <c r="B181" s="42"/>
      <c r="C181" s="215" t="s">
        <v>379</v>
      </c>
      <c r="D181" s="215" t="s">
        <v>188</v>
      </c>
      <c r="E181" s="216" t="s">
        <v>3096</v>
      </c>
      <c r="F181" s="217" t="s">
        <v>3097</v>
      </c>
      <c r="G181" s="218" t="s">
        <v>226</v>
      </c>
      <c r="H181" s="219">
        <v>33</v>
      </c>
      <c r="I181" s="220"/>
      <c r="J181" s="221">
        <f>ROUND(I181*H181,2)</f>
        <v>0</v>
      </c>
      <c r="K181" s="217" t="s">
        <v>192</v>
      </c>
      <c r="L181" s="47"/>
      <c r="M181" s="222" t="s">
        <v>19</v>
      </c>
      <c r="N181" s="223" t="s">
        <v>44</v>
      </c>
      <c r="O181" s="87"/>
      <c r="P181" s="224">
        <f>O181*H181</f>
        <v>0</v>
      </c>
      <c r="Q181" s="224">
        <v>0.00197</v>
      </c>
      <c r="R181" s="224">
        <f>Q181*H181</f>
        <v>0.065009999999999998</v>
      </c>
      <c r="S181" s="224">
        <v>0</v>
      </c>
      <c r="T181" s="225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26" t="s">
        <v>280</v>
      </c>
      <c r="AT181" s="226" t="s">
        <v>188</v>
      </c>
      <c r="AU181" s="226" t="s">
        <v>80</v>
      </c>
      <c r="AY181" s="20" t="s">
        <v>185</v>
      </c>
      <c r="BE181" s="227">
        <f>IF(N181="základní",J181,0)</f>
        <v>0</v>
      </c>
      <c r="BF181" s="227">
        <f>IF(N181="snížená",J181,0)</f>
        <v>0</v>
      </c>
      <c r="BG181" s="227">
        <f>IF(N181="zákl. přenesená",J181,0)</f>
        <v>0</v>
      </c>
      <c r="BH181" s="227">
        <f>IF(N181="sníž. přenesená",J181,0)</f>
        <v>0</v>
      </c>
      <c r="BI181" s="227">
        <f>IF(N181="nulová",J181,0)</f>
        <v>0</v>
      </c>
      <c r="BJ181" s="20" t="s">
        <v>80</v>
      </c>
      <c r="BK181" s="227">
        <f>ROUND(I181*H181,2)</f>
        <v>0</v>
      </c>
      <c r="BL181" s="20" t="s">
        <v>280</v>
      </c>
      <c r="BM181" s="226" t="s">
        <v>3098</v>
      </c>
    </row>
    <row r="182" s="2" customFormat="1">
      <c r="A182" s="41"/>
      <c r="B182" s="42"/>
      <c r="C182" s="43"/>
      <c r="D182" s="228" t="s">
        <v>195</v>
      </c>
      <c r="E182" s="43"/>
      <c r="F182" s="229" t="s">
        <v>3099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195</v>
      </c>
      <c r="AU182" s="20" t="s">
        <v>80</v>
      </c>
    </row>
    <row r="183" s="2" customFormat="1">
      <c r="A183" s="41"/>
      <c r="B183" s="42"/>
      <c r="C183" s="43"/>
      <c r="D183" s="233" t="s">
        <v>197</v>
      </c>
      <c r="E183" s="43"/>
      <c r="F183" s="234" t="s">
        <v>3100</v>
      </c>
      <c r="G183" s="43"/>
      <c r="H183" s="43"/>
      <c r="I183" s="230"/>
      <c r="J183" s="43"/>
      <c r="K183" s="43"/>
      <c r="L183" s="47"/>
      <c r="M183" s="231"/>
      <c r="N183" s="232"/>
      <c r="O183" s="87"/>
      <c r="P183" s="87"/>
      <c r="Q183" s="87"/>
      <c r="R183" s="87"/>
      <c r="S183" s="87"/>
      <c r="T183" s="88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T183" s="20" t="s">
        <v>197</v>
      </c>
      <c r="AU183" s="20" t="s">
        <v>80</v>
      </c>
    </row>
    <row r="184" s="2" customFormat="1" ht="16.5" customHeight="1">
      <c r="A184" s="41"/>
      <c r="B184" s="42"/>
      <c r="C184" s="215" t="s">
        <v>388</v>
      </c>
      <c r="D184" s="215" t="s">
        <v>188</v>
      </c>
      <c r="E184" s="216" t="s">
        <v>3101</v>
      </c>
      <c r="F184" s="217" t="s">
        <v>3102</v>
      </c>
      <c r="G184" s="218" t="s">
        <v>226</v>
      </c>
      <c r="H184" s="219">
        <v>90</v>
      </c>
      <c r="I184" s="220"/>
      <c r="J184" s="221">
        <f>ROUND(I184*H184,2)</f>
        <v>0</v>
      </c>
      <c r="K184" s="217" t="s">
        <v>192</v>
      </c>
      <c r="L184" s="47"/>
      <c r="M184" s="222" t="s">
        <v>19</v>
      </c>
      <c r="N184" s="223" t="s">
        <v>44</v>
      </c>
      <c r="O184" s="87"/>
      <c r="P184" s="224">
        <f>O184*H184</f>
        <v>0</v>
      </c>
      <c r="Q184" s="224">
        <v>0.0030400000000000002</v>
      </c>
      <c r="R184" s="224">
        <f>Q184*H184</f>
        <v>0.27360000000000001</v>
      </c>
      <c r="S184" s="224">
        <v>0</v>
      </c>
      <c r="T184" s="225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226" t="s">
        <v>280</v>
      </c>
      <c r="AT184" s="226" t="s">
        <v>188</v>
      </c>
      <c r="AU184" s="226" t="s">
        <v>80</v>
      </c>
      <c r="AY184" s="20" t="s">
        <v>185</v>
      </c>
      <c r="BE184" s="227">
        <f>IF(N184="základní",J184,0)</f>
        <v>0</v>
      </c>
      <c r="BF184" s="227">
        <f>IF(N184="snížená",J184,0)</f>
        <v>0</v>
      </c>
      <c r="BG184" s="227">
        <f>IF(N184="zákl. přenesená",J184,0)</f>
        <v>0</v>
      </c>
      <c r="BH184" s="227">
        <f>IF(N184="sníž. přenesená",J184,0)</f>
        <v>0</v>
      </c>
      <c r="BI184" s="227">
        <f>IF(N184="nulová",J184,0)</f>
        <v>0</v>
      </c>
      <c r="BJ184" s="20" t="s">
        <v>80</v>
      </c>
      <c r="BK184" s="227">
        <f>ROUND(I184*H184,2)</f>
        <v>0</v>
      </c>
      <c r="BL184" s="20" t="s">
        <v>280</v>
      </c>
      <c r="BM184" s="226" t="s">
        <v>3103</v>
      </c>
    </row>
    <row r="185" s="2" customFormat="1">
      <c r="A185" s="41"/>
      <c r="B185" s="42"/>
      <c r="C185" s="43"/>
      <c r="D185" s="228" t="s">
        <v>195</v>
      </c>
      <c r="E185" s="43"/>
      <c r="F185" s="229" t="s">
        <v>3104</v>
      </c>
      <c r="G185" s="43"/>
      <c r="H185" s="43"/>
      <c r="I185" s="230"/>
      <c r="J185" s="43"/>
      <c r="K185" s="43"/>
      <c r="L185" s="47"/>
      <c r="M185" s="231"/>
      <c r="N185" s="232"/>
      <c r="O185" s="87"/>
      <c r="P185" s="87"/>
      <c r="Q185" s="87"/>
      <c r="R185" s="87"/>
      <c r="S185" s="87"/>
      <c r="T185" s="88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0" t="s">
        <v>195</v>
      </c>
      <c r="AU185" s="20" t="s">
        <v>80</v>
      </c>
    </row>
    <row r="186" s="2" customFormat="1">
      <c r="A186" s="41"/>
      <c r="B186" s="42"/>
      <c r="C186" s="43"/>
      <c r="D186" s="233" t="s">
        <v>197</v>
      </c>
      <c r="E186" s="43"/>
      <c r="F186" s="234" t="s">
        <v>3105</v>
      </c>
      <c r="G186" s="43"/>
      <c r="H186" s="43"/>
      <c r="I186" s="230"/>
      <c r="J186" s="43"/>
      <c r="K186" s="43"/>
      <c r="L186" s="47"/>
      <c r="M186" s="231"/>
      <c r="N186" s="232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197</v>
      </c>
      <c r="AU186" s="20" t="s">
        <v>80</v>
      </c>
    </row>
    <row r="187" s="2" customFormat="1" ht="16.5" customHeight="1">
      <c r="A187" s="41"/>
      <c r="B187" s="42"/>
      <c r="C187" s="215" t="s">
        <v>393</v>
      </c>
      <c r="D187" s="215" t="s">
        <v>188</v>
      </c>
      <c r="E187" s="216" t="s">
        <v>3106</v>
      </c>
      <c r="F187" s="217" t="s">
        <v>3107</v>
      </c>
      <c r="G187" s="218" t="s">
        <v>226</v>
      </c>
      <c r="H187" s="219">
        <v>22</v>
      </c>
      <c r="I187" s="220"/>
      <c r="J187" s="221">
        <f>ROUND(I187*H187,2)</f>
        <v>0</v>
      </c>
      <c r="K187" s="217" t="s">
        <v>192</v>
      </c>
      <c r="L187" s="47"/>
      <c r="M187" s="222" t="s">
        <v>19</v>
      </c>
      <c r="N187" s="223" t="s">
        <v>44</v>
      </c>
      <c r="O187" s="87"/>
      <c r="P187" s="224">
        <f>O187*H187</f>
        <v>0</v>
      </c>
      <c r="Q187" s="224">
        <v>0.00063000000000000003</v>
      </c>
      <c r="R187" s="224">
        <f>Q187*H187</f>
        <v>0.013860000000000001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280</v>
      </c>
      <c r="AT187" s="226" t="s">
        <v>188</v>
      </c>
      <c r="AU187" s="226" t="s">
        <v>80</v>
      </c>
      <c r="AY187" s="20" t="s">
        <v>185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80</v>
      </c>
      <c r="BK187" s="227">
        <f>ROUND(I187*H187,2)</f>
        <v>0</v>
      </c>
      <c r="BL187" s="20" t="s">
        <v>280</v>
      </c>
      <c r="BM187" s="226" t="s">
        <v>3108</v>
      </c>
    </row>
    <row r="188" s="2" customFormat="1">
      <c r="A188" s="41"/>
      <c r="B188" s="42"/>
      <c r="C188" s="43"/>
      <c r="D188" s="228" t="s">
        <v>195</v>
      </c>
      <c r="E188" s="43"/>
      <c r="F188" s="229" t="s">
        <v>3109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195</v>
      </c>
      <c r="AU188" s="20" t="s">
        <v>80</v>
      </c>
    </row>
    <row r="189" s="2" customFormat="1">
      <c r="A189" s="41"/>
      <c r="B189" s="42"/>
      <c r="C189" s="43"/>
      <c r="D189" s="233" t="s">
        <v>197</v>
      </c>
      <c r="E189" s="43"/>
      <c r="F189" s="234" t="s">
        <v>3110</v>
      </c>
      <c r="G189" s="43"/>
      <c r="H189" s="43"/>
      <c r="I189" s="230"/>
      <c r="J189" s="43"/>
      <c r="K189" s="43"/>
      <c r="L189" s="47"/>
      <c r="M189" s="231"/>
      <c r="N189" s="232"/>
      <c r="O189" s="87"/>
      <c r="P189" s="87"/>
      <c r="Q189" s="87"/>
      <c r="R189" s="87"/>
      <c r="S189" s="87"/>
      <c r="T189" s="88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0" t="s">
        <v>197</v>
      </c>
      <c r="AU189" s="20" t="s">
        <v>80</v>
      </c>
    </row>
    <row r="190" s="2" customFormat="1" ht="16.5" customHeight="1">
      <c r="A190" s="41"/>
      <c r="B190" s="42"/>
      <c r="C190" s="215" t="s">
        <v>400</v>
      </c>
      <c r="D190" s="215" t="s">
        <v>188</v>
      </c>
      <c r="E190" s="216" t="s">
        <v>1095</v>
      </c>
      <c r="F190" s="217" t="s">
        <v>1096</v>
      </c>
      <c r="G190" s="218" t="s">
        <v>226</v>
      </c>
      <c r="H190" s="219">
        <v>13</v>
      </c>
      <c r="I190" s="220"/>
      <c r="J190" s="221">
        <f>ROUND(I190*H190,2)</f>
        <v>0</v>
      </c>
      <c r="K190" s="217" t="s">
        <v>192</v>
      </c>
      <c r="L190" s="47"/>
      <c r="M190" s="222" t="s">
        <v>19</v>
      </c>
      <c r="N190" s="223" t="s">
        <v>44</v>
      </c>
      <c r="O190" s="87"/>
      <c r="P190" s="224">
        <f>O190*H190</f>
        <v>0</v>
      </c>
      <c r="Q190" s="224">
        <v>0.0012999999999999999</v>
      </c>
      <c r="R190" s="224">
        <f>Q190*H190</f>
        <v>0.016899999999999998</v>
      </c>
      <c r="S190" s="224">
        <v>0</v>
      </c>
      <c r="T190" s="225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26" t="s">
        <v>280</v>
      </c>
      <c r="AT190" s="226" t="s">
        <v>188</v>
      </c>
      <c r="AU190" s="226" t="s">
        <v>80</v>
      </c>
      <c r="AY190" s="20" t="s">
        <v>185</v>
      </c>
      <c r="BE190" s="227">
        <f>IF(N190="základní",J190,0)</f>
        <v>0</v>
      </c>
      <c r="BF190" s="227">
        <f>IF(N190="snížená",J190,0)</f>
        <v>0</v>
      </c>
      <c r="BG190" s="227">
        <f>IF(N190="zákl. přenesená",J190,0)</f>
        <v>0</v>
      </c>
      <c r="BH190" s="227">
        <f>IF(N190="sníž. přenesená",J190,0)</f>
        <v>0</v>
      </c>
      <c r="BI190" s="227">
        <f>IF(N190="nulová",J190,0)</f>
        <v>0</v>
      </c>
      <c r="BJ190" s="20" t="s">
        <v>80</v>
      </c>
      <c r="BK190" s="227">
        <f>ROUND(I190*H190,2)</f>
        <v>0</v>
      </c>
      <c r="BL190" s="20" t="s">
        <v>280</v>
      </c>
      <c r="BM190" s="226" t="s">
        <v>3111</v>
      </c>
    </row>
    <row r="191" s="2" customFormat="1">
      <c r="A191" s="41"/>
      <c r="B191" s="42"/>
      <c r="C191" s="43"/>
      <c r="D191" s="228" t="s">
        <v>195</v>
      </c>
      <c r="E191" s="43"/>
      <c r="F191" s="229" t="s">
        <v>1098</v>
      </c>
      <c r="G191" s="43"/>
      <c r="H191" s="43"/>
      <c r="I191" s="230"/>
      <c r="J191" s="43"/>
      <c r="K191" s="43"/>
      <c r="L191" s="47"/>
      <c r="M191" s="231"/>
      <c r="N191" s="232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195</v>
      </c>
      <c r="AU191" s="20" t="s">
        <v>80</v>
      </c>
    </row>
    <row r="192" s="2" customFormat="1">
      <c r="A192" s="41"/>
      <c r="B192" s="42"/>
      <c r="C192" s="43"/>
      <c r="D192" s="233" t="s">
        <v>197</v>
      </c>
      <c r="E192" s="43"/>
      <c r="F192" s="234" t="s">
        <v>1099</v>
      </c>
      <c r="G192" s="43"/>
      <c r="H192" s="43"/>
      <c r="I192" s="230"/>
      <c r="J192" s="43"/>
      <c r="K192" s="43"/>
      <c r="L192" s="47"/>
      <c r="M192" s="231"/>
      <c r="N192" s="232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197</v>
      </c>
      <c r="AU192" s="20" t="s">
        <v>80</v>
      </c>
    </row>
    <row r="193" s="2" customFormat="1" ht="16.5" customHeight="1">
      <c r="A193" s="41"/>
      <c r="B193" s="42"/>
      <c r="C193" s="215" t="s">
        <v>408</v>
      </c>
      <c r="D193" s="215" t="s">
        <v>188</v>
      </c>
      <c r="E193" s="216" t="s">
        <v>3112</v>
      </c>
      <c r="F193" s="217" t="s">
        <v>3113</v>
      </c>
      <c r="G193" s="218" t="s">
        <v>226</v>
      </c>
      <c r="H193" s="219">
        <v>3</v>
      </c>
      <c r="I193" s="220"/>
      <c r="J193" s="221">
        <f>ROUND(I193*H193,2)</f>
        <v>0</v>
      </c>
      <c r="K193" s="217" t="s">
        <v>192</v>
      </c>
      <c r="L193" s="47"/>
      <c r="M193" s="222" t="s">
        <v>19</v>
      </c>
      <c r="N193" s="223" t="s">
        <v>44</v>
      </c>
      <c r="O193" s="87"/>
      <c r="P193" s="224">
        <f>O193*H193</f>
        <v>0</v>
      </c>
      <c r="Q193" s="224">
        <v>0.00042999999999999999</v>
      </c>
      <c r="R193" s="224">
        <f>Q193*H193</f>
        <v>0.0012899999999999999</v>
      </c>
      <c r="S193" s="224">
        <v>0</v>
      </c>
      <c r="T193" s="225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26" t="s">
        <v>280</v>
      </c>
      <c r="AT193" s="226" t="s">
        <v>188</v>
      </c>
      <c r="AU193" s="226" t="s">
        <v>80</v>
      </c>
      <c r="AY193" s="20" t="s">
        <v>185</v>
      </c>
      <c r="BE193" s="227">
        <f>IF(N193="základní",J193,0)</f>
        <v>0</v>
      </c>
      <c r="BF193" s="227">
        <f>IF(N193="snížená",J193,0)</f>
        <v>0</v>
      </c>
      <c r="BG193" s="227">
        <f>IF(N193="zákl. přenesená",J193,0)</f>
        <v>0</v>
      </c>
      <c r="BH193" s="227">
        <f>IF(N193="sníž. přenesená",J193,0)</f>
        <v>0</v>
      </c>
      <c r="BI193" s="227">
        <f>IF(N193="nulová",J193,0)</f>
        <v>0</v>
      </c>
      <c r="BJ193" s="20" t="s">
        <v>80</v>
      </c>
      <c r="BK193" s="227">
        <f>ROUND(I193*H193,2)</f>
        <v>0</v>
      </c>
      <c r="BL193" s="20" t="s">
        <v>280</v>
      </c>
      <c r="BM193" s="226" t="s">
        <v>3114</v>
      </c>
    </row>
    <row r="194" s="2" customFormat="1">
      <c r="A194" s="41"/>
      <c r="B194" s="42"/>
      <c r="C194" s="43"/>
      <c r="D194" s="228" t="s">
        <v>195</v>
      </c>
      <c r="E194" s="43"/>
      <c r="F194" s="229" t="s">
        <v>3115</v>
      </c>
      <c r="G194" s="43"/>
      <c r="H194" s="43"/>
      <c r="I194" s="230"/>
      <c r="J194" s="43"/>
      <c r="K194" s="43"/>
      <c r="L194" s="47"/>
      <c r="M194" s="231"/>
      <c r="N194" s="232"/>
      <c r="O194" s="87"/>
      <c r="P194" s="87"/>
      <c r="Q194" s="87"/>
      <c r="R194" s="87"/>
      <c r="S194" s="87"/>
      <c r="T194" s="88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0" t="s">
        <v>195</v>
      </c>
      <c r="AU194" s="20" t="s">
        <v>80</v>
      </c>
    </row>
    <row r="195" s="2" customFormat="1">
      <c r="A195" s="41"/>
      <c r="B195" s="42"/>
      <c r="C195" s="43"/>
      <c r="D195" s="233" t="s">
        <v>197</v>
      </c>
      <c r="E195" s="43"/>
      <c r="F195" s="234" t="s">
        <v>3116</v>
      </c>
      <c r="G195" s="43"/>
      <c r="H195" s="43"/>
      <c r="I195" s="230"/>
      <c r="J195" s="43"/>
      <c r="K195" s="43"/>
      <c r="L195" s="47"/>
      <c r="M195" s="231"/>
      <c r="N195" s="232"/>
      <c r="O195" s="87"/>
      <c r="P195" s="87"/>
      <c r="Q195" s="87"/>
      <c r="R195" s="87"/>
      <c r="S195" s="87"/>
      <c r="T195" s="88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0" t="s">
        <v>197</v>
      </c>
      <c r="AU195" s="20" t="s">
        <v>80</v>
      </c>
    </row>
    <row r="196" s="2" customFormat="1" ht="16.5" customHeight="1">
      <c r="A196" s="41"/>
      <c r="B196" s="42"/>
      <c r="C196" s="215" t="s">
        <v>415</v>
      </c>
      <c r="D196" s="215" t="s">
        <v>188</v>
      </c>
      <c r="E196" s="216" t="s">
        <v>1100</v>
      </c>
      <c r="F196" s="217" t="s">
        <v>1101</v>
      </c>
      <c r="G196" s="218" t="s">
        <v>226</v>
      </c>
      <c r="H196" s="219">
        <v>12</v>
      </c>
      <c r="I196" s="220"/>
      <c r="J196" s="221">
        <f>ROUND(I196*H196,2)</f>
        <v>0</v>
      </c>
      <c r="K196" s="217" t="s">
        <v>192</v>
      </c>
      <c r="L196" s="47"/>
      <c r="M196" s="222" t="s">
        <v>19</v>
      </c>
      <c r="N196" s="223" t="s">
        <v>44</v>
      </c>
      <c r="O196" s="87"/>
      <c r="P196" s="224">
        <f>O196*H196</f>
        <v>0</v>
      </c>
      <c r="Q196" s="224">
        <v>0.00050000000000000001</v>
      </c>
      <c r="R196" s="224">
        <f>Q196*H196</f>
        <v>0.0060000000000000001</v>
      </c>
      <c r="S196" s="224">
        <v>0</v>
      </c>
      <c r="T196" s="225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26" t="s">
        <v>280</v>
      </c>
      <c r="AT196" s="226" t="s">
        <v>188</v>
      </c>
      <c r="AU196" s="226" t="s">
        <v>80</v>
      </c>
      <c r="AY196" s="20" t="s">
        <v>185</v>
      </c>
      <c r="BE196" s="227">
        <f>IF(N196="základní",J196,0)</f>
        <v>0</v>
      </c>
      <c r="BF196" s="227">
        <f>IF(N196="snížená",J196,0)</f>
        <v>0</v>
      </c>
      <c r="BG196" s="227">
        <f>IF(N196="zákl. přenesená",J196,0)</f>
        <v>0</v>
      </c>
      <c r="BH196" s="227">
        <f>IF(N196="sníž. přenesená",J196,0)</f>
        <v>0</v>
      </c>
      <c r="BI196" s="227">
        <f>IF(N196="nulová",J196,0)</f>
        <v>0</v>
      </c>
      <c r="BJ196" s="20" t="s">
        <v>80</v>
      </c>
      <c r="BK196" s="227">
        <f>ROUND(I196*H196,2)</f>
        <v>0</v>
      </c>
      <c r="BL196" s="20" t="s">
        <v>280</v>
      </c>
      <c r="BM196" s="226" t="s">
        <v>3117</v>
      </c>
    </row>
    <row r="197" s="2" customFormat="1">
      <c r="A197" s="41"/>
      <c r="B197" s="42"/>
      <c r="C197" s="43"/>
      <c r="D197" s="228" t="s">
        <v>195</v>
      </c>
      <c r="E197" s="43"/>
      <c r="F197" s="229" t="s">
        <v>1103</v>
      </c>
      <c r="G197" s="43"/>
      <c r="H197" s="43"/>
      <c r="I197" s="230"/>
      <c r="J197" s="43"/>
      <c r="K197" s="43"/>
      <c r="L197" s="47"/>
      <c r="M197" s="231"/>
      <c r="N197" s="232"/>
      <c r="O197" s="87"/>
      <c r="P197" s="87"/>
      <c r="Q197" s="87"/>
      <c r="R197" s="87"/>
      <c r="S197" s="87"/>
      <c r="T197" s="88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195</v>
      </c>
      <c r="AU197" s="20" t="s">
        <v>80</v>
      </c>
    </row>
    <row r="198" s="2" customFormat="1">
      <c r="A198" s="41"/>
      <c r="B198" s="42"/>
      <c r="C198" s="43"/>
      <c r="D198" s="233" t="s">
        <v>197</v>
      </c>
      <c r="E198" s="43"/>
      <c r="F198" s="234" t="s">
        <v>1104</v>
      </c>
      <c r="G198" s="43"/>
      <c r="H198" s="43"/>
      <c r="I198" s="230"/>
      <c r="J198" s="43"/>
      <c r="K198" s="43"/>
      <c r="L198" s="47"/>
      <c r="M198" s="231"/>
      <c r="N198" s="232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197</v>
      </c>
      <c r="AU198" s="20" t="s">
        <v>80</v>
      </c>
    </row>
    <row r="199" s="2" customFormat="1" ht="16.5" customHeight="1">
      <c r="A199" s="41"/>
      <c r="B199" s="42"/>
      <c r="C199" s="215" t="s">
        <v>423</v>
      </c>
      <c r="D199" s="215" t="s">
        <v>188</v>
      </c>
      <c r="E199" s="216" t="s">
        <v>1105</v>
      </c>
      <c r="F199" s="217" t="s">
        <v>1106</v>
      </c>
      <c r="G199" s="218" t="s">
        <v>226</v>
      </c>
      <c r="H199" s="219">
        <v>2</v>
      </c>
      <c r="I199" s="220"/>
      <c r="J199" s="221">
        <f>ROUND(I199*H199,2)</f>
        <v>0</v>
      </c>
      <c r="K199" s="217" t="s">
        <v>192</v>
      </c>
      <c r="L199" s="47"/>
      <c r="M199" s="222" t="s">
        <v>19</v>
      </c>
      <c r="N199" s="223" t="s">
        <v>44</v>
      </c>
      <c r="O199" s="87"/>
      <c r="P199" s="224">
        <f>O199*H199</f>
        <v>0</v>
      </c>
      <c r="Q199" s="224">
        <v>0.0015299999999999999</v>
      </c>
      <c r="R199" s="224">
        <f>Q199*H199</f>
        <v>0.0030599999999999998</v>
      </c>
      <c r="S199" s="224">
        <v>0</v>
      </c>
      <c r="T199" s="225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26" t="s">
        <v>280</v>
      </c>
      <c r="AT199" s="226" t="s">
        <v>188</v>
      </c>
      <c r="AU199" s="226" t="s">
        <v>80</v>
      </c>
      <c r="AY199" s="20" t="s">
        <v>185</v>
      </c>
      <c r="BE199" s="227">
        <f>IF(N199="základní",J199,0)</f>
        <v>0</v>
      </c>
      <c r="BF199" s="227">
        <f>IF(N199="snížená",J199,0)</f>
        <v>0</v>
      </c>
      <c r="BG199" s="227">
        <f>IF(N199="zákl. přenesená",J199,0)</f>
        <v>0</v>
      </c>
      <c r="BH199" s="227">
        <f>IF(N199="sníž. přenesená",J199,0)</f>
        <v>0</v>
      </c>
      <c r="BI199" s="227">
        <f>IF(N199="nulová",J199,0)</f>
        <v>0</v>
      </c>
      <c r="BJ199" s="20" t="s">
        <v>80</v>
      </c>
      <c r="BK199" s="227">
        <f>ROUND(I199*H199,2)</f>
        <v>0</v>
      </c>
      <c r="BL199" s="20" t="s">
        <v>280</v>
      </c>
      <c r="BM199" s="226" t="s">
        <v>3118</v>
      </c>
    </row>
    <row r="200" s="2" customFormat="1">
      <c r="A200" s="41"/>
      <c r="B200" s="42"/>
      <c r="C200" s="43"/>
      <c r="D200" s="228" t="s">
        <v>195</v>
      </c>
      <c r="E200" s="43"/>
      <c r="F200" s="229" t="s">
        <v>1108</v>
      </c>
      <c r="G200" s="43"/>
      <c r="H200" s="43"/>
      <c r="I200" s="230"/>
      <c r="J200" s="43"/>
      <c r="K200" s="43"/>
      <c r="L200" s="47"/>
      <c r="M200" s="231"/>
      <c r="N200" s="232"/>
      <c r="O200" s="87"/>
      <c r="P200" s="87"/>
      <c r="Q200" s="87"/>
      <c r="R200" s="87"/>
      <c r="S200" s="87"/>
      <c r="T200" s="88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195</v>
      </c>
      <c r="AU200" s="20" t="s">
        <v>80</v>
      </c>
    </row>
    <row r="201" s="2" customFormat="1">
      <c r="A201" s="41"/>
      <c r="B201" s="42"/>
      <c r="C201" s="43"/>
      <c r="D201" s="233" t="s">
        <v>197</v>
      </c>
      <c r="E201" s="43"/>
      <c r="F201" s="234" t="s">
        <v>1109</v>
      </c>
      <c r="G201" s="43"/>
      <c r="H201" s="43"/>
      <c r="I201" s="230"/>
      <c r="J201" s="43"/>
      <c r="K201" s="43"/>
      <c r="L201" s="47"/>
      <c r="M201" s="231"/>
      <c r="N201" s="232"/>
      <c r="O201" s="87"/>
      <c r="P201" s="87"/>
      <c r="Q201" s="87"/>
      <c r="R201" s="87"/>
      <c r="S201" s="87"/>
      <c r="T201" s="88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T201" s="20" t="s">
        <v>197</v>
      </c>
      <c r="AU201" s="20" t="s">
        <v>80</v>
      </c>
    </row>
    <row r="202" s="2" customFormat="1" ht="16.5" customHeight="1">
      <c r="A202" s="41"/>
      <c r="B202" s="42"/>
      <c r="C202" s="215" t="s">
        <v>431</v>
      </c>
      <c r="D202" s="215" t="s">
        <v>188</v>
      </c>
      <c r="E202" s="216" t="s">
        <v>1110</v>
      </c>
      <c r="F202" s="217" t="s">
        <v>1111</v>
      </c>
      <c r="G202" s="218" t="s">
        <v>322</v>
      </c>
      <c r="H202" s="219">
        <v>6</v>
      </c>
      <c r="I202" s="220"/>
      <c r="J202" s="221">
        <f>ROUND(I202*H202,2)</f>
        <v>0</v>
      </c>
      <c r="K202" s="217" t="s">
        <v>192</v>
      </c>
      <c r="L202" s="47"/>
      <c r="M202" s="222" t="s">
        <v>19</v>
      </c>
      <c r="N202" s="223" t="s">
        <v>44</v>
      </c>
      <c r="O202" s="87"/>
      <c r="P202" s="224">
        <f>O202*H202</f>
        <v>0</v>
      </c>
      <c r="Q202" s="224">
        <v>0</v>
      </c>
      <c r="R202" s="224">
        <f>Q202*H202</f>
        <v>0</v>
      </c>
      <c r="S202" s="224">
        <v>0</v>
      </c>
      <c r="T202" s="225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6" t="s">
        <v>280</v>
      </c>
      <c r="AT202" s="226" t="s">
        <v>188</v>
      </c>
      <c r="AU202" s="226" t="s">
        <v>80</v>
      </c>
      <c r="AY202" s="20" t="s">
        <v>185</v>
      </c>
      <c r="BE202" s="227">
        <f>IF(N202="základní",J202,0)</f>
        <v>0</v>
      </c>
      <c r="BF202" s="227">
        <f>IF(N202="snížená",J202,0)</f>
        <v>0</v>
      </c>
      <c r="BG202" s="227">
        <f>IF(N202="zákl. přenesená",J202,0)</f>
        <v>0</v>
      </c>
      <c r="BH202" s="227">
        <f>IF(N202="sníž. přenesená",J202,0)</f>
        <v>0</v>
      </c>
      <c r="BI202" s="227">
        <f>IF(N202="nulová",J202,0)</f>
        <v>0</v>
      </c>
      <c r="BJ202" s="20" t="s">
        <v>80</v>
      </c>
      <c r="BK202" s="227">
        <f>ROUND(I202*H202,2)</f>
        <v>0</v>
      </c>
      <c r="BL202" s="20" t="s">
        <v>280</v>
      </c>
      <c r="BM202" s="226" t="s">
        <v>3119</v>
      </c>
    </row>
    <row r="203" s="2" customFormat="1">
      <c r="A203" s="41"/>
      <c r="B203" s="42"/>
      <c r="C203" s="43"/>
      <c r="D203" s="228" t="s">
        <v>195</v>
      </c>
      <c r="E203" s="43"/>
      <c r="F203" s="229" t="s">
        <v>1113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195</v>
      </c>
      <c r="AU203" s="20" t="s">
        <v>80</v>
      </c>
    </row>
    <row r="204" s="2" customFormat="1">
      <c r="A204" s="41"/>
      <c r="B204" s="42"/>
      <c r="C204" s="43"/>
      <c r="D204" s="233" t="s">
        <v>197</v>
      </c>
      <c r="E204" s="43"/>
      <c r="F204" s="234" t="s">
        <v>1114</v>
      </c>
      <c r="G204" s="43"/>
      <c r="H204" s="43"/>
      <c r="I204" s="230"/>
      <c r="J204" s="43"/>
      <c r="K204" s="43"/>
      <c r="L204" s="47"/>
      <c r="M204" s="231"/>
      <c r="N204" s="232"/>
      <c r="O204" s="87"/>
      <c r="P204" s="87"/>
      <c r="Q204" s="87"/>
      <c r="R204" s="87"/>
      <c r="S204" s="87"/>
      <c r="T204" s="88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T204" s="20" t="s">
        <v>197</v>
      </c>
      <c r="AU204" s="20" t="s">
        <v>80</v>
      </c>
    </row>
    <row r="205" s="2" customFormat="1" ht="16.5" customHeight="1">
      <c r="A205" s="41"/>
      <c r="B205" s="42"/>
      <c r="C205" s="215" t="s">
        <v>440</v>
      </c>
      <c r="D205" s="215" t="s">
        <v>188</v>
      </c>
      <c r="E205" s="216" t="s">
        <v>1115</v>
      </c>
      <c r="F205" s="217" t="s">
        <v>1116</v>
      </c>
      <c r="G205" s="218" t="s">
        <v>322</v>
      </c>
      <c r="H205" s="219">
        <v>10</v>
      </c>
      <c r="I205" s="220"/>
      <c r="J205" s="221">
        <f>ROUND(I205*H205,2)</f>
        <v>0</v>
      </c>
      <c r="K205" s="217" t="s">
        <v>192</v>
      </c>
      <c r="L205" s="47"/>
      <c r="M205" s="222" t="s">
        <v>19</v>
      </c>
      <c r="N205" s="223" t="s">
        <v>44</v>
      </c>
      <c r="O205" s="87"/>
      <c r="P205" s="224">
        <f>O205*H205</f>
        <v>0</v>
      </c>
      <c r="Q205" s="224">
        <v>0</v>
      </c>
      <c r="R205" s="224">
        <f>Q205*H205</f>
        <v>0</v>
      </c>
      <c r="S205" s="224">
        <v>0</v>
      </c>
      <c r="T205" s="225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226" t="s">
        <v>280</v>
      </c>
      <c r="AT205" s="226" t="s">
        <v>188</v>
      </c>
      <c r="AU205" s="226" t="s">
        <v>80</v>
      </c>
      <c r="AY205" s="20" t="s">
        <v>185</v>
      </c>
      <c r="BE205" s="227">
        <f>IF(N205="základní",J205,0)</f>
        <v>0</v>
      </c>
      <c r="BF205" s="227">
        <f>IF(N205="snížená",J205,0)</f>
        <v>0</v>
      </c>
      <c r="BG205" s="227">
        <f>IF(N205="zákl. přenesená",J205,0)</f>
        <v>0</v>
      </c>
      <c r="BH205" s="227">
        <f>IF(N205="sníž. přenesená",J205,0)</f>
        <v>0</v>
      </c>
      <c r="BI205" s="227">
        <f>IF(N205="nulová",J205,0)</f>
        <v>0</v>
      </c>
      <c r="BJ205" s="20" t="s">
        <v>80</v>
      </c>
      <c r="BK205" s="227">
        <f>ROUND(I205*H205,2)</f>
        <v>0</v>
      </c>
      <c r="BL205" s="20" t="s">
        <v>280</v>
      </c>
      <c r="BM205" s="226" t="s">
        <v>3120</v>
      </c>
    </row>
    <row r="206" s="2" customFormat="1">
      <c r="A206" s="41"/>
      <c r="B206" s="42"/>
      <c r="C206" s="43"/>
      <c r="D206" s="228" t="s">
        <v>195</v>
      </c>
      <c r="E206" s="43"/>
      <c r="F206" s="229" t="s">
        <v>1118</v>
      </c>
      <c r="G206" s="43"/>
      <c r="H206" s="43"/>
      <c r="I206" s="230"/>
      <c r="J206" s="43"/>
      <c r="K206" s="43"/>
      <c r="L206" s="47"/>
      <c r="M206" s="231"/>
      <c r="N206" s="232"/>
      <c r="O206" s="87"/>
      <c r="P206" s="87"/>
      <c r="Q206" s="87"/>
      <c r="R206" s="87"/>
      <c r="S206" s="87"/>
      <c r="T206" s="88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T206" s="20" t="s">
        <v>195</v>
      </c>
      <c r="AU206" s="20" t="s">
        <v>80</v>
      </c>
    </row>
    <row r="207" s="2" customFormat="1">
      <c r="A207" s="41"/>
      <c r="B207" s="42"/>
      <c r="C207" s="43"/>
      <c r="D207" s="233" t="s">
        <v>197</v>
      </c>
      <c r="E207" s="43"/>
      <c r="F207" s="234" t="s">
        <v>1119</v>
      </c>
      <c r="G207" s="43"/>
      <c r="H207" s="43"/>
      <c r="I207" s="230"/>
      <c r="J207" s="43"/>
      <c r="K207" s="43"/>
      <c r="L207" s="47"/>
      <c r="M207" s="231"/>
      <c r="N207" s="232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197</v>
      </c>
      <c r="AU207" s="20" t="s">
        <v>80</v>
      </c>
    </row>
    <row r="208" s="2" customFormat="1" ht="16.5" customHeight="1">
      <c r="A208" s="41"/>
      <c r="B208" s="42"/>
      <c r="C208" s="215" t="s">
        <v>447</v>
      </c>
      <c r="D208" s="215" t="s">
        <v>188</v>
      </c>
      <c r="E208" s="216" t="s">
        <v>1120</v>
      </c>
      <c r="F208" s="217" t="s">
        <v>1121</v>
      </c>
      <c r="G208" s="218" t="s">
        <v>322</v>
      </c>
      <c r="H208" s="219">
        <v>4</v>
      </c>
      <c r="I208" s="220"/>
      <c r="J208" s="221">
        <f>ROUND(I208*H208,2)</f>
        <v>0</v>
      </c>
      <c r="K208" s="217" t="s">
        <v>192</v>
      </c>
      <c r="L208" s="47"/>
      <c r="M208" s="222" t="s">
        <v>19</v>
      </c>
      <c r="N208" s="223" t="s">
        <v>44</v>
      </c>
      <c r="O208" s="87"/>
      <c r="P208" s="224">
        <f>O208*H208</f>
        <v>0</v>
      </c>
      <c r="Q208" s="224">
        <v>0</v>
      </c>
      <c r="R208" s="224">
        <f>Q208*H208</f>
        <v>0</v>
      </c>
      <c r="S208" s="224">
        <v>0</v>
      </c>
      <c r="T208" s="225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280</v>
      </c>
      <c r="AT208" s="226" t="s">
        <v>188</v>
      </c>
      <c r="AU208" s="226" t="s">
        <v>80</v>
      </c>
      <c r="AY208" s="20" t="s">
        <v>185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80</v>
      </c>
      <c r="BK208" s="227">
        <f>ROUND(I208*H208,2)</f>
        <v>0</v>
      </c>
      <c r="BL208" s="20" t="s">
        <v>280</v>
      </c>
      <c r="BM208" s="226" t="s">
        <v>3121</v>
      </c>
    </row>
    <row r="209" s="2" customFormat="1">
      <c r="A209" s="41"/>
      <c r="B209" s="42"/>
      <c r="C209" s="43"/>
      <c r="D209" s="228" t="s">
        <v>195</v>
      </c>
      <c r="E209" s="43"/>
      <c r="F209" s="229" t="s">
        <v>1123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195</v>
      </c>
      <c r="AU209" s="20" t="s">
        <v>80</v>
      </c>
    </row>
    <row r="210" s="2" customFormat="1">
      <c r="A210" s="41"/>
      <c r="B210" s="42"/>
      <c r="C210" s="43"/>
      <c r="D210" s="233" t="s">
        <v>197</v>
      </c>
      <c r="E210" s="43"/>
      <c r="F210" s="234" t="s">
        <v>1124</v>
      </c>
      <c r="G210" s="43"/>
      <c r="H210" s="43"/>
      <c r="I210" s="230"/>
      <c r="J210" s="43"/>
      <c r="K210" s="43"/>
      <c r="L210" s="47"/>
      <c r="M210" s="231"/>
      <c r="N210" s="232"/>
      <c r="O210" s="87"/>
      <c r="P210" s="87"/>
      <c r="Q210" s="87"/>
      <c r="R210" s="87"/>
      <c r="S210" s="87"/>
      <c r="T210" s="88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0" t="s">
        <v>197</v>
      </c>
      <c r="AU210" s="20" t="s">
        <v>80</v>
      </c>
    </row>
    <row r="211" s="2" customFormat="1" ht="16.5" customHeight="1">
      <c r="A211" s="41"/>
      <c r="B211" s="42"/>
      <c r="C211" s="215" t="s">
        <v>456</v>
      </c>
      <c r="D211" s="215" t="s">
        <v>188</v>
      </c>
      <c r="E211" s="216" t="s">
        <v>3122</v>
      </c>
      <c r="F211" s="217" t="s">
        <v>3123</v>
      </c>
      <c r="G211" s="218" t="s">
        <v>322</v>
      </c>
      <c r="H211" s="219">
        <v>5</v>
      </c>
      <c r="I211" s="220"/>
      <c r="J211" s="221">
        <f>ROUND(I211*H211,2)</f>
        <v>0</v>
      </c>
      <c r="K211" s="217" t="s">
        <v>192</v>
      </c>
      <c r="L211" s="47"/>
      <c r="M211" s="222" t="s">
        <v>19</v>
      </c>
      <c r="N211" s="223" t="s">
        <v>44</v>
      </c>
      <c r="O211" s="87"/>
      <c r="P211" s="224">
        <f>O211*H211</f>
        <v>0</v>
      </c>
      <c r="Q211" s="224">
        <v>0.00148</v>
      </c>
      <c r="R211" s="224">
        <f>Q211*H211</f>
        <v>0.0074000000000000003</v>
      </c>
      <c r="S211" s="224">
        <v>0</v>
      </c>
      <c r="T211" s="225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226" t="s">
        <v>280</v>
      </c>
      <c r="AT211" s="226" t="s">
        <v>188</v>
      </c>
      <c r="AU211" s="226" t="s">
        <v>80</v>
      </c>
      <c r="AY211" s="20" t="s">
        <v>185</v>
      </c>
      <c r="BE211" s="227">
        <f>IF(N211="základní",J211,0)</f>
        <v>0</v>
      </c>
      <c r="BF211" s="227">
        <f>IF(N211="snížená",J211,0)</f>
        <v>0</v>
      </c>
      <c r="BG211" s="227">
        <f>IF(N211="zákl. přenesená",J211,0)</f>
        <v>0</v>
      </c>
      <c r="BH211" s="227">
        <f>IF(N211="sníž. přenesená",J211,0)</f>
        <v>0</v>
      </c>
      <c r="BI211" s="227">
        <f>IF(N211="nulová",J211,0)</f>
        <v>0</v>
      </c>
      <c r="BJ211" s="20" t="s">
        <v>80</v>
      </c>
      <c r="BK211" s="227">
        <f>ROUND(I211*H211,2)</f>
        <v>0</v>
      </c>
      <c r="BL211" s="20" t="s">
        <v>280</v>
      </c>
      <c r="BM211" s="226" t="s">
        <v>3124</v>
      </c>
    </row>
    <row r="212" s="2" customFormat="1">
      <c r="A212" s="41"/>
      <c r="B212" s="42"/>
      <c r="C212" s="43"/>
      <c r="D212" s="228" t="s">
        <v>195</v>
      </c>
      <c r="E212" s="43"/>
      <c r="F212" s="229" t="s">
        <v>3125</v>
      </c>
      <c r="G212" s="43"/>
      <c r="H212" s="43"/>
      <c r="I212" s="230"/>
      <c r="J212" s="43"/>
      <c r="K212" s="43"/>
      <c r="L212" s="47"/>
      <c r="M212" s="231"/>
      <c r="N212" s="232"/>
      <c r="O212" s="87"/>
      <c r="P212" s="87"/>
      <c r="Q212" s="87"/>
      <c r="R212" s="87"/>
      <c r="S212" s="87"/>
      <c r="T212" s="88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0" t="s">
        <v>195</v>
      </c>
      <c r="AU212" s="20" t="s">
        <v>80</v>
      </c>
    </row>
    <row r="213" s="2" customFormat="1">
      <c r="A213" s="41"/>
      <c r="B213" s="42"/>
      <c r="C213" s="43"/>
      <c r="D213" s="233" t="s">
        <v>197</v>
      </c>
      <c r="E213" s="43"/>
      <c r="F213" s="234" t="s">
        <v>3126</v>
      </c>
      <c r="G213" s="43"/>
      <c r="H213" s="43"/>
      <c r="I213" s="230"/>
      <c r="J213" s="43"/>
      <c r="K213" s="43"/>
      <c r="L213" s="47"/>
      <c r="M213" s="231"/>
      <c r="N213" s="232"/>
      <c r="O213" s="87"/>
      <c r="P213" s="87"/>
      <c r="Q213" s="87"/>
      <c r="R213" s="87"/>
      <c r="S213" s="87"/>
      <c r="T213" s="88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T213" s="20" t="s">
        <v>197</v>
      </c>
      <c r="AU213" s="20" t="s">
        <v>80</v>
      </c>
    </row>
    <row r="214" s="2" customFormat="1" ht="16.5" customHeight="1">
      <c r="A214" s="41"/>
      <c r="B214" s="42"/>
      <c r="C214" s="215" t="s">
        <v>728</v>
      </c>
      <c r="D214" s="215" t="s">
        <v>188</v>
      </c>
      <c r="E214" s="216" t="s">
        <v>3127</v>
      </c>
      <c r="F214" s="217" t="s">
        <v>3128</v>
      </c>
      <c r="G214" s="218" t="s">
        <v>322</v>
      </c>
      <c r="H214" s="219">
        <v>6</v>
      </c>
      <c r="I214" s="220"/>
      <c r="J214" s="221">
        <f>ROUND(I214*H214,2)</f>
        <v>0</v>
      </c>
      <c r="K214" s="217" t="s">
        <v>192</v>
      </c>
      <c r="L214" s="47"/>
      <c r="M214" s="222" t="s">
        <v>19</v>
      </c>
      <c r="N214" s="223" t="s">
        <v>44</v>
      </c>
      <c r="O214" s="87"/>
      <c r="P214" s="224">
        <f>O214*H214</f>
        <v>0</v>
      </c>
      <c r="Q214" s="224">
        <v>0.0015</v>
      </c>
      <c r="R214" s="224">
        <f>Q214*H214</f>
        <v>0.0090000000000000011</v>
      </c>
      <c r="S214" s="224">
        <v>0</v>
      </c>
      <c r="T214" s="225">
        <f>S214*H214</f>
        <v>0</v>
      </c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R214" s="226" t="s">
        <v>280</v>
      </c>
      <c r="AT214" s="226" t="s">
        <v>188</v>
      </c>
      <c r="AU214" s="226" t="s">
        <v>80</v>
      </c>
      <c r="AY214" s="20" t="s">
        <v>185</v>
      </c>
      <c r="BE214" s="227">
        <f>IF(N214="základní",J214,0)</f>
        <v>0</v>
      </c>
      <c r="BF214" s="227">
        <f>IF(N214="snížená",J214,0)</f>
        <v>0</v>
      </c>
      <c r="BG214" s="227">
        <f>IF(N214="zákl. přenesená",J214,0)</f>
        <v>0</v>
      </c>
      <c r="BH214" s="227">
        <f>IF(N214="sníž. přenesená",J214,0)</f>
        <v>0</v>
      </c>
      <c r="BI214" s="227">
        <f>IF(N214="nulová",J214,0)</f>
        <v>0</v>
      </c>
      <c r="BJ214" s="20" t="s">
        <v>80</v>
      </c>
      <c r="BK214" s="227">
        <f>ROUND(I214*H214,2)</f>
        <v>0</v>
      </c>
      <c r="BL214" s="20" t="s">
        <v>280</v>
      </c>
      <c r="BM214" s="226" t="s">
        <v>3129</v>
      </c>
    </row>
    <row r="215" s="2" customFormat="1">
      <c r="A215" s="41"/>
      <c r="B215" s="42"/>
      <c r="C215" s="43"/>
      <c r="D215" s="228" t="s">
        <v>195</v>
      </c>
      <c r="E215" s="43"/>
      <c r="F215" s="229" t="s">
        <v>3130</v>
      </c>
      <c r="G215" s="43"/>
      <c r="H215" s="43"/>
      <c r="I215" s="230"/>
      <c r="J215" s="43"/>
      <c r="K215" s="43"/>
      <c r="L215" s="47"/>
      <c r="M215" s="231"/>
      <c r="N215" s="232"/>
      <c r="O215" s="87"/>
      <c r="P215" s="87"/>
      <c r="Q215" s="87"/>
      <c r="R215" s="87"/>
      <c r="S215" s="87"/>
      <c r="T215" s="88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T215" s="20" t="s">
        <v>195</v>
      </c>
      <c r="AU215" s="20" t="s">
        <v>80</v>
      </c>
    </row>
    <row r="216" s="2" customFormat="1">
      <c r="A216" s="41"/>
      <c r="B216" s="42"/>
      <c r="C216" s="43"/>
      <c r="D216" s="233" t="s">
        <v>197</v>
      </c>
      <c r="E216" s="43"/>
      <c r="F216" s="234" t="s">
        <v>3131</v>
      </c>
      <c r="G216" s="43"/>
      <c r="H216" s="43"/>
      <c r="I216" s="230"/>
      <c r="J216" s="43"/>
      <c r="K216" s="43"/>
      <c r="L216" s="47"/>
      <c r="M216" s="231"/>
      <c r="N216" s="232"/>
      <c r="O216" s="87"/>
      <c r="P216" s="87"/>
      <c r="Q216" s="87"/>
      <c r="R216" s="87"/>
      <c r="S216" s="87"/>
      <c r="T216" s="88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197</v>
      </c>
      <c r="AU216" s="20" t="s">
        <v>80</v>
      </c>
    </row>
    <row r="217" s="2" customFormat="1" ht="16.5" customHeight="1">
      <c r="A217" s="41"/>
      <c r="B217" s="42"/>
      <c r="C217" s="215" t="s">
        <v>734</v>
      </c>
      <c r="D217" s="215" t="s">
        <v>188</v>
      </c>
      <c r="E217" s="216" t="s">
        <v>3132</v>
      </c>
      <c r="F217" s="217" t="s">
        <v>3133</v>
      </c>
      <c r="G217" s="218" t="s">
        <v>322</v>
      </c>
      <c r="H217" s="219">
        <v>3</v>
      </c>
      <c r="I217" s="220"/>
      <c r="J217" s="221">
        <f>ROUND(I217*H217,2)</f>
        <v>0</v>
      </c>
      <c r="K217" s="217" t="s">
        <v>192</v>
      </c>
      <c r="L217" s="47"/>
      <c r="M217" s="222" t="s">
        <v>19</v>
      </c>
      <c r="N217" s="223" t="s">
        <v>44</v>
      </c>
      <c r="O217" s="87"/>
      <c r="P217" s="224">
        <f>O217*H217</f>
        <v>0</v>
      </c>
      <c r="Q217" s="224">
        <v>0.00016000000000000001</v>
      </c>
      <c r="R217" s="224">
        <f>Q217*H217</f>
        <v>0.00048000000000000007</v>
      </c>
      <c r="S217" s="224">
        <v>0</v>
      </c>
      <c r="T217" s="225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226" t="s">
        <v>280</v>
      </c>
      <c r="AT217" s="226" t="s">
        <v>188</v>
      </c>
      <c r="AU217" s="226" t="s">
        <v>80</v>
      </c>
      <c r="AY217" s="20" t="s">
        <v>185</v>
      </c>
      <c r="BE217" s="227">
        <f>IF(N217="základní",J217,0)</f>
        <v>0</v>
      </c>
      <c r="BF217" s="227">
        <f>IF(N217="snížená",J217,0)</f>
        <v>0</v>
      </c>
      <c r="BG217" s="227">
        <f>IF(N217="zákl. přenesená",J217,0)</f>
        <v>0</v>
      </c>
      <c r="BH217" s="227">
        <f>IF(N217="sníž. přenesená",J217,0)</f>
        <v>0</v>
      </c>
      <c r="BI217" s="227">
        <f>IF(N217="nulová",J217,0)</f>
        <v>0</v>
      </c>
      <c r="BJ217" s="20" t="s">
        <v>80</v>
      </c>
      <c r="BK217" s="227">
        <f>ROUND(I217*H217,2)</f>
        <v>0</v>
      </c>
      <c r="BL217" s="20" t="s">
        <v>280</v>
      </c>
      <c r="BM217" s="226" t="s">
        <v>3134</v>
      </c>
    </row>
    <row r="218" s="2" customFormat="1">
      <c r="A218" s="41"/>
      <c r="B218" s="42"/>
      <c r="C218" s="43"/>
      <c r="D218" s="228" t="s">
        <v>195</v>
      </c>
      <c r="E218" s="43"/>
      <c r="F218" s="229" t="s">
        <v>3135</v>
      </c>
      <c r="G218" s="43"/>
      <c r="H218" s="43"/>
      <c r="I218" s="230"/>
      <c r="J218" s="43"/>
      <c r="K218" s="43"/>
      <c r="L218" s="47"/>
      <c r="M218" s="231"/>
      <c r="N218" s="232"/>
      <c r="O218" s="87"/>
      <c r="P218" s="87"/>
      <c r="Q218" s="87"/>
      <c r="R218" s="87"/>
      <c r="S218" s="87"/>
      <c r="T218" s="88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T218" s="20" t="s">
        <v>195</v>
      </c>
      <c r="AU218" s="20" t="s">
        <v>80</v>
      </c>
    </row>
    <row r="219" s="2" customFormat="1">
      <c r="A219" s="41"/>
      <c r="B219" s="42"/>
      <c r="C219" s="43"/>
      <c r="D219" s="233" t="s">
        <v>197</v>
      </c>
      <c r="E219" s="43"/>
      <c r="F219" s="234" t="s">
        <v>3136</v>
      </c>
      <c r="G219" s="43"/>
      <c r="H219" s="43"/>
      <c r="I219" s="230"/>
      <c r="J219" s="43"/>
      <c r="K219" s="43"/>
      <c r="L219" s="47"/>
      <c r="M219" s="231"/>
      <c r="N219" s="232"/>
      <c r="O219" s="87"/>
      <c r="P219" s="87"/>
      <c r="Q219" s="87"/>
      <c r="R219" s="87"/>
      <c r="S219" s="87"/>
      <c r="T219" s="88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0" t="s">
        <v>197</v>
      </c>
      <c r="AU219" s="20" t="s">
        <v>80</v>
      </c>
    </row>
    <row r="220" s="2" customFormat="1" ht="16.5" customHeight="1">
      <c r="A220" s="41"/>
      <c r="B220" s="42"/>
      <c r="C220" s="215" t="s">
        <v>740</v>
      </c>
      <c r="D220" s="215" t="s">
        <v>188</v>
      </c>
      <c r="E220" s="216" t="s">
        <v>3137</v>
      </c>
      <c r="F220" s="217" t="s">
        <v>3138</v>
      </c>
      <c r="G220" s="218" t="s">
        <v>322</v>
      </c>
      <c r="H220" s="219">
        <v>3</v>
      </c>
      <c r="I220" s="220"/>
      <c r="J220" s="221">
        <f>ROUND(I220*H220,2)</f>
        <v>0</v>
      </c>
      <c r="K220" s="217" t="s">
        <v>192</v>
      </c>
      <c r="L220" s="47"/>
      <c r="M220" s="222" t="s">
        <v>19</v>
      </c>
      <c r="N220" s="223" t="s">
        <v>44</v>
      </c>
      <c r="O220" s="87"/>
      <c r="P220" s="224">
        <f>O220*H220</f>
        <v>0</v>
      </c>
      <c r="Q220" s="224">
        <v>0.00029</v>
      </c>
      <c r="R220" s="224">
        <f>Q220*H220</f>
        <v>0.00087000000000000001</v>
      </c>
      <c r="S220" s="224">
        <v>0</v>
      </c>
      <c r="T220" s="225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26" t="s">
        <v>280</v>
      </c>
      <c r="AT220" s="226" t="s">
        <v>188</v>
      </c>
      <c r="AU220" s="226" t="s">
        <v>80</v>
      </c>
      <c r="AY220" s="20" t="s">
        <v>185</v>
      </c>
      <c r="BE220" s="227">
        <f>IF(N220="základní",J220,0)</f>
        <v>0</v>
      </c>
      <c r="BF220" s="227">
        <f>IF(N220="snížená",J220,0)</f>
        <v>0</v>
      </c>
      <c r="BG220" s="227">
        <f>IF(N220="zákl. přenesená",J220,0)</f>
        <v>0</v>
      </c>
      <c r="BH220" s="227">
        <f>IF(N220="sníž. přenesená",J220,0)</f>
        <v>0</v>
      </c>
      <c r="BI220" s="227">
        <f>IF(N220="nulová",J220,0)</f>
        <v>0</v>
      </c>
      <c r="BJ220" s="20" t="s">
        <v>80</v>
      </c>
      <c r="BK220" s="227">
        <f>ROUND(I220*H220,2)</f>
        <v>0</v>
      </c>
      <c r="BL220" s="20" t="s">
        <v>280</v>
      </c>
      <c r="BM220" s="226" t="s">
        <v>3139</v>
      </c>
    </row>
    <row r="221" s="2" customFormat="1">
      <c r="A221" s="41"/>
      <c r="B221" s="42"/>
      <c r="C221" s="43"/>
      <c r="D221" s="228" t="s">
        <v>195</v>
      </c>
      <c r="E221" s="43"/>
      <c r="F221" s="229" t="s">
        <v>3140</v>
      </c>
      <c r="G221" s="43"/>
      <c r="H221" s="43"/>
      <c r="I221" s="230"/>
      <c r="J221" s="43"/>
      <c r="K221" s="43"/>
      <c r="L221" s="47"/>
      <c r="M221" s="231"/>
      <c r="N221" s="232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195</v>
      </c>
      <c r="AU221" s="20" t="s">
        <v>80</v>
      </c>
    </row>
    <row r="222" s="2" customFormat="1">
      <c r="A222" s="41"/>
      <c r="B222" s="42"/>
      <c r="C222" s="43"/>
      <c r="D222" s="233" t="s">
        <v>197</v>
      </c>
      <c r="E222" s="43"/>
      <c r="F222" s="234" t="s">
        <v>3141</v>
      </c>
      <c r="G222" s="43"/>
      <c r="H222" s="43"/>
      <c r="I222" s="230"/>
      <c r="J222" s="43"/>
      <c r="K222" s="43"/>
      <c r="L222" s="47"/>
      <c r="M222" s="231"/>
      <c r="N222" s="232"/>
      <c r="O222" s="87"/>
      <c r="P222" s="87"/>
      <c r="Q222" s="87"/>
      <c r="R222" s="87"/>
      <c r="S222" s="87"/>
      <c r="T222" s="88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T222" s="20" t="s">
        <v>197</v>
      </c>
      <c r="AU222" s="20" t="s">
        <v>80</v>
      </c>
    </row>
    <row r="223" s="2" customFormat="1" ht="16.5" customHeight="1">
      <c r="A223" s="41"/>
      <c r="B223" s="42"/>
      <c r="C223" s="215" t="s">
        <v>749</v>
      </c>
      <c r="D223" s="215" t="s">
        <v>188</v>
      </c>
      <c r="E223" s="216" t="s">
        <v>1130</v>
      </c>
      <c r="F223" s="217" t="s">
        <v>1131</v>
      </c>
      <c r="G223" s="218" t="s">
        <v>226</v>
      </c>
      <c r="H223" s="219">
        <v>89</v>
      </c>
      <c r="I223" s="220"/>
      <c r="J223" s="221">
        <f>ROUND(I223*H223,2)</f>
        <v>0</v>
      </c>
      <c r="K223" s="217" t="s">
        <v>192</v>
      </c>
      <c r="L223" s="47"/>
      <c r="M223" s="222" t="s">
        <v>19</v>
      </c>
      <c r="N223" s="223" t="s">
        <v>44</v>
      </c>
      <c r="O223" s="87"/>
      <c r="P223" s="224">
        <f>O223*H223</f>
        <v>0</v>
      </c>
      <c r="Q223" s="224">
        <v>0</v>
      </c>
      <c r="R223" s="224">
        <f>Q223*H223</f>
        <v>0</v>
      </c>
      <c r="S223" s="224">
        <v>0</v>
      </c>
      <c r="T223" s="225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226" t="s">
        <v>280</v>
      </c>
      <c r="AT223" s="226" t="s">
        <v>188</v>
      </c>
      <c r="AU223" s="226" t="s">
        <v>80</v>
      </c>
      <c r="AY223" s="20" t="s">
        <v>185</v>
      </c>
      <c r="BE223" s="227">
        <f>IF(N223="základní",J223,0)</f>
        <v>0</v>
      </c>
      <c r="BF223" s="227">
        <f>IF(N223="snížená",J223,0)</f>
        <v>0</v>
      </c>
      <c r="BG223" s="227">
        <f>IF(N223="zákl. přenesená",J223,0)</f>
        <v>0</v>
      </c>
      <c r="BH223" s="227">
        <f>IF(N223="sníž. přenesená",J223,0)</f>
        <v>0</v>
      </c>
      <c r="BI223" s="227">
        <f>IF(N223="nulová",J223,0)</f>
        <v>0</v>
      </c>
      <c r="BJ223" s="20" t="s">
        <v>80</v>
      </c>
      <c r="BK223" s="227">
        <f>ROUND(I223*H223,2)</f>
        <v>0</v>
      </c>
      <c r="BL223" s="20" t="s">
        <v>280</v>
      </c>
      <c r="BM223" s="226" t="s">
        <v>3142</v>
      </c>
    </row>
    <row r="224" s="2" customFormat="1">
      <c r="A224" s="41"/>
      <c r="B224" s="42"/>
      <c r="C224" s="43"/>
      <c r="D224" s="228" t="s">
        <v>195</v>
      </c>
      <c r="E224" s="43"/>
      <c r="F224" s="229" t="s">
        <v>1133</v>
      </c>
      <c r="G224" s="43"/>
      <c r="H224" s="43"/>
      <c r="I224" s="230"/>
      <c r="J224" s="43"/>
      <c r="K224" s="43"/>
      <c r="L224" s="47"/>
      <c r="M224" s="231"/>
      <c r="N224" s="232"/>
      <c r="O224" s="87"/>
      <c r="P224" s="87"/>
      <c r="Q224" s="87"/>
      <c r="R224" s="87"/>
      <c r="S224" s="87"/>
      <c r="T224" s="88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T224" s="20" t="s">
        <v>195</v>
      </c>
      <c r="AU224" s="20" t="s">
        <v>80</v>
      </c>
    </row>
    <row r="225" s="2" customFormat="1">
      <c r="A225" s="41"/>
      <c r="B225" s="42"/>
      <c r="C225" s="43"/>
      <c r="D225" s="233" t="s">
        <v>197</v>
      </c>
      <c r="E225" s="43"/>
      <c r="F225" s="234" t="s">
        <v>1134</v>
      </c>
      <c r="G225" s="43"/>
      <c r="H225" s="43"/>
      <c r="I225" s="230"/>
      <c r="J225" s="43"/>
      <c r="K225" s="43"/>
      <c r="L225" s="47"/>
      <c r="M225" s="231"/>
      <c r="N225" s="232"/>
      <c r="O225" s="87"/>
      <c r="P225" s="87"/>
      <c r="Q225" s="87"/>
      <c r="R225" s="87"/>
      <c r="S225" s="87"/>
      <c r="T225" s="88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T225" s="20" t="s">
        <v>197</v>
      </c>
      <c r="AU225" s="20" t="s">
        <v>80</v>
      </c>
    </row>
    <row r="226" s="14" customFormat="1">
      <c r="A226" s="14"/>
      <c r="B226" s="245"/>
      <c r="C226" s="246"/>
      <c r="D226" s="228" t="s">
        <v>199</v>
      </c>
      <c r="E226" s="247" t="s">
        <v>19</v>
      </c>
      <c r="F226" s="248" t="s">
        <v>3143</v>
      </c>
      <c r="G226" s="246"/>
      <c r="H226" s="249">
        <v>89</v>
      </c>
      <c r="I226" s="250"/>
      <c r="J226" s="246"/>
      <c r="K226" s="246"/>
      <c r="L226" s="251"/>
      <c r="M226" s="252"/>
      <c r="N226" s="253"/>
      <c r="O226" s="253"/>
      <c r="P226" s="253"/>
      <c r="Q226" s="253"/>
      <c r="R226" s="253"/>
      <c r="S226" s="253"/>
      <c r="T226" s="25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55" t="s">
        <v>199</v>
      </c>
      <c r="AU226" s="255" t="s">
        <v>80</v>
      </c>
      <c r="AV226" s="14" t="s">
        <v>82</v>
      </c>
      <c r="AW226" s="14" t="s">
        <v>34</v>
      </c>
      <c r="AX226" s="14" t="s">
        <v>80</v>
      </c>
      <c r="AY226" s="255" t="s">
        <v>185</v>
      </c>
    </row>
    <row r="227" s="2" customFormat="1" ht="16.5" customHeight="1">
      <c r="A227" s="41"/>
      <c r="B227" s="42"/>
      <c r="C227" s="215" t="s">
        <v>756</v>
      </c>
      <c r="D227" s="215" t="s">
        <v>188</v>
      </c>
      <c r="E227" s="216" t="s">
        <v>3144</v>
      </c>
      <c r="F227" s="217" t="s">
        <v>3145</v>
      </c>
      <c r="G227" s="218" t="s">
        <v>226</v>
      </c>
      <c r="H227" s="219">
        <v>90</v>
      </c>
      <c r="I227" s="220"/>
      <c r="J227" s="221">
        <f>ROUND(I227*H227,2)</f>
        <v>0</v>
      </c>
      <c r="K227" s="217" t="s">
        <v>192</v>
      </c>
      <c r="L227" s="47"/>
      <c r="M227" s="222" t="s">
        <v>19</v>
      </c>
      <c r="N227" s="223" t="s">
        <v>44</v>
      </c>
      <c r="O227" s="87"/>
      <c r="P227" s="224">
        <f>O227*H227</f>
        <v>0</v>
      </c>
      <c r="Q227" s="224">
        <v>0</v>
      </c>
      <c r="R227" s="224">
        <f>Q227*H227</f>
        <v>0</v>
      </c>
      <c r="S227" s="224">
        <v>0</v>
      </c>
      <c r="T227" s="225">
        <f>S227*H227</f>
        <v>0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226" t="s">
        <v>280</v>
      </c>
      <c r="AT227" s="226" t="s">
        <v>188</v>
      </c>
      <c r="AU227" s="226" t="s">
        <v>80</v>
      </c>
      <c r="AY227" s="20" t="s">
        <v>185</v>
      </c>
      <c r="BE227" s="227">
        <f>IF(N227="základní",J227,0)</f>
        <v>0</v>
      </c>
      <c r="BF227" s="227">
        <f>IF(N227="snížená",J227,0)</f>
        <v>0</v>
      </c>
      <c r="BG227" s="227">
        <f>IF(N227="zákl. přenesená",J227,0)</f>
        <v>0</v>
      </c>
      <c r="BH227" s="227">
        <f>IF(N227="sníž. přenesená",J227,0)</f>
        <v>0</v>
      </c>
      <c r="BI227" s="227">
        <f>IF(N227="nulová",J227,0)</f>
        <v>0</v>
      </c>
      <c r="BJ227" s="20" t="s">
        <v>80</v>
      </c>
      <c r="BK227" s="227">
        <f>ROUND(I227*H227,2)</f>
        <v>0</v>
      </c>
      <c r="BL227" s="20" t="s">
        <v>280</v>
      </c>
      <c r="BM227" s="226" t="s">
        <v>3146</v>
      </c>
    </row>
    <row r="228" s="2" customFormat="1">
      <c r="A228" s="41"/>
      <c r="B228" s="42"/>
      <c r="C228" s="43"/>
      <c r="D228" s="228" t="s">
        <v>195</v>
      </c>
      <c r="E228" s="43"/>
      <c r="F228" s="229" t="s">
        <v>3147</v>
      </c>
      <c r="G228" s="43"/>
      <c r="H228" s="43"/>
      <c r="I228" s="230"/>
      <c r="J228" s="43"/>
      <c r="K228" s="43"/>
      <c r="L228" s="47"/>
      <c r="M228" s="231"/>
      <c r="N228" s="232"/>
      <c r="O228" s="87"/>
      <c r="P228" s="87"/>
      <c r="Q228" s="87"/>
      <c r="R228" s="87"/>
      <c r="S228" s="87"/>
      <c r="T228" s="88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T228" s="20" t="s">
        <v>195</v>
      </c>
      <c r="AU228" s="20" t="s">
        <v>80</v>
      </c>
    </row>
    <row r="229" s="2" customFormat="1">
      <c r="A229" s="41"/>
      <c r="B229" s="42"/>
      <c r="C229" s="43"/>
      <c r="D229" s="233" t="s">
        <v>197</v>
      </c>
      <c r="E229" s="43"/>
      <c r="F229" s="234" t="s">
        <v>3148</v>
      </c>
      <c r="G229" s="43"/>
      <c r="H229" s="43"/>
      <c r="I229" s="230"/>
      <c r="J229" s="43"/>
      <c r="K229" s="43"/>
      <c r="L229" s="47"/>
      <c r="M229" s="231"/>
      <c r="N229" s="232"/>
      <c r="O229" s="87"/>
      <c r="P229" s="87"/>
      <c r="Q229" s="87"/>
      <c r="R229" s="87"/>
      <c r="S229" s="87"/>
      <c r="T229" s="88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0" t="s">
        <v>197</v>
      </c>
      <c r="AU229" s="20" t="s">
        <v>80</v>
      </c>
    </row>
    <row r="230" s="2" customFormat="1" ht="16.5" customHeight="1">
      <c r="A230" s="41"/>
      <c r="B230" s="42"/>
      <c r="C230" s="215" t="s">
        <v>764</v>
      </c>
      <c r="D230" s="215" t="s">
        <v>188</v>
      </c>
      <c r="E230" s="216" t="s">
        <v>1136</v>
      </c>
      <c r="F230" s="217" t="s">
        <v>1137</v>
      </c>
      <c r="G230" s="218" t="s">
        <v>279</v>
      </c>
      <c r="H230" s="219">
        <v>1</v>
      </c>
      <c r="I230" s="220"/>
      <c r="J230" s="221">
        <f>ROUND(I230*H230,2)</f>
        <v>0</v>
      </c>
      <c r="K230" s="217" t="s">
        <v>19</v>
      </c>
      <c r="L230" s="47"/>
      <c r="M230" s="222" t="s">
        <v>19</v>
      </c>
      <c r="N230" s="223" t="s">
        <v>44</v>
      </c>
      <c r="O230" s="87"/>
      <c r="P230" s="224">
        <f>O230*H230</f>
        <v>0</v>
      </c>
      <c r="Q230" s="224">
        <v>0</v>
      </c>
      <c r="R230" s="224">
        <f>Q230*H230</f>
        <v>0</v>
      </c>
      <c r="S230" s="224">
        <v>0</v>
      </c>
      <c r="T230" s="225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226" t="s">
        <v>280</v>
      </c>
      <c r="AT230" s="226" t="s">
        <v>188</v>
      </c>
      <c r="AU230" s="226" t="s">
        <v>80</v>
      </c>
      <c r="AY230" s="20" t="s">
        <v>185</v>
      </c>
      <c r="BE230" s="227">
        <f>IF(N230="základní",J230,0)</f>
        <v>0</v>
      </c>
      <c r="BF230" s="227">
        <f>IF(N230="snížená",J230,0)</f>
        <v>0</v>
      </c>
      <c r="BG230" s="227">
        <f>IF(N230="zákl. přenesená",J230,0)</f>
        <v>0</v>
      </c>
      <c r="BH230" s="227">
        <f>IF(N230="sníž. přenesená",J230,0)</f>
        <v>0</v>
      </c>
      <c r="BI230" s="227">
        <f>IF(N230="nulová",J230,0)</f>
        <v>0</v>
      </c>
      <c r="BJ230" s="20" t="s">
        <v>80</v>
      </c>
      <c r="BK230" s="227">
        <f>ROUND(I230*H230,2)</f>
        <v>0</v>
      </c>
      <c r="BL230" s="20" t="s">
        <v>280</v>
      </c>
      <c r="BM230" s="226" t="s">
        <v>3149</v>
      </c>
    </row>
    <row r="231" s="2" customFormat="1">
      <c r="A231" s="41"/>
      <c r="B231" s="42"/>
      <c r="C231" s="43"/>
      <c r="D231" s="228" t="s">
        <v>195</v>
      </c>
      <c r="E231" s="43"/>
      <c r="F231" s="229" t="s">
        <v>1137</v>
      </c>
      <c r="G231" s="43"/>
      <c r="H231" s="43"/>
      <c r="I231" s="230"/>
      <c r="J231" s="43"/>
      <c r="K231" s="43"/>
      <c r="L231" s="47"/>
      <c r="M231" s="231"/>
      <c r="N231" s="232"/>
      <c r="O231" s="87"/>
      <c r="P231" s="87"/>
      <c r="Q231" s="87"/>
      <c r="R231" s="87"/>
      <c r="S231" s="87"/>
      <c r="T231" s="88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0" t="s">
        <v>195</v>
      </c>
      <c r="AU231" s="20" t="s">
        <v>80</v>
      </c>
    </row>
    <row r="232" s="2" customFormat="1" ht="16.5" customHeight="1">
      <c r="A232" s="41"/>
      <c r="B232" s="42"/>
      <c r="C232" s="215" t="s">
        <v>770</v>
      </c>
      <c r="D232" s="215" t="s">
        <v>188</v>
      </c>
      <c r="E232" s="216" t="s">
        <v>1139</v>
      </c>
      <c r="F232" s="217" t="s">
        <v>1140</v>
      </c>
      <c r="G232" s="218" t="s">
        <v>249</v>
      </c>
      <c r="H232" s="219">
        <v>0.40300000000000002</v>
      </c>
      <c r="I232" s="220"/>
      <c r="J232" s="221">
        <f>ROUND(I232*H232,2)</f>
        <v>0</v>
      </c>
      <c r="K232" s="217" t="s">
        <v>192</v>
      </c>
      <c r="L232" s="47"/>
      <c r="M232" s="222" t="s">
        <v>19</v>
      </c>
      <c r="N232" s="223" t="s">
        <v>44</v>
      </c>
      <c r="O232" s="87"/>
      <c r="P232" s="224">
        <f>O232*H232</f>
        <v>0</v>
      </c>
      <c r="Q232" s="224">
        <v>0</v>
      </c>
      <c r="R232" s="224">
        <f>Q232*H232</f>
        <v>0</v>
      </c>
      <c r="S232" s="224">
        <v>0</v>
      </c>
      <c r="T232" s="225">
        <f>S232*H232</f>
        <v>0</v>
      </c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R232" s="226" t="s">
        <v>280</v>
      </c>
      <c r="AT232" s="226" t="s">
        <v>188</v>
      </c>
      <c r="AU232" s="226" t="s">
        <v>80</v>
      </c>
      <c r="AY232" s="20" t="s">
        <v>185</v>
      </c>
      <c r="BE232" s="227">
        <f>IF(N232="základní",J232,0)</f>
        <v>0</v>
      </c>
      <c r="BF232" s="227">
        <f>IF(N232="snížená",J232,0)</f>
        <v>0</v>
      </c>
      <c r="BG232" s="227">
        <f>IF(N232="zákl. přenesená",J232,0)</f>
        <v>0</v>
      </c>
      <c r="BH232" s="227">
        <f>IF(N232="sníž. přenesená",J232,0)</f>
        <v>0</v>
      </c>
      <c r="BI232" s="227">
        <f>IF(N232="nulová",J232,0)</f>
        <v>0</v>
      </c>
      <c r="BJ232" s="20" t="s">
        <v>80</v>
      </c>
      <c r="BK232" s="227">
        <f>ROUND(I232*H232,2)</f>
        <v>0</v>
      </c>
      <c r="BL232" s="20" t="s">
        <v>280</v>
      </c>
      <c r="BM232" s="226" t="s">
        <v>3150</v>
      </c>
    </row>
    <row r="233" s="2" customFormat="1">
      <c r="A233" s="41"/>
      <c r="B233" s="42"/>
      <c r="C233" s="43"/>
      <c r="D233" s="228" t="s">
        <v>195</v>
      </c>
      <c r="E233" s="43"/>
      <c r="F233" s="229" t="s">
        <v>1142</v>
      </c>
      <c r="G233" s="43"/>
      <c r="H233" s="43"/>
      <c r="I233" s="230"/>
      <c r="J233" s="43"/>
      <c r="K233" s="43"/>
      <c r="L233" s="47"/>
      <c r="M233" s="231"/>
      <c r="N233" s="232"/>
      <c r="O233" s="87"/>
      <c r="P233" s="87"/>
      <c r="Q233" s="87"/>
      <c r="R233" s="87"/>
      <c r="S233" s="87"/>
      <c r="T233" s="88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T233" s="20" t="s">
        <v>195</v>
      </c>
      <c r="AU233" s="20" t="s">
        <v>80</v>
      </c>
    </row>
    <row r="234" s="2" customFormat="1">
      <c r="A234" s="41"/>
      <c r="B234" s="42"/>
      <c r="C234" s="43"/>
      <c r="D234" s="233" t="s">
        <v>197</v>
      </c>
      <c r="E234" s="43"/>
      <c r="F234" s="234" t="s">
        <v>1143</v>
      </c>
      <c r="G234" s="43"/>
      <c r="H234" s="43"/>
      <c r="I234" s="230"/>
      <c r="J234" s="43"/>
      <c r="K234" s="43"/>
      <c r="L234" s="47"/>
      <c r="M234" s="231"/>
      <c r="N234" s="232"/>
      <c r="O234" s="87"/>
      <c r="P234" s="87"/>
      <c r="Q234" s="87"/>
      <c r="R234" s="87"/>
      <c r="S234" s="87"/>
      <c r="T234" s="88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0" t="s">
        <v>197</v>
      </c>
      <c r="AU234" s="20" t="s">
        <v>80</v>
      </c>
    </row>
    <row r="235" s="12" customFormat="1" ht="25.92" customHeight="1">
      <c r="A235" s="12"/>
      <c r="B235" s="199"/>
      <c r="C235" s="200"/>
      <c r="D235" s="201" t="s">
        <v>72</v>
      </c>
      <c r="E235" s="202" t="s">
        <v>1144</v>
      </c>
      <c r="F235" s="202" t="s">
        <v>1145</v>
      </c>
      <c r="G235" s="200"/>
      <c r="H235" s="200"/>
      <c r="I235" s="203"/>
      <c r="J235" s="204">
        <f>BK235</f>
        <v>0</v>
      </c>
      <c r="K235" s="200"/>
      <c r="L235" s="205"/>
      <c r="M235" s="206"/>
      <c r="N235" s="207"/>
      <c r="O235" s="207"/>
      <c r="P235" s="208">
        <f>SUM(P236:P316)</f>
        <v>0</v>
      </c>
      <c r="Q235" s="207"/>
      <c r="R235" s="208">
        <f>SUM(R236:R316)</f>
        <v>0.80688000000000004</v>
      </c>
      <c r="S235" s="207"/>
      <c r="T235" s="209">
        <f>SUM(T236:T316)</f>
        <v>0</v>
      </c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R235" s="210" t="s">
        <v>82</v>
      </c>
      <c r="AT235" s="211" t="s">
        <v>72</v>
      </c>
      <c r="AU235" s="211" t="s">
        <v>73</v>
      </c>
      <c r="AY235" s="210" t="s">
        <v>185</v>
      </c>
      <c r="BK235" s="212">
        <f>SUM(BK236:BK316)</f>
        <v>0</v>
      </c>
    </row>
    <row r="236" s="2" customFormat="1" ht="16.5" customHeight="1">
      <c r="A236" s="41"/>
      <c r="B236" s="42"/>
      <c r="C236" s="215" t="s">
        <v>778</v>
      </c>
      <c r="D236" s="215" t="s">
        <v>188</v>
      </c>
      <c r="E236" s="216" t="s">
        <v>1146</v>
      </c>
      <c r="F236" s="217" t="s">
        <v>1147</v>
      </c>
      <c r="G236" s="218" t="s">
        <v>226</v>
      </c>
      <c r="H236" s="219">
        <v>118</v>
      </c>
      <c r="I236" s="220"/>
      <c r="J236" s="221">
        <f>ROUND(I236*H236,2)</f>
        <v>0</v>
      </c>
      <c r="K236" s="217" t="s">
        <v>192</v>
      </c>
      <c r="L236" s="47"/>
      <c r="M236" s="222" t="s">
        <v>19</v>
      </c>
      <c r="N236" s="223" t="s">
        <v>44</v>
      </c>
      <c r="O236" s="87"/>
      <c r="P236" s="224">
        <f>O236*H236</f>
        <v>0</v>
      </c>
      <c r="Q236" s="224">
        <v>0.00085999999999999998</v>
      </c>
      <c r="R236" s="224">
        <f>Q236*H236</f>
        <v>0.10148</v>
      </c>
      <c r="S236" s="224">
        <v>0</v>
      </c>
      <c r="T236" s="225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226" t="s">
        <v>280</v>
      </c>
      <c r="AT236" s="226" t="s">
        <v>188</v>
      </c>
      <c r="AU236" s="226" t="s">
        <v>80</v>
      </c>
      <c r="AY236" s="20" t="s">
        <v>185</v>
      </c>
      <c r="BE236" s="227">
        <f>IF(N236="základní",J236,0)</f>
        <v>0</v>
      </c>
      <c r="BF236" s="227">
        <f>IF(N236="snížená",J236,0)</f>
        <v>0</v>
      </c>
      <c r="BG236" s="227">
        <f>IF(N236="zákl. přenesená",J236,0)</f>
        <v>0</v>
      </c>
      <c r="BH236" s="227">
        <f>IF(N236="sníž. přenesená",J236,0)</f>
        <v>0</v>
      </c>
      <c r="BI236" s="227">
        <f>IF(N236="nulová",J236,0)</f>
        <v>0</v>
      </c>
      <c r="BJ236" s="20" t="s">
        <v>80</v>
      </c>
      <c r="BK236" s="227">
        <f>ROUND(I236*H236,2)</f>
        <v>0</v>
      </c>
      <c r="BL236" s="20" t="s">
        <v>280</v>
      </c>
      <c r="BM236" s="226" t="s">
        <v>3151</v>
      </c>
    </row>
    <row r="237" s="2" customFormat="1">
      <c r="A237" s="41"/>
      <c r="B237" s="42"/>
      <c r="C237" s="43"/>
      <c r="D237" s="228" t="s">
        <v>195</v>
      </c>
      <c r="E237" s="43"/>
      <c r="F237" s="229" t="s">
        <v>1149</v>
      </c>
      <c r="G237" s="43"/>
      <c r="H237" s="43"/>
      <c r="I237" s="230"/>
      <c r="J237" s="43"/>
      <c r="K237" s="43"/>
      <c r="L237" s="47"/>
      <c r="M237" s="231"/>
      <c r="N237" s="232"/>
      <c r="O237" s="87"/>
      <c r="P237" s="87"/>
      <c r="Q237" s="87"/>
      <c r="R237" s="87"/>
      <c r="S237" s="87"/>
      <c r="T237" s="88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T237" s="20" t="s">
        <v>195</v>
      </c>
      <c r="AU237" s="20" t="s">
        <v>80</v>
      </c>
    </row>
    <row r="238" s="2" customFormat="1">
      <c r="A238" s="41"/>
      <c r="B238" s="42"/>
      <c r="C238" s="43"/>
      <c r="D238" s="233" t="s">
        <v>197</v>
      </c>
      <c r="E238" s="43"/>
      <c r="F238" s="234" t="s">
        <v>1150</v>
      </c>
      <c r="G238" s="43"/>
      <c r="H238" s="43"/>
      <c r="I238" s="230"/>
      <c r="J238" s="43"/>
      <c r="K238" s="43"/>
      <c r="L238" s="47"/>
      <c r="M238" s="231"/>
      <c r="N238" s="232"/>
      <c r="O238" s="87"/>
      <c r="P238" s="87"/>
      <c r="Q238" s="87"/>
      <c r="R238" s="87"/>
      <c r="S238" s="87"/>
      <c r="T238" s="88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T238" s="20" t="s">
        <v>197</v>
      </c>
      <c r="AU238" s="20" t="s">
        <v>80</v>
      </c>
    </row>
    <row r="239" s="2" customFormat="1" ht="16.5" customHeight="1">
      <c r="A239" s="41"/>
      <c r="B239" s="42"/>
      <c r="C239" s="215" t="s">
        <v>782</v>
      </c>
      <c r="D239" s="215" t="s">
        <v>188</v>
      </c>
      <c r="E239" s="216" t="s">
        <v>1151</v>
      </c>
      <c r="F239" s="217" t="s">
        <v>1152</v>
      </c>
      <c r="G239" s="218" t="s">
        <v>226</v>
      </c>
      <c r="H239" s="219">
        <v>20</v>
      </c>
      <c r="I239" s="220"/>
      <c r="J239" s="221">
        <f>ROUND(I239*H239,2)</f>
        <v>0</v>
      </c>
      <c r="K239" s="217" t="s">
        <v>192</v>
      </c>
      <c r="L239" s="47"/>
      <c r="M239" s="222" t="s">
        <v>19</v>
      </c>
      <c r="N239" s="223" t="s">
        <v>44</v>
      </c>
      <c r="O239" s="87"/>
      <c r="P239" s="224">
        <f>O239*H239</f>
        <v>0</v>
      </c>
      <c r="Q239" s="224">
        <v>0.0012999999999999999</v>
      </c>
      <c r="R239" s="224">
        <f>Q239*H239</f>
        <v>0.025999999999999999</v>
      </c>
      <c r="S239" s="224">
        <v>0</v>
      </c>
      <c r="T239" s="225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6" t="s">
        <v>280</v>
      </c>
      <c r="AT239" s="226" t="s">
        <v>188</v>
      </c>
      <c r="AU239" s="226" t="s">
        <v>80</v>
      </c>
      <c r="AY239" s="20" t="s">
        <v>185</v>
      </c>
      <c r="BE239" s="227">
        <f>IF(N239="základní",J239,0)</f>
        <v>0</v>
      </c>
      <c r="BF239" s="227">
        <f>IF(N239="snížená",J239,0)</f>
        <v>0</v>
      </c>
      <c r="BG239" s="227">
        <f>IF(N239="zákl. přenesená",J239,0)</f>
        <v>0</v>
      </c>
      <c r="BH239" s="227">
        <f>IF(N239="sníž. přenesená",J239,0)</f>
        <v>0</v>
      </c>
      <c r="BI239" s="227">
        <f>IF(N239="nulová",J239,0)</f>
        <v>0</v>
      </c>
      <c r="BJ239" s="20" t="s">
        <v>80</v>
      </c>
      <c r="BK239" s="227">
        <f>ROUND(I239*H239,2)</f>
        <v>0</v>
      </c>
      <c r="BL239" s="20" t="s">
        <v>280</v>
      </c>
      <c r="BM239" s="226" t="s">
        <v>3152</v>
      </c>
    </row>
    <row r="240" s="2" customFormat="1">
      <c r="A240" s="41"/>
      <c r="B240" s="42"/>
      <c r="C240" s="43"/>
      <c r="D240" s="228" t="s">
        <v>195</v>
      </c>
      <c r="E240" s="43"/>
      <c r="F240" s="229" t="s">
        <v>1154</v>
      </c>
      <c r="G240" s="43"/>
      <c r="H240" s="43"/>
      <c r="I240" s="230"/>
      <c r="J240" s="43"/>
      <c r="K240" s="43"/>
      <c r="L240" s="47"/>
      <c r="M240" s="231"/>
      <c r="N240" s="232"/>
      <c r="O240" s="87"/>
      <c r="P240" s="87"/>
      <c r="Q240" s="87"/>
      <c r="R240" s="87"/>
      <c r="S240" s="87"/>
      <c r="T240" s="88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T240" s="20" t="s">
        <v>195</v>
      </c>
      <c r="AU240" s="20" t="s">
        <v>80</v>
      </c>
    </row>
    <row r="241" s="2" customFormat="1">
      <c r="A241" s="41"/>
      <c r="B241" s="42"/>
      <c r="C241" s="43"/>
      <c r="D241" s="233" t="s">
        <v>197</v>
      </c>
      <c r="E241" s="43"/>
      <c r="F241" s="234" t="s">
        <v>1155</v>
      </c>
      <c r="G241" s="43"/>
      <c r="H241" s="43"/>
      <c r="I241" s="230"/>
      <c r="J241" s="43"/>
      <c r="K241" s="43"/>
      <c r="L241" s="47"/>
      <c r="M241" s="231"/>
      <c r="N241" s="232"/>
      <c r="O241" s="87"/>
      <c r="P241" s="87"/>
      <c r="Q241" s="87"/>
      <c r="R241" s="87"/>
      <c r="S241" s="87"/>
      <c r="T241" s="88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197</v>
      </c>
      <c r="AU241" s="20" t="s">
        <v>80</v>
      </c>
    </row>
    <row r="242" s="2" customFormat="1" ht="16.5" customHeight="1">
      <c r="A242" s="41"/>
      <c r="B242" s="42"/>
      <c r="C242" s="215" t="s">
        <v>790</v>
      </c>
      <c r="D242" s="215" t="s">
        <v>188</v>
      </c>
      <c r="E242" s="216" t="s">
        <v>1156</v>
      </c>
      <c r="F242" s="217" t="s">
        <v>1157</v>
      </c>
      <c r="G242" s="218" t="s">
        <v>226</v>
      </c>
      <c r="H242" s="219">
        <v>50</v>
      </c>
      <c r="I242" s="220"/>
      <c r="J242" s="221">
        <f>ROUND(I242*H242,2)</f>
        <v>0</v>
      </c>
      <c r="K242" s="217" t="s">
        <v>192</v>
      </c>
      <c r="L242" s="47"/>
      <c r="M242" s="222" t="s">
        <v>19</v>
      </c>
      <c r="N242" s="223" t="s">
        <v>44</v>
      </c>
      <c r="O242" s="87"/>
      <c r="P242" s="224">
        <f>O242*H242</f>
        <v>0</v>
      </c>
      <c r="Q242" s="224">
        <v>0.0014499999999999999</v>
      </c>
      <c r="R242" s="224">
        <f>Q242*H242</f>
        <v>0.072499999999999995</v>
      </c>
      <c r="S242" s="224">
        <v>0</v>
      </c>
      <c r="T242" s="225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26" t="s">
        <v>280</v>
      </c>
      <c r="AT242" s="226" t="s">
        <v>188</v>
      </c>
      <c r="AU242" s="226" t="s">
        <v>80</v>
      </c>
      <c r="AY242" s="20" t="s">
        <v>185</v>
      </c>
      <c r="BE242" s="227">
        <f>IF(N242="základní",J242,0)</f>
        <v>0</v>
      </c>
      <c r="BF242" s="227">
        <f>IF(N242="snížená",J242,0)</f>
        <v>0</v>
      </c>
      <c r="BG242" s="227">
        <f>IF(N242="zákl. přenesená",J242,0)</f>
        <v>0</v>
      </c>
      <c r="BH242" s="227">
        <f>IF(N242="sníž. přenesená",J242,0)</f>
        <v>0</v>
      </c>
      <c r="BI242" s="227">
        <f>IF(N242="nulová",J242,0)</f>
        <v>0</v>
      </c>
      <c r="BJ242" s="20" t="s">
        <v>80</v>
      </c>
      <c r="BK242" s="227">
        <f>ROUND(I242*H242,2)</f>
        <v>0</v>
      </c>
      <c r="BL242" s="20" t="s">
        <v>280</v>
      </c>
      <c r="BM242" s="226" t="s">
        <v>3153</v>
      </c>
    </row>
    <row r="243" s="2" customFormat="1">
      <c r="A243" s="41"/>
      <c r="B243" s="42"/>
      <c r="C243" s="43"/>
      <c r="D243" s="228" t="s">
        <v>195</v>
      </c>
      <c r="E243" s="43"/>
      <c r="F243" s="229" t="s">
        <v>1159</v>
      </c>
      <c r="G243" s="43"/>
      <c r="H243" s="43"/>
      <c r="I243" s="230"/>
      <c r="J243" s="43"/>
      <c r="K243" s="43"/>
      <c r="L243" s="47"/>
      <c r="M243" s="231"/>
      <c r="N243" s="232"/>
      <c r="O243" s="87"/>
      <c r="P243" s="87"/>
      <c r="Q243" s="87"/>
      <c r="R243" s="87"/>
      <c r="S243" s="87"/>
      <c r="T243" s="88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195</v>
      </c>
      <c r="AU243" s="20" t="s">
        <v>80</v>
      </c>
    </row>
    <row r="244" s="2" customFormat="1">
      <c r="A244" s="41"/>
      <c r="B244" s="42"/>
      <c r="C244" s="43"/>
      <c r="D244" s="233" t="s">
        <v>197</v>
      </c>
      <c r="E244" s="43"/>
      <c r="F244" s="234" t="s">
        <v>1160</v>
      </c>
      <c r="G244" s="43"/>
      <c r="H244" s="43"/>
      <c r="I244" s="230"/>
      <c r="J244" s="43"/>
      <c r="K244" s="43"/>
      <c r="L244" s="47"/>
      <c r="M244" s="231"/>
      <c r="N244" s="232"/>
      <c r="O244" s="87"/>
      <c r="P244" s="87"/>
      <c r="Q244" s="87"/>
      <c r="R244" s="87"/>
      <c r="S244" s="87"/>
      <c r="T244" s="88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T244" s="20" t="s">
        <v>197</v>
      </c>
      <c r="AU244" s="20" t="s">
        <v>80</v>
      </c>
    </row>
    <row r="245" s="2" customFormat="1" ht="16.5" customHeight="1">
      <c r="A245" s="41"/>
      <c r="B245" s="42"/>
      <c r="C245" s="215" t="s">
        <v>795</v>
      </c>
      <c r="D245" s="215" t="s">
        <v>188</v>
      </c>
      <c r="E245" s="216" t="s">
        <v>1161</v>
      </c>
      <c r="F245" s="217" t="s">
        <v>1162</v>
      </c>
      <c r="G245" s="218" t="s">
        <v>226</v>
      </c>
      <c r="H245" s="219">
        <v>27</v>
      </c>
      <c r="I245" s="220"/>
      <c r="J245" s="221">
        <f>ROUND(I245*H245,2)</f>
        <v>0</v>
      </c>
      <c r="K245" s="217" t="s">
        <v>192</v>
      </c>
      <c r="L245" s="47"/>
      <c r="M245" s="222" t="s">
        <v>19</v>
      </c>
      <c r="N245" s="223" t="s">
        <v>44</v>
      </c>
      <c r="O245" s="87"/>
      <c r="P245" s="224">
        <f>O245*H245</f>
        <v>0</v>
      </c>
      <c r="Q245" s="224">
        <v>0.0026700000000000001</v>
      </c>
      <c r="R245" s="224">
        <f>Q245*H245</f>
        <v>0.072090000000000001</v>
      </c>
      <c r="S245" s="224">
        <v>0</v>
      </c>
      <c r="T245" s="225">
        <f>S245*H245</f>
        <v>0</v>
      </c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R245" s="226" t="s">
        <v>280</v>
      </c>
      <c r="AT245" s="226" t="s">
        <v>188</v>
      </c>
      <c r="AU245" s="226" t="s">
        <v>80</v>
      </c>
      <c r="AY245" s="20" t="s">
        <v>185</v>
      </c>
      <c r="BE245" s="227">
        <f>IF(N245="základní",J245,0)</f>
        <v>0</v>
      </c>
      <c r="BF245" s="227">
        <f>IF(N245="snížená",J245,0)</f>
        <v>0</v>
      </c>
      <c r="BG245" s="227">
        <f>IF(N245="zákl. přenesená",J245,0)</f>
        <v>0</v>
      </c>
      <c r="BH245" s="227">
        <f>IF(N245="sníž. přenesená",J245,0)</f>
        <v>0</v>
      </c>
      <c r="BI245" s="227">
        <f>IF(N245="nulová",J245,0)</f>
        <v>0</v>
      </c>
      <c r="BJ245" s="20" t="s">
        <v>80</v>
      </c>
      <c r="BK245" s="227">
        <f>ROUND(I245*H245,2)</f>
        <v>0</v>
      </c>
      <c r="BL245" s="20" t="s">
        <v>280</v>
      </c>
      <c r="BM245" s="226" t="s">
        <v>3154</v>
      </c>
    </row>
    <row r="246" s="2" customFormat="1">
      <c r="A246" s="41"/>
      <c r="B246" s="42"/>
      <c r="C246" s="43"/>
      <c r="D246" s="228" t="s">
        <v>195</v>
      </c>
      <c r="E246" s="43"/>
      <c r="F246" s="229" t="s">
        <v>1164</v>
      </c>
      <c r="G246" s="43"/>
      <c r="H246" s="43"/>
      <c r="I246" s="230"/>
      <c r="J246" s="43"/>
      <c r="K246" s="43"/>
      <c r="L246" s="47"/>
      <c r="M246" s="231"/>
      <c r="N246" s="232"/>
      <c r="O246" s="87"/>
      <c r="P246" s="87"/>
      <c r="Q246" s="87"/>
      <c r="R246" s="87"/>
      <c r="S246" s="87"/>
      <c r="T246" s="88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T246" s="20" t="s">
        <v>195</v>
      </c>
      <c r="AU246" s="20" t="s">
        <v>80</v>
      </c>
    </row>
    <row r="247" s="2" customFormat="1">
      <c r="A247" s="41"/>
      <c r="B247" s="42"/>
      <c r="C247" s="43"/>
      <c r="D247" s="233" t="s">
        <v>197</v>
      </c>
      <c r="E247" s="43"/>
      <c r="F247" s="234" t="s">
        <v>1165</v>
      </c>
      <c r="G247" s="43"/>
      <c r="H247" s="43"/>
      <c r="I247" s="230"/>
      <c r="J247" s="43"/>
      <c r="K247" s="43"/>
      <c r="L247" s="47"/>
      <c r="M247" s="231"/>
      <c r="N247" s="232"/>
      <c r="O247" s="87"/>
      <c r="P247" s="87"/>
      <c r="Q247" s="87"/>
      <c r="R247" s="87"/>
      <c r="S247" s="87"/>
      <c r="T247" s="88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T247" s="20" t="s">
        <v>197</v>
      </c>
      <c r="AU247" s="20" t="s">
        <v>80</v>
      </c>
    </row>
    <row r="248" s="2" customFormat="1" ht="16.5" customHeight="1">
      <c r="A248" s="41"/>
      <c r="B248" s="42"/>
      <c r="C248" s="215" t="s">
        <v>802</v>
      </c>
      <c r="D248" s="215" t="s">
        <v>188</v>
      </c>
      <c r="E248" s="216" t="s">
        <v>1166</v>
      </c>
      <c r="F248" s="217" t="s">
        <v>1167</v>
      </c>
      <c r="G248" s="218" t="s">
        <v>226</v>
      </c>
      <c r="H248" s="219">
        <v>17</v>
      </c>
      <c r="I248" s="220"/>
      <c r="J248" s="221">
        <f>ROUND(I248*H248,2)</f>
        <v>0</v>
      </c>
      <c r="K248" s="217" t="s">
        <v>19</v>
      </c>
      <c r="L248" s="47"/>
      <c r="M248" s="222" t="s">
        <v>19</v>
      </c>
      <c r="N248" s="223" t="s">
        <v>44</v>
      </c>
      <c r="O248" s="87"/>
      <c r="P248" s="224">
        <f>O248*H248</f>
        <v>0</v>
      </c>
      <c r="Q248" s="224">
        <v>0.00364</v>
      </c>
      <c r="R248" s="224">
        <f>Q248*H248</f>
        <v>0.061879999999999998</v>
      </c>
      <c r="S248" s="224">
        <v>0</v>
      </c>
      <c r="T248" s="225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6" t="s">
        <v>280</v>
      </c>
      <c r="AT248" s="226" t="s">
        <v>188</v>
      </c>
      <c r="AU248" s="226" t="s">
        <v>80</v>
      </c>
      <c r="AY248" s="20" t="s">
        <v>185</v>
      </c>
      <c r="BE248" s="227">
        <f>IF(N248="základní",J248,0)</f>
        <v>0</v>
      </c>
      <c r="BF248" s="227">
        <f>IF(N248="snížená",J248,0)</f>
        <v>0</v>
      </c>
      <c r="BG248" s="227">
        <f>IF(N248="zákl. přenesená",J248,0)</f>
        <v>0</v>
      </c>
      <c r="BH248" s="227">
        <f>IF(N248="sníž. přenesená",J248,0)</f>
        <v>0</v>
      </c>
      <c r="BI248" s="227">
        <f>IF(N248="nulová",J248,0)</f>
        <v>0</v>
      </c>
      <c r="BJ248" s="20" t="s">
        <v>80</v>
      </c>
      <c r="BK248" s="227">
        <f>ROUND(I248*H248,2)</f>
        <v>0</v>
      </c>
      <c r="BL248" s="20" t="s">
        <v>280</v>
      </c>
      <c r="BM248" s="226" t="s">
        <v>3155</v>
      </c>
    </row>
    <row r="249" s="2" customFormat="1">
      <c r="A249" s="41"/>
      <c r="B249" s="42"/>
      <c r="C249" s="43"/>
      <c r="D249" s="228" t="s">
        <v>195</v>
      </c>
      <c r="E249" s="43"/>
      <c r="F249" s="229" t="s">
        <v>1169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195</v>
      </c>
      <c r="AU249" s="20" t="s">
        <v>80</v>
      </c>
    </row>
    <row r="250" s="2" customFormat="1" ht="16.5" customHeight="1">
      <c r="A250" s="41"/>
      <c r="B250" s="42"/>
      <c r="C250" s="215" t="s">
        <v>807</v>
      </c>
      <c r="D250" s="215" t="s">
        <v>188</v>
      </c>
      <c r="E250" s="216" t="s">
        <v>3156</v>
      </c>
      <c r="F250" s="217" t="s">
        <v>3157</v>
      </c>
      <c r="G250" s="218" t="s">
        <v>226</v>
      </c>
      <c r="H250" s="219">
        <v>25</v>
      </c>
      <c r="I250" s="220"/>
      <c r="J250" s="221">
        <f>ROUND(I250*H250,2)</f>
        <v>0</v>
      </c>
      <c r="K250" s="217" t="s">
        <v>19</v>
      </c>
      <c r="L250" s="47"/>
      <c r="M250" s="222" t="s">
        <v>19</v>
      </c>
      <c r="N250" s="223" t="s">
        <v>44</v>
      </c>
      <c r="O250" s="87"/>
      <c r="P250" s="224">
        <f>O250*H250</f>
        <v>0</v>
      </c>
      <c r="Q250" s="224">
        <v>0.0060600000000000003</v>
      </c>
      <c r="R250" s="224">
        <f>Q250*H250</f>
        <v>0.1515</v>
      </c>
      <c r="S250" s="224">
        <v>0</v>
      </c>
      <c r="T250" s="225">
        <f>S250*H250</f>
        <v>0</v>
      </c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R250" s="226" t="s">
        <v>280</v>
      </c>
      <c r="AT250" s="226" t="s">
        <v>188</v>
      </c>
      <c r="AU250" s="226" t="s">
        <v>80</v>
      </c>
      <c r="AY250" s="20" t="s">
        <v>185</v>
      </c>
      <c r="BE250" s="227">
        <f>IF(N250="základní",J250,0)</f>
        <v>0</v>
      </c>
      <c r="BF250" s="227">
        <f>IF(N250="snížená",J250,0)</f>
        <v>0</v>
      </c>
      <c r="BG250" s="227">
        <f>IF(N250="zákl. přenesená",J250,0)</f>
        <v>0</v>
      </c>
      <c r="BH250" s="227">
        <f>IF(N250="sníž. přenesená",J250,0)</f>
        <v>0</v>
      </c>
      <c r="BI250" s="227">
        <f>IF(N250="nulová",J250,0)</f>
        <v>0</v>
      </c>
      <c r="BJ250" s="20" t="s">
        <v>80</v>
      </c>
      <c r="BK250" s="227">
        <f>ROUND(I250*H250,2)</f>
        <v>0</v>
      </c>
      <c r="BL250" s="20" t="s">
        <v>280</v>
      </c>
      <c r="BM250" s="226" t="s">
        <v>3158</v>
      </c>
    </row>
    <row r="251" s="2" customFormat="1">
      <c r="A251" s="41"/>
      <c r="B251" s="42"/>
      <c r="C251" s="43"/>
      <c r="D251" s="228" t="s">
        <v>195</v>
      </c>
      <c r="E251" s="43"/>
      <c r="F251" s="229" t="s">
        <v>3159</v>
      </c>
      <c r="G251" s="43"/>
      <c r="H251" s="43"/>
      <c r="I251" s="230"/>
      <c r="J251" s="43"/>
      <c r="K251" s="43"/>
      <c r="L251" s="47"/>
      <c r="M251" s="231"/>
      <c r="N251" s="232"/>
      <c r="O251" s="87"/>
      <c r="P251" s="87"/>
      <c r="Q251" s="87"/>
      <c r="R251" s="87"/>
      <c r="S251" s="87"/>
      <c r="T251" s="88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T251" s="20" t="s">
        <v>195</v>
      </c>
      <c r="AU251" s="20" t="s">
        <v>80</v>
      </c>
    </row>
    <row r="252" s="2" customFormat="1" ht="16.5" customHeight="1">
      <c r="A252" s="41"/>
      <c r="B252" s="42"/>
      <c r="C252" s="215" t="s">
        <v>821</v>
      </c>
      <c r="D252" s="215" t="s">
        <v>188</v>
      </c>
      <c r="E252" s="216" t="s">
        <v>3160</v>
      </c>
      <c r="F252" s="217" t="s">
        <v>3161</v>
      </c>
      <c r="G252" s="218" t="s">
        <v>226</v>
      </c>
      <c r="H252" s="219">
        <v>16</v>
      </c>
      <c r="I252" s="220"/>
      <c r="J252" s="221">
        <f>ROUND(I252*H252,2)</f>
        <v>0</v>
      </c>
      <c r="K252" s="217" t="s">
        <v>19</v>
      </c>
      <c r="L252" s="47"/>
      <c r="M252" s="222" t="s">
        <v>19</v>
      </c>
      <c r="N252" s="223" t="s">
        <v>44</v>
      </c>
      <c r="O252" s="87"/>
      <c r="P252" s="224">
        <f>O252*H252</f>
        <v>0</v>
      </c>
      <c r="Q252" s="224">
        <v>0.014540000000000001</v>
      </c>
      <c r="R252" s="224">
        <f>Q252*H252</f>
        <v>0.23264000000000001</v>
      </c>
      <c r="S252" s="224">
        <v>0</v>
      </c>
      <c r="T252" s="225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226" t="s">
        <v>280</v>
      </c>
      <c r="AT252" s="226" t="s">
        <v>188</v>
      </c>
      <c r="AU252" s="226" t="s">
        <v>80</v>
      </c>
      <c r="AY252" s="20" t="s">
        <v>185</v>
      </c>
      <c r="BE252" s="227">
        <f>IF(N252="základní",J252,0)</f>
        <v>0</v>
      </c>
      <c r="BF252" s="227">
        <f>IF(N252="snížená",J252,0)</f>
        <v>0</v>
      </c>
      <c r="BG252" s="227">
        <f>IF(N252="zákl. přenesená",J252,0)</f>
        <v>0</v>
      </c>
      <c r="BH252" s="227">
        <f>IF(N252="sníž. přenesená",J252,0)</f>
        <v>0</v>
      </c>
      <c r="BI252" s="227">
        <f>IF(N252="nulová",J252,0)</f>
        <v>0</v>
      </c>
      <c r="BJ252" s="20" t="s">
        <v>80</v>
      </c>
      <c r="BK252" s="227">
        <f>ROUND(I252*H252,2)</f>
        <v>0</v>
      </c>
      <c r="BL252" s="20" t="s">
        <v>280</v>
      </c>
      <c r="BM252" s="226" t="s">
        <v>3162</v>
      </c>
    </row>
    <row r="253" s="2" customFormat="1">
      <c r="A253" s="41"/>
      <c r="B253" s="42"/>
      <c r="C253" s="43"/>
      <c r="D253" s="228" t="s">
        <v>195</v>
      </c>
      <c r="E253" s="43"/>
      <c r="F253" s="229" t="s">
        <v>3163</v>
      </c>
      <c r="G253" s="43"/>
      <c r="H253" s="43"/>
      <c r="I253" s="230"/>
      <c r="J253" s="43"/>
      <c r="K253" s="43"/>
      <c r="L253" s="47"/>
      <c r="M253" s="231"/>
      <c r="N253" s="232"/>
      <c r="O253" s="87"/>
      <c r="P253" s="87"/>
      <c r="Q253" s="87"/>
      <c r="R253" s="87"/>
      <c r="S253" s="87"/>
      <c r="T253" s="88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195</v>
      </c>
      <c r="AU253" s="20" t="s">
        <v>80</v>
      </c>
    </row>
    <row r="254" s="2" customFormat="1" ht="21.75" customHeight="1">
      <c r="A254" s="41"/>
      <c r="B254" s="42"/>
      <c r="C254" s="215" t="s">
        <v>825</v>
      </c>
      <c r="D254" s="215" t="s">
        <v>188</v>
      </c>
      <c r="E254" s="216" t="s">
        <v>1170</v>
      </c>
      <c r="F254" s="217" t="s">
        <v>1171</v>
      </c>
      <c r="G254" s="218" t="s">
        <v>226</v>
      </c>
      <c r="H254" s="219">
        <v>118</v>
      </c>
      <c r="I254" s="220"/>
      <c r="J254" s="221">
        <f>ROUND(I254*H254,2)</f>
        <v>0</v>
      </c>
      <c r="K254" s="217" t="s">
        <v>192</v>
      </c>
      <c r="L254" s="47"/>
      <c r="M254" s="222" t="s">
        <v>19</v>
      </c>
      <c r="N254" s="223" t="s">
        <v>44</v>
      </c>
      <c r="O254" s="87"/>
      <c r="P254" s="224">
        <f>O254*H254</f>
        <v>0</v>
      </c>
      <c r="Q254" s="224">
        <v>4.0000000000000003E-05</v>
      </c>
      <c r="R254" s="224">
        <f>Q254*H254</f>
        <v>0.0047200000000000002</v>
      </c>
      <c r="S254" s="224">
        <v>0</v>
      </c>
      <c r="T254" s="225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6" t="s">
        <v>280</v>
      </c>
      <c r="AT254" s="226" t="s">
        <v>188</v>
      </c>
      <c r="AU254" s="226" t="s">
        <v>80</v>
      </c>
      <c r="AY254" s="20" t="s">
        <v>185</v>
      </c>
      <c r="BE254" s="227">
        <f>IF(N254="základní",J254,0)</f>
        <v>0</v>
      </c>
      <c r="BF254" s="227">
        <f>IF(N254="snížená",J254,0)</f>
        <v>0</v>
      </c>
      <c r="BG254" s="227">
        <f>IF(N254="zákl. přenesená",J254,0)</f>
        <v>0</v>
      </c>
      <c r="BH254" s="227">
        <f>IF(N254="sníž. přenesená",J254,0)</f>
        <v>0</v>
      </c>
      <c r="BI254" s="227">
        <f>IF(N254="nulová",J254,0)</f>
        <v>0</v>
      </c>
      <c r="BJ254" s="20" t="s">
        <v>80</v>
      </c>
      <c r="BK254" s="227">
        <f>ROUND(I254*H254,2)</f>
        <v>0</v>
      </c>
      <c r="BL254" s="20" t="s">
        <v>280</v>
      </c>
      <c r="BM254" s="226" t="s">
        <v>3164</v>
      </c>
    </row>
    <row r="255" s="2" customFormat="1">
      <c r="A255" s="41"/>
      <c r="B255" s="42"/>
      <c r="C255" s="43"/>
      <c r="D255" s="228" t="s">
        <v>195</v>
      </c>
      <c r="E255" s="43"/>
      <c r="F255" s="229" t="s">
        <v>1173</v>
      </c>
      <c r="G255" s="43"/>
      <c r="H255" s="43"/>
      <c r="I255" s="230"/>
      <c r="J255" s="43"/>
      <c r="K255" s="43"/>
      <c r="L255" s="47"/>
      <c r="M255" s="231"/>
      <c r="N255" s="232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195</v>
      </c>
      <c r="AU255" s="20" t="s">
        <v>80</v>
      </c>
    </row>
    <row r="256" s="2" customFormat="1">
      <c r="A256" s="41"/>
      <c r="B256" s="42"/>
      <c r="C256" s="43"/>
      <c r="D256" s="233" t="s">
        <v>197</v>
      </c>
      <c r="E256" s="43"/>
      <c r="F256" s="234" t="s">
        <v>1174</v>
      </c>
      <c r="G256" s="43"/>
      <c r="H256" s="43"/>
      <c r="I256" s="230"/>
      <c r="J256" s="43"/>
      <c r="K256" s="43"/>
      <c r="L256" s="47"/>
      <c r="M256" s="231"/>
      <c r="N256" s="232"/>
      <c r="O256" s="87"/>
      <c r="P256" s="87"/>
      <c r="Q256" s="87"/>
      <c r="R256" s="87"/>
      <c r="S256" s="87"/>
      <c r="T256" s="88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T256" s="20" t="s">
        <v>197</v>
      </c>
      <c r="AU256" s="20" t="s">
        <v>80</v>
      </c>
    </row>
    <row r="257" s="2" customFormat="1" ht="24.15" customHeight="1">
      <c r="A257" s="41"/>
      <c r="B257" s="42"/>
      <c r="C257" s="215" t="s">
        <v>829</v>
      </c>
      <c r="D257" s="215" t="s">
        <v>188</v>
      </c>
      <c r="E257" s="216" t="s">
        <v>1175</v>
      </c>
      <c r="F257" s="217" t="s">
        <v>1176</v>
      </c>
      <c r="G257" s="218" t="s">
        <v>226</v>
      </c>
      <c r="H257" s="219">
        <v>97</v>
      </c>
      <c r="I257" s="220"/>
      <c r="J257" s="221">
        <f>ROUND(I257*H257,2)</f>
        <v>0</v>
      </c>
      <c r="K257" s="217" t="s">
        <v>192</v>
      </c>
      <c r="L257" s="47"/>
      <c r="M257" s="222" t="s">
        <v>19</v>
      </c>
      <c r="N257" s="223" t="s">
        <v>44</v>
      </c>
      <c r="O257" s="87"/>
      <c r="P257" s="224">
        <f>O257*H257</f>
        <v>0</v>
      </c>
      <c r="Q257" s="224">
        <v>8.0000000000000007E-05</v>
      </c>
      <c r="R257" s="224">
        <f>Q257*H257</f>
        <v>0.0077600000000000004</v>
      </c>
      <c r="S257" s="224">
        <v>0</v>
      </c>
      <c r="T257" s="225">
        <f>S257*H257</f>
        <v>0</v>
      </c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R257" s="226" t="s">
        <v>280</v>
      </c>
      <c r="AT257" s="226" t="s">
        <v>188</v>
      </c>
      <c r="AU257" s="226" t="s">
        <v>80</v>
      </c>
      <c r="AY257" s="20" t="s">
        <v>185</v>
      </c>
      <c r="BE257" s="227">
        <f>IF(N257="základní",J257,0)</f>
        <v>0</v>
      </c>
      <c r="BF257" s="227">
        <f>IF(N257="snížená",J257,0)</f>
        <v>0</v>
      </c>
      <c r="BG257" s="227">
        <f>IF(N257="zákl. přenesená",J257,0)</f>
        <v>0</v>
      </c>
      <c r="BH257" s="227">
        <f>IF(N257="sníž. přenesená",J257,0)</f>
        <v>0</v>
      </c>
      <c r="BI257" s="227">
        <f>IF(N257="nulová",J257,0)</f>
        <v>0</v>
      </c>
      <c r="BJ257" s="20" t="s">
        <v>80</v>
      </c>
      <c r="BK257" s="227">
        <f>ROUND(I257*H257,2)</f>
        <v>0</v>
      </c>
      <c r="BL257" s="20" t="s">
        <v>280</v>
      </c>
      <c r="BM257" s="226" t="s">
        <v>3165</v>
      </c>
    </row>
    <row r="258" s="2" customFormat="1">
      <c r="A258" s="41"/>
      <c r="B258" s="42"/>
      <c r="C258" s="43"/>
      <c r="D258" s="228" t="s">
        <v>195</v>
      </c>
      <c r="E258" s="43"/>
      <c r="F258" s="229" t="s">
        <v>1178</v>
      </c>
      <c r="G258" s="43"/>
      <c r="H258" s="43"/>
      <c r="I258" s="230"/>
      <c r="J258" s="43"/>
      <c r="K258" s="43"/>
      <c r="L258" s="47"/>
      <c r="M258" s="231"/>
      <c r="N258" s="232"/>
      <c r="O258" s="87"/>
      <c r="P258" s="87"/>
      <c r="Q258" s="87"/>
      <c r="R258" s="87"/>
      <c r="S258" s="87"/>
      <c r="T258" s="88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T258" s="20" t="s">
        <v>195</v>
      </c>
      <c r="AU258" s="20" t="s">
        <v>80</v>
      </c>
    </row>
    <row r="259" s="2" customFormat="1">
      <c r="A259" s="41"/>
      <c r="B259" s="42"/>
      <c r="C259" s="43"/>
      <c r="D259" s="233" t="s">
        <v>197</v>
      </c>
      <c r="E259" s="43"/>
      <c r="F259" s="234" t="s">
        <v>1179</v>
      </c>
      <c r="G259" s="43"/>
      <c r="H259" s="43"/>
      <c r="I259" s="230"/>
      <c r="J259" s="43"/>
      <c r="K259" s="43"/>
      <c r="L259" s="47"/>
      <c r="M259" s="231"/>
      <c r="N259" s="232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197</v>
      </c>
      <c r="AU259" s="20" t="s">
        <v>80</v>
      </c>
    </row>
    <row r="260" s="14" customFormat="1">
      <c r="A260" s="14"/>
      <c r="B260" s="245"/>
      <c r="C260" s="246"/>
      <c r="D260" s="228" t="s">
        <v>199</v>
      </c>
      <c r="E260" s="247" t="s">
        <v>19</v>
      </c>
      <c r="F260" s="248" t="s">
        <v>3166</v>
      </c>
      <c r="G260" s="246"/>
      <c r="H260" s="249">
        <v>97</v>
      </c>
      <c r="I260" s="250"/>
      <c r="J260" s="246"/>
      <c r="K260" s="246"/>
      <c r="L260" s="251"/>
      <c r="M260" s="252"/>
      <c r="N260" s="253"/>
      <c r="O260" s="253"/>
      <c r="P260" s="253"/>
      <c r="Q260" s="253"/>
      <c r="R260" s="253"/>
      <c r="S260" s="253"/>
      <c r="T260" s="25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55" t="s">
        <v>199</v>
      </c>
      <c r="AU260" s="255" t="s">
        <v>80</v>
      </c>
      <c r="AV260" s="14" t="s">
        <v>82</v>
      </c>
      <c r="AW260" s="14" t="s">
        <v>34</v>
      </c>
      <c r="AX260" s="14" t="s">
        <v>80</v>
      </c>
      <c r="AY260" s="255" t="s">
        <v>185</v>
      </c>
    </row>
    <row r="261" s="2" customFormat="1" ht="24.15" customHeight="1">
      <c r="A261" s="41"/>
      <c r="B261" s="42"/>
      <c r="C261" s="215" t="s">
        <v>833</v>
      </c>
      <c r="D261" s="215" t="s">
        <v>188</v>
      </c>
      <c r="E261" s="216" t="s">
        <v>1181</v>
      </c>
      <c r="F261" s="217" t="s">
        <v>1182</v>
      </c>
      <c r="G261" s="218" t="s">
        <v>226</v>
      </c>
      <c r="H261" s="219">
        <v>42</v>
      </c>
      <c r="I261" s="220"/>
      <c r="J261" s="221">
        <f>ROUND(I261*H261,2)</f>
        <v>0</v>
      </c>
      <c r="K261" s="217" t="s">
        <v>192</v>
      </c>
      <c r="L261" s="47"/>
      <c r="M261" s="222" t="s">
        <v>19</v>
      </c>
      <c r="N261" s="223" t="s">
        <v>44</v>
      </c>
      <c r="O261" s="87"/>
      <c r="P261" s="224">
        <f>O261*H261</f>
        <v>0</v>
      </c>
      <c r="Q261" s="224">
        <v>0.00011</v>
      </c>
      <c r="R261" s="224">
        <f>Q261*H261</f>
        <v>0.00462</v>
      </c>
      <c r="S261" s="224">
        <v>0</v>
      </c>
      <c r="T261" s="225">
        <f>S261*H261</f>
        <v>0</v>
      </c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R261" s="226" t="s">
        <v>280</v>
      </c>
      <c r="AT261" s="226" t="s">
        <v>188</v>
      </c>
      <c r="AU261" s="226" t="s">
        <v>80</v>
      </c>
      <c r="AY261" s="20" t="s">
        <v>185</v>
      </c>
      <c r="BE261" s="227">
        <f>IF(N261="základní",J261,0)</f>
        <v>0</v>
      </c>
      <c r="BF261" s="227">
        <f>IF(N261="snížená",J261,0)</f>
        <v>0</v>
      </c>
      <c r="BG261" s="227">
        <f>IF(N261="zákl. přenesená",J261,0)</f>
        <v>0</v>
      </c>
      <c r="BH261" s="227">
        <f>IF(N261="sníž. přenesená",J261,0)</f>
        <v>0</v>
      </c>
      <c r="BI261" s="227">
        <f>IF(N261="nulová",J261,0)</f>
        <v>0</v>
      </c>
      <c r="BJ261" s="20" t="s">
        <v>80</v>
      </c>
      <c r="BK261" s="227">
        <f>ROUND(I261*H261,2)</f>
        <v>0</v>
      </c>
      <c r="BL261" s="20" t="s">
        <v>280</v>
      </c>
      <c r="BM261" s="226" t="s">
        <v>3167</v>
      </c>
    </row>
    <row r="262" s="2" customFormat="1">
      <c r="A262" s="41"/>
      <c r="B262" s="42"/>
      <c r="C262" s="43"/>
      <c r="D262" s="228" t="s">
        <v>195</v>
      </c>
      <c r="E262" s="43"/>
      <c r="F262" s="229" t="s">
        <v>1184</v>
      </c>
      <c r="G262" s="43"/>
      <c r="H262" s="43"/>
      <c r="I262" s="230"/>
      <c r="J262" s="43"/>
      <c r="K262" s="43"/>
      <c r="L262" s="47"/>
      <c r="M262" s="231"/>
      <c r="N262" s="232"/>
      <c r="O262" s="87"/>
      <c r="P262" s="87"/>
      <c r="Q262" s="87"/>
      <c r="R262" s="87"/>
      <c r="S262" s="87"/>
      <c r="T262" s="88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T262" s="20" t="s">
        <v>195</v>
      </c>
      <c r="AU262" s="20" t="s">
        <v>80</v>
      </c>
    </row>
    <row r="263" s="2" customFormat="1">
      <c r="A263" s="41"/>
      <c r="B263" s="42"/>
      <c r="C263" s="43"/>
      <c r="D263" s="233" t="s">
        <v>197</v>
      </c>
      <c r="E263" s="43"/>
      <c r="F263" s="234" t="s">
        <v>1185</v>
      </c>
      <c r="G263" s="43"/>
      <c r="H263" s="43"/>
      <c r="I263" s="230"/>
      <c r="J263" s="43"/>
      <c r="K263" s="43"/>
      <c r="L263" s="47"/>
      <c r="M263" s="231"/>
      <c r="N263" s="232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197</v>
      </c>
      <c r="AU263" s="20" t="s">
        <v>80</v>
      </c>
    </row>
    <row r="264" s="14" customFormat="1">
      <c r="A264" s="14"/>
      <c r="B264" s="245"/>
      <c r="C264" s="246"/>
      <c r="D264" s="228" t="s">
        <v>199</v>
      </c>
      <c r="E264" s="247" t="s">
        <v>19</v>
      </c>
      <c r="F264" s="248" t="s">
        <v>3168</v>
      </c>
      <c r="G264" s="246"/>
      <c r="H264" s="249">
        <v>42</v>
      </c>
      <c r="I264" s="250"/>
      <c r="J264" s="246"/>
      <c r="K264" s="246"/>
      <c r="L264" s="251"/>
      <c r="M264" s="252"/>
      <c r="N264" s="253"/>
      <c r="O264" s="253"/>
      <c r="P264" s="253"/>
      <c r="Q264" s="253"/>
      <c r="R264" s="253"/>
      <c r="S264" s="253"/>
      <c r="T264" s="25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55" t="s">
        <v>199</v>
      </c>
      <c r="AU264" s="255" t="s">
        <v>80</v>
      </c>
      <c r="AV264" s="14" t="s">
        <v>82</v>
      </c>
      <c r="AW264" s="14" t="s">
        <v>34</v>
      </c>
      <c r="AX264" s="14" t="s">
        <v>80</v>
      </c>
      <c r="AY264" s="255" t="s">
        <v>185</v>
      </c>
    </row>
    <row r="265" s="2" customFormat="1" ht="21.75" customHeight="1">
      <c r="A265" s="41"/>
      <c r="B265" s="42"/>
      <c r="C265" s="215" t="s">
        <v>837</v>
      </c>
      <c r="D265" s="215" t="s">
        <v>188</v>
      </c>
      <c r="E265" s="216" t="s">
        <v>3169</v>
      </c>
      <c r="F265" s="217" t="s">
        <v>3170</v>
      </c>
      <c r="G265" s="218" t="s">
        <v>226</v>
      </c>
      <c r="H265" s="219">
        <v>16</v>
      </c>
      <c r="I265" s="220"/>
      <c r="J265" s="221">
        <f>ROUND(I265*H265,2)</f>
        <v>0</v>
      </c>
      <c r="K265" s="217" t="s">
        <v>192</v>
      </c>
      <c r="L265" s="47"/>
      <c r="M265" s="222" t="s">
        <v>19</v>
      </c>
      <c r="N265" s="223" t="s">
        <v>44</v>
      </c>
      <c r="O265" s="87"/>
      <c r="P265" s="224">
        <f>O265*H265</f>
        <v>0</v>
      </c>
      <c r="Q265" s="224">
        <v>0.00012999999999999999</v>
      </c>
      <c r="R265" s="224">
        <f>Q265*H265</f>
        <v>0.0020799999999999998</v>
      </c>
      <c r="S265" s="224">
        <v>0</v>
      </c>
      <c r="T265" s="225">
        <f>S265*H265</f>
        <v>0</v>
      </c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R265" s="226" t="s">
        <v>280</v>
      </c>
      <c r="AT265" s="226" t="s">
        <v>188</v>
      </c>
      <c r="AU265" s="226" t="s">
        <v>80</v>
      </c>
      <c r="AY265" s="20" t="s">
        <v>185</v>
      </c>
      <c r="BE265" s="227">
        <f>IF(N265="základní",J265,0)</f>
        <v>0</v>
      </c>
      <c r="BF265" s="227">
        <f>IF(N265="snížená",J265,0)</f>
        <v>0</v>
      </c>
      <c r="BG265" s="227">
        <f>IF(N265="zákl. přenesená",J265,0)</f>
        <v>0</v>
      </c>
      <c r="BH265" s="227">
        <f>IF(N265="sníž. přenesená",J265,0)</f>
        <v>0</v>
      </c>
      <c r="BI265" s="227">
        <f>IF(N265="nulová",J265,0)</f>
        <v>0</v>
      </c>
      <c r="BJ265" s="20" t="s">
        <v>80</v>
      </c>
      <c r="BK265" s="227">
        <f>ROUND(I265*H265,2)</f>
        <v>0</v>
      </c>
      <c r="BL265" s="20" t="s">
        <v>280</v>
      </c>
      <c r="BM265" s="226" t="s">
        <v>3171</v>
      </c>
    </row>
    <row r="266" s="2" customFormat="1">
      <c r="A266" s="41"/>
      <c r="B266" s="42"/>
      <c r="C266" s="43"/>
      <c r="D266" s="228" t="s">
        <v>195</v>
      </c>
      <c r="E266" s="43"/>
      <c r="F266" s="229" t="s">
        <v>3172</v>
      </c>
      <c r="G266" s="43"/>
      <c r="H266" s="43"/>
      <c r="I266" s="230"/>
      <c r="J266" s="43"/>
      <c r="K266" s="43"/>
      <c r="L266" s="47"/>
      <c r="M266" s="231"/>
      <c r="N266" s="232"/>
      <c r="O266" s="87"/>
      <c r="P266" s="87"/>
      <c r="Q266" s="87"/>
      <c r="R266" s="87"/>
      <c r="S266" s="87"/>
      <c r="T266" s="88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T266" s="20" t="s">
        <v>195</v>
      </c>
      <c r="AU266" s="20" t="s">
        <v>80</v>
      </c>
    </row>
    <row r="267" s="2" customFormat="1">
      <c r="A267" s="41"/>
      <c r="B267" s="42"/>
      <c r="C267" s="43"/>
      <c r="D267" s="233" t="s">
        <v>197</v>
      </c>
      <c r="E267" s="43"/>
      <c r="F267" s="234" t="s">
        <v>3173</v>
      </c>
      <c r="G267" s="43"/>
      <c r="H267" s="43"/>
      <c r="I267" s="230"/>
      <c r="J267" s="43"/>
      <c r="K267" s="43"/>
      <c r="L267" s="47"/>
      <c r="M267" s="231"/>
      <c r="N267" s="232"/>
      <c r="O267" s="87"/>
      <c r="P267" s="87"/>
      <c r="Q267" s="87"/>
      <c r="R267" s="87"/>
      <c r="S267" s="87"/>
      <c r="T267" s="88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T267" s="20" t="s">
        <v>197</v>
      </c>
      <c r="AU267" s="20" t="s">
        <v>80</v>
      </c>
    </row>
    <row r="268" s="2" customFormat="1" ht="16.5" customHeight="1">
      <c r="A268" s="41"/>
      <c r="B268" s="42"/>
      <c r="C268" s="215" t="s">
        <v>843</v>
      </c>
      <c r="D268" s="215" t="s">
        <v>188</v>
      </c>
      <c r="E268" s="216" t="s">
        <v>1186</v>
      </c>
      <c r="F268" s="217" t="s">
        <v>1187</v>
      </c>
      <c r="G268" s="218" t="s">
        <v>322</v>
      </c>
      <c r="H268" s="219">
        <v>47</v>
      </c>
      <c r="I268" s="220"/>
      <c r="J268" s="221">
        <f>ROUND(I268*H268,2)</f>
        <v>0</v>
      </c>
      <c r="K268" s="217" t="s">
        <v>192</v>
      </c>
      <c r="L268" s="47"/>
      <c r="M268" s="222" t="s">
        <v>19</v>
      </c>
      <c r="N268" s="223" t="s">
        <v>44</v>
      </c>
      <c r="O268" s="87"/>
      <c r="P268" s="224">
        <f>O268*H268</f>
        <v>0</v>
      </c>
      <c r="Q268" s="224">
        <v>0</v>
      </c>
      <c r="R268" s="224">
        <f>Q268*H268</f>
        <v>0</v>
      </c>
      <c r="S268" s="224">
        <v>0</v>
      </c>
      <c r="T268" s="225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226" t="s">
        <v>280</v>
      </c>
      <c r="AT268" s="226" t="s">
        <v>188</v>
      </c>
      <c r="AU268" s="226" t="s">
        <v>80</v>
      </c>
      <c r="AY268" s="20" t="s">
        <v>185</v>
      </c>
      <c r="BE268" s="227">
        <f>IF(N268="základní",J268,0)</f>
        <v>0</v>
      </c>
      <c r="BF268" s="227">
        <f>IF(N268="snížená",J268,0)</f>
        <v>0</v>
      </c>
      <c r="BG268" s="227">
        <f>IF(N268="zákl. přenesená",J268,0)</f>
        <v>0</v>
      </c>
      <c r="BH268" s="227">
        <f>IF(N268="sníž. přenesená",J268,0)</f>
        <v>0</v>
      </c>
      <c r="BI268" s="227">
        <f>IF(N268="nulová",J268,0)</f>
        <v>0</v>
      </c>
      <c r="BJ268" s="20" t="s">
        <v>80</v>
      </c>
      <c r="BK268" s="227">
        <f>ROUND(I268*H268,2)</f>
        <v>0</v>
      </c>
      <c r="BL268" s="20" t="s">
        <v>280</v>
      </c>
      <c r="BM268" s="226" t="s">
        <v>3174</v>
      </c>
    </row>
    <row r="269" s="2" customFormat="1">
      <c r="A269" s="41"/>
      <c r="B269" s="42"/>
      <c r="C269" s="43"/>
      <c r="D269" s="228" t="s">
        <v>195</v>
      </c>
      <c r="E269" s="43"/>
      <c r="F269" s="229" t="s">
        <v>1189</v>
      </c>
      <c r="G269" s="43"/>
      <c r="H269" s="43"/>
      <c r="I269" s="230"/>
      <c r="J269" s="43"/>
      <c r="K269" s="43"/>
      <c r="L269" s="47"/>
      <c r="M269" s="231"/>
      <c r="N269" s="232"/>
      <c r="O269" s="87"/>
      <c r="P269" s="87"/>
      <c r="Q269" s="87"/>
      <c r="R269" s="87"/>
      <c r="S269" s="87"/>
      <c r="T269" s="88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0" t="s">
        <v>195</v>
      </c>
      <c r="AU269" s="20" t="s">
        <v>80</v>
      </c>
    </row>
    <row r="270" s="2" customFormat="1">
      <c r="A270" s="41"/>
      <c r="B270" s="42"/>
      <c r="C270" s="43"/>
      <c r="D270" s="233" t="s">
        <v>197</v>
      </c>
      <c r="E270" s="43"/>
      <c r="F270" s="234" t="s">
        <v>1190</v>
      </c>
      <c r="G270" s="43"/>
      <c r="H270" s="43"/>
      <c r="I270" s="230"/>
      <c r="J270" s="43"/>
      <c r="K270" s="43"/>
      <c r="L270" s="47"/>
      <c r="M270" s="231"/>
      <c r="N270" s="232"/>
      <c r="O270" s="87"/>
      <c r="P270" s="87"/>
      <c r="Q270" s="87"/>
      <c r="R270" s="87"/>
      <c r="S270" s="87"/>
      <c r="T270" s="88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T270" s="20" t="s">
        <v>197</v>
      </c>
      <c r="AU270" s="20" t="s">
        <v>80</v>
      </c>
    </row>
    <row r="271" s="2" customFormat="1" ht="16.5" customHeight="1">
      <c r="A271" s="41"/>
      <c r="B271" s="42"/>
      <c r="C271" s="215" t="s">
        <v>847</v>
      </c>
      <c r="D271" s="215" t="s">
        <v>188</v>
      </c>
      <c r="E271" s="216" t="s">
        <v>1191</v>
      </c>
      <c r="F271" s="217" t="s">
        <v>1192</v>
      </c>
      <c r="G271" s="218" t="s">
        <v>322</v>
      </c>
      <c r="H271" s="219">
        <v>21</v>
      </c>
      <c r="I271" s="220"/>
      <c r="J271" s="221">
        <f>ROUND(I271*H271,2)</f>
        <v>0</v>
      </c>
      <c r="K271" s="217" t="s">
        <v>192</v>
      </c>
      <c r="L271" s="47"/>
      <c r="M271" s="222" t="s">
        <v>19</v>
      </c>
      <c r="N271" s="223" t="s">
        <v>44</v>
      </c>
      <c r="O271" s="87"/>
      <c r="P271" s="224">
        <f>O271*H271</f>
        <v>0</v>
      </c>
      <c r="Q271" s="224">
        <v>0.00012999999999999999</v>
      </c>
      <c r="R271" s="224">
        <f>Q271*H271</f>
        <v>0.0027299999999999998</v>
      </c>
      <c r="S271" s="224">
        <v>0</v>
      </c>
      <c r="T271" s="225">
        <f>S271*H271</f>
        <v>0</v>
      </c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226" t="s">
        <v>280</v>
      </c>
      <c r="AT271" s="226" t="s">
        <v>188</v>
      </c>
      <c r="AU271" s="226" t="s">
        <v>80</v>
      </c>
      <c r="AY271" s="20" t="s">
        <v>185</v>
      </c>
      <c r="BE271" s="227">
        <f>IF(N271="základní",J271,0)</f>
        <v>0</v>
      </c>
      <c r="BF271" s="227">
        <f>IF(N271="snížená",J271,0)</f>
        <v>0</v>
      </c>
      <c r="BG271" s="227">
        <f>IF(N271="zákl. přenesená",J271,0)</f>
        <v>0</v>
      </c>
      <c r="BH271" s="227">
        <f>IF(N271="sníž. přenesená",J271,0)</f>
        <v>0</v>
      </c>
      <c r="BI271" s="227">
        <f>IF(N271="nulová",J271,0)</f>
        <v>0</v>
      </c>
      <c r="BJ271" s="20" t="s">
        <v>80</v>
      </c>
      <c r="BK271" s="227">
        <f>ROUND(I271*H271,2)</f>
        <v>0</v>
      </c>
      <c r="BL271" s="20" t="s">
        <v>280</v>
      </c>
      <c r="BM271" s="226" t="s">
        <v>3175</v>
      </c>
    </row>
    <row r="272" s="2" customFormat="1">
      <c r="A272" s="41"/>
      <c r="B272" s="42"/>
      <c r="C272" s="43"/>
      <c r="D272" s="228" t="s">
        <v>195</v>
      </c>
      <c r="E272" s="43"/>
      <c r="F272" s="229" t="s">
        <v>1194</v>
      </c>
      <c r="G272" s="43"/>
      <c r="H272" s="43"/>
      <c r="I272" s="230"/>
      <c r="J272" s="43"/>
      <c r="K272" s="43"/>
      <c r="L272" s="47"/>
      <c r="M272" s="231"/>
      <c r="N272" s="232"/>
      <c r="O272" s="87"/>
      <c r="P272" s="87"/>
      <c r="Q272" s="87"/>
      <c r="R272" s="87"/>
      <c r="S272" s="87"/>
      <c r="T272" s="88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T272" s="20" t="s">
        <v>195</v>
      </c>
      <c r="AU272" s="20" t="s">
        <v>80</v>
      </c>
    </row>
    <row r="273" s="2" customFormat="1">
      <c r="A273" s="41"/>
      <c r="B273" s="42"/>
      <c r="C273" s="43"/>
      <c r="D273" s="233" t="s">
        <v>197</v>
      </c>
      <c r="E273" s="43"/>
      <c r="F273" s="234" t="s">
        <v>1195</v>
      </c>
      <c r="G273" s="43"/>
      <c r="H273" s="43"/>
      <c r="I273" s="230"/>
      <c r="J273" s="43"/>
      <c r="K273" s="43"/>
      <c r="L273" s="47"/>
      <c r="M273" s="231"/>
      <c r="N273" s="232"/>
      <c r="O273" s="87"/>
      <c r="P273" s="87"/>
      <c r="Q273" s="87"/>
      <c r="R273" s="87"/>
      <c r="S273" s="87"/>
      <c r="T273" s="88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T273" s="20" t="s">
        <v>197</v>
      </c>
      <c r="AU273" s="20" t="s">
        <v>80</v>
      </c>
    </row>
    <row r="274" s="2" customFormat="1" ht="16.5" customHeight="1">
      <c r="A274" s="41"/>
      <c r="B274" s="42"/>
      <c r="C274" s="215" t="s">
        <v>850</v>
      </c>
      <c r="D274" s="215" t="s">
        <v>188</v>
      </c>
      <c r="E274" s="216" t="s">
        <v>1196</v>
      </c>
      <c r="F274" s="217" t="s">
        <v>1197</v>
      </c>
      <c r="G274" s="218" t="s">
        <v>1198</v>
      </c>
      <c r="H274" s="219">
        <v>8</v>
      </c>
      <c r="I274" s="220"/>
      <c r="J274" s="221">
        <f>ROUND(I274*H274,2)</f>
        <v>0</v>
      </c>
      <c r="K274" s="217" t="s">
        <v>192</v>
      </c>
      <c r="L274" s="47"/>
      <c r="M274" s="222" t="s">
        <v>19</v>
      </c>
      <c r="N274" s="223" t="s">
        <v>44</v>
      </c>
      <c r="O274" s="87"/>
      <c r="P274" s="224">
        <f>O274*H274</f>
        <v>0</v>
      </c>
      <c r="Q274" s="224">
        <v>0.00025000000000000001</v>
      </c>
      <c r="R274" s="224">
        <f>Q274*H274</f>
        <v>0.002</v>
      </c>
      <c r="S274" s="224">
        <v>0</v>
      </c>
      <c r="T274" s="225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226" t="s">
        <v>280</v>
      </c>
      <c r="AT274" s="226" t="s">
        <v>188</v>
      </c>
      <c r="AU274" s="226" t="s">
        <v>80</v>
      </c>
      <c r="AY274" s="20" t="s">
        <v>185</v>
      </c>
      <c r="BE274" s="227">
        <f>IF(N274="základní",J274,0)</f>
        <v>0</v>
      </c>
      <c r="BF274" s="227">
        <f>IF(N274="snížená",J274,0)</f>
        <v>0</v>
      </c>
      <c r="BG274" s="227">
        <f>IF(N274="zákl. přenesená",J274,0)</f>
        <v>0</v>
      </c>
      <c r="BH274" s="227">
        <f>IF(N274="sníž. přenesená",J274,0)</f>
        <v>0</v>
      </c>
      <c r="BI274" s="227">
        <f>IF(N274="nulová",J274,0)</f>
        <v>0</v>
      </c>
      <c r="BJ274" s="20" t="s">
        <v>80</v>
      </c>
      <c r="BK274" s="227">
        <f>ROUND(I274*H274,2)</f>
        <v>0</v>
      </c>
      <c r="BL274" s="20" t="s">
        <v>280</v>
      </c>
      <c r="BM274" s="226" t="s">
        <v>3176</v>
      </c>
    </row>
    <row r="275" s="2" customFormat="1">
      <c r="A275" s="41"/>
      <c r="B275" s="42"/>
      <c r="C275" s="43"/>
      <c r="D275" s="228" t="s">
        <v>195</v>
      </c>
      <c r="E275" s="43"/>
      <c r="F275" s="229" t="s">
        <v>1200</v>
      </c>
      <c r="G275" s="43"/>
      <c r="H275" s="43"/>
      <c r="I275" s="230"/>
      <c r="J275" s="43"/>
      <c r="K275" s="43"/>
      <c r="L275" s="47"/>
      <c r="M275" s="231"/>
      <c r="N275" s="232"/>
      <c r="O275" s="87"/>
      <c r="P275" s="87"/>
      <c r="Q275" s="87"/>
      <c r="R275" s="87"/>
      <c r="S275" s="87"/>
      <c r="T275" s="88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T275" s="20" t="s">
        <v>195</v>
      </c>
      <c r="AU275" s="20" t="s">
        <v>80</v>
      </c>
    </row>
    <row r="276" s="2" customFormat="1">
      <c r="A276" s="41"/>
      <c r="B276" s="42"/>
      <c r="C276" s="43"/>
      <c r="D276" s="233" t="s">
        <v>197</v>
      </c>
      <c r="E276" s="43"/>
      <c r="F276" s="234" t="s">
        <v>1201</v>
      </c>
      <c r="G276" s="43"/>
      <c r="H276" s="43"/>
      <c r="I276" s="230"/>
      <c r="J276" s="43"/>
      <c r="K276" s="43"/>
      <c r="L276" s="47"/>
      <c r="M276" s="231"/>
      <c r="N276" s="232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197</v>
      </c>
      <c r="AU276" s="20" t="s">
        <v>80</v>
      </c>
    </row>
    <row r="277" s="2" customFormat="1" ht="16.5" customHeight="1">
      <c r="A277" s="41"/>
      <c r="B277" s="42"/>
      <c r="C277" s="215" t="s">
        <v>854</v>
      </c>
      <c r="D277" s="215" t="s">
        <v>188</v>
      </c>
      <c r="E277" s="216" t="s">
        <v>1202</v>
      </c>
      <c r="F277" s="217" t="s">
        <v>1203</v>
      </c>
      <c r="G277" s="218" t="s">
        <v>322</v>
      </c>
      <c r="H277" s="219">
        <v>1</v>
      </c>
      <c r="I277" s="220"/>
      <c r="J277" s="221">
        <f>ROUND(I277*H277,2)</f>
        <v>0</v>
      </c>
      <c r="K277" s="217" t="s">
        <v>192</v>
      </c>
      <c r="L277" s="47"/>
      <c r="M277" s="222" t="s">
        <v>19</v>
      </c>
      <c r="N277" s="223" t="s">
        <v>44</v>
      </c>
      <c r="O277" s="87"/>
      <c r="P277" s="224">
        <f>O277*H277</f>
        <v>0</v>
      </c>
      <c r="Q277" s="224">
        <v>0.00012</v>
      </c>
      <c r="R277" s="224">
        <f>Q277*H277</f>
        <v>0.00012</v>
      </c>
      <c r="S277" s="224">
        <v>0</v>
      </c>
      <c r="T277" s="225">
        <f>S277*H277</f>
        <v>0</v>
      </c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R277" s="226" t="s">
        <v>280</v>
      </c>
      <c r="AT277" s="226" t="s">
        <v>188</v>
      </c>
      <c r="AU277" s="226" t="s">
        <v>80</v>
      </c>
      <c r="AY277" s="20" t="s">
        <v>185</v>
      </c>
      <c r="BE277" s="227">
        <f>IF(N277="základní",J277,0)</f>
        <v>0</v>
      </c>
      <c r="BF277" s="227">
        <f>IF(N277="snížená",J277,0)</f>
        <v>0</v>
      </c>
      <c r="BG277" s="227">
        <f>IF(N277="zákl. přenesená",J277,0)</f>
        <v>0</v>
      </c>
      <c r="BH277" s="227">
        <f>IF(N277="sníž. přenesená",J277,0)</f>
        <v>0</v>
      </c>
      <c r="BI277" s="227">
        <f>IF(N277="nulová",J277,0)</f>
        <v>0</v>
      </c>
      <c r="BJ277" s="20" t="s">
        <v>80</v>
      </c>
      <c r="BK277" s="227">
        <f>ROUND(I277*H277,2)</f>
        <v>0</v>
      </c>
      <c r="BL277" s="20" t="s">
        <v>280</v>
      </c>
      <c r="BM277" s="226" t="s">
        <v>3177</v>
      </c>
    </row>
    <row r="278" s="2" customFormat="1">
      <c r="A278" s="41"/>
      <c r="B278" s="42"/>
      <c r="C278" s="43"/>
      <c r="D278" s="228" t="s">
        <v>195</v>
      </c>
      <c r="E278" s="43"/>
      <c r="F278" s="229" t="s">
        <v>1205</v>
      </c>
      <c r="G278" s="43"/>
      <c r="H278" s="43"/>
      <c r="I278" s="230"/>
      <c r="J278" s="43"/>
      <c r="K278" s="43"/>
      <c r="L278" s="47"/>
      <c r="M278" s="231"/>
      <c r="N278" s="232"/>
      <c r="O278" s="87"/>
      <c r="P278" s="87"/>
      <c r="Q278" s="87"/>
      <c r="R278" s="87"/>
      <c r="S278" s="87"/>
      <c r="T278" s="88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T278" s="20" t="s">
        <v>195</v>
      </c>
      <c r="AU278" s="20" t="s">
        <v>80</v>
      </c>
    </row>
    <row r="279" s="2" customFormat="1">
      <c r="A279" s="41"/>
      <c r="B279" s="42"/>
      <c r="C279" s="43"/>
      <c r="D279" s="233" t="s">
        <v>197</v>
      </c>
      <c r="E279" s="43"/>
      <c r="F279" s="234" t="s">
        <v>1206</v>
      </c>
      <c r="G279" s="43"/>
      <c r="H279" s="43"/>
      <c r="I279" s="230"/>
      <c r="J279" s="43"/>
      <c r="K279" s="43"/>
      <c r="L279" s="47"/>
      <c r="M279" s="231"/>
      <c r="N279" s="232"/>
      <c r="O279" s="87"/>
      <c r="P279" s="87"/>
      <c r="Q279" s="87"/>
      <c r="R279" s="87"/>
      <c r="S279" s="87"/>
      <c r="T279" s="88"/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T279" s="20" t="s">
        <v>197</v>
      </c>
      <c r="AU279" s="20" t="s">
        <v>80</v>
      </c>
    </row>
    <row r="280" s="2" customFormat="1" ht="16.5" customHeight="1">
      <c r="A280" s="41"/>
      <c r="B280" s="42"/>
      <c r="C280" s="215" t="s">
        <v>857</v>
      </c>
      <c r="D280" s="215" t="s">
        <v>188</v>
      </c>
      <c r="E280" s="216" t="s">
        <v>3178</v>
      </c>
      <c r="F280" s="217" t="s">
        <v>3179</v>
      </c>
      <c r="G280" s="218" t="s">
        <v>322</v>
      </c>
      <c r="H280" s="219">
        <v>1</v>
      </c>
      <c r="I280" s="220"/>
      <c r="J280" s="221">
        <f>ROUND(I280*H280,2)</f>
        <v>0</v>
      </c>
      <c r="K280" s="217" t="s">
        <v>192</v>
      </c>
      <c r="L280" s="47"/>
      <c r="M280" s="222" t="s">
        <v>19</v>
      </c>
      <c r="N280" s="223" t="s">
        <v>44</v>
      </c>
      <c r="O280" s="87"/>
      <c r="P280" s="224">
        <f>O280*H280</f>
        <v>0</v>
      </c>
      <c r="Q280" s="224">
        <v>0.00068000000000000005</v>
      </c>
      <c r="R280" s="224">
        <f>Q280*H280</f>
        <v>0.00068000000000000005</v>
      </c>
      <c r="S280" s="224">
        <v>0</v>
      </c>
      <c r="T280" s="225">
        <f>S280*H280</f>
        <v>0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226" t="s">
        <v>280</v>
      </c>
      <c r="AT280" s="226" t="s">
        <v>188</v>
      </c>
      <c r="AU280" s="226" t="s">
        <v>80</v>
      </c>
      <c r="AY280" s="20" t="s">
        <v>185</v>
      </c>
      <c r="BE280" s="227">
        <f>IF(N280="základní",J280,0)</f>
        <v>0</v>
      </c>
      <c r="BF280" s="227">
        <f>IF(N280="snížená",J280,0)</f>
        <v>0</v>
      </c>
      <c r="BG280" s="227">
        <f>IF(N280="zákl. přenesená",J280,0)</f>
        <v>0</v>
      </c>
      <c r="BH280" s="227">
        <f>IF(N280="sníž. přenesená",J280,0)</f>
        <v>0</v>
      </c>
      <c r="BI280" s="227">
        <f>IF(N280="nulová",J280,0)</f>
        <v>0</v>
      </c>
      <c r="BJ280" s="20" t="s">
        <v>80</v>
      </c>
      <c r="BK280" s="227">
        <f>ROUND(I280*H280,2)</f>
        <v>0</v>
      </c>
      <c r="BL280" s="20" t="s">
        <v>280</v>
      </c>
      <c r="BM280" s="226" t="s">
        <v>3180</v>
      </c>
    </row>
    <row r="281" s="2" customFormat="1">
      <c r="A281" s="41"/>
      <c r="B281" s="42"/>
      <c r="C281" s="43"/>
      <c r="D281" s="228" t="s">
        <v>195</v>
      </c>
      <c r="E281" s="43"/>
      <c r="F281" s="229" t="s">
        <v>3181</v>
      </c>
      <c r="G281" s="43"/>
      <c r="H281" s="43"/>
      <c r="I281" s="230"/>
      <c r="J281" s="43"/>
      <c r="K281" s="43"/>
      <c r="L281" s="47"/>
      <c r="M281" s="231"/>
      <c r="N281" s="232"/>
      <c r="O281" s="87"/>
      <c r="P281" s="87"/>
      <c r="Q281" s="87"/>
      <c r="R281" s="87"/>
      <c r="S281" s="87"/>
      <c r="T281" s="88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0" t="s">
        <v>195</v>
      </c>
      <c r="AU281" s="20" t="s">
        <v>80</v>
      </c>
    </row>
    <row r="282" s="2" customFormat="1">
      <c r="A282" s="41"/>
      <c r="B282" s="42"/>
      <c r="C282" s="43"/>
      <c r="D282" s="233" t="s">
        <v>197</v>
      </c>
      <c r="E282" s="43"/>
      <c r="F282" s="234" t="s">
        <v>3182</v>
      </c>
      <c r="G282" s="43"/>
      <c r="H282" s="43"/>
      <c r="I282" s="230"/>
      <c r="J282" s="43"/>
      <c r="K282" s="43"/>
      <c r="L282" s="47"/>
      <c r="M282" s="231"/>
      <c r="N282" s="232"/>
      <c r="O282" s="87"/>
      <c r="P282" s="87"/>
      <c r="Q282" s="87"/>
      <c r="R282" s="87"/>
      <c r="S282" s="87"/>
      <c r="T282" s="88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T282" s="20" t="s">
        <v>197</v>
      </c>
      <c r="AU282" s="20" t="s">
        <v>80</v>
      </c>
    </row>
    <row r="283" s="2" customFormat="1" ht="16.5" customHeight="1">
      <c r="A283" s="41"/>
      <c r="B283" s="42"/>
      <c r="C283" s="215" t="s">
        <v>860</v>
      </c>
      <c r="D283" s="215" t="s">
        <v>188</v>
      </c>
      <c r="E283" s="216" t="s">
        <v>1207</v>
      </c>
      <c r="F283" s="217" t="s">
        <v>1208</v>
      </c>
      <c r="G283" s="218" t="s">
        <v>322</v>
      </c>
      <c r="H283" s="219">
        <v>1</v>
      </c>
      <c r="I283" s="220"/>
      <c r="J283" s="221">
        <f>ROUND(I283*H283,2)</f>
        <v>0</v>
      </c>
      <c r="K283" s="217" t="s">
        <v>192</v>
      </c>
      <c r="L283" s="47"/>
      <c r="M283" s="222" t="s">
        <v>19</v>
      </c>
      <c r="N283" s="223" t="s">
        <v>44</v>
      </c>
      <c r="O283" s="87"/>
      <c r="P283" s="224">
        <f>O283*H283</f>
        <v>0</v>
      </c>
      <c r="Q283" s="224">
        <v>0.0010399999999999999</v>
      </c>
      <c r="R283" s="224">
        <f>Q283*H283</f>
        <v>0.0010399999999999999</v>
      </c>
      <c r="S283" s="224">
        <v>0</v>
      </c>
      <c r="T283" s="225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226" t="s">
        <v>280</v>
      </c>
      <c r="AT283" s="226" t="s">
        <v>188</v>
      </c>
      <c r="AU283" s="226" t="s">
        <v>80</v>
      </c>
      <c r="AY283" s="20" t="s">
        <v>185</v>
      </c>
      <c r="BE283" s="227">
        <f>IF(N283="základní",J283,0)</f>
        <v>0</v>
      </c>
      <c r="BF283" s="227">
        <f>IF(N283="snížená",J283,0)</f>
        <v>0</v>
      </c>
      <c r="BG283" s="227">
        <f>IF(N283="zákl. přenesená",J283,0)</f>
        <v>0</v>
      </c>
      <c r="BH283" s="227">
        <f>IF(N283="sníž. přenesená",J283,0)</f>
        <v>0</v>
      </c>
      <c r="BI283" s="227">
        <f>IF(N283="nulová",J283,0)</f>
        <v>0</v>
      </c>
      <c r="BJ283" s="20" t="s">
        <v>80</v>
      </c>
      <c r="BK283" s="227">
        <f>ROUND(I283*H283,2)</f>
        <v>0</v>
      </c>
      <c r="BL283" s="20" t="s">
        <v>280</v>
      </c>
      <c r="BM283" s="226" t="s">
        <v>3183</v>
      </c>
    </row>
    <row r="284" s="2" customFormat="1">
      <c r="A284" s="41"/>
      <c r="B284" s="42"/>
      <c r="C284" s="43"/>
      <c r="D284" s="228" t="s">
        <v>195</v>
      </c>
      <c r="E284" s="43"/>
      <c r="F284" s="229" t="s">
        <v>1210</v>
      </c>
      <c r="G284" s="43"/>
      <c r="H284" s="43"/>
      <c r="I284" s="230"/>
      <c r="J284" s="43"/>
      <c r="K284" s="43"/>
      <c r="L284" s="47"/>
      <c r="M284" s="231"/>
      <c r="N284" s="232"/>
      <c r="O284" s="87"/>
      <c r="P284" s="87"/>
      <c r="Q284" s="87"/>
      <c r="R284" s="87"/>
      <c r="S284" s="87"/>
      <c r="T284" s="88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T284" s="20" t="s">
        <v>195</v>
      </c>
      <c r="AU284" s="20" t="s">
        <v>80</v>
      </c>
    </row>
    <row r="285" s="2" customFormat="1">
      <c r="A285" s="41"/>
      <c r="B285" s="42"/>
      <c r="C285" s="43"/>
      <c r="D285" s="233" t="s">
        <v>197</v>
      </c>
      <c r="E285" s="43"/>
      <c r="F285" s="234" t="s">
        <v>1211</v>
      </c>
      <c r="G285" s="43"/>
      <c r="H285" s="43"/>
      <c r="I285" s="230"/>
      <c r="J285" s="43"/>
      <c r="K285" s="43"/>
      <c r="L285" s="47"/>
      <c r="M285" s="231"/>
      <c r="N285" s="232"/>
      <c r="O285" s="87"/>
      <c r="P285" s="87"/>
      <c r="Q285" s="87"/>
      <c r="R285" s="87"/>
      <c r="S285" s="87"/>
      <c r="T285" s="88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T285" s="20" t="s">
        <v>197</v>
      </c>
      <c r="AU285" s="20" t="s">
        <v>80</v>
      </c>
    </row>
    <row r="286" s="2" customFormat="1" ht="16.5" customHeight="1">
      <c r="A286" s="41"/>
      <c r="B286" s="42"/>
      <c r="C286" s="215" t="s">
        <v>879</v>
      </c>
      <c r="D286" s="215" t="s">
        <v>188</v>
      </c>
      <c r="E286" s="216" t="s">
        <v>1212</v>
      </c>
      <c r="F286" s="217" t="s">
        <v>1213</v>
      </c>
      <c r="G286" s="218" t="s">
        <v>322</v>
      </c>
      <c r="H286" s="219">
        <v>2</v>
      </c>
      <c r="I286" s="220"/>
      <c r="J286" s="221">
        <f>ROUND(I286*H286,2)</f>
        <v>0</v>
      </c>
      <c r="K286" s="217" t="s">
        <v>192</v>
      </c>
      <c r="L286" s="47"/>
      <c r="M286" s="222" t="s">
        <v>19</v>
      </c>
      <c r="N286" s="223" t="s">
        <v>44</v>
      </c>
      <c r="O286" s="87"/>
      <c r="P286" s="224">
        <f>O286*H286</f>
        <v>0</v>
      </c>
      <c r="Q286" s="224">
        <v>0.00021000000000000001</v>
      </c>
      <c r="R286" s="224">
        <f>Q286*H286</f>
        <v>0.00042000000000000002</v>
      </c>
      <c r="S286" s="224">
        <v>0</v>
      </c>
      <c r="T286" s="225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226" t="s">
        <v>280</v>
      </c>
      <c r="AT286" s="226" t="s">
        <v>188</v>
      </c>
      <c r="AU286" s="226" t="s">
        <v>80</v>
      </c>
      <c r="AY286" s="20" t="s">
        <v>185</v>
      </c>
      <c r="BE286" s="227">
        <f>IF(N286="základní",J286,0)</f>
        <v>0</v>
      </c>
      <c r="BF286" s="227">
        <f>IF(N286="snížená",J286,0)</f>
        <v>0</v>
      </c>
      <c r="BG286" s="227">
        <f>IF(N286="zákl. přenesená",J286,0)</f>
        <v>0</v>
      </c>
      <c r="BH286" s="227">
        <f>IF(N286="sníž. přenesená",J286,0)</f>
        <v>0</v>
      </c>
      <c r="BI286" s="227">
        <f>IF(N286="nulová",J286,0)</f>
        <v>0</v>
      </c>
      <c r="BJ286" s="20" t="s">
        <v>80</v>
      </c>
      <c r="BK286" s="227">
        <f>ROUND(I286*H286,2)</f>
        <v>0</v>
      </c>
      <c r="BL286" s="20" t="s">
        <v>280</v>
      </c>
      <c r="BM286" s="226" t="s">
        <v>3184</v>
      </c>
    </row>
    <row r="287" s="2" customFormat="1">
      <c r="A287" s="41"/>
      <c r="B287" s="42"/>
      <c r="C287" s="43"/>
      <c r="D287" s="228" t="s">
        <v>195</v>
      </c>
      <c r="E287" s="43"/>
      <c r="F287" s="229" t="s">
        <v>1215</v>
      </c>
      <c r="G287" s="43"/>
      <c r="H287" s="43"/>
      <c r="I287" s="230"/>
      <c r="J287" s="43"/>
      <c r="K287" s="43"/>
      <c r="L287" s="47"/>
      <c r="M287" s="231"/>
      <c r="N287" s="232"/>
      <c r="O287" s="87"/>
      <c r="P287" s="87"/>
      <c r="Q287" s="87"/>
      <c r="R287" s="87"/>
      <c r="S287" s="87"/>
      <c r="T287" s="88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0" t="s">
        <v>195</v>
      </c>
      <c r="AU287" s="20" t="s">
        <v>80</v>
      </c>
    </row>
    <row r="288" s="2" customFormat="1">
      <c r="A288" s="41"/>
      <c r="B288" s="42"/>
      <c r="C288" s="43"/>
      <c r="D288" s="233" t="s">
        <v>197</v>
      </c>
      <c r="E288" s="43"/>
      <c r="F288" s="234" t="s">
        <v>1216</v>
      </c>
      <c r="G288" s="43"/>
      <c r="H288" s="43"/>
      <c r="I288" s="230"/>
      <c r="J288" s="43"/>
      <c r="K288" s="43"/>
      <c r="L288" s="47"/>
      <c r="M288" s="231"/>
      <c r="N288" s="232"/>
      <c r="O288" s="87"/>
      <c r="P288" s="87"/>
      <c r="Q288" s="87"/>
      <c r="R288" s="87"/>
      <c r="S288" s="87"/>
      <c r="T288" s="88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0" t="s">
        <v>197</v>
      </c>
      <c r="AU288" s="20" t="s">
        <v>80</v>
      </c>
    </row>
    <row r="289" s="2" customFormat="1" ht="16.5" customHeight="1">
      <c r="A289" s="41"/>
      <c r="B289" s="42"/>
      <c r="C289" s="215" t="s">
        <v>885</v>
      </c>
      <c r="D289" s="215" t="s">
        <v>188</v>
      </c>
      <c r="E289" s="216" t="s">
        <v>3185</v>
      </c>
      <c r="F289" s="217" t="s">
        <v>3186</v>
      </c>
      <c r="G289" s="218" t="s">
        <v>322</v>
      </c>
      <c r="H289" s="219">
        <v>3</v>
      </c>
      <c r="I289" s="220"/>
      <c r="J289" s="221">
        <f>ROUND(I289*H289,2)</f>
        <v>0</v>
      </c>
      <c r="K289" s="217" t="s">
        <v>192</v>
      </c>
      <c r="L289" s="47"/>
      <c r="M289" s="222" t="s">
        <v>19</v>
      </c>
      <c r="N289" s="223" t="s">
        <v>44</v>
      </c>
      <c r="O289" s="87"/>
      <c r="P289" s="224">
        <f>O289*H289</f>
        <v>0</v>
      </c>
      <c r="Q289" s="224">
        <v>0.00034000000000000002</v>
      </c>
      <c r="R289" s="224">
        <f>Q289*H289</f>
        <v>0.0010200000000000001</v>
      </c>
      <c r="S289" s="224">
        <v>0</v>
      </c>
      <c r="T289" s="225">
        <f>S289*H289</f>
        <v>0</v>
      </c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R289" s="226" t="s">
        <v>280</v>
      </c>
      <c r="AT289" s="226" t="s">
        <v>188</v>
      </c>
      <c r="AU289" s="226" t="s">
        <v>80</v>
      </c>
      <c r="AY289" s="20" t="s">
        <v>185</v>
      </c>
      <c r="BE289" s="227">
        <f>IF(N289="základní",J289,0)</f>
        <v>0</v>
      </c>
      <c r="BF289" s="227">
        <f>IF(N289="snížená",J289,0)</f>
        <v>0</v>
      </c>
      <c r="BG289" s="227">
        <f>IF(N289="zákl. přenesená",J289,0)</f>
        <v>0</v>
      </c>
      <c r="BH289" s="227">
        <f>IF(N289="sníž. přenesená",J289,0)</f>
        <v>0</v>
      </c>
      <c r="BI289" s="227">
        <f>IF(N289="nulová",J289,0)</f>
        <v>0</v>
      </c>
      <c r="BJ289" s="20" t="s">
        <v>80</v>
      </c>
      <c r="BK289" s="227">
        <f>ROUND(I289*H289,2)</f>
        <v>0</v>
      </c>
      <c r="BL289" s="20" t="s">
        <v>280</v>
      </c>
      <c r="BM289" s="226" t="s">
        <v>3187</v>
      </c>
    </row>
    <row r="290" s="2" customFormat="1">
      <c r="A290" s="41"/>
      <c r="B290" s="42"/>
      <c r="C290" s="43"/>
      <c r="D290" s="228" t="s">
        <v>195</v>
      </c>
      <c r="E290" s="43"/>
      <c r="F290" s="229" t="s">
        <v>3188</v>
      </c>
      <c r="G290" s="43"/>
      <c r="H290" s="43"/>
      <c r="I290" s="230"/>
      <c r="J290" s="43"/>
      <c r="K290" s="43"/>
      <c r="L290" s="47"/>
      <c r="M290" s="231"/>
      <c r="N290" s="232"/>
      <c r="O290" s="87"/>
      <c r="P290" s="87"/>
      <c r="Q290" s="87"/>
      <c r="R290" s="87"/>
      <c r="S290" s="87"/>
      <c r="T290" s="88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T290" s="20" t="s">
        <v>195</v>
      </c>
      <c r="AU290" s="20" t="s">
        <v>80</v>
      </c>
    </row>
    <row r="291" s="2" customFormat="1">
      <c r="A291" s="41"/>
      <c r="B291" s="42"/>
      <c r="C291" s="43"/>
      <c r="D291" s="233" t="s">
        <v>197</v>
      </c>
      <c r="E291" s="43"/>
      <c r="F291" s="234" t="s">
        <v>3189</v>
      </c>
      <c r="G291" s="43"/>
      <c r="H291" s="43"/>
      <c r="I291" s="230"/>
      <c r="J291" s="43"/>
      <c r="K291" s="43"/>
      <c r="L291" s="47"/>
      <c r="M291" s="231"/>
      <c r="N291" s="232"/>
      <c r="O291" s="87"/>
      <c r="P291" s="87"/>
      <c r="Q291" s="87"/>
      <c r="R291" s="87"/>
      <c r="S291" s="87"/>
      <c r="T291" s="88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0" t="s">
        <v>197</v>
      </c>
      <c r="AU291" s="20" t="s">
        <v>80</v>
      </c>
    </row>
    <row r="292" s="2" customFormat="1" ht="16.5" customHeight="1">
      <c r="A292" s="41"/>
      <c r="B292" s="42"/>
      <c r="C292" s="215" t="s">
        <v>895</v>
      </c>
      <c r="D292" s="215" t="s">
        <v>188</v>
      </c>
      <c r="E292" s="216" t="s">
        <v>1217</v>
      </c>
      <c r="F292" s="217" t="s">
        <v>1218</v>
      </c>
      <c r="G292" s="218" t="s">
        <v>322</v>
      </c>
      <c r="H292" s="219">
        <v>2</v>
      </c>
      <c r="I292" s="220"/>
      <c r="J292" s="221">
        <f>ROUND(I292*H292,2)</f>
        <v>0</v>
      </c>
      <c r="K292" s="217" t="s">
        <v>192</v>
      </c>
      <c r="L292" s="47"/>
      <c r="M292" s="222" t="s">
        <v>19</v>
      </c>
      <c r="N292" s="223" t="s">
        <v>44</v>
      </c>
      <c r="O292" s="87"/>
      <c r="P292" s="224">
        <f>O292*H292</f>
        <v>0</v>
      </c>
      <c r="Q292" s="224">
        <v>0.00069999999999999999</v>
      </c>
      <c r="R292" s="224">
        <f>Q292*H292</f>
        <v>0.0014</v>
      </c>
      <c r="S292" s="224">
        <v>0</v>
      </c>
      <c r="T292" s="225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226" t="s">
        <v>280</v>
      </c>
      <c r="AT292" s="226" t="s">
        <v>188</v>
      </c>
      <c r="AU292" s="226" t="s">
        <v>80</v>
      </c>
      <c r="AY292" s="20" t="s">
        <v>185</v>
      </c>
      <c r="BE292" s="227">
        <f>IF(N292="základní",J292,0)</f>
        <v>0</v>
      </c>
      <c r="BF292" s="227">
        <f>IF(N292="snížená",J292,0)</f>
        <v>0</v>
      </c>
      <c r="BG292" s="227">
        <f>IF(N292="zákl. přenesená",J292,0)</f>
        <v>0</v>
      </c>
      <c r="BH292" s="227">
        <f>IF(N292="sníž. přenesená",J292,0)</f>
        <v>0</v>
      </c>
      <c r="BI292" s="227">
        <f>IF(N292="nulová",J292,0)</f>
        <v>0</v>
      </c>
      <c r="BJ292" s="20" t="s">
        <v>80</v>
      </c>
      <c r="BK292" s="227">
        <f>ROUND(I292*H292,2)</f>
        <v>0</v>
      </c>
      <c r="BL292" s="20" t="s">
        <v>280</v>
      </c>
      <c r="BM292" s="226" t="s">
        <v>3190</v>
      </c>
    </row>
    <row r="293" s="2" customFormat="1">
      <c r="A293" s="41"/>
      <c r="B293" s="42"/>
      <c r="C293" s="43"/>
      <c r="D293" s="228" t="s">
        <v>195</v>
      </c>
      <c r="E293" s="43"/>
      <c r="F293" s="229" t="s">
        <v>1220</v>
      </c>
      <c r="G293" s="43"/>
      <c r="H293" s="43"/>
      <c r="I293" s="230"/>
      <c r="J293" s="43"/>
      <c r="K293" s="43"/>
      <c r="L293" s="47"/>
      <c r="M293" s="231"/>
      <c r="N293" s="232"/>
      <c r="O293" s="87"/>
      <c r="P293" s="87"/>
      <c r="Q293" s="87"/>
      <c r="R293" s="87"/>
      <c r="S293" s="87"/>
      <c r="T293" s="88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T293" s="20" t="s">
        <v>195</v>
      </c>
      <c r="AU293" s="20" t="s">
        <v>80</v>
      </c>
    </row>
    <row r="294" s="2" customFormat="1">
      <c r="A294" s="41"/>
      <c r="B294" s="42"/>
      <c r="C294" s="43"/>
      <c r="D294" s="233" t="s">
        <v>197</v>
      </c>
      <c r="E294" s="43"/>
      <c r="F294" s="234" t="s">
        <v>1221</v>
      </c>
      <c r="G294" s="43"/>
      <c r="H294" s="43"/>
      <c r="I294" s="230"/>
      <c r="J294" s="43"/>
      <c r="K294" s="43"/>
      <c r="L294" s="47"/>
      <c r="M294" s="231"/>
      <c r="N294" s="232"/>
      <c r="O294" s="87"/>
      <c r="P294" s="87"/>
      <c r="Q294" s="87"/>
      <c r="R294" s="87"/>
      <c r="S294" s="87"/>
      <c r="T294" s="88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0" t="s">
        <v>197</v>
      </c>
      <c r="AU294" s="20" t="s">
        <v>80</v>
      </c>
    </row>
    <row r="295" s="2" customFormat="1" ht="16.5" customHeight="1">
      <c r="A295" s="41"/>
      <c r="B295" s="42"/>
      <c r="C295" s="215" t="s">
        <v>899</v>
      </c>
      <c r="D295" s="215" t="s">
        <v>188</v>
      </c>
      <c r="E295" s="216" t="s">
        <v>3191</v>
      </c>
      <c r="F295" s="217" t="s">
        <v>3192</v>
      </c>
      <c r="G295" s="218" t="s">
        <v>322</v>
      </c>
      <c r="H295" s="219">
        <v>1</v>
      </c>
      <c r="I295" s="220"/>
      <c r="J295" s="221">
        <f>ROUND(I295*H295,2)</f>
        <v>0</v>
      </c>
      <c r="K295" s="217" t="s">
        <v>192</v>
      </c>
      <c r="L295" s="47"/>
      <c r="M295" s="222" t="s">
        <v>19</v>
      </c>
      <c r="N295" s="223" t="s">
        <v>44</v>
      </c>
      <c r="O295" s="87"/>
      <c r="P295" s="224">
        <f>O295*H295</f>
        <v>0</v>
      </c>
      <c r="Q295" s="224">
        <v>0.0016800000000000001</v>
      </c>
      <c r="R295" s="224">
        <f>Q295*H295</f>
        <v>0.0016800000000000001</v>
      </c>
      <c r="S295" s="224">
        <v>0</v>
      </c>
      <c r="T295" s="225">
        <f>S295*H295</f>
        <v>0</v>
      </c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R295" s="226" t="s">
        <v>280</v>
      </c>
      <c r="AT295" s="226" t="s">
        <v>188</v>
      </c>
      <c r="AU295" s="226" t="s">
        <v>80</v>
      </c>
      <c r="AY295" s="20" t="s">
        <v>185</v>
      </c>
      <c r="BE295" s="227">
        <f>IF(N295="základní",J295,0)</f>
        <v>0</v>
      </c>
      <c r="BF295" s="227">
        <f>IF(N295="snížená",J295,0)</f>
        <v>0</v>
      </c>
      <c r="BG295" s="227">
        <f>IF(N295="zákl. přenesená",J295,0)</f>
        <v>0</v>
      </c>
      <c r="BH295" s="227">
        <f>IF(N295="sníž. přenesená",J295,0)</f>
        <v>0</v>
      </c>
      <c r="BI295" s="227">
        <f>IF(N295="nulová",J295,0)</f>
        <v>0</v>
      </c>
      <c r="BJ295" s="20" t="s">
        <v>80</v>
      </c>
      <c r="BK295" s="227">
        <f>ROUND(I295*H295,2)</f>
        <v>0</v>
      </c>
      <c r="BL295" s="20" t="s">
        <v>280</v>
      </c>
      <c r="BM295" s="226" t="s">
        <v>3193</v>
      </c>
    </row>
    <row r="296" s="2" customFormat="1">
      <c r="A296" s="41"/>
      <c r="B296" s="42"/>
      <c r="C296" s="43"/>
      <c r="D296" s="228" t="s">
        <v>195</v>
      </c>
      <c r="E296" s="43"/>
      <c r="F296" s="229" t="s">
        <v>3194</v>
      </c>
      <c r="G296" s="43"/>
      <c r="H296" s="43"/>
      <c r="I296" s="230"/>
      <c r="J296" s="43"/>
      <c r="K296" s="43"/>
      <c r="L296" s="47"/>
      <c r="M296" s="231"/>
      <c r="N296" s="232"/>
      <c r="O296" s="87"/>
      <c r="P296" s="87"/>
      <c r="Q296" s="87"/>
      <c r="R296" s="87"/>
      <c r="S296" s="87"/>
      <c r="T296" s="88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T296" s="20" t="s">
        <v>195</v>
      </c>
      <c r="AU296" s="20" t="s">
        <v>80</v>
      </c>
    </row>
    <row r="297" s="2" customFormat="1">
      <c r="A297" s="41"/>
      <c r="B297" s="42"/>
      <c r="C297" s="43"/>
      <c r="D297" s="233" t="s">
        <v>197</v>
      </c>
      <c r="E297" s="43"/>
      <c r="F297" s="234" t="s">
        <v>3195</v>
      </c>
      <c r="G297" s="43"/>
      <c r="H297" s="43"/>
      <c r="I297" s="230"/>
      <c r="J297" s="43"/>
      <c r="K297" s="43"/>
      <c r="L297" s="47"/>
      <c r="M297" s="231"/>
      <c r="N297" s="232"/>
      <c r="O297" s="87"/>
      <c r="P297" s="87"/>
      <c r="Q297" s="87"/>
      <c r="R297" s="87"/>
      <c r="S297" s="87"/>
      <c r="T297" s="88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T297" s="20" t="s">
        <v>197</v>
      </c>
      <c r="AU297" s="20" t="s">
        <v>80</v>
      </c>
    </row>
    <row r="298" s="2" customFormat="1" ht="16.5" customHeight="1">
      <c r="A298" s="41"/>
      <c r="B298" s="42"/>
      <c r="C298" s="215" t="s">
        <v>903</v>
      </c>
      <c r="D298" s="215" t="s">
        <v>188</v>
      </c>
      <c r="E298" s="216" t="s">
        <v>1232</v>
      </c>
      <c r="F298" s="217" t="s">
        <v>1233</v>
      </c>
      <c r="G298" s="218" t="s">
        <v>322</v>
      </c>
      <c r="H298" s="219">
        <v>1</v>
      </c>
      <c r="I298" s="220"/>
      <c r="J298" s="221">
        <f>ROUND(I298*H298,2)</f>
        <v>0</v>
      </c>
      <c r="K298" s="217" t="s">
        <v>192</v>
      </c>
      <c r="L298" s="47"/>
      <c r="M298" s="222" t="s">
        <v>19</v>
      </c>
      <c r="N298" s="223" t="s">
        <v>44</v>
      </c>
      <c r="O298" s="87"/>
      <c r="P298" s="224">
        <f>O298*H298</f>
        <v>0</v>
      </c>
      <c r="Q298" s="224">
        <v>0.00022000000000000001</v>
      </c>
      <c r="R298" s="224">
        <f>Q298*H298</f>
        <v>0.00022000000000000001</v>
      </c>
      <c r="S298" s="224">
        <v>0</v>
      </c>
      <c r="T298" s="225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226" t="s">
        <v>280</v>
      </c>
      <c r="AT298" s="226" t="s">
        <v>188</v>
      </c>
      <c r="AU298" s="226" t="s">
        <v>80</v>
      </c>
      <c r="AY298" s="20" t="s">
        <v>185</v>
      </c>
      <c r="BE298" s="227">
        <f>IF(N298="základní",J298,0)</f>
        <v>0</v>
      </c>
      <c r="BF298" s="227">
        <f>IF(N298="snížená",J298,0)</f>
        <v>0</v>
      </c>
      <c r="BG298" s="227">
        <f>IF(N298="zákl. přenesená",J298,0)</f>
        <v>0</v>
      </c>
      <c r="BH298" s="227">
        <f>IF(N298="sníž. přenesená",J298,0)</f>
        <v>0</v>
      </c>
      <c r="BI298" s="227">
        <f>IF(N298="nulová",J298,0)</f>
        <v>0</v>
      </c>
      <c r="BJ298" s="20" t="s">
        <v>80</v>
      </c>
      <c r="BK298" s="227">
        <f>ROUND(I298*H298,2)</f>
        <v>0</v>
      </c>
      <c r="BL298" s="20" t="s">
        <v>280</v>
      </c>
      <c r="BM298" s="226" t="s">
        <v>3196</v>
      </c>
    </row>
    <row r="299" s="2" customFormat="1">
      <c r="A299" s="41"/>
      <c r="B299" s="42"/>
      <c r="C299" s="43"/>
      <c r="D299" s="228" t="s">
        <v>195</v>
      </c>
      <c r="E299" s="43"/>
      <c r="F299" s="229" t="s">
        <v>1235</v>
      </c>
      <c r="G299" s="43"/>
      <c r="H299" s="43"/>
      <c r="I299" s="230"/>
      <c r="J299" s="43"/>
      <c r="K299" s="43"/>
      <c r="L299" s="47"/>
      <c r="M299" s="231"/>
      <c r="N299" s="232"/>
      <c r="O299" s="87"/>
      <c r="P299" s="87"/>
      <c r="Q299" s="87"/>
      <c r="R299" s="87"/>
      <c r="S299" s="87"/>
      <c r="T299" s="88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0" t="s">
        <v>195</v>
      </c>
      <c r="AU299" s="20" t="s">
        <v>80</v>
      </c>
    </row>
    <row r="300" s="2" customFormat="1">
      <c r="A300" s="41"/>
      <c r="B300" s="42"/>
      <c r="C300" s="43"/>
      <c r="D300" s="233" t="s">
        <v>197</v>
      </c>
      <c r="E300" s="43"/>
      <c r="F300" s="234" t="s">
        <v>1236</v>
      </c>
      <c r="G300" s="43"/>
      <c r="H300" s="43"/>
      <c r="I300" s="230"/>
      <c r="J300" s="43"/>
      <c r="K300" s="43"/>
      <c r="L300" s="47"/>
      <c r="M300" s="231"/>
      <c r="N300" s="232"/>
      <c r="O300" s="87"/>
      <c r="P300" s="87"/>
      <c r="Q300" s="87"/>
      <c r="R300" s="87"/>
      <c r="S300" s="87"/>
      <c r="T300" s="88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T300" s="20" t="s">
        <v>197</v>
      </c>
      <c r="AU300" s="20" t="s">
        <v>80</v>
      </c>
    </row>
    <row r="301" s="2" customFormat="1" ht="21.75" customHeight="1">
      <c r="A301" s="41"/>
      <c r="B301" s="42"/>
      <c r="C301" s="215" t="s">
        <v>907</v>
      </c>
      <c r="D301" s="215" t="s">
        <v>188</v>
      </c>
      <c r="E301" s="216" t="s">
        <v>1241</v>
      </c>
      <c r="F301" s="217" t="s">
        <v>1242</v>
      </c>
      <c r="G301" s="218" t="s">
        <v>322</v>
      </c>
      <c r="H301" s="219">
        <v>2</v>
      </c>
      <c r="I301" s="220"/>
      <c r="J301" s="221">
        <f>ROUND(I301*H301,2)</f>
        <v>0</v>
      </c>
      <c r="K301" s="217" t="s">
        <v>192</v>
      </c>
      <c r="L301" s="47"/>
      <c r="M301" s="222" t="s">
        <v>19</v>
      </c>
      <c r="N301" s="223" t="s">
        <v>44</v>
      </c>
      <c r="O301" s="87"/>
      <c r="P301" s="224">
        <f>O301*H301</f>
        <v>0</v>
      </c>
      <c r="Q301" s="224">
        <v>0.0018500000000000001</v>
      </c>
      <c r="R301" s="224">
        <f>Q301*H301</f>
        <v>0.0037000000000000002</v>
      </c>
      <c r="S301" s="224">
        <v>0</v>
      </c>
      <c r="T301" s="225">
        <f>S301*H301</f>
        <v>0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226" t="s">
        <v>280</v>
      </c>
      <c r="AT301" s="226" t="s">
        <v>188</v>
      </c>
      <c r="AU301" s="226" t="s">
        <v>80</v>
      </c>
      <c r="AY301" s="20" t="s">
        <v>185</v>
      </c>
      <c r="BE301" s="227">
        <f>IF(N301="základní",J301,0)</f>
        <v>0</v>
      </c>
      <c r="BF301" s="227">
        <f>IF(N301="snížená",J301,0)</f>
        <v>0</v>
      </c>
      <c r="BG301" s="227">
        <f>IF(N301="zákl. přenesená",J301,0)</f>
        <v>0</v>
      </c>
      <c r="BH301" s="227">
        <f>IF(N301="sníž. přenesená",J301,0)</f>
        <v>0</v>
      </c>
      <c r="BI301" s="227">
        <f>IF(N301="nulová",J301,0)</f>
        <v>0</v>
      </c>
      <c r="BJ301" s="20" t="s">
        <v>80</v>
      </c>
      <c r="BK301" s="227">
        <f>ROUND(I301*H301,2)</f>
        <v>0</v>
      </c>
      <c r="BL301" s="20" t="s">
        <v>280</v>
      </c>
      <c r="BM301" s="226" t="s">
        <v>3197</v>
      </c>
    </row>
    <row r="302" s="2" customFormat="1">
      <c r="A302" s="41"/>
      <c r="B302" s="42"/>
      <c r="C302" s="43"/>
      <c r="D302" s="228" t="s">
        <v>195</v>
      </c>
      <c r="E302" s="43"/>
      <c r="F302" s="229" t="s">
        <v>1244</v>
      </c>
      <c r="G302" s="43"/>
      <c r="H302" s="43"/>
      <c r="I302" s="230"/>
      <c r="J302" s="43"/>
      <c r="K302" s="43"/>
      <c r="L302" s="47"/>
      <c r="M302" s="231"/>
      <c r="N302" s="232"/>
      <c r="O302" s="87"/>
      <c r="P302" s="87"/>
      <c r="Q302" s="87"/>
      <c r="R302" s="87"/>
      <c r="S302" s="87"/>
      <c r="T302" s="88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T302" s="20" t="s">
        <v>195</v>
      </c>
      <c r="AU302" s="20" t="s">
        <v>80</v>
      </c>
    </row>
    <row r="303" s="2" customFormat="1">
      <c r="A303" s="41"/>
      <c r="B303" s="42"/>
      <c r="C303" s="43"/>
      <c r="D303" s="233" t="s">
        <v>197</v>
      </c>
      <c r="E303" s="43"/>
      <c r="F303" s="234" t="s">
        <v>1245</v>
      </c>
      <c r="G303" s="43"/>
      <c r="H303" s="43"/>
      <c r="I303" s="230"/>
      <c r="J303" s="43"/>
      <c r="K303" s="43"/>
      <c r="L303" s="47"/>
      <c r="M303" s="231"/>
      <c r="N303" s="232"/>
      <c r="O303" s="87"/>
      <c r="P303" s="87"/>
      <c r="Q303" s="87"/>
      <c r="R303" s="87"/>
      <c r="S303" s="87"/>
      <c r="T303" s="88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T303" s="20" t="s">
        <v>197</v>
      </c>
      <c r="AU303" s="20" t="s">
        <v>80</v>
      </c>
    </row>
    <row r="304" s="2" customFormat="1" ht="16.5" customHeight="1">
      <c r="A304" s="41"/>
      <c r="B304" s="42"/>
      <c r="C304" s="215" t="s">
        <v>911</v>
      </c>
      <c r="D304" s="215" t="s">
        <v>188</v>
      </c>
      <c r="E304" s="216" t="s">
        <v>1246</v>
      </c>
      <c r="F304" s="217" t="s">
        <v>1247</v>
      </c>
      <c r="G304" s="218" t="s">
        <v>226</v>
      </c>
      <c r="H304" s="219">
        <v>273</v>
      </c>
      <c r="I304" s="220"/>
      <c r="J304" s="221">
        <f>ROUND(I304*H304,2)</f>
        <v>0</v>
      </c>
      <c r="K304" s="217" t="s">
        <v>192</v>
      </c>
      <c r="L304" s="47"/>
      <c r="M304" s="222" t="s">
        <v>19</v>
      </c>
      <c r="N304" s="223" t="s">
        <v>44</v>
      </c>
      <c r="O304" s="87"/>
      <c r="P304" s="224">
        <f>O304*H304</f>
        <v>0</v>
      </c>
      <c r="Q304" s="224">
        <v>0.00019000000000000001</v>
      </c>
      <c r="R304" s="224">
        <f>Q304*H304</f>
        <v>0.051869999999999999</v>
      </c>
      <c r="S304" s="224">
        <v>0</v>
      </c>
      <c r="T304" s="225">
        <f>S304*H304</f>
        <v>0</v>
      </c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R304" s="226" t="s">
        <v>280</v>
      </c>
      <c r="AT304" s="226" t="s">
        <v>188</v>
      </c>
      <c r="AU304" s="226" t="s">
        <v>80</v>
      </c>
      <c r="AY304" s="20" t="s">
        <v>185</v>
      </c>
      <c r="BE304" s="227">
        <f>IF(N304="základní",J304,0)</f>
        <v>0</v>
      </c>
      <c r="BF304" s="227">
        <f>IF(N304="snížená",J304,0)</f>
        <v>0</v>
      </c>
      <c r="BG304" s="227">
        <f>IF(N304="zákl. přenesená",J304,0)</f>
        <v>0</v>
      </c>
      <c r="BH304" s="227">
        <f>IF(N304="sníž. přenesená",J304,0)</f>
        <v>0</v>
      </c>
      <c r="BI304" s="227">
        <f>IF(N304="nulová",J304,0)</f>
        <v>0</v>
      </c>
      <c r="BJ304" s="20" t="s">
        <v>80</v>
      </c>
      <c r="BK304" s="227">
        <f>ROUND(I304*H304,2)</f>
        <v>0</v>
      </c>
      <c r="BL304" s="20" t="s">
        <v>280</v>
      </c>
      <c r="BM304" s="226" t="s">
        <v>3198</v>
      </c>
    </row>
    <row r="305" s="2" customFormat="1">
      <c r="A305" s="41"/>
      <c r="B305" s="42"/>
      <c r="C305" s="43"/>
      <c r="D305" s="228" t="s">
        <v>195</v>
      </c>
      <c r="E305" s="43"/>
      <c r="F305" s="229" t="s">
        <v>1249</v>
      </c>
      <c r="G305" s="43"/>
      <c r="H305" s="43"/>
      <c r="I305" s="230"/>
      <c r="J305" s="43"/>
      <c r="K305" s="43"/>
      <c r="L305" s="47"/>
      <c r="M305" s="231"/>
      <c r="N305" s="232"/>
      <c r="O305" s="87"/>
      <c r="P305" s="87"/>
      <c r="Q305" s="87"/>
      <c r="R305" s="87"/>
      <c r="S305" s="87"/>
      <c r="T305" s="88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T305" s="20" t="s">
        <v>195</v>
      </c>
      <c r="AU305" s="20" t="s">
        <v>80</v>
      </c>
    </row>
    <row r="306" s="2" customFormat="1">
      <c r="A306" s="41"/>
      <c r="B306" s="42"/>
      <c r="C306" s="43"/>
      <c r="D306" s="233" t="s">
        <v>197</v>
      </c>
      <c r="E306" s="43"/>
      <c r="F306" s="234" t="s">
        <v>1250</v>
      </c>
      <c r="G306" s="43"/>
      <c r="H306" s="43"/>
      <c r="I306" s="230"/>
      <c r="J306" s="43"/>
      <c r="K306" s="43"/>
      <c r="L306" s="47"/>
      <c r="M306" s="231"/>
      <c r="N306" s="232"/>
      <c r="O306" s="87"/>
      <c r="P306" s="87"/>
      <c r="Q306" s="87"/>
      <c r="R306" s="87"/>
      <c r="S306" s="87"/>
      <c r="T306" s="88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T306" s="20" t="s">
        <v>197</v>
      </c>
      <c r="AU306" s="20" t="s">
        <v>80</v>
      </c>
    </row>
    <row r="307" s="14" customFormat="1">
      <c r="A307" s="14"/>
      <c r="B307" s="245"/>
      <c r="C307" s="246"/>
      <c r="D307" s="228" t="s">
        <v>199</v>
      </c>
      <c r="E307" s="247" t="s">
        <v>19</v>
      </c>
      <c r="F307" s="248" t="s">
        <v>3199</v>
      </c>
      <c r="G307" s="246"/>
      <c r="H307" s="249">
        <v>273</v>
      </c>
      <c r="I307" s="250"/>
      <c r="J307" s="246"/>
      <c r="K307" s="246"/>
      <c r="L307" s="251"/>
      <c r="M307" s="252"/>
      <c r="N307" s="253"/>
      <c r="O307" s="253"/>
      <c r="P307" s="253"/>
      <c r="Q307" s="253"/>
      <c r="R307" s="253"/>
      <c r="S307" s="253"/>
      <c r="T307" s="25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55" t="s">
        <v>199</v>
      </c>
      <c r="AU307" s="255" t="s">
        <v>80</v>
      </c>
      <c r="AV307" s="14" t="s">
        <v>82</v>
      </c>
      <c r="AW307" s="14" t="s">
        <v>34</v>
      </c>
      <c r="AX307" s="14" t="s">
        <v>80</v>
      </c>
      <c r="AY307" s="255" t="s">
        <v>185</v>
      </c>
    </row>
    <row r="308" s="2" customFormat="1" ht="16.5" customHeight="1">
      <c r="A308" s="41"/>
      <c r="B308" s="42"/>
      <c r="C308" s="215" t="s">
        <v>919</v>
      </c>
      <c r="D308" s="215" t="s">
        <v>188</v>
      </c>
      <c r="E308" s="216" t="s">
        <v>1252</v>
      </c>
      <c r="F308" s="217" t="s">
        <v>1253</v>
      </c>
      <c r="G308" s="218" t="s">
        <v>226</v>
      </c>
      <c r="H308" s="219">
        <v>273</v>
      </c>
      <c r="I308" s="220"/>
      <c r="J308" s="221">
        <f>ROUND(I308*H308,2)</f>
        <v>0</v>
      </c>
      <c r="K308" s="217" t="s">
        <v>192</v>
      </c>
      <c r="L308" s="47"/>
      <c r="M308" s="222" t="s">
        <v>19</v>
      </c>
      <c r="N308" s="223" t="s">
        <v>44</v>
      </c>
      <c r="O308" s="87"/>
      <c r="P308" s="224">
        <f>O308*H308</f>
        <v>0</v>
      </c>
      <c r="Q308" s="224">
        <v>1.0000000000000001E-05</v>
      </c>
      <c r="R308" s="224">
        <f>Q308*H308</f>
        <v>0.0027300000000000002</v>
      </c>
      <c r="S308" s="224">
        <v>0</v>
      </c>
      <c r="T308" s="225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226" t="s">
        <v>280</v>
      </c>
      <c r="AT308" s="226" t="s">
        <v>188</v>
      </c>
      <c r="AU308" s="226" t="s">
        <v>80</v>
      </c>
      <c r="AY308" s="20" t="s">
        <v>185</v>
      </c>
      <c r="BE308" s="227">
        <f>IF(N308="základní",J308,0)</f>
        <v>0</v>
      </c>
      <c r="BF308" s="227">
        <f>IF(N308="snížená",J308,0)</f>
        <v>0</v>
      </c>
      <c r="BG308" s="227">
        <f>IF(N308="zákl. přenesená",J308,0)</f>
        <v>0</v>
      </c>
      <c r="BH308" s="227">
        <f>IF(N308="sníž. přenesená",J308,0)</f>
        <v>0</v>
      </c>
      <c r="BI308" s="227">
        <f>IF(N308="nulová",J308,0)</f>
        <v>0</v>
      </c>
      <c r="BJ308" s="20" t="s">
        <v>80</v>
      </c>
      <c r="BK308" s="227">
        <f>ROUND(I308*H308,2)</f>
        <v>0</v>
      </c>
      <c r="BL308" s="20" t="s">
        <v>280</v>
      </c>
      <c r="BM308" s="226" t="s">
        <v>3200</v>
      </c>
    </row>
    <row r="309" s="2" customFormat="1">
      <c r="A309" s="41"/>
      <c r="B309" s="42"/>
      <c r="C309" s="43"/>
      <c r="D309" s="228" t="s">
        <v>195</v>
      </c>
      <c r="E309" s="43"/>
      <c r="F309" s="229" t="s">
        <v>1255</v>
      </c>
      <c r="G309" s="43"/>
      <c r="H309" s="43"/>
      <c r="I309" s="230"/>
      <c r="J309" s="43"/>
      <c r="K309" s="43"/>
      <c r="L309" s="47"/>
      <c r="M309" s="231"/>
      <c r="N309" s="232"/>
      <c r="O309" s="87"/>
      <c r="P309" s="87"/>
      <c r="Q309" s="87"/>
      <c r="R309" s="87"/>
      <c r="S309" s="87"/>
      <c r="T309" s="88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T309" s="20" t="s">
        <v>195</v>
      </c>
      <c r="AU309" s="20" t="s">
        <v>80</v>
      </c>
    </row>
    <row r="310" s="2" customFormat="1">
      <c r="A310" s="41"/>
      <c r="B310" s="42"/>
      <c r="C310" s="43"/>
      <c r="D310" s="233" t="s">
        <v>197</v>
      </c>
      <c r="E310" s="43"/>
      <c r="F310" s="234" t="s">
        <v>1256</v>
      </c>
      <c r="G310" s="43"/>
      <c r="H310" s="43"/>
      <c r="I310" s="230"/>
      <c r="J310" s="43"/>
      <c r="K310" s="43"/>
      <c r="L310" s="47"/>
      <c r="M310" s="231"/>
      <c r="N310" s="232"/>
      <c r="O310" s="87"/>
      <c r="P310" s="87"/>
      <c r="Q310" s="87"/>
      <c r="R310" s="87"/>
      <c r="S310" s="87"/>
      <c r="T310" s="88"/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T310" s="20" t="s">
        <v>197</v>
      </c>
      <c r="AU310" s="20" t="s">
        <v>80</v>
      </c>
    </row>
    <row r="311" s="2" customFormat="1" ht="16.5" customHeight="1">
      <c r="A311" s="41"/>
      <c r="B311" s="42"/>
      <c r="C311" s="215" t="s">
        <v>923</v>
      </c>
      <c r="D311" s="215" t="s">
        <v>188</v>
      </c>
      <c r="E311" s="216" t="s">
        <v>1257</v>
      </c>
      <c r="F311" s="217" t="s">
        <v>1258</v>
      </c>
      <c r="G311" s="218" t="s">
        <v>279</v>
      </c>
      <c r="H311" s="219">
        <v>1</v>
      </c>
      <c r="I311" s="220"/>
      <c r="J311" s="221">
        <f>ROUND(I311*H311,2)</f>
        <v>0</v>
      </c>
      <c r="K311" s="217" t="s">
        <v>19</v>
      </c>
      <c r="L311" s="47"/>
      <c r="M311" s="222" t="s">
        <v>19</v>
      </c>
      <c r="N311" s="223" t="s">
        <v>44</v>
      </c>
      <c r="O311" s="87"/>
      <c r="P311" s="224">
        <f>O311*H311</f>
        <v>0</v>
      </c>
      <c r="Q311" s="224">
        <v>0</v>
      </c>
      <c r="R311" s="224">
        <f>Q311*H311</f>
        <v>0</v>
      </c>
      <c r="S311" s="224">
        <v>0</v>
      </c>
      <c r="T311" s="225">
        <f>S311*H311</f>
        <v>0</v>
      </c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R311" s="226" t="s">
        <v>280</v>
      </c>
      <c r="AT311" s="226" t="s">
        <v>188</v>
      </c>
      <c r="AU311" s="226" t="s">
        <v>80</v>
      </c>
      <c r="AY311" s="20" t="s">
        <v>185</v>
      </c>
      <c r="BE311" s="227">
        <f>IF(N311="základní",J311,0)</f>
        <v>0</v>
      </c>
      <c r="BF311" s="227">
        <f>IF(N311="snížená",J311,0)</f>
        <v>0</v>
      </c>
      <c r="BG311" s="227">
        <f>IF(N311="zákl. přenesená",J311,0)</f>
        <v>0</v>
      </c>
      <c r="BH311" s="227">
        <f>IF(N311="sníž. přenesená",J311,0)</f>
        <v>0</v>
      </c>
      <c r="BI311" s="227">
        <f>IF(N311="nulová",J311,0)</f>
        <v>0</v>
      </c>
      <c r="BJ311" s="20" t="s">
        <v>80</v>
      </c>
      <c r="BK311" s="227">
        <f>ROUND(I311*H311,2)</f>
        <v>0</v>
      </c>
      <c r="BL311" s="20" t="s">
        <v>280</v>
      </c>
      <c r="BM311" s="226" t="s">
        <v>3201</v>
      </c>
    </row>
    <row r="312" s="2" customFormat="1">
      <c r="A312" s="41"/>
      <c r="B312" s="42"/>
      <c r="C312" s="43"/>
      <c r="D312" s="228" t="s">
        <v>195</v>
      </c>
      <c r="E312" s="43"/>
      <c r="F312" s="229" t="s">
        <v>1258</v>
      </c>
      <c r="G312" s="43"/>
      <c r="H312" s="43"/>
      <c r="I312" s="230"/>
      <c r="J312" s="43"/>
      <c r="K312" s="43"/>
      <c r="L312" s="47"/>
      <c r="M312" s="231"/>
      <c r="N312" s="232"/>
      <c r="O312" s="87"/>
      <c r="P312" s="87"/>
      <c r="Q312" s="87"/>
      <c r="R312" s="87"/>
      <c r="S312" s="87"/>
      <c r="T312" s="88"/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T312" s="20" t="s">
        <v>195</v>
      </c>
      <c r="AU312" s="20" t="s">
        <v>80</v>
      </c>
    </row>
    <row r="313" s="2" customFormat="1">
      <c r="A313" s="41"/>
      <c r="B313" s="42"/>
      <c r="C313" s="43"/>
      <c r="D313" s="228" t="s">
        <v>264</v>
      </c>
      <c r="E313" s="43"/>
      <c r="F313" s="267" t="s">
        <v>1260</v>
      </c>
      <c r="G313" s="43"/>
      <c r="H313" s="43"/>
      <c r="I313" s="230"/>
      <c r="J313" s="43"/>
      <c r="K313" s="43"/>
      <c r="L313" s="47"/>
      <c r="M313" s="231"/>
      <c r="N313" s="232"/>
      <c r="O313" s="87"/>
      <c r="P313" s="87"/>
      <c r="Q313" s="87"/>
      <c r="R313" s="87"/>
      <c r="S313" s="87"/>
      <c r="T313" s="88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T313" s="20" t="s">
        <v>264</v>
      </c>
      <c r="AU313" s="20" t="s">
        <v>80</v>
      </c>
    </row>
    <row r="314" s="2" customFormat="1" ht="16.5" customHeight="1">
      <c r="A314" s="41"/>
      <c r="B314" s="42"/>
      <c r="C314" s="215" t="s">
        <v>929</v>
      </c>
      <c r="D314" s="215" t="s">
        <v>188</v>
      </c>
      <c r="E314" s="216" t="s">
        <v>1261</v>
      </c>
      <c r="F314" s="217" t="s">
        <v>1262</v>
      </c>
      <c r="G314" s="218" t="s">
        <v>249</v>
      </c>
      <c r="H314" s="219">
        <v>0.80700000000000005</v>
      </c>
      <c r="I314" s="220"/>
      <c r="J314" s="221">
        <f>ROUND(I314*H314,2)</f>
        <v>0</v>
      </c>
      <c r="K314" s="217" t="s">
        <v>192</v>
      </c>
      <c r="L314" s="47"/>
      <c r="M314" s="222" t="s">
        <v>19</v>
      </c>
      <c r="N314" s="223" t="s">
        <v>44</v>
      </c>
      <c r="O314" s="87"/>
      <c r="P314" s="224">
        <f>O314*H314</f>
        <v>0</v>
      </c>
      <c r="Q314" s="224">
        <v>0</v>
      </c>
      <c r="R314" s="224">
        <f>Q314*H314</f>
        <v>0</v>
      </c>
      <c r="S314" s="224">
        <v>0</v>
      </c>
      <c r="T314" s="225">
        <f>S314*H314</f>
        <v>0</v>
      </c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R314" s="226" t="s">
        <v>280</v>
      </c>
      <c r="AT314" s="226" t="s">
        <v>188</v>
      </c>
      <c r="AU314" s="226" t="s">
        <v>80</v>
      </c>
      <c r="AY314" s="20" t="s">
        <v>185</v>
      </c>
      <c r="BE314" s="227">
        <f>IF(N314="základní",J314,0)</f>
        <v>0</v>
      </c>
      <c r="BF314" s="227">
        <f>IF(N314="snížená",J314,0)</f>
        <v>0</v>
      </c>
      <c r="BG314" s="227">
        <f>IF(N314="zákl. přenesená",J314,0)</f>
        <v>0</v>
      </c>
      <c r="BH314" s="227">
        <f>IF(N314="sníž. přenesená",J314,0)</f>
        <v>0</v>
      </c>
      <c r="BI314" s="227">
        <f>IF(N314="nulová",J314,0)</f>
        <v>0</v>
      </c>
      <c r="BJ314" s="20" t="s">
        <v>80</v>
      </c>
      <c r="BK314" s="227">
        <f>ROUND(I314*H314,2)</f>
        <v>0</v>
      </c>
      <c r="BL314" s="20" t="s">
        <v>280</v>
      </c>
      <c r="BM314" s="226" t="s">
        <v>3202</v>
      </c>
    </row>
    <row r="315" s="2" customFormat="1">
      <c r="A315" s="41"/>
      <c r="B315" s="42"/>
      <c r="C315" s="43"/>
      <c r="D315" s="228" t="s">
        <v>195</v>
      </c>
      <c r="E315" s="43"/>
      <c r="F315" s="229" t="s">
        <v>1264</v>
      </c>
      <c r="G315" s="43"/>
      <c r="H315" s="43"/>
      <c r="I315" s="230"/>
      <c r="J315" s="43"/>
      <c r="K315" s="43"/>
      <c r="L315" s="47"/>
      <c r="M315" s="231"/>
      <c r="N315" s="232"/>
      <c r="O315" s="87"/>
      <c r="P315" s="87"/>
      <c r="Q315" s="87"/>
      <c r="R315" s="87"/>
      <c r="S315" s="87"/>
      <c r="T315" s="88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T315" s="20" t="s">
        <v>195</v>
      </c>
      <c r="AU315" s="20" t="s">
        <v>80</v>
      </c>
    </row>
    <row r="316" s="2" customFormat="1">
      <c r="A316" s="41"/>
      <c r="B316" s="42"/>
      <c r="C316" s="43"/>
      <c r="D316" s="233" t="s">
        <v>197</v>
      </c>
      <c r="E316" s="43"/>
      <c r="F316" s="234" t="s">
        <v>1265</v>
      </c>
      <c r="G316" s="43"/>
      <c r="H316" s="43"/>
      <c r="I316" s="230"/>
      <c r="J316" s="43"/>
      <c r="K316" s="43"/>
      <c r="L316" s="47"/>
      <c r="M316" s="231"/>
      <c r="N316" s="232"/>
      <c r="O316" s="87"/>
      <c r="P316" s="87"/>
      <c r="Q316" s="87"/>
      <c r="R316" s="87"/>
      <c r="S316" s="87"/>
      <c r="T316" s="88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T316" s="20" t="s">
        <v>197</v>
      </c>
      <c r="AU316" s="20" t="s">
        <v>80</v>
      </c>
    </row>
    <row r="317" s="12" customFormat="1" ht="25.92" customHeight="1">
      <c r="A317" s="12"/>
      <c r="B317" s="199"/>
      <c r="C317" s="200"/>
      <c r="D317" s="201" t="s">
        <v>72</v>
      </c>
      <c r="E317" s="202" t="s">
        <v>1266</v>
      </c>
      <c r="F317" s="202" t="s">
        <v>1267</v>
      </c>
      <c r="G317" s="200"/>
      <c r="H317" s="200"/>
      <c r="I317" s="203"/>
      <c r="J317" s="204">
        <f>BK317</f>
        <v>0</v>
      </c>
      <c r="K317" s="200"/>
      <c r="L317" s="205"/>
      <c r="M317" s="206"/>
      <c r="N317" s="207"/>
      <c r="O317" s="207"/>
      <c r="P317" s="208">
        <f>SUM(P318:P320)</f>
        <v>0</v>
      </c>
      <c r="Q317" s="207"/>
      <c r="R317" s="208">
        <f>SUM(R318:R320)</f>
        <v>0.017510000000000001</v>
      </c>
      <c r="S317" s="207"/>
      <c r="T317" s="209">
        <f>SUM(T318:T320)</f>
        <v>0</v>
      </c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R317" s="210" t="s">
        <v>82</v>
      </c>
      <c r="AT317" s="211" t="s">
        <v>72</v>
      </c>
      <c r="AU317" s="211" t="s">
        <v>73</v>
      </c>
      <c r="AY317" s="210" t="s">
        <v>185</v>
      </c>
      <c r="BK317" s="212">
        <f>SUM(BK318:BK320)</f>
        <v>0</v>
      </c>
    </row>
    <row r="318" s="2" customFormat="1" ht="24.15" customHeight="1">
      <c r="A318" s="41"/>
      <c r="B318" s="42"/>
      <c r="C318" s="215" t="s">
        <v>938</v>
      </c>
      <c r="D318" s="215" t="s">
        <v>188</v>
      </c>
      <c r="E318" s="216" t="s">
        <v>3203</v>
      </c>
      <c r="F318" s="217" t="s">
        <v>3204</v>
      </c>
      <c r="G318" s="218" t="s">
        <v>279</v>
      </c>
      <c r="H318" s="219">
        <v>1</v>
      </c>
      <c r="I318" s="220"/>
      <c r="J318" s="221">
        <f>ROUND(I318*H318,2)</f>
        <v>0</v>
      </c>
      <c r="K318" s="217" t="s">
        <v>192</v>
      </c>
      <c r="L318" s="47"/>
      <c r="M318" s="222" t="s">
        <v>19</v>
      </c>
      <c r="N318" s="223" t="s">
        <v>44</v>
      </c>
      <c r="O318" s="87"/>
      <c r="P318" s="224">
        <f>O318*H318</f>
        <v>0</v>
      </c>
      <c r="Q318" s="224">
        <v>0.017510000000000001</v>
      </c>
      <c r="R318" s="224">
        <f>Q318*H318</f>
        <v>0.017510000000000001</v>
      </c>
      <c r="S318" s="224">
        <v>0</v>
      </c>
      <c r="T318" s="225">
        <f>S318*H318</f>
        <v>0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226" t="s">
        <v>280</v>
      </c>
      <c r="AT318" s="226" t="s">
        <v>188</v>
      </c>
      <c r="AU318" s="226" t="s">
        <v>80</v>
      </c>
      <c r="AY318" s="20" t="s">
        <v>185</v>
      </c>
      <c r="BE318" s="227">
        <f>IF(N318="základní",J318,0)</f>
        <v>0</v>
      </c>
      <c r="BF318" s="227">
        <f>IF(N318="snížená",J318,0)</f>
        <v>0</v>
      </c>
      <c r="BG318" s="227">
        <f>IF(N318="zákl. přenesená",J318,0)</f>
        <v>0</v>
      </c>
      <c r="BH318" s="227">
        <f>IF(N318="sníž. přenesená",J318,0)</f>
        <v>0</v>
      </c>
      <c r="BI318" s="227">
        <f>IF(N318="nulová",J318,0)</f>
        <v>0</v>
      </c>
      <c r="BJ318" s="20" t="s">
        <v>80</v>
      </c>
      <c r="BK318" s="227">
        <f>ROUND(I318*H318,2)</f>
        <v>0</v>
      </c>
      <c r="BL318" s="20" t="s">
        <v>280</v>
      </c>
      <c r="BM318" s="226" t="s">
        <v>3205</v>
      </c>
    </row>
    <row r="319" s="2" customFormat="1">
      <c r="A319" s="41"/>
      <c r="B319" s="42"/>
      <c r="C319" s="43"/>
      <c r="D319" s="228" t="s">
        <v>195</v>
      </c>
      <c r="E319" s="43"/>
      <c r="F319" s="229" t="s">
        <v>3206</v>
      </c>
      <c r="G319" s="43"/>
      <c r="H319" s="43"/>
      <c r="I319" s="230"/>
      <c r="J319" s="43"/>
      <c r="K319" s="43"/>
      <c r="L319" s="47"/>
      <c r="M319" s="231"/>
      <c r="N319" s="232"/>
      <c r="O319" s="87"/>
      <c r="P319" s="87"/>
      <c r="Q319" s="87"/>
      <c r="R319" s="87"/>
      <c r="S319" s="87"/>
      <c r="T319" s="88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T319" s="20" t="s">
        <v>195</v>
      </c>
      <c r="AU319" s="20" t="s">
        <v>80</v>
      </c>
    </row>
    <row r="320" s="2" customFormat="1">
      <c r="A320" s="41"/>
      <c r="B320" s="42"/>
      <c r="C320" s="43"/>
      <c r="D320" s="233" t="s">
        <v>197</v>
      </c>
      <c r="E320" s="43"/>
      <c r="F320" s="234" t="s">
        <v>3207</v>
      </c>
      <c r="G320" s="43"/>
      <c r="H320" s="43"/>
      <c r="I320" s="230"/>
      <c r="J320" s="43"/>
      <c r="K320" s="43"/>
      <c r="L320" s="47"/>
      <c r="M320" s="231"/>
      <c r="N320" s="232"/>
      <c r="O320" s="87"/>
      <c r="P320" s="87"/>
      <c r="Q320" s="87"/>
      <c r="R320" s="87"/>
      <c r="S320" s="87"/>
      <c r="T320" s="88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T320" s="20" t="s">
        <v>197</v>
      </c>
      <c r="AU320" s="20" t="s">
        <v>80</v>
      </c>
    </row>
    <row r="321" s="12" customFormat="1" ht="25.92" customHeight="1">
      <c r="A321" s="12"/>
      <c r="B321" s="199"/>
      <c r="C321" s="200"/>
      <c r="D321" s="201" t="s">
        <v>72</v>
      </c>
      <c r="E321" s="202" t="s">
        <v>275</v>
      </c>
      <c r="F321" s="202" t="s">
        <v>276</v>
      </c>
      <c r="G321" s="200"/>
      <c r="H321" s="200"/>
      <c r="I321" s="203"/>
      <c r="J321" s="204">
        <f>BK321</f>
        <v>0</v>
      </c>
      <c r="K321" s="200"/>
      <c r="L321" s="205"/>
      <c r="M321" s="206"/>
      <c r="N321" s="207"/>
      <c r="O321" s="207"/>
      <c r="P321" s="208">
        <f>SUM(P322:P375)</f>
        <v>0</v>
      </c>
      <c r="Q321" s="207"/>
      <c r="R321" s="208">
        <f>SUM(R322:R375)</f>
        <v>0.28688999999999998</v>
      </c>
      <c r="S321" s="207"/>
      <c r="T321" s="209">
        <f>SUM(T322:T375)</f>
        <v>0</v>
      </c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R321" s="210" t="s">
        <v>82</v>
      </c>
      <c r="AT321" s="211" t="s">
        <v>72</v>
      </c>
      <c r="AU321" s="211" t="s">
        <v>73</v>
      </c>
      <c r="AY321" s="210" t="s">
        <v>185</v>
      </c>
      <c r="BK321" s="212">
        <f>SUM(BK322:BK375)</f>
        <v>0</v>
      </c>
    </row>
    <row r="322" s="2" customFormat="1" ht="16.5" customHeight="1">
      <c r="A322" s="41"/>
      <c r="B322" s="42"/>
      <c r="C322" s="215" t="s">
        <v>944</v>
      </c>
      <c r="D322" s="215" t="s">
        <v>188</v>
      </c>
      <c r="E322" s="216" t="s">
        <v>1273</v>
      </c>
      <c r="F322" s="217" t="s">
        <v>1274</v>
      </c>
      <c r="G322" s="218" t="s">
        <v>279</v>
      </c>
      <c r="H322" s="219">
        <v>2</v>
      </c>
      <c r="I322" s="220"/>
      <c r="J322" s="221">
        <f>ROUND(I322*H322,2)</f>
        <v>0</v>
      </c>
      <c r="K322" s="217" t="s">
        <v>192</v>
      </c>
      <c r="L322" s="47"/>
      <c r="M322" s="222" t="s">
        <v>19</v>
      </c>
      <c r="N322" s="223" t="s">
        <v>44</v>
      </c>
      <c r="O322" s="87"/>
      <c r="P322" s="224">
        <f>O322*H322</f>
        <v>0</v>
      </c>
      <c r="Q322" s="224">
        <v>0.017469999999999999</v>
      </c>
      <c r="R322" s="224">
        <f>Q322*H322</f>
        <v>0.034939999999999999</v>
      </c>
      <c r="S322" s="224">
        <v>0</v>
      </c>
      <c r="T322" s="225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226" t="s">
        <v>280</v>
      </c>
      <c r="AT322" s="226" t="s">
        <v>188</v>
      </c>
      <c r="AU322" s="226" t="s">
        <v>80</v>
      </c>
      <c r="AY322" s="20" t="s">
        <v>185</v>
      </c>
      <c r="BE322" s="227">
        <f>IF(N322="základní",J322,0)</f>
        <v>0</v>
      </c>
      <c r="BF322" s="227">
        <f>IF(N322="snížená",J322,0)</f>
        <v>0</v>
      </c>
      <c r="BG322" s="227">
        <f>IF(N322="zákl. přenesená",J322,0)</f>
        <v>0</v>
      </c>
      <c r="BH322" s="227">
        <f>IF(N322="sníž. přenesená",J322,0)</f>
        <v>0</v>
      </c>
      <c r="BI322" s="227">
        <f>IF(N322="nulová",J322,0)</f>
        <v>0</v>
      </c>
      <c r="BJ322" s="20" t="s">
        <v>80</v>
      </c>
      <c r="BK322" s="227">
        <f>ROUND(I322*H322,2)</f>
        <v>0</v>
      </c>
      <c r="BL322" s="20" t="s">
        <v>280</v>
      </c>
      <c r="BM322" s="226" t="s">
        <v>3208</v>
      </c>
    </row>
    <row r="323" s="2" customFormat="1">
      <c r="A323" s="41"/>
      <c r="B323" s="42"/>
      <c r="C323" s="43"/>
      <c r="D323" s="228" t="s">
        <v>195</v>
      </c>
      <c r="E323" s="43"/>
      <c r="F323" s="229" t="s">
        <v>1276</v>
      </c>
      <c r="G323" s="43"/>
      <c r="H323" s="43"/>
      <c r="I323" s="230"/>
      <c r="J323" s="43"/>
      <c r="K323" s="43"/>
      <c r="L323" s="47"/>
      <c r="M323" s="231"/>
      <c r="N323" s="232"/>
      <c r="O323" s="87"/>
      <c r="P323" s="87"/>
      <c r="Q323" s="87"/>
      <c r="R323" s="87"/>
      <c r="S323" s="87"/>
      <c r="T323" s="88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0" t="s">
        <v>195</v>
      </c>
      <c r="AU323" s="20" t="s">
        <v>80</v>
      </c>
    </row>
    <row r="324" s="2" customFormat="1">
      <c r="A324" s="41"/>
      <c r="B324" s="42"/>
      <c r="C324" s="43"/>
      <c r="D324" s="233" t="s">
        <v>197</v>
      </c>
      <c r="E324" s="43"/>
      <c r="F324" s="234" t="s">
        <v>1277</v>
      </c>
      <c r="G324" s="43"/>
      <c r="H324" s="43"/>
      <c r="I324" s="230"/>
      <c r="J324" s="43"/>
      <c r="K324" s="43"/>
      <c r="L324" s="47"/>
      <c r="M324" s="231"/>
      <c r="N324" s="232"/>
      <c r="O324" s="87"/>
      <c r="P324" s="87"/>
      <c r="Q324" s="87"/>
      <c r="R324" s="87"/>
      <c r="S324" s="87"/>
      <c r="T324" s="88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T324" s="20" t="s">
        <v>197</v>
      </c>
      <c r="AU324" s="20" t="s">
        <v>80</v>
      </c>
    </row>
    <row r="325" s="2" customFormat="1" ht="16.5" customHeight="1">
      <c r="A325" s="41"/>
      <c r="B325" s="42"/>
      <c r="C325" s="215" t="s">
        <v>954</v>
      </c>
      <c r="D325" s="215" t="s">
        <v>188</v>
      </c>
      <c r="E325" s="216" t="s">
        <v>1278</v>
      </c>
      <c r="F325" s="217" t="s">
        <v>1279</v>
      </c>
      <c r="G325" s="218" t="s">
        <v>279</v>
      </c>
      <c r="H325" s="219">
        <v>1</v>
      </c>
      <c r="I325" s="220"/>
      <c r="J325" s="221">
        <f>ROUND(I325*H325,2)</f>
        <v>0</v>
      </c>
      <c r="K325" s="217" t="s">
        <v>192</v>
      </c>
      <c r="L325" s="47"/>
      <c r="M325" s="222" t="s">
        <v>19</v>
      </c>
      <c r="N325" s="223" t="s">
        <v>44</v>
      </c>
      <c r="O325" s="87"/>
      <c r="P325" s="224">
        <f>O325*H325</f>
        <v>0</v>
      </c>
      <c r="Q325" s="224">
        <v>0.025489999999999999</v>
      </c>
      <c r="R325" s="224">
        <f>Q325*H325</f>
        <v>0.025489999999999999</v>
      </c>
      <c r="S325" s="224">
        <v>0</v>
      </c>
      <c r="T325" s="225">
        <f>S325*H325</f>
        <v>0</v>
      </c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R325" s="226" t="s">
        <v>280</v>
      </c>
      <c r="AT325" s="226" t="s">
        <v>188</v>
      </c>
      <c r="AU325" s="226" t="s">
        <v>80</v>
      </c>
      <c r="AY325" s="20" t="s">
        <v>185</v>
      </c>
      <c r="BE325" s="227">
        <f>IF(N325="základní",J325,0)</f>
        <v>0</v>
      </c>
      <c r="BF325" s="227">
        <f>IF(N325="snížená",J325,0)</f>
        <v>0</v>
      </c>
      <c r="BG325" s="227">
        <f>IF(N325="zákl. přenesená",J325,0)</f>
        <v>0</v>
      </c>
      <c r="BH325" s="227">
        <f>IF(N325="sníž. přenesená",J325,0)</f>
        <v>0</v>
      </c>
      <c r="BI325" s="227">
        <f>IF(N325="nulová",J325,0)</f>
        <v>0</v>
      </c>
      <c r="BJ325" s="20" t="s">
        <v>80</v>
      </c>
      <c r="BK325" s="227">
        <f>ROUND(I325*H325,2)</f>
        <v>0</v>
      </c>
      <c r="BL325" s="20" t="s">
        <v>280</v>
      </c>
      <c r="BM325" s="226" t="s">
        <v>3209</v>
      </c>
    </row>
    <row r="326" s="2" customFormat="1">
      <c r="A326" s="41"/>
      <c r="B326" s="42"/>
      <c r="C326" s="43"/>
      <c r="D326" s="228" t="s">
        <v>195</v>
      </c>
      <c r="E326" s="43"/>
      <c r="F326" s="229" t="s">
        <v>1281</v>
      </c>
      <c r="G326" s="43"/>
      <c r="H326" s="43"/>
      <c r="I326" s="230"/>
      <c r="J326" s="43"/>
      <c r="K326" s="43"/>
      <c r="L326" s="47"/>
      <c r="M326" s="231"/>
      <c r="N326" s="232"/>
      <c r="O326" s="87"/>
      <c r="P326" s="87"/>
      <c r="Q326" s="87"/>
      <c r="R326" s="87"/>
      <c r="S326" s="87"/>
      <c r="T326" s="88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T326" s="20" t="s">
        <v>195</v>
      </c>
      <c r="AU326" s="20" t="s">
        <v>80</v>
      </c>
    </row>
    <row r="327" s="2" customFormat="1">
      <c r="A327" s="41"/>
      <c r="B327" s="42"/>
      <c r="C327" s="43"/>
      <c r="D327" s="233" t="s">
        <v>197</v>
      </c>
      <c r="E327" s="43"/>
      <c r="F327" s="234" t="s">
        <v>1282</v>
      </c>
      <c r="G327" s="43"/>
      <c r="H327" s="43"/>
      <c r="I327" s="230"/>
      <c r="J327" s="43"/>
      <c r="K327" s="43"/>
      <c r="L327" s="47"/>
      <c r="M327" s="231"/>
      <c r="N327" s="232"/>
      <c r="O327" s="87"/>
      <c r="P327" s="87"/>
      <c r="Q327" s="87"/>
      <c r="R327" s="87"/>
      <c r="S327" s="87"/>
      <c r="T327" s="88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T327" s="20" t="s">
        <v>197</v>
      </c>
      <c r="AU327" s="20" t="s">
        <v>80</v>
      </c>
    </row>
    <row r="328" s="2" customFormat="1" ht="16.5" customHeight="1">
      <c r="A328" s="41"/>
      <c r="B328" s="42"/>
      <c r="C328" s="215" t="s">
        <v>959</v>
      </c>
      <c r="D328" s="215" t="s">
        <v>188</v>
      </c>
      <c r="E328" s="216" t="s">
        <v>1283</v>
      </c>
      <c r="F328" s="217" t="s">
        <v>1284</v>
      </c>
      <c r="G328" s="218" t="s">
        <v>279</v>
      </c>
      <c r="H328" s="219">
        <v>1</v>
      </c>
      <c r="I328" s="220"/>
      <c r="J328" s="221">
        <f>ROUND(I328*H328,2)</f>
        <v>0</v>
      </c>
      <c r="K328" s="217" t="s">
        <v>192</v>
      </c>
      <c r="L328" s="47"/>
      <c r="M328" s="222" t="s">
        <v>19</v>
      </c>
      <c r="N328" s="223" t="s">
        <v>44</v>
      </c>
      <c r="O328" s="87"/>
      <c r="P328" s="224">
        <f>O328*H328</f>
        <v>0</v>
      </c>
      <c r="Q328" s="224">
        <v>0.01908</v>
      </c>
      <c r="R328" s="224">
        <f>Q328*H328</f>
        <v>0.01908</v>
      </c>
      <c r="S328" s="224">
        <v>0</v>
      </c>
      <c r="T328" s="225">
        <f>S328*H328</f>
        <v>0</v>
      </c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R328" s="226" t="s">
        <v>280</v>
      </c>
      <c r="AT328" s="226" t="s">
        <v>188</v>
      </c>
      <c r="AU328" s="226" t="s">
        <v>80</v>
      </c>
      <c r="AY328" s="20" t="s">
        <v>185</v>
      </c>
      <c r="BE328" s="227">
        <f>IF(N328="základní",J328,0)</f>
        <v>0</v>
      </c>
      <c r="BF328" s="227">
        <f>IF(N328="snížená",J328,0)</f>
        <v>0</v>
      </c>
      <c r="BG328" s="227">
        <f>IF(N328="zákl. přenesená",J328,0)</f>
        <v>0</v>
      </c>
      <c r="BH328" s="227">
        <f>IF(N328="sníž. přenesená",J328,0)</f>
        <v>0</v>
      </c>
      <c r="BI328" s="227">
        <f>IF(N328="nulová",J328,0)</f>
        <v>0</v>
      </c>
      <c r="BJ328" s="20" t="s">
        <v>80</v>
      </c>
      <c r="BK328" s="227">
        <f>ROUND(I328*H328,2)</f>
        <v>0</v>
      </c>
      <c r="BL328" s="20" t="s">
        <v>280</v>
      </c>
      <c r="BM328" s="226" t="s">
        <v>3210</v>
      </c>
    </row>
    <row r="329" s="2" customFormat="1">
      <c r="A329" s="41"/>
      <c r="B329" s="42"/>
      <c r="C329" s="43"/>
      <c r="D329" s="228" t="s">
        <v>195</v>
      </c>
      <c r="E329" s="43"/>
      <c r="F329" s="229" t="s">
        <v>1286</v>
      </c>
      <c r="G329" s="43"/>
      <c r="H329" s="43"/>
      <c r="I329" s="230"/>
      <c r="J329" s="43"/>
      <c r="K329" s="43"/>
      <c r="L329" s="47"/>
      <c r="M329" s="231"/>
      <c r="N329" s="232"/>
      <c r="O329" s="87"/>
      <c r="P329" s="87"/>
      <c r="Q329" s="87"/>
      <c r="R329" s="87"/>
      <c r="S329" s="87"/>
      <c r="T329" s="88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T329" s="20" t="s">
        <v>195</v>
      </c>
      <c r="AU329" s="20" t="s">
        <v>80</v>
      </c>
    </row>
    <row r="330" s="2" customFormat="1">
      <c r="A330" s="41"/>
      <c r="B330" s="42"/>
      <c r="C330" s="43"/>
      <c r="D330" s="233" t="s">
        <v>197</v>
      </c>
      <c r="E330" s="43"/>
      <c r="F330" s="234" t="s">
        <v>1287</v>
      </c>
      <c r="G330" s="43"/>
      <c r="H330" s="43"/>
      <c r="I330" s="230"/>
      <c r="J330" s="43"/>
      <c r="K330" s="43"/>
      <c r="L330" s="47"/>
      <c r="M330" s="231"/>
      <c r="N330" s="232"/>
      <c r="O330" s="87"/>
      <c r="P330" s="87"/>
      <c r="Q330" s="87"/>
      <c r="R330" s="87"/>
      <c r="S330" s="87"/>
      <c r="T330" s="88"/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T330" s="20" t="s">
        <v>197</v>
      </c>
      <c r="AU330" s="20" t="s">
        <v>80</v>
      </c>
    </row>
    <row r="331" s="2" customFormat="1" ht="16.5" customHeight="1">
      <c r="A331" s="41"/>
      <c r="B331" s="42"/>
      <c r="C331" s="215" t="s">
        <v>965</v>
      </c>
      <c r="D331" s="215" t="s">
        <v>188</v>
      </c>
      <c r="E331" s="216" t="s">
        <v>1288</v>
      </c>
      <c r="F331" s="217" t="s">
        <v>1289</v>
      </c>
      <c r="G331" s="218" t="s">
        <v>279</v>
      </c>
      <c r="H331" s="219">
        <v>6</v>
      </c>
      <c r="I331" s="220"/>
      <c r="J331" s="221">
        <f>ROUND(I331*H331,2)</f>
        <v>0</v>
      </c>
      <c r="K331" s="217" t="s">
        <v>192</v>
      </c>
      <c r="L331" s="47"/>
      <c r="M331" s="222" t="s">
        <v>19</v>
      </c>
      <c r="N331" s="223" t="s">
        <v>44</v>
      </c>
      <c r="O331" s="87"/>
      <c r="P331" s="224">
        <f>O331*H331</f>
        <v>0</v>
      </c>
      <c r="Q331" s="224">
        <v>0.015469999999999999</v>
      </c>
      <c r="R331" s="224">
        <f>Q331*H331</f>
        <v>0.09282</v>
      </c>
      <c r="S331" s="224">
        <v>0</v>
      </c>
      <c r="T331" s="225">
        <f>S331*H331</f>
        <v>0</v>
      </c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R331" s="226" t="s">
        <v>280</v>
      </c>
      <c r="AT331" s="226" t="s">
        <v>188</v>
      </c>
      <c r="AU331" s="226" t="s">
        <v>80</v>
      </c>
      <c r="AY331" s="20" t="s">
        <v>185</v>
      </c>
      <c r="BE331" s="227">
        <f>IF(N331="základní",J331,0)</f>
        <v>0</v>
      </c>
      <c r="BF331" s="227">
        <f>IF(N331="snížená",J331,0)</f>
        <v>0</v>
      </c>
      <c r="BG331" s="227">
        <f>IF(N331="zákl. přenesená",J331,0)</f>
        <v>0</v>
      </c>
      <c r="BH331" s="227">
        <f>IF(N331="sníž. přenesená",J331,0)</f>
        <v>0</v>
      </c>
      <c r="BI331" s="227">
        <f>IF(N331="nulová",J331,0)</f>
        <v>0</v>
      </c>
      <c r="BJ331" s="20" t="s">
        <v>80</v>
      </c>
      <c r="BK331" s="227">
        <f>ROUND(I331*H331,2)</f>
        <v>0</v>
      </c>
      <c r="BL331" s="20" t="s">
        <v>280</v>
      </c>
      <c r="BM331" s="226" t="s">
        <v>3211</v>
      </c>
    </row>
    <row r="332" s="2" customFormat="1">
      <c r="A332" s="41"/>
      <c r="B332" s="42"/>
      <c r="C332" s="43"/>
      <c r="D332" s="228" t="s">
        <v>195</v>
      </c>
      <c r="E332" s="43"/>
      <c r="F332" s="229" t="s">
        <v>1291</v>
      </c>
      <c r="G332" s="43"/>
      <c r="H332" s="43"/>
      <c r="I332" s="230"/>
      <c r="J332" s="43"/>
      <c r="K332" s="43"/>
      <c r="L332" s="47"/>
      <c r="M332" s="231"/>
      <c r="N332" s="232"/>
      <c r="O332" s="87"/>
      <c r="P332" s="87"/>
      <c r="Q332" s="87"/>
      <c r="R332" s="87"/>
      <c r="S332" s="87"/>
      <c r="T332" s="88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T332" s="20" t="s">
        <v>195</v>
      </c>
      <c r="AU332" s="20" t="s">
        <v>80</v>
      </c>
    </row>
    <row r="333" s="2" customFormat="1">
      <c r="A333" s="41"/>
      <c r="B333" s="42"/>
      <c r="C333" s="43"/>
      <c r="D333" s="233" t="s">
        <v>197</v>
      </c>
      <c r="E333" s="43"/>
      <c r="F333" s="234" t="s">
        <v>1292</v>
      </c>
      <c r="G333" s="43"/>
      <c r="H333" s="43"/>
      <c r="I333" s="230"/>
      <c r="J333" s="43"/>
      <c r="K333" s="43"/>
      <c r="L333" s="47"/>
      <c r="M333" s="231"/>
      <c r="N333" s="232"/>
      <c r="O333" s="87"/>
      <c r="P333" s="87"/>
      <c r="Q333" s="87"/>
      <c r="R333" s="87"/>
      <c r="S333" s="87"/>
      <c r="T333" s="88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T333" s="20" t="s">
        <v>197</v>
      </c>
      <c r="AU333" s="20" t="s">
        <v>80</v>
      </c>
    </row>
    <row r="334" s="2" customFormat="1" ht="16.5" customHeight="1">
      <c r="A334" s="41"/>
      <c r="B334" s="42"/>
      <c r="C334" s="215" t="s">
        <v>970</v>
      </c>
      <c r="D334" s="215" t="s">
        <v>188</v>
      </c>
      <c r="E334" s="216" t="s">
        <v>1293</v>
      </c>
      <c r="F334" s="217" t="s">
        <v>1294</v>
      </c>
      <c r="G334" s="218" t="s">
        <v>279</v>
      </c>
      <c r="H334" s="219">
        <v>1</v>
      </c>
      <c r="I334" s="220"/>
      <c r="J334" s="221">
        <f>ROUND(I334*H334,2)</f>
        <v>0</v>
      </c>
      <c r="K334" s="217" t="s">
        <v>192</v>
      </c>
      <c r="L334" s="47"/>
      <c r="M334" s="222" t="s">
        <v>19</v>
      </c>
      <c r="N334" s="223" t="s">
        <v>44</v>
      </c>
      <c r="O334" s="87"/>
      <c r="P334" s="224">
        <f>O334*H334</f>
        <v>0</v>
      </c>
      <c r="Q334" s="224">
        <v>0.019709999999999998</v>
      </c>
      <c r="R334" s="224">
        <f>Q334*H334</f>
        <v>0.019709999999999998</v>
      </c>
      <c r="S334" s="224">
        <v>0</v>
      </c>
      <c r="T334" s="225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226" t="s">
        <v>280</v>
      </c>
      <c r="AT334" s="226" t="s">
        <v>188</v>
      </c>
      <c r="AU334" s="226" t="s">
        <v>80</v>
      </c>
      <c r="AY334" s="20" t="s">
        <v>185</v>
      </c>
      <c r="BE334" s="227">
        <f>IF(N334="základní",J334,0)</f>
        <v>0</v>
      </c>
      <c r="BF334" s="227">
        <f>IF(N334="snížená",J334,0)</f>
        <v>0</v>
      </c>
      <c r="BG334" s="227">
        <f>IF(N334="zákl. přenesená",J334,0)</f>
        <v>0</v>
      </c>
      <c r="BH334" s="227">
        <f>IF(N334="sníž. přenesená",J334,0)</f>
        <v>0</v>
      </c>
      <c r="BI334" s="227">
        <f>IF(N334="nulová",J334,0)</f>
        <v>0</v>
      </c>
      <c r="BJ334" s="20" t="s">
        <v>80</v>
      </c>
      <c r="BK334" s="227">
        <f>ROUND(I334*H334,2)</f>
        <v>0</v>
      </c>
      <c r="BL334" s="20" t="s">
        <v>280</v>
      </c>
      <c r="BM334" s="226" t="s">
        <v>3212</v>
      </c>
    </row>
    <row r="335" s="2" customFormat="1">
      <c r="A335" s="41"/>
      <c r="B335" s="42"/>
      <c r="C335" s="43"/>
      <c r="D335" s="228" t="s">
        <v>195</v>
      </c>
      <c r="E335" s="43"/>
      <c r="F335" s="229" t="s">
        <v>1296</v>
      </c>
      <c r="G335" s="43"/>
      <c r="H335" s="43"/>
      <c r="I335" s="230"/>
      <c r="J335" s="43"/>
      <c r="K335" s="43"/>
      <c r="L335" s="47"/>
      <c r="M335" s="231"/>
      <c r="N335" s="232"/>
      <c r="O335" s="87"/>
      <c r="P335" s="87"/>
      <c r="Q335" s="87"/>
      <c r="R335" s="87"/>
      <c r="S335" s="87"/>
      <c r="T335" s="88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T335" s="20" t="s">
        <v>195</v>
      </c>
      <c r="AU335" s="20" t="s">
        <v>80</v>
      </c>
    </row>
    <row r="336" s="2" customFormat="1">
      <c r="A336" s="41"/>
      <c r="B336" s="42"/>
      <c r="C336" s="43"/>
      <c r="D336" s="233" t="s">
        <v>197</v>
      </c>
      <c r="E336" s="43"/>
      <c r="F336" s="234" t="s">
        <v>1297</v>
      </c>
      <c r="G336" s="43"/>
      <c r="H336" s="43"/>
      <c r="I336" s="230"/>
      <c r="J336" s="43"/>
      <c r="K336" s="43"/>
      <c r="L336" s="47"/>
      <c r="M336" s="231"/>
      <c r="N336" s="232"/>
      <c r="O336" s="87"/>
      <c r="P336" s="87"/>
      <c r="Q336" s="87"/>
      <c r="R336" s="87"/>
      <c r="S336" s="87"/>
      <c r="T336" s="88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T336" s="20" t="s">
        <v>197</v>
      </c>
      <c r="AU336" s="20" t="s">
        <v>80</v>
      </c>
    </row>
    <row r="337" s="2" customFormat="1" ht="16.5" customHeight="1">
      <c r="A337" s="41"/>
      <c r="B337" s="42"/>
      <c r="C337" s="215" t="s">
        <v>976</v>
      </c>
      <c r="D337" s="215" t="s">
        <v>188</v>
      </c>
      <c r="E337" s="216" t="s">
        <v>3213</v>
      </c>
      <c r="F337" s="217" t="s">
        <v>3214</v>
      </c>
      <c r="G337" s="218" t="s">
        <v>279</v>
      </c>
      <c r="H337" s="219">
        <v>1</v>
      </c>
      <c r="I337" s="220"/>
      <c r="J337" s="221">
        <f>ROUND(I337*H337,2)</f>
        <v>0</v>
      </c>
      <c r="K337" s="217" t="s">
        <v>192</v>
      </c>
      <c r="L337" s="47"/>
      <c r="M337" s="222" t="s">
        <v>19</v>
      </c>
      <c r="N337" s="223" t="s">
        <v>44</v>
      </c>
      <c r="O337" s="87"/>
      <c r="P337" s="224">
        <f>O337*H337</f>
        <v>0</v>
      </c>
      <c r="Q337" s="224">
        <v>0.018970000000000001</v>
      </c>
      <c r="R337" s="224">
        <f>Q337*H337</f>
        <v>0.018970000000000001</v>
      </c>
      <c r="S337" s="224">
        <v>0</v>
      </c>
      <c r="T337" s="225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226" t="s">
        <v>280</v>
      </c>
      <c r="AT337" s="226" t="s">
        <v>188</v>
      </c>
      <c r="AU337" s="226" t="s">
        <v>80</v>
      </c>
      <c r="AY337" s="20" t="s">
        <v>185</v>
      </c>
      <c r="BE337" s="227">
        <f>IF(N337="základní",J337,0)</f>
        <v>0</v>
      </c>
      <c r="BF337" s="227">
        <f>IF(N337="snížená",J337,0)</f>
        <v>0</v>
      </c>
      <c r="BG337" s="227">
        <f>IF(N337="zákl. přenesená",J337,0)</f>
        <v>0</v>
      </c>
      <c r="BH337" s="227">
        <f>IF(N337="sníž. přenesená",J337,0)</f>
        <v>0</v>
      </c>
      <c r="BI337" s="227">
        <f>IF(N337="nulová",J337,0)</f>
        <v>0</v>
      </c>
      <c r="BJ337" s="20" t="s">
        <v>80</v>
      </c>
      <c r="BK337" s="227">
        <f>ROUND(I337*H337,2)</f>
        <v>0</v>
      </c>
      <c r="BL337" s="20" t="s">
        <v>280</v>
      </c>
      <c r="BM337" s="226" t="s">
        <v>3215</v>
      </c>
    </row>
    <row r="338" s="2" customFormat="1">
      <c r="A338" s="41"/>
      <c r="B338" s="42"/>
      <c r="C338" s="43"/>
      <c r="D338" s="228" t="s">
        <v>195</v>
      </c>
      <c r="E338" s="43"/>
      <c r="F338" s="229" t="s">
        <v>3216</v>
      </c>
      <c r="G338" s="43"/>
      <c r="H338" s="43"/>
      <c r="I338" s="230"/>
      <c r="J338" s="43"/>
      <c r="K338" s="43"/>
      <c r="L338" s="47"/>
      <c r="M338" s="231"/>
      <c r="N338" s="232"/>
      <c r="O338" s="87"/>
      <c r="P338" s="87"/>
      <c r="Q338" s="87"/>
      <c r="R338" s="87"/>
      <c r="S338" s="87"/>
      <c r="T338" s="88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T338" s="20" t="s">
        <v>195</v>
      </c>
      <c r="AU338" s="20" t="s">
        <v>80</v>
      </c>
    </row>
    <row r="339" s="2" customFormat="1">
      <c r="A339" s="41"/>
      <c r="B339" s="42"/>
      <c r="C339" s="43"/>
      <c r="D339" s="233" t="s">
        <v>197</v>
      </c>
      <c r="E339" s="43"/>
      <c r="F339" s="234" t="s">
        <v>3217</v>
      </c>
      <c r="G339" s="43"/>
      <c r="H339" s="43"/>
      <c r="I339" s="230"/>
      <c r="J339" s="43"/>
      <c r="K339" s="43"/>
      <c r="L339" s="47"/>
      <c r="M339" s="231"/>
      <c r="N339" s="232"/>
      <c r="O339" s="87"/>
      <c r="P339" s="87"/>
      <c r="Q339" s="87"/>
      <c r="R339" s="87"/>
      <c r="S339" s="87"/>
      <c r="T339" s="88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T339" s="20" t="s">
        <v>197</v>
      </c>
      <c r="AU339" s="20" t="s">
        <v>80</v>
      </c>
    </row>
    <row r="340" s="2" customFormat="1" ht="21.75" customHeight="1">
      <c r="A340" s="41"/>
      <c r="B340" s="42"/>
      <c r="C340" s="215" t="s">
        <v>988</v>
      </c>
      <c r="D340" s="215" t="s">
        <v>188</v>
      </c>
      <c r="E340" s="216" t="s">
        <v>3218</v>
      </c>
      <c r="F340" s="217" t="s">
        <v>3219</v>
      </c>
      <c r="G340" s="218" t="s">
        <v>279</v>
      </c>
      <c r="H340" s="219">
        <v>1</v>
      </c>
      <c r="I340" s="220"/>
      <c r="J340" s="221">
        <f>ROUND(I340*H340,2)</f>
        <v>0</v>
      </c>
      <c r="K340" s="217" t="s">
        <v>192</v>
      </c>
      <c r="L340" s="47"/>
      <c r="M340" s="222" t="s">
        <v>19</v>
      </c>
      <c r="N340" s="223" t="s">
        <v>44</v>
      </c>
      <c r="O340" s="87"/>
      <c r="P340" s="224">
        <f>O340*H340</f>
        <v>0</v>
      </c>
      <c r="Q340" s="224">
        <v>0.033099999999999997</v>
      </c>
      <c r="R340" s="224">
        <f>Q340*H340</f>
        <v>0.033099999999999997</v>
      </c>
      <c r="S340" s="224">
        <v>0</v>
      </c>
      <c r="T340" s="225">
        <f>S340*H340</f>
        <v>0</v>
      </c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R340" s="226" t="s">
        <v>280</v>
      </c>
      <c r="AT340" s="226" t="s">
        <v>188</v>
      </c>
      <c r="AU340" s="226" t="s">
        <v>80</v>
      </c>
      <c r="AY340" s="20" t="s">
        <v>185</v>
      </c>
      <c r="BE340" s="227">
        <f>IF(N340="základní",J340,0)</f>
        <v>0</v>
      </c>
      <c r="BF340" s="227">
        <f>IF(N340="snížená",J340,0)</f>
        <v>0</v>
      </c>
      <c r="BG340" s="227">
        <f>IF(N340="zákl. přenesená",J340,0)</f>
        <v>0</v>
      </c>
      <c r="BH340" s="227">
        <f>IF(N340="sníž. přenesená",J340,0)</f>
        <v>0</v>
      </c>
      <c r="BI340" s="227">
        <f>IF(N340="nulová",J340,0)</f>
        <v>0</v>
      </c>
      <c r="BJ340" s="20" t="s">
        <v>80</v>
      </c>
      <c r="BK340" s="227">
        <f>ROUND(I340*H340,2)</f>
        <v>0</v>
      </c>
      <c r="BL340" s="20" t="s">
        <v>280</v>
      </c>
      <c r="BM340" s="226" t="s">
        <v>3220</v>
      </c>
    </row>
    <row r="341" s="2" customFormat="1">
      <c r="A341" s="41"/>
      <c r="B341" s="42"/>
      <c r="C341" s="43"/>
      <c r="D341" s="228" t="s">
        <v>195</v>
      </c>
      <c r="E341" s="43"/>
      <c r="F341" s="229" t="s">
        <v>3221</v>
      </c>
      <c r="G341" s="43"/>
      <c r="H341" s="43"/>
      <c r="I341" s="230"/>
      <c r="J341" s="43"/>
      <c r="K341" s="43"/>
      <c r="L341" s="47"/>
      <c r="M341" s="231"/>
      <c r="N341" s="232"/>
      <c r="O341" s="87"/>
      <c r="P341" s="87"/>
      <c r="Q341" s="87"/>
      <c r="R341" s="87"/>
      <c r="S341" s="87"/>
      <c r="T341" s="88"/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T341" s="20" t="s">
        <v>195</v>
      </c>
      <c r="AU341" s="20" t="s">
        <v>80</v>
      </c>
    </row>
    <row r="342" s="2" customFormat="1">
      <c r="A342" s="41"/>
      <c r="B342" s="42"/>
      <c r="C342" s="43"/>
      <c r="D342" s="233" t="s">
        <v>197</v>
      </c>
      <c r="E342" s="43"/>
      <c r="F342" s="234" t="s">
        <v>3222</v>
      </c>
      <c r="G342" s="43"/>
      <c r="H342" s="43"/>
      <c r="I342" s="230"/>
      <c r="J342" s="43"/>
      <c r="K342" s="43"/>
      <c r="L342" s="47"/>
      <c r="M342" s="231"/>
      <c r="N342" s="232"/>
      <c r="O342" s="87"/>
      <c r="P342" s="87"/>
      <c r="Q342" s="87"/>
      <c r="R342" s="87"/>
      <c r="S342" s="87"/>
      <c r="T342" s="88"/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T342" s="20" t="s">
        <v>197</v>
      </c>
      <c r="AU342" s="20" t="s">
        <v>80</v>
      </c>
    </row>
    <row r="343" s="2" customFormat="1" ht="16.5" customHeight="1">
      <c r="A343" s="41"/>
      <c r="B343" s="42"/>
      <c r="C343" s="215" t="s">
        <v>994</v>
      </c>
      <c r="D343" s="215" t="s">
        <v>188</v>
      </c>
      <c r="E343" s="216" t="s">
        <v>3223</v>
      </c>
      <c r="F343" s="217" t="s">
        <v>3224</v>
      </c>
      <c r="G343" s="218" t="s">
        <v>322</v>
      </c>
      <c r="H343" s="219">
        <v>1</v>
      </c>
      <c r="I343" s="220"/>
      <c r="J343" s="221">
        <f>ROUND(I343*H343,2)</f>
        <v>0</v>
      </c>
      <c r="K343" s="217" t="s">
        <v>192</v>
      </c>
      <c r="L343" s="47"/>
      <c r="M343" s="222" t="s">
        <v>19</v>
      </c>
      <c r="N343" s="223" t="s">
        <v>44</v>
      </c>
      <c r="O343" s="87"/>
      <c r="P343" s="224">
        <f>O343*H343</f>
        <v>0</v>
      </c>
      <c r="Q343" s="224">
        <v>0</v>
      </c>
      <c r="R343" s="224">
        <f>Q343*H343</f>
        <v>0</v>
      </c>
      <c r="S343" s="224">
        <v>0</v>
      </c>
      <c r="T343" s="225">
        <f>S343*H343</f>
        <v>0</v>
      </c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R343" s="226" t="s">
        <v>280</v>
      </c>
      <c r="AT343" s="226" t="s">
        <v>188</v>
      </c>
      <c r="AU343" s="226" t="s">
        <v>80</v>
      </c>
      <c r="AY343" s="20" t="s">
        <v>185</v>
      </c>
      <c r="BE343" s="227">
        <f>IF(N343="základní",J343,0)</f>
        <v>0</v>
      </c>
      <c r="BF343" s="227">
        <f>IF(N343="snížená",J343,0)</f>
        <v>0</v>
      </c>
      <c r="BG343" s="227">
        <f>IF(N343="zákl. přenesená",J343,0)</f>
        <v>0</v>
      </c>
      <c r="BH343" s="227">
        <f>IF(N343="sníž. přenesená",J343,0)</f>
        <v>0</v>
      </c>
      <c r="BI343" s="227">
        <f>IF(N343="nulová",J343,0)</f>
        <v>0</v>
      </c>
      <c r="BJ343" s="20" t="s">
        <v>80</v>
      </c>
      <c r="BK343" s="227">
        <f>ROUND(I343*H343,2)</f>
        <v>0</v>
      </c>
      <c r="BL343" s="20" t="s">
        <v>280</v>
      </c>
      <c r="BM343" s="226" t="s">
        <v>3225</v>
      </c>
    </row>
    <row r="344" s="2" customFormat="1">
      <c r="A344" s="41"/>
      <c r="B344" s="42"/>
      <c r="C344" s="43"/>
      <c r="D344" s="228" t="s">
        <v>195</v>
      </c>
      <c r="E344" s="43"/>
      <c r="F344" s="229" t="s">
        <v>3226</v>
      </c>
      <c r="G344" s="43"/>
      <c r="H344" s="43"/>
      <c r="I344" s="230"/>
      <c r="J344" s="43"/>
      <c r="K344" s="43"/>
      <c r="L344" s="47"/>
      <c r="M344" s="231"/>
      <c r="N344" s="232"/>
      <c r="O344" s="87"/>
      <c r="P344" s="87"/>
      <c r="Q344" s="87"/>
      <c r="R344" s="87"/>
      <c r="S344" s="87"/>
      <c r="T344" s="88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T344" s="20" t="s">
        <v>195</v>
      </c>
      <c r="AU344" s="20" t="s">
        <v>80</v>
      </c>
    </row>
    <row r="345" s="2" customFormat="1">
      <c r="A345" s="41"/>
      <c r="B345" s="42"/>
      <c r="C345" s="43"/>
      <c r="D345" s="233" t="s">
        <v>197</v>
      </c>
      <c r="E345" s="43"/>
      <c r="F345" s="234" t="s">
        <v>3227</v>
      </c>
      <c r="G345" s="43"/>
      <c r="H345" s="43"/>
      <c r="I345" s="230"/>
      <c r="J345" s="43"/>
      <c r="K345" s="43"/>
      <c r="L345" s="47"/>
      <c r="M345" s="231"/>
      <c r="N345" s="232"/>
      <c r="O345" s="87"/>
      <c r="P345" s="87"/>
      <c r="Q345" s="87"/>
      <c r="R345" s="87"/>
      <c r="S345" s="87"/>
      <c r="T345" s="88"/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T345" s="20" t="s">
        <v>197</v>
      </c>
      <c r="AU345" s="20" t="s">
        <v>80</v>
      </c>
    </row>
    <row r="346" s="2" customFormat="1" ht="16.5" customHeight="1">
      <c r="A346" s="41"/>
      <c r="B346" s="42"/>
      <c r="C346" s="271" t="s">
        <v>1000</v>
      </c>
      <c r="D346" s="271" t="s">
        <v>491</v>
      </c>
      <c r="E346" s="272" t="s">
        <v>3228</v>
      </c>
      <c r="F346" s="273" t="s">
        <v>3229</v>
      </c>
      <c r="G346" s="274" t="s">
        <v>322</v>
      </c>
      <c r="H346" s="275">
        <v>1</v>
      </c>
      <c r="I346" s="276"/>
      <c r="J346" s="277">
        <f>ROUND(I346*H346,2)</f>
        <v>0</v>
      </c>
      <c r="K346" s="273" t="s">
        <v>192</v>
      </c>
      <c r="L346" s="278"/>
      <c r="M346" s="279" t="s">
        <v>19</v>
      </c>
      <c r="N346" s="280" t="s">
        <v>44</v>
      </c>
      <c r="O346" s="87"/>
      <c r="P346" s="224">
        <f>O346*H346</f>
        <v>0</v>
      </c>
      <c r="Q346" s="224">
        <v>0.0030000000000000001</v>
      </c>
      <c r="R346" s="224">
        <f>Q346*H346</f>
        <v>0.0030000000000000001</v>
      </c>
      <c r="S346" s="224">
        <v>0</v>
      </c>
      <c r="T346" s="225">
        <f>S346*H346</f>
        <v>0</v>
      </c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R346" s="226" t="s">
        <v>415</v>
      </c>
      <c r="AT346" s="226" t="s">
        <v>491</v>
      </c>
      <c r="AU346" s="226" t="s">
        <v>80</v>
      </c>
      <c r="AY346" s="20" t="s">
        <v>185</v>
      </c>
      <c r="BE346" s="227">
        <f>IF(N346="základní",J346,0)</f>
        <v>0</v>
      </c>
      <c r="BF346" s="227">
        <f>IF(N346="snížená",J346,0)</f>
        <v>0</v>
      </c>
      <c r="BG346" s="227">
        <f>IF(N346="zákl. přenesená",J346,0)</f>
        <v>0</v>
      </c>
      <c r="BH346" s="227">
        <f>IF(N346="sníž. přenesená",J346,0)</f>
        <v>0</v>
      </c>
      <c r="BI346" s="227">
        <f>IF(N346="nulová",J346,0)</f>
        <v>0</v>
      </c>
      <c r="BJ346" s="20" t="s">
        <v>80</v>
      </c>
      <c r="BK346" s="227">
        <f>ROUND(I346*H346,2)</f>
        <v>0</v>
      </c>
      <c r="BL346" s="20" t="s">
        <v>280</v>
      </c>
      <c r="BM346" s="226" t="s">
        <v>3230</v>
      </c>
    </row>
    <row r="347" s="2" customFormat="1">
      <c r="A347" s="41"/>
      <c r="B347" s="42"/>
      <c r="C347" s="43"/>
      <c r="D347" s="228" t="s">
        <v>195</v>
      </c>
      <c r="E347" s="43"/>
      <c r="F347" s="229" t="s">
        <v>3229</v>
      </c>
      <c r="G347" s="43"/>
      <c r="H347" s="43"/>
      <c r="I347" s="230"/>
      <c r="J347" s="43"/>
      <c r="K347" s="43"/>
      <c r="L347" s="47"/>
      <c r="M347" s="231"/>
      <c r="N347" s="232"/>
      <c r="O347" s="87"/>
      <c r="P347" s="87"/>
      <c r="Q347" s="87"/>
      <c r="R347" s="87"/>
      <c r="S347" s="87"/>
      <c r="T347" s="88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T347" s="20" t="s">
        <v>195</v>
      </c>
      <c r="AU347" s="20" t="s">
        <v>80</v>
      </c>
    </row>
    <row r="348" s="2" customFormat="1" ht="16.5" customHeight="1">
      <c r="A348" s="41"/>
      <c r="B348" s="42"/>
      <c r="C348" s="215" t="s">
        <v>1005</v>
      </c>
      <c r="D348" s="215" t="s">
        <v>188</v>
      </c>
      <c r="E348" s="216" t="s">
        <v>1303</v>
      </c>
      <c r="F348" s="217" t="s">
        <v>1304</v>
      </c>
      <c r="G348" s="218" t="s">
        <v>322</v>
      </c>
      <c r="H348" s="219">
        <v>1</v>
      </c>
      <c r="I348" s="220"/>
      <c r="J348" s="221">
        <f>ROUND(I348*H348,2)</f>
        <v>0</v>
      </c>
      <c r="K348" s="217" t="s">
        <v>192</v>
      </c>
      <c r="L348" s="47"/>
      <c r="M348" s="222" t="s">
        <v>19</v>
      </c>
      <c r="N348" s="223" t="s">
        <v>44</v>
      </c>
      <c r="O348" s="87"/>
      <c r="P348" s="224">
        <f>O348*H348</f>
        <v>0</v>
      </c>
      <c r="Q348" s="224">
        <v>0</v>
      </c>
      <c r="R348" s="224">
        <f>Q348*H348</f>
        <v>0</v>
      </c>
      <c r="S348" s="224">
        <v>0</v>
      </c>
      <c r="T348" s="225">
        <f>S348*H348</f>
        <v>0</v>
      </c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R348" s="226" t="s">
        <v>280</v>
      </c>
      <c r="AT348" s="226" t="s">
        <v>188</v>
      </c>
      <c r="AU348" s="226" t="s">
        <v>80</v>
      </c>
      <c r="AY348" s="20" t="s">
        <v>185</v>
      </c>
      <c r="BE348" s="227">
        <f>IF(N348="základní",J348,0)</f>
        <v>0</v>
      </c>
      <c r="BF348" s="227">
        <f>IF(N348="snížená",J348,0)</f>
        <v>0</v>
      </c>
      <c r="BG348" s="227">
        <f>IF(N348="zákl. přenesená",J348,0)</f>
        <v>0</v>
      </c>
      <c r="BH348" s="227">
        <f>IF(N348="sníž. přenesená",J348,0)</f>
        <v>0</v>
      </c>
      <c r="BI348" s="227">
        <f>IF(N348="nulová",J348,0)</f>
        <v>0</v>
      </c>
      <c r="BJ348" s="20" t="s">
        <v>80</v>
      </c>
      <c r="BK348" s="227">
        <f>ROUND(I348*H348,2)</f>
        <v>0</v>
      </c>
      <c r="BL348" s="20" t="s">
        <v>280</v>
      </c>
      <c r="BM348" s="226" t="s">
        <v>3231</v>
      </c>
    </row>
    <row r="349" s="2" customFormat="1">
      <c r="A349" s="41"/>
      <c r="B349" s="42"/>
      <c r="C349" s="43"/>
      <c r="D349" s="228" t="s">
        <v>195</v>
      </c>
      <c r="E349" s="43"/>
      <c r="F349" s="229" t="s">
        <v>1306</v>
      </c>
      <c r="G349" s="43"/>
      <c r="H349" s="43"/>
      <c r="I349" s="230"/>
      <c r="J349" s="43"/>
      <c r="K349" s="43"/>
      <c r="L349" s="47"/>
      <c r="M349" s="231"/>
      <c r="N349" s="232"/>
      <c r="O349" s="87"/>
      <c r="P349" s="87"/>
      <c r="Q349" s="87"/>
      <c r="R349" s="87"/>
      <c r="S349" s="87"/>
      <c r="T349" s="88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T349" s="20" t="s">
        <v>195</v>
      </c>
      <c r="AU349" s="20" t="s">
        <v>80</v>
      </c>
    </row>
    <row r="350" s="2" customFormat="1">
      <c r="A350" s="41"/>
      <c r="B350" s="42"/>
      <c r="C350" s="43"/>
      <c r="D350" s="233" t="s">
        <v>197</v>
      </c>
      <c r="E350" s="43"/>
      <c r="F350" s="234" t="s">
        <v>1307</v>
      </c>
      <c r="G350" s="43"/>
      <c r="H350" s="43"/>
      <c r="I350" s="230"/>
      <c r="J350" s="43"/>
      <c r="K350" s="43"/>
      <c r="L350" s="47"/>
      <c r="M350" s="231"/>
      <c r="N350" s="232"/>
      <c r="O350" s="87"/>
      <c r="P350" s="87"/>
      <c r="Q350" s="87"/>
      <c r="R350" s="87"/>
      <c r="S350" s="87"/>
      <c r="T350" s="88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T350" s="20" t="s">
        <v>197</v>
      </c>
      <c r="AU350" s="20" t="s">
        <v>80</v>
      </c>
    </row>
    <row r="351" s="2" customFormat="1" ht="16.5" customHeight="1">
      <c r="A351" s="41"/>
      <c r="B351" s="42"/>
      <c r="C351" s="271" t="s">
        <v>1013</v>
      </c>
      <c r="D351" s="271" t="s">
        <v>491</v>
      </c>
      <c r="E351" s="272" t="s">
        <v>1308</v>
      </c>
      <c r="F351" s="273" t="s">
        <v>1309</v>
      </c>
      <c r="G351" s="274" t="s">
        <v>322</v>
      </c>
      <c r="H351" s="275">
        <v>1</v>
      </c>
      <c r="I351" s="276"/>
      <c r="J351" s="277">
        <f>ROUND(I351*H351,2)</f>
        <v>0</v>
      </c>
      <c r="K351" s="273" t="s">
        <v>192</v>
      </c>
      <c r="L351" s="278"/>
      <c r="M351" s="279" t="s">
        <v>19</v>
      </c>
      <c r="N351" s="280" t="s">
        <v>44</v>
      </c>
      <c r="O351" s="87"/>
      <c r="P351" s="224">
        <f>O351*H351</f>
        <v>0</v>
      </c>
      <c r="Q351" s="224">
        <v>0.00075000000000000002</v>
      </c>
      <c r="R351" s="224">
        <f>Q351*H351</f>
        <v>0.00075000000000000002</v>
      </c>
      <c r="S351" s="224">
        <v>0</v>
      </c>
      <c r="T351" s="225">
        <f>S351*H351</f>
        <v>0</v>
      </c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R351" s="226" t="s">
        <v>415</v>
      </c>
      <c r="AT351" s="226" t="s">
        <v>491</v>
      </c>
      <c r="AU351" s="226" t="s">
        <v>80</v>
      </c>
      <c r="AY351" s="20" t="s">
        <v>185</v>
      </c>
      <c r="BE351" s="227">
        <f>IF(N351="základní",J351,0)</f>
        <v>0</v>
      </c>
      <c r="BF351" s="227">
        <f>IF(N351="snížená",J351,0)</f>
        <v>0</v>
      </c>
      <c r="BG351" s="227">
        <f>IF(N351="zákl. přenesená",J351,0)</f>
        <v>0</v>
      </c>
      <c r="BH351" s="227">
        <f>IF(N351="sníž. přenesená",J351,0)</f>
        <v>0</v>
      </c>
      <c r="BI351" s="227">
        <f>IF(N351="nulová",J351,0)</f>
        <v>0</v>
      </c>
      <c r="BJ351" s="20" t="s">
        <v>80</v>
      </c>
      <c r="BK351" s="227">
        <f>ROUND(I351*H351,2)</f>
        <v>0</v>
      </c>
      <c r="BL351" s="20" t="s">
        <v>280</v>
      </c>
      <c r="BM351" s="226" t="s">
        <v>3232</v>
      </c>
    </row>
    <row r="352" s="2" customFormat="1">
      <c r="A352" s="41"/>
      <c r="B352" s="42"/>
      <c r="C352" s="43"/>
      <c r="D352" s="228" t="s">
        <v>195</v>
      </c>
      <c r="E352" s="43"/>
      <c r="F352" s="229" t="s">
        <v>1309</v>
      </c>
      <c r="G352" s="43"/>
      <c r="H352" s="43"/>
      <c r="I352" s="230"/>
      <c r="J352" s="43"/>
      <c r="K352" s="43"/>
      <c r="L352" s="47"/>
      <c r="M352" s="231"/>
      <c r="N352" s="232"/>
      <c r="O352" s="87"/>
      <c r="P352" s="87"/>
      <c r="Q352" s="87"/>
      <c r="R352" s="87"/>
      <c r="S352" s="87"/>
      <c r="T352" s="88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T352" s="20" t="s">
        <v>195</v>
      </c>
      <c r="AU352" s="20" t="s">
        <v>80</v>
      </c>
    </row>
    <row r="353" s="2" customFormat="1" ht="16.5" customHeight="1">
      <c r="A353" s="41"/>
      <c r="B353" s="42"/>
      <c r="C353" s="215" t="s">
        <v>1032</v>
      </c>
      <c r="D353" s="215" t="s">
        <v>188</v>
      </c>
      <c r="E353" s="216" t="s">
        <v>1311</v>
      </c>
      <c r="F353" s="217" t="s">
        <v>1312</v>
      </c>
      <c r="G353" s="218" t="s">
        <v>322</v>
      </c>
      <c r="H353" s="219">
        <v>1</v>
      </c>
      <c r="I353" s="220"/>
      <c r="J353" s="221">
        <f>ROUND(I353*H353,2)</f>
        <v>0</v>
      </c>
      <c r="K353" s="217" t="s">
        <v>192</v>
      </c>
      <c r="L353" s="47"/>
      <c r="M353" s="222" t="s">
        <v>19</v>
      </c>
      <c r="N353" s="223" t="s">
        <v>44</v>
      </c>
      <c r="O353" s="87"/>
      <c r="P353" s="224">
        <f>O353*H353</f>
        <v>0</v>
      </c>
      <c r="Q353" s="224">
        <v>0</v>
      </c>
      <c r="R353" s="224">
        <f>Q353*H353</f>
        <v>0</v>
      </c>
      <c r="S353" s="224">
        <v>0</v>
      </c>
      <c r="T353" s="225">
        <f>S353*H353</f>
        <v>0</v>
      </c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R353" s="226" t="s">
        <v>280</v>
      </c>
      <c r="AT353" s="226" t="s">
        <v>188</v>
      </c>
      <c r="AU353" s="226" t="s">
        <v>80</v>
      </c>
      <c r="AY353" s="20" t="s">
        <v>185</v>
      </c>
      <c r="BE353" s="227">
        <f>IF(N353="základní",J353,0)</f>
        <v>0</v>
      </c>
      <c r="BF353" s="227">
        <f>IF(N353="snížená",J353,0)</f>
        <v>0</v>
      </c>
      <c r="BG353" s="227">
        <f>IF(N353="zákl. přenesená",J353,0)</f>
        <v>0</v>
      </c>
      <c r="BH353" s="227">
        <f>IF(N353="sníž. přenesená",J353,0)</f>
        <v>0</v>
      </c>
      <c r="BI353" s="227">
        <f>IF(N353="nulová",J353,0)</f>
        <v>0</v>
      </c>
      <c r="BJ353" s="20" t="s">
        <v>80</v>
      </c>
      <c r="BK353" s="227">
        <f>ROUND(I353*H353,2)</f>
        <v>0</v>
      </c>
      <c r="BL353" s="20" t="s">
        <v>280</v>
      </c>
      <c r="BM353" s="226" t="s">
        <v>3233</v>
      </c>
    </row>
    <row r="354" s="2" customFormat="1">
      <c r="A354" s="41"/>
      <c r="B354" s="42"/>
      <c r="C354" s="43"/>
      <c r="D354" s="228" t="s">
        <v>195</v>
      </c>
      <c r="E354" s="43"/>
      <c r="F354" s="229" t="s">
        <v>1314</v>
      </c>
      <c r="G354" s="43"/>
      <c r="H354" s="43"/>
      <c r="I354" s="230"/>
      <c r="J354" s="43"/>
      <c r="K354" s="43"/>
      <c r="L354" s="47"/>
      <c r="M354" s="231"/>
      <c r="N354" s="232"/>
      <c r="O354" s="87"/>
      <c r="P354" s="87"/>
      <c r="Q354" s="87"/>
      <c r="R354" s="87"/>
      <c r="S354" s="87"/>
      <c r="T354" s="88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T354" s="20" t="s">
        <v>195</v>
      </c>
      <c r="AU354" s="20" t="s">
        <v>80</v>
      </c>
    </row>
    <row r="355" s="2" customFormat="1">
      <c r="A355" s="41"/>
      <c r="B355" s="42"/>
      <c r="C355" s="43"/>
      <c r="D355" s="233" t="s">
        <v>197</v>
      </c>
      <c r="E355" s="43"/>
      <c r="F355" s="234" t="s">
        <v>1315</v>
      </c>
      <c r="G355" s="43"/>
      <c r="H355" s="43"/>
      <c r="I355" s="230"/>
      <c r="J355" s="43"/>
      <c r="K355" s="43"/>
      <c r="L355" s="47"/>
      <c r="M355" s="231"/>
      <c r="N355" s="232"/>
      <c r="O355" s="87"/>
      <c r="P355" s="87"/>
      <c r="Q355" s="87"/>
      <c r="R355" s="87"/>
      <c r="S355" s="87"/>
      <c r="T355" s="88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197</v>
      </c>
      <c r="AU355" s="20" t="s">
        <v>80</v>
      </c>
    </row>
    <row r="356" s="2" customFormat="1" ht="16.5" customHeight="1">
      <c r="A356" s="41"/>
      <c r="B356" s="42"/>
      <c r="C356" s="271" t="s">
        <v>1039</v>
      </c>
      <c r="D356" s="271" t="s">
        <v>491</v>
      </c>
      <c r="E356" s="272" t="s">
        <v>1316</v>
      </c>
      <c r="F356" s="273" t="s">
        <v>1317</v>
      </c>
      <c r="G356" s="274" t="s">
        <v>322</v>
      </c>
      <c r="H356" s="275">
        <v>1</v>
      </c>
      <c r="I356" s="276"/>
      <c r="J356" s="277">
        <f>ROUND(I356*H356,2)</f>
        <v>0</v>
      </c>
      <c r="K356" s="273" t="s">
        <v>192</v>
      </c>
      <c r="L356" s="278"/>
      <c r="M356" s="279" t="s">
        <v>19</v>
      </c>
      <c r="N356" s="280" t="s">
        <v>44</v>
      </c>
      <c r="O356" s="87"/>
      <c r="P356" s="224">
        <f>O356*H356</f>
        <v>0</v>
      </c>
      <c r="Q356" s="224">
        <v>0.00075000000000000002</v>
      </c>
      <c r="R356" s="224">
        <f>Q356*H356</f>
        <v>0.00075000000000000002</v>
      </c>
      <c r="S356" s="224">
        <v>0</v>
      </c>
      <c r="T356" s="225">
        <f>S356*H356</f>
        <v>0</v>
      </c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R356" s="226" t="s">
        <v>415</v>
      </c>
      <c r="AT356" s="226" t="s">
        <v>491</v>
      </c>
      <c r="AU356" s="226" t="s">
        <v>80</v>
      </c>
      <c r="AY356" s="20" t="s">
        <v>185</v>
      </c>
      <c r="BE356" s="227">
        <f>IF(N356="základní",J356,0)</f>
        <v>0</v>
      </c>
      <c r="BF356" s="227">
        <f>IF(N356="snížená",J356,0)</f>
        <v>0</v>
      </c>
      <c r="BG356" s="227">
        <f>IF(N356="zákl. přenesená",J356,0)</f>
        <v>0</v>
      </c>
      <c r="BH356" s="227">
        <f>IF(N356="sníž. přenesená",J356,0)</f>
        <v>0</v>
      </c>
      <c r="BI356" s="227">
        <f>IF(N356="nulová",J356,0)</f>
        <v>0</v>
      </c>
      <c r="BJ356" s="20" t="s">
        <v>80</v>
      </c>
      <c r="BK356" s="227">
        <f>ROUND(I356*H356,2)</f>
        <v>0</v>
      </c>
      <c r="BL356" s="20" t="s">
        <v>280</v>
      </c>
      <c r="BM356" s="226" t="s">
        <v>3234</v>
      </c>
    </row>
    <row r="357" s="2" customFormat="1">
      <c r="A357" s="41"/>
      <c r="B357" s="42"/>
      <c r="C357" s="43"/>
      <c r="D357" s="228" t="s">
        <v>195</v>
      </c>
      <c r="E357" s="43"/>
      <c r="F357" s="229" t="s">
        <v>1317</v>
      </c>
      <c r="G357" s="43"/>
      <c r="H357" s="43"/>
      <c r="I357" s="230"/>
      <c r="J357" s="43"/>
      <c r="K357" s="43"/>
      <c r="L357" s="47"/>
      <c r="M357" s="231"/>
      <c r="N357" s="232"/>
      <c r="O357" s="87"/>
      <c r="P357" s="87"/>
      <c r="Q357" s="87"/>
      <c r="R357" s="87"/>
      <c r="S357" s="87"/>
      <c r="T357" s="88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T357" s="20" t="s">
        <v>195</v>
      </c>
      <c r="AU357" s="20" t="s">
        <v>80</v>
      </c>
    </row>
    <row r="358" s="2" customFormat="1" ht="16.5" customHeight="1">
      <c r="A358" s="41"/>
      <c r="B358" s="42"/>
      <c r="C358" s="215" t="s">
        <v>1045</v>
      </c>
      <c r="D358" s="215" t="s">
        <v>188</v>
      </c>
      <c r="E358" s="216" t="s">
        <v>1329</v>
      </c>
      <c r="F358" s="217" t="s">
        <v>1330</v>
      </c>
      <c r="G358" s="218" t="s">
        <v>279</v>
      </c>
      <c r="H358" s="219">
        <v>20</v>
      </c>
      <c r="I358" s="220"/>
      <c r="J358" s="221">
        <f>ROUND(I358*H358,2)</f>
        <v>0</v>
      </c>
      <c r="K358" s="217" t="s">
        <v>192</v>
      </c>
      <c r="L358" s="47"/>
      <c r="M358" s="222" t="s">
        <v>19</v>
      </c>
      <c r="N358" s="223" t="s">
        <v>44</v>
      </c>
      <c r="O358" s="87"/>
      <c r="P358" s="224">
        <f>O358*H358</f>
        <v>0</v>
      </c>
      <c r="Q358" s="224">
        <v>0.00024000000000000001</v>
      </c>
      <c r="R358" s="224">
        <f>Q358*H358</f>
        <v>0.0048000000000000004</v>
      </c>
      <c r="S358" s="224">
        <v>0</v>
      </c>
      <c r="T358" s="225">
        <f>S358*H358</f>
        <v>0</v>
      </c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R358" s="226" t="s">
        <v>280</v>
      </c>
      <c r="AT358" s="226" t="s">
        <v>188</v>
      </c>
      <c r="AU358" s="226" t="s">
        <v>80</v>
      </c>
      <c r="AY358" s="20" t="s">
        <v>185</v>
      </c>
      <c r="BE358" s="227">
        <f>IF(N358="základní",J358,0)</f>
        <v>0</v>
      </c>
      <c r="BF358" s="227">
        <f>IF(N358="snížená",J358,0)</f>
        <v>0</v>
      </c>
      <c r="BG358" s="227">
        <f>IF(N358="zákl. přenesená",J358,0)</f>
        <v>0</v>
      </c>
      <c r="BH358" s="227">
        <f>IF(N358="sníž. přenesená",J358,0)</f>
        <v>0</v>
      </c>
      <c r="BI358" s="227">
        <f>IF(N358="nulová",J358,0)</f>
        <v>0</v>
      </c>
      <c r="BJ358" s="20" t="s">
        <v>80</v>
      </c>
      <c r="BK358" s="227">
        <f>ROUND(I358*H358,2)</f>
        <v>0</v>
      </c>
      <c r="BL358" s="20" t="s">
        <v>280</v>
      </c>
      <c r="BM358" s="226" t="s">
        <v>3235</v>
      </c>
    </row>
    <row r="359" s="2" customFormat="1">
      <c r="A359" s="41"/>
      <c r="B359" s="42"/>
      <c r="C359" s="43"/>
      <c r="D359" s="228" t="s">
        <v>195</v>
      </c>
      <c r="E359" s="43"/>
      <c r="F359" s="229" t="s">
        <v>1332</v>
      </c>
      <c r="G359" s="43"/>
      <c r="H359" s="43"/>
      <c r="I359" s="230"/>
      <c r="J359" s="43"/>
      <c r="K359" s="43"/>
      <c r="L359" s="47"/>
      <c r="M359" s="231"/>
      <c r="N359" s="232"/>
      <c r="O359" s="87"/>
      <c r="P359" s="87"/>
      <c r="Q359" s="87"/>
      <c r="R359" s="87"/>
      <c r="S359" s="87"/>
      <c r="T359" s="88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T359" s="20" t="s">
        <v>195</v>
      </c>
      <c r="AU359" s="20" t="s">
        <v>80</v>
      </c>
    </row>
    <row r="360" s="2" customFormat="1">
      <c r="A360" s="41"/>
      <c r="B360" s="42"/>
      <c r="C360" s="43"/>
      <c r="D360" s="233" t="s">
        <v>197</v>
      </c>
      <c r="E360" s="43"/>
      <c r="F360" s="234" t="s">
        <v>1333</v>
      </c>
      <c r="G360" s="43"/>
      <c r="H360" s="43"/>
      <c r="I360" s="230"/>
      <c r="J360" s="43"/>
      <c r="K360" s="43"/>
      <c r="L360" s="47"/>
      <c r="M360" s="231"/>
      <c r="N360" s="232"/>
      <c r="O360" s="87"/>
      <c r="P360" s="87"/>
      <c r="Q360" s="87"/>
      <c r="R360" s="87"/>
      <c r="S360" s="87"/>
      <c r="T360" s="88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T360" s="20" t="s">
        <v>197</v>
      </c>
      <c r="AU360" s="20" t="s">
        <v>80</v>
      </c>
    </row>
    <row r="361" s="2" customFormat="1" ht="16.5" customHeight="1">
      <c r="A361" s="41"/>
      <c r="B361" s="42"/>
      <c r="C361" s="215" t="s">
        <v>609</v>
      </c>
      <c r="D361" s="215" t="s">
        <v>188</v>
      </c>
      <c r="E361" s="216" t="s">
        <v>3236</v>
      </c>
      <c r="F361" s="217" t="s">
        <v>3237</v>
      </c>
      <c r="G361" s="218" t="s">
        <v>322</v>
      </c>
      <c r="H361" s="219">
        <v>1</v>
      </c>
      <c r="I361" s="220"/>
      <c r="J361" s="221">
        <f>ROUND(I361*H361,2)</f>
        <v>0</v>
      </c>
      <c r="K361" s="217" t="s">
        <v>192</v>
      </c>
      <c r="L361" s="47"/>
      <c r="M361" s="222" t="s">
        <v>19</v>
      </c>
      <c r="N361" s="223" t="s">
        <v>44</v>
      </c>
      <c r="O361" s="87"/>
      <c r="P361" s="224">
        <f>O361*H361</f>
        <v>0</v>
      </c>
      <c r="Q361" s="224">
        <v>0.00059000000000000003</v>
      </c>
      <c r="R361" s="224">
        <f>Q361*H361</f>
        <v>0.00059000000000000003</v>
      </c>
      <c r="S361" s="224">
        <v>0</v>
      </c>
      <c r="T361" s="225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226" t="s">
        <v>280</v>
      </c>
      <c r="AT361" s="226" t="s">
        <v>188</v>
      </c>
      <c r="AU361" s="226" t="s">
        <v>80</v>
      </c>
      <c r="AY361" s="20" t="s">
        <v>185</v>
      </c>
      <c r="BE361" s="227">
        <f>IF(N361="základní",J361,0)</f>
        <v>0</v>
      </c>
      <c r="BF361" s="227">
        <f>IF(N361="snížená",J361,0)</f>
        <v>0</v>
      </c>
      <c r="BG361" s="227">
        <f>IF(N361="zákl. přenesená",J361,0)</f>
        <v>0</v>
      </c>
      <c r="BH361" s="227">
        <f>IF(N361="sníž. přenesená",J361,0)</f>
        <v>0</v>
      </c>
      <c r="BI361" s="227">
        <f>IF(N361="nulová",J361,0)</f>
        <v>0</v>
      </c>
      <c r="BJ361" s="20" t="s">
        <v>80</v>
      </c>
      <c r="BK361" s="227">
        <f>ROUND(I361*H361,2)</f>
        <v>0</v>
      </c>
      <c r="BL361" s="20" t="s">
        <v>280</v>
      </c>
      <c r="BM361" s="226" t="s">
        <v>3238</v>
      </c>
    </row>
    <row r="362" s="2" customFormat="1">
      <c r="A362" s="41"/>
      <c r="B362" s="42"/>
      <c r="C362" s="43"/>
      <c r="D362" s="228" t="s">
        <v>195</v>
      </c>
      <c r="E362" s="43"/>
      <c r="F362" s="229" t="s">
        <v>3239</v>
      </c>
      <c r="G362" s="43"/>
      <c r="H362" s="43"/>
      <c r="I362" s="230"/>
      <c r="J362" s="43"/>
      <c r="K362" s="43"/>
      <c r="L362" s="47"/>
      <c r="M362" s="231"/>
      <c r="N362" s="232"/>
      <c r="O362" s="87"/>
      <c r="P362" s="87"/>
      <c r="Q362" s="87"/>
      <c r="R362" s="87"/>
      <c r="S362" s="87"/>
      <c r="T362" s="88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T362" s="20" t="s">
        <v>195</v>
      </c>
      <c r="AU362" s="20" t="s">
        <v>80</v>
      </c>
    </row>
    <row r="363" s="2" customFormat="1">
      <c r="A363" s="41"/>
      <c r="B363" s="42"/>
      <c r="C363" s="43"/>
      <c r="D363" s="233" t="s">
        <v>197</v>
      </c>
      <c r="E363" s="43"/>
      <c r="F363" s="234" t="s">
        <v>3240</v>
      </c>
      <c r="G363" s="43"/>
      <c r="H363" s="43"/>
      <c r="I363" s="230"/>
      <c r="J363" s="43"/>
      <c r="K363" s="43"/>
      <c r="L363" s="47"/>
      <c r="M363" s="231"/>
      <c r="N363" s="232"/>
      <c r="O363" s="87"/>
      <c r="P363" s="87"/>
      <c r="Q363" s="87"/>
      <c r="R363" s="87"/>
      <c r="S363" s="87"/>
      <c r="T363" s="88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T363" s="20" t="s">
        <v>197</v>
      </c>
      <c r="AU363" s="20" t="s">
        <v>80</v>
      </c>
    </row>
    <row r="364" s="2" customFormat="1" ht="16.5" customHeight="1">
      <c r="A364" s="41"/>
      <c r="B364" s="42"/>
      <c r="C364" s="215" t="s">
        <v>622</v>
      </c>
      <c r="D364" s="215" t="s">
        <v>188</v>
      </c>
      <c r="E364" s="216" t="s">
        <v>1338</v>
      </c>
      <c r="F364" s="217" t="s">
        <v>1339</v>
      </c>
      <c r="G364" s="218" t="s">
        <v>279</v>
      </c>
      <c r="H364" s="219">
        <v>7</v>
      </c>
      <c r="I364" s="220"/>
      <c r="J364" s="221">
        <f>ROUND(I364*H364,2)</f>
        <v>0</v>
      </c>
      <c r="K364" s="217" t="s">
        <v>192</v>
      </c>
      <c r="L364" s="47"/>
      <c r="M364" s="222" t="s">
        <v>19</v>
      </c>
      <c r="N364" s="223" t="s">
        <v>44</v>
      </c>
      <c r="O364" s="87"/>
      <c r="P364" s="224">
        <f>O364*H364</f>
        <v>0</v>
      </c>
      <c r="Q364" s="224">
        <v>0.0018400000000000001</v>
      </c>
      <c r="R364" s="224">
        <f>Q364*H364</f>
        <v>0.012880000000000001</v>
      </c>
      <c r="S364" s="224">
        <v>0</v>
      </c>
      <c r="T364" s="225">
        <f>S364*H364</f>
        <v>0</v>
      </c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R364" s="226" t="s">
        <v>280</v>
      </c>
      <c r="AT364" s="226" t="s">
        <v>188</v>
      </c>
      <c r="AU364" s="226" t="s">
        <v>80</v>
      </c>
      <c r="AY364" s="20" t="s">
        <v>185</v>
      </c>
      <c r="BE364" s="227">
        <f>IF(N364="základní",J364,0)</f>
        <v>0</v>
      </c>
      <c r="BF364" s="227">
        <f>IF(N364="snížená",J364,0)</f>
        <v>0</v>
      </c>
      <c r="BG364" s="227">
        <f>IF(N364="zákl. přenesená",J364,0)</f>
        <v>0</v>
      </c>
      <c r="BH364" s="227">
        <f>IF(N364="sníž. přenesená",J364,0)</f>
        <v>0</v>
      </c>
      <c r="BI364" s="227">
        <f>IF(N364="nulová",J364,0)</f>
        <v>0</v>
      </c>
      <c r="BJ364" s="20" t="s">
        <v>80</v>
      </c>
      <c r="BK364" s="227">
        <f>ROUND(I364*H364,2)</f>
        <v>0</v>
      </c>
      <c r="BL364" s="20" t="s">
        <v>280</v>
      </c>
      <c r="BM364" s="226" t="s">
        <v>3241</v>
      </c>
    </row>
    <row r="365" s="2" customFormat="1">
      <c r="A365" s="41"/>
      <c r="B365" s="42"/>
      <c r="C365" s="43"/>
      <c r="D365" s="228" t="s">
        <v>195</v>
      </c>
      <c r="E365" s="43"/>
      <c r="F365" s="229" t="s">
        <v>1341</v>
      </c>
      <c r="G365" s="43"/>
      <c r="H365" s="43"/>
      <c r="I365" s="230"/>
      <c r="J365" s="43"/>
      <c r="K365" s="43"/>
      <c r="L365" s="47"/>
      <c r="M365" s="231"/>
      <c r="N365" s="232"/>
      <c r="O365" s="87"/>
      <c r="P365" s="87"/>
      <c r="Q365" s="87"/>
      <c r="R365" s="87"/>
      <c r="S365" s="87"/>
      <c r="T365" s="88"/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T365" s="20" t="s">
        <v>195</v>
      </c>
      <c r="AU365" s="20" t="s">
        <v>80</v>
      </c>
    </row>
    <row r="366" s="2" customFormat="1">
      <c r="A366" s="41"/>
      <c r="B366" s="42"/>
      <c r="C366" s="43"/>
      <c r="D366" s="233" t="s">
        <v>197</v>
      </c>
      <c r="E366" s="43"/>
      <c r="F366" s="234" t="s">
        <v>1342</v>
      </c>
      <c r="G366" s="43"/>
      <c r="H366" s="43"/>
      <c r="I366" s="230"/>
      <c r="J366" s="43"/>
      <c r="K366" s="43"/>
      <c r="L366" s="47"/>
      <c r="M366" s="231"/>
      <c r="N366" s="232"/>
      <c r="O366" s="87"/>
      <c r="P366" s="87"/>
      <c r="Q366" s="87"/>
      <c r="R366" s="87"/>
      <c r="S366" s="87"/>
      <c r="T366" s="88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T366" s="20" t="s">
        <v>197</v>
      </c>
      <c r="AU366" s="20" t="s">
        <v>80</v>
      </c>
    </row>
    <row r="367" s="2" customFormat="1" ht="16.5" customHeight="1">
      <c r="A367" s="41"/>
      <c r="B367" s="42"/>
      <c r="C367" s="215" t="s">
        <v>626</v>
      </c>
      <c r="D367" s="215" t="s">
        <v>188</v>
      </c>
      <c r="E367" s="216" t="s">
        <v>3242</v>
      </c>
      <c r="F367" s="217" t="s">
        <v>3243</v>
      </c>
      <c r="G367" s="218" t="s">
        <v>279</v>
      </c>
      <c r="H367" s="219">
        <v>9</v>
      </c>
      <c r="I367" s="220"/>
      <c r="J367" s="221">
        <f>ROUND(I367*H367,2)</f>
        <v>0</v>
      </c>
      <c r="K367" s="217" t="s">
        <v>192</v>
      </c>
      <c r="L367" s="47"/>
      <c r="M367" s="222" t="s">
        <v>19</v>
      </c>
      <c r="N367" s="223" t="s">
        <v>44</v>
      </c>
      <c r="O367" s="87"/>
      <c r="P367" s="224">
        <f>O367*H367</f>
        <v>0</v>
      </c>
      <c r="Q367" s="224">
        <v>0.00214</v>
      </c>
      <c r="R367" s="224">
        <f>Q367*H367</f>
        <v>0.019259999999999999</v>
      </c>
      <c r="S367" s="224">
        <v>0</v>
      </c>
      <c r="T367" s="225">
        <f>S367*H367</f>
        <v>0</v>
      </c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R367" s="226" t="s">
        <v>280</v>
      </c>
      <c r="AT367" s="226" t="s">
        <v>188</v>
      </c>
      <c r="AU367" s="226" t="s">
        <v>80</v>
      </c>
      <c r="AY367" s="20" t="s">
        <v>185</v>
      </c>
      <c r="BE367" s="227">
        <f>IF(N367="základní",J367,0)</f>
        <v>0</v>
      </c>
      <c r="BF367" s="227">
        <f>IF(N367="snížená",J367,0)</f>
        <v>0</v>
      </c>
      <c r="BG367" s="227">
        <f>IF(N367="zákl. přenesená",J367,0)</f>
        <v>0</v>
      </c>
      <c r="BH367" s="227">
        <f>IF(N367="sníž. přenesená",J367,0)</f>
        <v>0</v>
      </c>
      <c r="BI367" s="227">
        <f>IF(N367="nulová",J367,0)</f>
        <v>0</v>
      </c>
      <c r="BJ367" s="20" t="s">
        <v>80</v>
      </c>
      <c r="BK367" s="227">
        <f>ROUND(I367*H367,2)</f>
        <v>0</v>
      </c>
      <c r="BL367" s="20" t="s">
        <v>280</v>
      </c>
      <c r="BM367" s="226" t="s">
        <v>3244</v>
      </c>
    </row>
    <row r="368" s="2" customFormat="1">
      <c r="A368" s="41"/>
      <c r="B368" s="42"/>
      <c r="C368" s="43"/>
      <c r="D368" s="228" t="s">
        <v>195</v>
      </c>
      <c r="E368" s="43"/>
      <c r="F368" s="229" t="s">
        <v>3245</v>
      </c>
      <c r="G368" s="43"/>
      <c r="H368" s="43"/>
      <c r="I368" s="230"/>
      <c r="J368" s="43"/>
      <c r="K368" s="43"/>
      <c r="L368" s="47"/>
      <c r="M368" s="231"/>
      <c r="N368" s="232"/>
      <c r="O368" s="87"/>
      <c r="P368" s="87"/>
      <c r="Q368" s="87"/>
      <c r="R368" s="87"/>
      <c r="S368" s="87"/>
      <c r="T368" s="88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T368" s="20" t="s">
        <v>195</v>
      </c>
      <c r="AU368" s="20" t="s">
        <v>80</v>
      </c>
    </row>
    <row r="369" s="2" customFormat="1">
      <c r="A369" s="41"/>
      <c r="B369" s="42"/>
      <c r="C369" s="43"/>
      <c r="D369" s="233" t="s">
        <v>197</v>
      </c>
      <c r="E369" s="43"/>
      <c r="F369" s="234" t="s">
        <v>3246</v>
      </c>
      <c r="G369" s="43"/>
      <c r="H369" s="43"/>
      <c r="I369" s="230"/>
      <c r="J369" s="43"/>
      <c r="K369" s="43"/>
      <c r="L369" s="47"/>
      <c r="M369" s="231"/>
      <c r="N369" s="232"/>
      <c r="O369" s="87"/>
      <c r="P369" s="87"/>
      <c r="Q369" s="87"/>
      <c r="R369" s="87"/>
      <c r="S369" s="87"/>
      <c r="T369" s="88"/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T369" s="20" t="s">
        <v>197</v>
      </c>
      <c r="AU369" s="20" t="s">
        <v>80</v>
      </c>
    </row>
    <row r="370" s="2" customFormat="1" ht="16.5" customHeight="1">
      <c r="A370" s="41"/>
      <c r="B370" s="42"/>
      <c r="C370" s="215" t="s">
        <v>630</v>
      </c>
      <c r="D370" s="215" t="s">
        <v>188</v>
      </c>
      <c r="E370" s="216" t="s">
        <v>3247</v>
      </c>
      <c r="F370" s="217" t="s">
        <v>3248</v>
      </c>
      <c r="G370" s="218" t="s">
        <v>322</v>
      </c>
      <c r="H370" s="219">
        <v>1</v>
      </c>
      <c r="I370" s="220"/>
      <c r="J370" s="221">
        <f>ROUND(I370*H370,2)</f>
        <v>0</v>
      </c>
      <c r="K370" s="217" t="s">
        <v>192</v>
      </c>
      <c r="L370" s="47"/>
      <c r="M370" s="222" t="s">
        <v>19</v>
      </c>
      <c r="N370" s="223" t="s">
        <v>44</v>
      </c>
      <c r="O370" s="87"/>
      <c r="P370" s="224">
        <f>O370*H370</f>
        <v>0</v>
      </c>
      <c r="Q370" s="224">
        <v>0.00075000000000000002</v>
      </c>
      <c r="R370" s="224">
        <f>Q370*H370</f>
        <v>0.00075000000000000002</v>
      </c>
      <c r="S370" s="224">
        <v>0</v>
      </c>
      <c r="T370" s="225">
        <f>S370*H370</f>
        <v>0</v>
      </c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R370" s="226" t="s">
        <v>280</v>
      </c>
      <c r="AT370" s="226" t="s">
        <v>188</v>
      </c>
      <c r="AU370" s="226" t="s">
        <v>80</v>
      </c>
      <c r="AY370" s="20" t="s">
        <v>185</v>
      </c>
      <c r="BE370" s="227">
        <f>IF(N370="základní",J370,0)</f>
        <v>0</v>
      </c>
      <c r="BF370" s="227">
        <f>IF(N370="snížená",J370,0)</f>
        <v>0</v>
      </c>
      <c r="BG370" s="227">
        <f>IF(N370="zákl. přenesená",J370,0)</f>
        <v>0</v>
      </c>
      <c r="BH370" s="227">
        <f>IF(N370="sníž. přenesená",J370,0)</f>
        <v>0</v>
      </c>
      <c r="BI370" s="227">
        <f>IF(N370="nulová",J370,0)</f>
        <v>0</v>
      </c>
      <c r="BJ370" s="20" t="s">
        <v>80</v>
      </c>
      <c r="BK370" s="227">
        <f>ROUND(I370*H370,2)</f>
        <v>0</v>
      </c>
      <c r="BL370" s="20" t="s">
        <v>280</v>
      </c>
      <c r="BM370" s="226" t="s">
        <v>3249</v>
      </c>
    </row>
    <row r="371" s="2" customFormat="1">
      <c r="A371" s="41"/>
      <c r="B371" s="42"/>
      <c r="C371" s="43"/>
      <c r="D371" s="228" t="s">
        <v>195</v>
      </c>
      <c r="E371" s="43"/>
      <c r="F371" s="229" t="s">
        <v>3250</v>
      </c>
      <c r="G371" s="43"/>
      <c r="H371" s="43"/>
      <c r="I371" s="230"/>
      <c r="J371" s="43"/>
      <c r="K371" s="43"/>
      <c r="L371" s="47"/>
      <c r="M371" s="231"/>
      <c r="N371" s="232"/>
      <c r="O371" s="87"/>
      <c r="P371" s="87"/>
      <c r="Q371" s="87"/>
      <c r="R371" s="87"/>
      <c r="S371" s="87"/>
      <c r="T371" s="88"/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T371" s="20" t="s">
        <v>195</v>
      </c>
      <c r="AU371" s="20" t="s">
        <v>80</v>
      </c>
    </row>
    <row r="372" s="2" customFormat="1">
      <c r="A372" s="41"/>
      <c r="B372" s="42"/>
      <c r="C372" s="43"/>
      <c r="D372" s="233" t="s">
        <v>197</v>
      </c>
      <c r="E372" s="43"/>
      <c r="F372" s="234" t="s">
        <v>3251</v>
      </c>
      <c r="G372" s="43"/>
      <c r="H372" s="43"/>
      <c r="I372" s="230"/>
      <c r="J372" s="43"/>
      <c r="K372" s="43"/>
      <c r="L372" s="47"/>
      <c r="M372" s="231"/>
      <c r="N372" s="232"/>
      <c r="O372" s="87"/>
      <c r="P372" s="87"/>
      <c r="Q372" s="87"/>
      <c r="R372" s="87"/>
      <c r="S372" s="87"/>
      <c r="T372" s="88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T372" s="20" t="s">
        <v>197</v>
      </c>
      <c r="AU372" s="20" t="s">
        <v>80</v>
      </c>
    </row>
    <row r="373" s="2" customFormat="1" ht="16.5" customHeight="1">
      <c r="A373" s="41"/>
      <c r="B373" s="42"/>
      <c r="C373" s="215" t="s">
        <v>864</v>
      </c>
      <c r="D373" s="215" t="s">
        <v>188</v>
      </c>
      <c r="E373" s="216" t="s">
        <v>1343</v>
      </c>
      <c r="F373" s="217" t="s">
        <v>1344</v>
      </c>
      <c r="G373" s="218" t="s">
        <v>249</v>
      </c>
      <c r="H373" s="219">
        <v>0.28699999999999998</v>
      </c>
      <c r="I373" s="220"/>
      <c r="J373" s="221">
        <f>ROUND(I373*H373,2)</f>
        <v>0</v>
      </c>
      <c r="K373" s="217" t="s">
        <v>192</v>
      </c>
      <c r="L373" s="47"/>
      <c r="M373" s="222" t="s">
        <v>19</v>
      </c>
      <c r="N373" s="223" t="s">
        <v>44</v>
      </c>
      <c r="O373" s="87"/>
      <c r="P373" s="224">
        <f>O373*H373</f>
        <v>0</v>
      </c>
      <c r="Q373" s="224">
        <v>0</v>
      </c>
      <c r="R373" s="224">
        <f>Q373*H373</f>
        <v>0</v>
      </c>
      <c r="S373" s="224">
        <v>0</v>
      </c>
      <c r="T373" s="225">
        <f>S373*H373</f>
        <v>0</v>
      </c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R373" s="226" t="s">
        <v>280</v>
      </c>
      <c r="AT373" s="226" t="s">
        <v>188</v>
      </c>
      <c r="AU373" s="226" t="s">
        <v>80</v>
      </c>
      <c r="AY373" s="20" t="s">
        <v>185</v>
      </c>
      <c r="BE373" s="227">
        <f>IF(N373="základní",J373,0)</f>
        <v>0</v>
      </c>
      <c r="BF373" s="227">
        <f>IF(N373="snížená",J373,0)</f>
        <v>0</v>
      </c>
      <c r="BG373" s="227">
        <f>IF(N373="zákl. přenesená",J373,0)</f>
        <v>0</v>
      </c>
      <c r="BH373" s="227">
        <f>IF(N373="sníž. přenesená",J373,0)</f>
        <v>0</v>
      </c>
      <c r="BI373" s="227">
        <f>IF(N373="nulová",J373,0)</f>
        <v>0</v>
      </c>
      <c r="BJ373" s="20" t="s">
        <v>80</v>
      </c>
      <c r="BK373" s="227">
        <f>ROUND(I373*H373,2)</f>
        <v>0</v>
      </c>
      <c r="BL373" s="20" t="s">
        <v>280</v>
      </c>
      <c r="BM373" s="226" t="s">
        <v>3252</v>
      </c>
    </row>
    <row r="374" s="2" customFormat="1">
      <c r="A374" s="41"/>
      <c r="B374" s="42"/>
      <c r="C374" s="43"/>
      <c r="D374" s="228" t="s">
        <v>195</v>
      </c>
      <c r="E374" s="43"/>
      <c r="F374" s="229" t="s">
        <v>1346</v>
      </c>
      <c r="G374" s="43"/>
      <c r="H374" s="43"/>
      <c r="I374" s="230"/>
      <c r="J374" s="43"/>
      <c r="K374" s="43"/>
      <c r="L374" s="47"/>
      <c r="M374" s="231"/>
      <c r="N374" s="232"/>
      <c r="O374" s="87"/>
      <c r="P374" s="87"/>
      <c r="Q374" s="87"/>
      <c r="R374" s="87"/>
      <c r="S374" s="87"/>
      <c r="T374" s="88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T374" s="20" t="s">
        <v>195</v>
      </c>
      <c r="AU374" s="20" t="s">
        <v>80</v>
      </c>
    </row>
    <row r="375" s="2" customFormat="1">
      <c r="A375" s="41"/>
      <c r="B375" s="42"/>
      <c r="C375" s="43"/>
      <c r="D375" s="233" t="s">
        <v>197</v>
      </c>
      <c r="E375" s="43"/>
      <c r="F375" s="234" t="s">
        <v>1347</v>
      </c>
      <c r="G375" s="43"/>
      <c r="H375" s="43"/>
      <c r="I375" s="230"/>
      <c r="J375" s="43"/>
      <c r="K375" s="43"/>
      <c r="L375" s="47"/>
      <c r="M375" s="231"/>
      <c r="N375" s="232"/>
      <c r="O375" s="87"/>
      <c r="P375" s="87"/>
      <c r="Q375" s="87"/>
      <c r="R375" s="87"/>
      <c r="S375" s="87"/>
      <c r="T375" s="88"/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T375" s="20" t="s">
        <v>197</v>
      </c>
      <c r="AU375" s="20" t="s">
        <v>80</v>
      </c>
    </row>
    <row r="376" s="12" customFormat="1" ht="25.92" customHeight="1">
      <c r="A376" s="12"/>
      <c r="B376" s="199"/>
      <c r="C376" s="200"/>
      <c r="D376" s="201" t="s">
        <v>72</v>
      </c>
      <c r="E376" s="202" t="s">
        <v>1348</v>
      </c>
      <c r="F376" s="202" t="s">
        <v>1349</v>
      </c>
      <c r="G376" s="200"/>
      <c r="H376" s="200"/>
      <c r="I376" s="203"/>
      <c r="J376" s="204">
        <f>BK376</f>
        <v>0</v>
      </c>
      <c r="K376" s="200"/>
      <c r="L376" s="205"/>
      <c r="M376" s="206"/>
      <c r="N376" s="207"/>
      <c r="O376" s="207"/>
      <c r="P376" s="208">
        <f>SUM(P377:P393)</f>
        <v>0</v>
      </c>
      <c r="Q376" s="207"/>
      <c r="R376" s="208">
        <f>SUM(R377:R393)</f>
        <v>0.039550000000000002</v>
      </c>
      <c r="S376" s="207"/>
      <c r="T376" s="209">
        <f>SUM(T377:T393)</f>
        <v>0</v>
      </c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R376" s="210" t="s">
        <v>82</v>
      </c>
      <c r="AT376" s="211" t="s">
        <v>72</v>
      </c>
      <c r="AU376" s="211" t="s">
        <v>73</v>
      </c>
      <c r="AY376" s="210" t="s">
        <v>185</v>
      </c>
      <c r="BK376" s="212">
        <f>SUM(BK377:BK393)</f>
        <v>0</v>
      </c>
    </row>
    <row r="377" s="2" customFormat="1" ht="16.5" customHeight="1">
      <c r="A377" s="41"/>
      <c r="B377" s="42"/>
      <c r="C377" s="215" t="s">
        <v>875</v>
      </c>
      <c r="D377" s="215" t="s">
        <v>188</v>
      </c>
      <c r="E377" s="216" t="s">
        <v>1350</v>
      </c>
      <c r="F377" s="217" t="s">
        <v>1351</v>
      </c>
      <c r="G377" s="218" t="s">
        <v>279</v>
      </c>
      <c r="H377" s="219">
        <v>2</v>
      </c>
      <c r="I377" s="220"/>
      <c r="J377" s="221">
        <f>ROUND(I377*H377,2)</f>
        <v>0</v>
      </c>
      <c r="K377" s="217" t="s">
        <v>192</v>
      </c>
      <c r="L377" s="47"/>
      <c r="M377" s="222" t="s">
        <v>19</v>
      </c>
      <c r="N377" s="223" t="s">
        <v>44</v>
      </c>
      <c r="O377" s="87"/>
      <c r="P377" s="224">
        <f>O377*H377</f>
        <v>0</v>
      </c>
      <c r="Q377" s="224">
        <v>0.0091999999999999998</v>
      </c>
      <c r="R377" s="224">
        <f>Q377*H377</f>
        <v>0.0184</v>
      </c>
      <c r="S377" s="224">
        <v>0</v>
      </c>
      <c r="T377" s="225">
        <f>S377*H377</f>
        <v>0</v>
      </c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R377" s="226" t="s">
        <v>280</v>
      </c>
      <c r="AT377" s="226" t="s">
        <v>188</v>
      </c>
      <c r="AU377" s="226" t="s">
        <v>80</v>
      </c>
      <c r="AY377" s="20" t="s">
        <v>185</v>
      </c>
      <c r="BE377" s="227">
        <f>IF(N377="základní",J377,0)</f>
        <v>0</v>
      </c>
      <c r="BF377" s="227">
        <f>IF(N377="snížená",J377,0)</f>
        <v>0</v>
      </c>
      <c r="BG377" s="227">
        <f>IF(N377="zákl. přenesená",J377,0)</f>
        <v>0</v>
      </c>
      <c r="BH377" s="227">
        <f>IF(N377="sníž. přenesená",J377,0)</f>
        <v>0</v>
      </c>
      <c r="BI377" s="227">
        <f>IF(N377="nulová",J377,0)</f>
        <v>0</v>
      </c>
      <c r="BJ377" s="20" t="s">
        <v>80</v>
      </c>
      <c r="BK377" s="227">
        <f>ROUND(I377*H377,2)</f>
        <v>0</v>
      </c>
      <c r="BL377" s="20" t="s">
        <v>280</v>
      </c>
      <c r="BM377" s="226" t="s">
        <v>3253</v>
      </c>
    </row>
    <row r="378" s="2" customFormat="1">
      <c r="A378" s="41"/>
      <c r="B378" s="42"/>
      <c r="C378" s="43"/>
      <c r="D378" s="228" t="s">
        <v>195</v>
      </c>
      <c r="E378" s="43"/>
      <c r="F378" s="229" t="s">
        <v>1353</v>
      </c>
      <c r="G378" s="43"/>
      <c r="H378" s="43"/>
      <c r="I378" s="230"/>
      <c r="J378" s="43"/>
      <c r="K378" s="43"/>
      <c r="L378" s="47"/>
      <c r="M378" s="231"/>
      <c r="N378" s="232"/>
      <c r="O378" s="87"/>
      <c r="P378" s="87"/>
      <c r="Q378" s="87"/>
      <c r="R378" s="87"/>
      <c r="S378" s="87"/>
      <c r="T378" s="88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T378" s="20" t="s">
        <v>195</v>
      </c>
      <c r="AU378" s="20" t="s">
        <v>80</v>
      </c>
    </row>
    <row r="379" s="2" customFormat="1">
      <c r="A379" s="41"/>
      <c r="B379" s="42"/>
      <c r="C379" s="43"/>
      <c r="D379" s="233" t="s">
        <v>197</v>
      </c>
      <c r="E379" s="43"/>
      <c r="F379" s="234" t="s">
        <v>1354</v>
      </c>
      <c r="G379" s="43"/>
      <c r="H379" s="43"/>
      <c r="I379" s="230"/>
      <c r="J379" s="43"/>
      <c r="K379" s="43"/>
      <c r="L379" s="47"/>
      <c r="M379" s="231"/>
      <c r="N379" s="232"/>
      <c r="O379" s="87"/>
      <c r="P379" s="87"/>
      <c r="Q379" s="87"/>
      <c r="R379" s="87"/>
      <c r="S379" s="87"/>
      <c r="T379" s="88"/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T379" s="20" t="s">
        <v>197</v>
      </c>
      <c r="AU379" s="20" t="s">
        <v>80</v>
      </c>
    </row>
    <row r="380" s="2" customFormat="1" ht="21.75" customHeight="1">
      <c r="A380" s="41"/>
      <c r="B380" s="42"/>
      <c r="C380" s="215" t="s">
        <v>2142</v>
      </c>
      <c r="D380" s="215" t="s">
        <v>188</v>
      </c>
      <c r="E380" s="216" t="s">
        <v>1355</v>
      </c>
      <c r="F380" s="217" t="s">
        <v>1356</v>
      </c>
      <c r="G380" s="218" t="s">
        <v>279</v>
      </c>
      <c r="H380" s="219">
        <v>1</v>
      </c>
      <c r="I380" s="220"/>
      <c r="J380" s="221">
        <f>ROUND(I380*H380,2)</f>
        <v>0</v>
      </c>
      <c r="K380" s="217" t="s">
        <v>192</v>
      </c>
      <c r="L380" s="47"/>
      <c r="M380" s="222" t="s">
        <v>19</v>
      </c>
      <c r="N380" s="223" t="s">
        <v>44</v>
      </c>
      <c r="O380" s="87"/>
      <c r="P380" s="224">
        <f>O380*H380</f>
        <v>0</v>
      </c>
      <c r="Q380" s="224">
        <v>0.017649999999999999</v>
      </c>
      <c r="R380" s="224">
        <f>Q380*H380</f>
        <v>0.017649999999999999</v>
      </c>
      <c r="S380" s="224">
        <v>0</v>
      </c>
      <c r="T380" s="225">
        <f>S380*H380</f>
        <v>0</v>
      </c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R380" s="226" t="s">
        <v>280</v>
      </c>
      <c r="AT380" s="226" t="s">
        <v>188</v>
      </c>
      <c r="AU380" s="226" t="s">
        <v>80</v>
      </c>
      <c r="AY380" s="20" t="s">
        <v>185</v>
      </c>
      <c r="BE380" s="227">
        <f>IF(N380="základní",J380,0)</f>
        <v>0</v>
      </c>
      <c r="BF380" s="227">
        <f>IF(N380="snížená",J380,0)</f>
        <v>0</v>
      </c>
      <c r="BG380" s="227">
        <f>IF(N380="zákl. přenesená",J380,0)</f>
        <v>0</v>
      </c>
      <c r="BH380" s="227">
        <f>IF(N380="sníž. přenesená",J380,0)</f>
        <v>0</v>
      </c>
      <c r="BI380" s="227">
        <f>IF(N380="nulová",J380,0)</f>
        <v>0</v>
      </c>
      <c r="BJ380" s="20" t="s">
        <v>80</v>
      </c>
      <c r="BK380" s="227">
        <f>ROUND(I380*H380,2)</f>
        <v>0</v>
      </c>
      <c r="BL380" s="20" t="s">
        <v>280</v>
      </c>
      <c r="BM380" s="226" t="s">
        <v>3254</v>
      </c>
    </row>
    <row r="381" s="2" customFormat="1">
      <c r="A381" s="41"/>
      <c r="B381" s="42"/>
      <c r="C381" s="43"/>
      <c r="D381" s="228" t="s">
        <v>195</v>
      </c>
      <c r="E381" s="43"/>
      <c r="F381" s="229" t="s">
        <v>1358</v>
      </c>
      <c r="G381" s="43"/>
      <c r="H381" s="43"/>
      <c r="I381" s="230"/>
      <c r="J381" s="43"/>
      <c r="K381" s="43"/>
      <c r="L381" s="47"/>
      <c r="M381" s="231"/>
      <c r="N381" s="232"/>
      <c r="O381" s="87"/>
      <c r="P381" s="87"/>
      <c r="Q381" s="87"/>
      <c r="R381" s="87"/>
      <c r="S381" s="87"/>
      <c r="T381" s="88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T381" s="20" t="s">
        <v>195</v>
      </c>
      <c r="AU381" s="20" t="s">
        <v>80</v>
      </c>
    </row>
    <row r="382" s="2" customFormat="1">
      <c r="A382" s="41"/>
      <c r="B382" s="42"/>
      <c r="C382" s="43"/>
      <c r="D382" s="233" t="s">
        <v>197</v>
      </c>
      <c r="E382" s="43"/>
      <c r="F382" s="234" t="s">
        <v>1359</v>
      </c>
      <c r="G382" s="43"/>
      <c r="H382" s="43"/>
      <c r="I382" s="230"/>
      <c r="J382" s="43"/>
      <c r="K382" s="43"/>
      <c r="L382" s="47"/>
      <c r="M382" s="231"/>
      <c r="N382" s="232"/>
      <c r="O382" s="87"/>
      <c r="P382" s="87"/>
      <c r="Q382" s="87"/>
      <c r="R382" s="87"/>
      <c r="S382" s="87"/>
      <c r="T382" s="88"/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T382" s="20" t="s">
        <v>197</v>
      </c>
      <c r="AU382" s="20" t="s">
        <v>80</v>
      </c>
    </row>
    <row r="383" s="2" customFormat="1" ht="16.5" customHeight="1">
      <c r="A383" s="41"/>
      <c r="B383" s="42"/>
      <c r="C383" s="215" t="s">
        <v>2150</v>
      </c>
      <c r="D383" s="215" t="s">
        <v>188</v>
      </c>
      <c r="E383" s="216" t="s">
        <v>1360</v>
      </c>
      <c r="F383" s="217" t="s">
        <v>1361</v>
      </c>
      <c r="G383" s="218" t="s">
        <v>279</v>
      </c>
      <c r="H383" s="219">
        <v>3</v>
      </c>
      <c r="I383" s="220"/>
      <c r="J383" s="221">
        <f>ROUND(I383*H383,2)</f>
        <v>0</v>
      </c>
      <c r="K383" s="217" t="s">
        <v>192</v>
      </c>
      <c r="L383" s="47"/>
      <c r="M383" s="222" t="s">
        <v>19</v>
      </c>
      <c r="N383" s="223" t="s">
        <v>44</v>
      </c>
      <c r="O383" s="87"/>
      <c r="P383" s="224">
        <f>O383*H383</f>
        <v>0</v>
      </c>
      <c r="Q383" s="224">
        <v>0.00050000000000000001</v>
      </c>
      <c r="R383" s="224">
        <f>Q383*H383</f>
        <v>0.0015</v>
      </c>
      <c r="S383" s="224">
        <v>0</v>
      </c>
      <c r="T383" s="225">
        <f>S383*H383</f>
        <v>0</v>
      </c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R383" s="226" t="s">
        <v>280</v>
      </c>
      <c r="AT383" s="226" t="s">
        <v>188</v>
      </c>
      <c r="AU383" s="226" t="s">
        <v>80</v>
      </c>
      <c r="AY383" s="20" t="s">
        <v>185</v>
      </c>
      <c r="BE383" s="227">
        <f>IF(N383="základní",J383,0)</f>
        <v>0</v>
      </c>
      <c r="BF383" s="227">
        <f>IF(N383="snížená",J383,0)</f>
        <v>0</v>
      </c>
      <c r="BG383" s="227">
        <f>IF(N383="zákl. přenesená",J383,0)</f>
        <v>0</v>
      </c>
      <c r="BH383" s="227">
        <f>IF(N383="sníž. přenesená",J383,0)</f>
        <v>0</v>
      </c>
      <c r="BI383" s="227">
        <f>IF(N383="nulová",J383,0)</f>
        <v>0</v>
      </c>
      <c r="BJ383" s="20" t="s">
        <v>80</v>
      </c>
      <c r="BK383" s="227">
        <f>ROUND(I383*H383,2)</f>
        <v>0</v>
      </c>
      <c r="BL383" s="20" t="s">
        <v>280</v>
      </c>
      <c r="BM383" s="226" t="s">
        <v>3255</v>
      </c>
    </row>
    <row r="384" s="2" customFormat="1">
      <c r="A384" s="41"/>
      <c r="B384" s="42"/>
      <c r="C384" s="43"/>
      <c r="D384" s="228" t="s">
        <v>195</v>
      </c>
      <c r="E384" s="43"/>
      <c r="F384" s="229" t="s">
        <v>1363</v>
      </c>
      <c r="G384" s="43"/>
      <c r="H384" s="43"/>
      <c r="I384" s="230"/>
      <c r="J384" s="43"/>
      <c r="K384" s="43"/>
      <c r="L384" s="47"/>
      <c r="M384" s="231"/>
      <c r="N384" s="232"/>
      <c r="O384" s="87"/>
      <c r="P384" s="87"/>
      <c r="Q384" s="87"/>
      <c r="R384" s="87"/>
      <c r="S384" s="87"/>
      <c r="T384" s="88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T384" s="20" t="s">
        <v>195</v>
      </c>
      <c r="AU384" s="20" t="s">
        <v>80</v>
      </c>
    </row>
    <row r="385" s="2" customFormat="1">
      <c r="A385" s="41"/>
      <c r="B385" s="42"/>
      <c r="C385" s="43"/>
      <c r="D385" s="233" t="s">
        <v>197</v>
      </c>
      <c r="E385" s="43"/>
      <c r="F385" s="234" t="s">
        <v>1364</v>
      </c>
      <c r="G385" s="43"/>
      <c r="H385" s="43"/>
      <c r="I385" s="230"/>
      <c r="J385" s="43"/>
      <c r="K385" s="43"/>
      <c r="L385" s="47"/>
      <c r="M385" s="231"/>
      <c r="N385" s="232"/>
      <c r="O385" s="87"/>
      <c r="P385" s="87"/>
      <c r="Q385" s="87"/>
      <c r="R385" s="87"/>
      <c r="S385" s="87"/>
      <c r="T385" s="88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T385" s="20" t="s">
        <v>197</v>
      </c>
      <c r="AU385" s="20" t="s">
        <v>80</v>
      </c>
    </row>
    <row r="386" s="2" customFormat="1" ht="16.5" customHeight="1">
      <c r="A386" s="41"/>
      <c r="B386" s="42"/>
      <c r="C386" s="215" t="s">
        <v>2155</v>
      </c>
      <c r="D386" s="215" t="s">
        <v>188</v>
      </c>
      <c r="E386" s="216" t="s">
        <v>1365</v>
      </c>
      <c r="F386" s="217" t="s">
        <v>1366</v>
      </c>
      <c r="G386" s="218" t="s">
        <v>279</v>
      </c>
      <c r="H386" s="219">
        <v>3</v>
      </c>
      <c r="I386" s="220"/>
      <c r="J386" s="221">
        <f>ROUND(I386*H386,2)</f>
        <v>0</v>
      </c>
      <c r="K386" s="217" t="s">
        <v>192</v>
      </c>
      <c r="L386" s="47"/>
      <c r="M386" s="222" t="s">
        <v>19</v>
      </c>
      <c r="N386" s="223" t="s">
        <v>44</v>
      </c>
      <c r="O386" s="87"/>
      <c r="P386" s="224">
        <f>O386*H386</f>
        <v>0</v>
      </c>
      <c r="Q386" s="224">
        <v>0</v>
      </c>
      <c r="R386" s="224">
        <f>Q386*H386</f>
        <v>0</v>
      </c>
      <c r="S386" s="224">
        <v>0</v>
      </c>
      <c r="T386" s="225">
        <f>S386*H386</f>
        <v>0</v>
      </c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R386" s="226" t="s">
        <v>280</v>
      </c>
      <c r="AT386" s="226" t="s">
        <v>188</v>
      </c>
      <c r="AU386" s="226" t="s">
        <v>80</v>
      </c>
      <c r="AY386" s="20" t="s">
        <v>185</v>
      </c>
      <c r="BE386" s="227">
        <f>IF(N386="základní",J386,0)</f>
        <v>0</v>
      </c>
      <c r="BF386" s="227">
        <f>IF(N386="snížená",J386,0)</f>
        <v>0</v>
      </c>
      <c r="BG386" s="227">
        <f>IF(N386="zákl. přenesená",J386,0)</f>
        <v>0</v>
      </c>
      <c r="BH386" s="227">
        <f>IF(N386="sníž. přenesená",J386,0)</f>
        <v>0</v>
      </c>
      <c r="BI386" s="227">
        <f>IF(N386="nulová",J386,0)</f>
        <v>0</v>
      </c>
      <c r="BJ386" s="20" t="s">
        <v>80</v>
      </c>
      <c r="BK386" s="227">
        <f>ROUND(I386*H386,2)</f>
        <v>0</v>
      </c>
      <c r="BL386" s="20" t="s">
        <v>280</v>
      </c>
      <c r="BM386" s="226" t="s">
        <v>3256</v>
      </c>
    </row>
    <row r="387" s="2" customFormat="1">
      <c r="A387" s="41"/>
      <c r="B387" s="42"/>
      <c r="C387" s="43"/>
      <c r="D387" s="228" t="s">
        <v>195</v>
      </c>
      <c r="E387" s="43"/>
      <c r="F387" s="229" t="s">
        <v>1368</v>
      </c>
      <c r="G387" s="43"/>
      <c r="H387" s="43"/>
      <c r="I387" s="230"/>
      <c r="J387" s="43"/>
      <c r="K387" s="43"/>
      <c r="L387" s="47"/>
      <c r="M387" s="231"/>
      <c r="N387" s="232"/>
      <c r="O387" s="87"/>
      <c r="P387" s="87"/>
      <c r="Q387" s="87"/>
      <c r="R387" s="87"/>
      <c r="S387" s="87"/>
      <c r="T387" s="88"/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T387" s="20" t="s">
        <v>195</v>
      </c>
      <c r="AU387" s="20" t="s">
        <v>80</v>
      </c>
    </row>
    <row r="388" s="2" customFormat="1">
      <c r="A388" s="41"/>
      <c r="B388" s="42"/>
      <c r="C388" s="43"/>
      <c r="D388" s="233" t="s">
        <v>197</v>
      </c>
      <c r="E388" s="43"/>
      <c r="F388" s="234" t="s">
        <v>1369</v>
      </c>
      <c r="G388" s="43"/>
      <c r="H388" s="43"/>
      <c r="I388" s="230"/>
      <c r="J388" s="43"/>
      <c r="K388" s="43"/>
      <c r="L388" s="47"/>
      <c r="M388" s="231"/>
      <c r="N388" s="232"/>
      <c r="O388" s="87"/>
      <c r="P388" s="87"/>
      <c r="Q388" s="87"/>
      <c r="R388" s="87"/>
      <c r="S388" s="87"/>
      <c r="T388" s="88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T388" s="20" t="s">
        <v>197</v>
      </c>
      <c r="AU388" s="20" t="s">
        <v>80</v>
      </c>
    </row>
    <row r="389" s="2" customFormat="1" ht="16.5" customHeight="1">
      <c r="A389" s="41"/>
      <c r="B389" s="42"/>
      <c r="C389" s="271" t="s">
        <v>2163</v>
      </c>
      <c r="D389" s="271" t="s">
        <v>491</v>
      </c>
      <c r="E389" s="272" t="s">
        <v>1370</v>
      </c>
      <c r="F389" s="273" t="s">
        <v>1371</v>
      </c>
      <c r="G389" s="274" t="s">
        <v>322</v>
      </c>
      <c r="H389" s="275">
        <v>2</v>
      </c>
      <c r="I389" s="276"/>
      <c r="J389" s="277">
        <f>ROUND(I389*H389,2)</f>
        <v>0</v>
      </c>
      <c r="K389" s="273" t="s">
        <v>192</v>
      </c>
      <c r="L389" s="278"/>
      <c r="M389" s="279" t="s">
        <v>19</v>
      </c>
      <c r="N389" s="280" t="s">
        <v>44</v>
      </c>
      <c r="O389" s="87"/>
      <c r="P389" s="224">
        <f>O389*H389</f>
        <v>0</v>
      </c>
      <c r="Q389" s="224">
        <v>0.00050000000000000001</v>
      </c>
      <c r="R389" s="224">
        <f>Q389*H389</f>
        <v>0.001</v>
      </c>
      <c r="S389" s="224">
        <v>0</v>
      </c>
      <c r="T389" s="225">
        <f>S389*H389</f>
        <v>0</v>
      </c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R389" s="226" t="s">
        <v>415</v>
      </c>
      <c r="AT389" s="226" t="s">
        <v>491</v>
      </c>
      <c r="AU389" s="226" t="s">
        <v>80</v>
      </c>
      <c r="AY389" s="20" t="s">
        <v>185</v>
      </c>
      <c r="BE389" s="227">
        <f>IF(N389="základní",J389,0)</f>
        <v>0</v>
      </c>
      <c r="BF389" s="227">
        <f>IF(N389="snížená",J389,0)</f>
        <v>0</v>
      </c>
      <c r="BG389" s="227">
        <f>IF(N389="zákl. přenesená",J389,0)</f>
        <v>0</v>
      </c>
      <c r="BH389" s="227">
        <f>IF(N389="sníž. přenesená",J389,0)</f>
        <v>0</v>
      </c>
      <c r="BI389" s="227">
        <f>IF(N389="nulová",J389,0)</f>
        <v>0</v>
      </c>
      <c r="BJ389" s="20" t="s">
        <v>80</v>
      </c>
      <c r="BK389" s="227">
        <f>ROUND(I389*H389,2)</f>
        <v>0</v>
      </c>
      <c r="BL389" s="20" t="s">
        <v>280</v>
      </c>
      <c r="BM389" s="226" t="s">
        <v>3257</v>
      </c>
    </row>
    <row r="390" s="2" customFormat="1">
      <c r="A390" s="41"/>
      <c r="B390" s="42"/>
      <c r="C390" s="43"/>
      <c r="D390" s="228" t="s">
        <v>195</v>
      </c>
      <c r="E390" s="43"/>
      <c r="F390" s="229" t="s">
        <v>1371</v>
      </c>
      <c r="G390" s="43"/>
      <c r="H390" s="43"/>
      <c r="I390" s="230"/>
      <c r="J390" s="43"/>
      <c r="K390" s="43"/>
      <c r="L390" s="47"/>
      <c r="M390" s="231"/>
      <c r="N390" s="232"/>
      <c r="O390" s="87"/>
      <c r="P390" s="87"/>
      <c r="Q390" s="87"/>
      <c r="R390" s="87"/>
      <c r="S390" s="87"/>
      <c r="T390" s="88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T390" s="20" t="s">
        <v>195</v>
      </c>
      <c r="AU390" s="20" t="s">
        <v>80</v>
      </c>
    </row>
    <row r="391" s="2" customFormat="1" ht="21.75" customHeight="1">
      <c r="A391" s="41"/>
      <c r="B391" s="42"/>
      <c r="C391" s="271" t="s">
        <v>2175</v>
      </c>
      <c r="D391" s="271" t="s">
        <v>491</v>
      </c>
      <c r="E391" s="272" t="s">
        <v>1373</v>
      </c>
      <c r="F391" s="273" t="s">
        <v>1374</v>
      </c>
      <c r="G391" s="274" t="s">
        <v>322</v>
      </c>
      <c r="H391" s="275">
        <v>1</v>
      </c>
      <c r="I391" s="276"/>
      <c r="J391" s="277">
        <f>ROUND(I391*H391,2)</f>
        <v>0</v>
      </c>
      <c r="K391" s="273" t="s">
        <v>19</v>
      </c>
      <c r="L391" s="278"/>
      <c r="M391" s="279" t="s">
        <v>19</v>
      </c>
      <c r="N391" s="280" t="s">
        <v>44</v>
      </c>
      <c r="O391" s="87"/>
      <c r="P391" s="224">
        <f>O391*H391</f>
        <v>0</v>
      </c>
      <c r="Q391" s="224">
        <v>0.001</v>
      </c>
      <c r="R391" s="224">
        <f>Q391*H391</f>
        <v>0.001</v>
      </c>
      <c r="S391" s="224">
        <v>0</v>
      </c>
      <c r="T391" s="225">
        <f>S391*H391</f>
        <v>0</v>
      </c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R391" s="226" t="s">
        <v>415</v>
      </c>
      <c r="AT391" s="226" t="s">
        <v>491</v>
      </c>
      <c r="AU391" s="226" t="s">
        <v>80</v>
      </c>
      <c r="AY391" s="20" t="s">
        <v>185</v>
      </c>
      <c r="BE391" s="227">
        <f>IF(N391="základní",J391,0)</f>
        <v>0</v>
      </c>
      <c r="BF391" s="227">
        <f>IF(N391="snížená",J391,0)</f>
        <v>0</v>
      </c>
      <c r="BG391" s="227">
        <f>IF(N391="zákl. přenesená",J391,0)</f>
        <v>0</v>
      </c>
      <c r="BH391" s="227">
        <f>IF(N391="sníž. přenesená",J391,0)</f>
        <v>0</v>
      </c>
      <c r="BI391" s="227">
        <f>IF(N391="nulová",J391,0)</f>
        <v>0</v>
      </c>
      <c r="BJ391" s="20" t="s">
        <v>80</v>
      </c>
      <c r="BK391" s="227">
        <f>ROUND(I391*H391,2)</f>
        <v>0</v>
      </c>
      <c r="BL391" s="20" t="s">
        <v>280</v>
      </c>
      <c r="BM391" s="226" t="s">
        <v>3258</v>
      </c>
    </row>
    <row r="392" s="2" customFormat="1">
      <c r="A392" s="41"/>
      <c r="B392" s="42"/>
      <c r="C392" s="43"/>
      <c r="D392" s="228" t="s">
        <v>195</v>
      </c>
      <c r="E392" s="43"/>
      <c r="F392" s="229" t="s">
        <v>1376</v>
      </c>
      <c r="G392" s="43"/>
      <c r="H392" s="43"/>
      <c r="I392" s="230"/>
      <c r="J392" s="43"/>
      <c r="K392" s="43"/>
      <c r="L392" s="47"/>
      <c r="M392" s="231"/>
      <c r="N392" s="232"/>
      <c r="O392" s="87"/>
      <c r="P392" s="87"/>
      <c r="Q392" s="87"/>
      <c r="R392" s="87"/>
      <c r="S392" s="87"/>
      <c r="T392" s="88"/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T392" s="20" t="s">
        <v>195</v>
      </c>
      <c r="AU392" s="20" t="s">
        <v>80</v>
      </c>
    </row>
    <row r="393" s="2" customFormat="1">
      <c r="A393" s="41"/>
      <c r="B393" s="42"/>
      <c r="C393" s="43"/>
      <c r="D393" s="228" t="s">
        <v>264</v>
      </c>
      <c r="E393" s="43"/>
      <c r="F393" s="267" t="s">
        <v>1377</v>
      </c>
      <c r="G393" s="43"/>
      <c r="H393" s="43"/>
      <c r="I393" s="230"/>
      <c r="J393" s="43"/>
      <c r="K393" s="43"/>
      <c r="L393" s="47"/>
      <c r="M393" s="231"/>
      <c r="N393" s="232"/>
      <c r="O393" s="87"/>
      <c r="P393" s="87"/>
      <c r="Q393" s="87"/>
      <c r="R393" s="87"/>
      <c r="S393" s="87"/>
      <c r="T393" s="88"/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T393" s="20" t="s">
        <v>264</v>
      </c>
      <c r="AU393" s="20" t="s">
        <v>80</v>
      </c>
    </row>
    <row r="394" s="12" customFormat="1" ht="25.92" customHeight="1">
      <c r="A394" s="12"/>
      <c r="B394" s="199"/>
      <c r="C394" s="200"/>
      <c r="D394" s="201" t="s">
        <v>72</v>
      </c>
      <c r="E394" s="202" t="s">
        <v>1378</v>
      </c>
      <c r="F394" s="202" t="s">
        <v>1379</v>
      </c>
      <c r="G394" s="200"/>
      <c r="H394" s="200"/>
      <c r="I394" s="203"/>
      <c r="J394" s="204">
        <f>BK394</f>
        <v>0</v>
      </c>
      <c r="K394" s="200"/>
      <c r="L394" s="205"/>
      <c r="M394" s="206"/>
      <c r="N394" s="207"/>
      <c r="O394" s="207"/>
      <c r="P394" s="208">
        <f>SUM(P395:P397)</f>
        <v>0</v>
      </c>
      <c r="Q394" s="207"/>
      <c r="R394" s="208">
        <f>SUM(R395:R397)</f>
        <v>0.0018799999999999999</v>
      </c>
      <c r="S394" s="207"/>
      <c r="T394" s="209">
        <f>SUM(T395:T397)</f>
        <v>0</v>
      </c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R394" s="210" t="s">
        <v>82</v>
      </c>
      <c r="AT394" s="211" t="s">
        <v>72</v>
      </c>
      <c r="AU394" s="211" t="s">
        <v>73</v>
      </c>
      <c r="AY394" s="210" t="s">
        <v>185</v>
      </c>
      <c r="BK394" s="212">
        <f>SUM(BK395:BK397)</f>
        <v>0</v>
      </c>
    </row>
    <row r="395" s="2" customFormat="1" ht="21.75" customHeight="1">
      <c r="A395" s="41"/>
      <c r="B395" s="42"/>
      <c r="C395" s="215" t="s">
        <v>2180</v>
      </c>
      <c r="D395" s="215" t="s">
        <v>188</v>
      </c>
      <c r="E395" s="216" t="s">
        <v>1380</v>
      </c>
      <c r="F395" s="217" t="s">
        <v>1381</v>
      </c>
      <c r="G395" s="218" t="s">
        <v>279</v>
      </c>
      <c r="H395" s="219">
        <v>1</v>
      </c>
      <c r="I395" s="220"/>
      <c r="J395" s="221">
        <f>ROUND(I395*H395,2)</f>
        <v>0</v>
      </c>
      <c r="K395" s="217" t="s">
        <v>192</v>
      </c>
      <c r="L395" s="47"/>
      <c r="M395" s="222" t="s">
        <v>19</v>
      </c>
      <c r="N395" s="223" t="s">
        <v>44</v>
      </c>
      <c r="O395" s="87"/>
      <c r="P395" s="224">
        <f>O395*H395</f>
        <v>0</v>
      </c>
      <c r="Q395" s="224">
        <v>0.0018799999999999999</v>
      </c>
      <c r="R395" s="224">
        <f>Q395*H395</f>
        <v>0.0018799999999999999</v>
      </c>
      <c r="S395" s="224">
        <v>0</v>
      </c>
      <c r="T395" s="225">
        <f>S395*H395</f>
        <v>0</v>
      </c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R395" s="226" t="s">
        <v>280</v>
      </c>
      <c r="AT395" s="226" t="s">
        <v>188</v>
      </c>
      <c r="AU395" s="226" t="s">
        <v>80</v>
      </c>
      <c r="AY395" s="20" t="s">
        <v>185</v>
      </c>
      <c r="BE395" s="227">
        <f>IF(N395="základní",J395,0)</f>
        <v>0</v>
      </c>
      <c r="BF395" s="227">
        <f>IF(N395="snížená",J395,0)</f>
        <v>0</v>
      </c>
      <c r="BG395" s="227">
        <f>IF(N395="zákl. přenesená",J395,0)</f>
        <v>0</v>
      </c>
      <c r="BH395" s="227">
        <f>IF(N395="sníž. přenesená",J395,0)</f>
        <v>0</v>
      </c>
      <c r="BI395" s="227">
        <f>IF(N395="nulová",J395,0)</f>
        <v>0</v>
      </c>
      <c r="BJ395" s="20" t="s">
        <v>80</v>
      </c>
      <c r="BK395" s="227">
        <f>ROUND(I395*H395,2)</f>
        <v>0</v>
      </c>
      <c r="BL395" s="20" t="s">
        <v>280</v>
      </c>
      <c r="BM395" s="226" t="s">
        <v>3259</v>
      </c>
    </row>
    <row r="396" s="2" customFormat="1">
      <c r="A396" s="41"/>
      <c r="B396" s="42"/>
      <c r="C396" s="43"/>
      <c r="D396" s="228" t="s">
        <v>195</v>
      </c>
      <c r="E396" s="43"/>
      <c r="F396" s="229" t="s">
        <v>1383</v>
      </c>
      <c r="G396" s="43"/>
      <c r="H396" s="43"/>
      <c r="I396" s="230"/>
      <c r="J396" s="43"/>
      <c r="K396" s="43"/>
      <c r="L396" s="47"/>
      <c r="M396" s="231"/>
      <c r="N396" s="232"/>
      <c r="O396" s="87"/>
      <c r="P396" s="87"/>
      <c r="Q396" s="87"/>
      <c r="R396" s="87"/>
      <c r="S396" s="87"/>
      <c r="T396" s="88"/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T396" s="20" t="s">
        <v>195</v>
      </c>
      <c r="AU396" s="20" t="s">
        <v>80</v>
      </c>
    </row>
    <row r="397" s="2" customFormat="1">
      <c r="A397" s="41"/>
      <c r="B397" s="42"/>
      <c r="C397" s="43"/>
      <c r="D397" s="233" t="s">
        <v>197</v>
      </c>
      <c r="E397" s="43"/>
      <c r="F397" s="234" t="s">
        <v>1384</v>
      </c>
      <c r="G397" s="43"/>
      <c r="H397" s="43"/>
      <c r="I397" s="230"/>
      <c r="J397" s="43"/>
      <c r="K397" s="43"/>
      <c r="L397" s="47"/>
      <c r="M397" s="282"/>
      <c r="N397" s="283"/>
      <c r="O397" s="284"/>
      <c r="P397" s="284"/>
      <c r="Q397" s="284"/>
      <c r="R397" s="284"/>
      <c r="S397" s="284"/>
      <c r="T397" s="285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T397" s="20" t="s">
        <v>197</v>
      </c>
      <c r="AU397" s="20" t="s">
        <v>80</v>
      </c>
    </row>
    <row r="398" s="2" customFormat="1" ht="6.96" customHeight="1">
      <c r="A398" s="41"/>
      <c r="B398" s="62"/>
      <c r="C398" s="63"/>
      <c r="D398" s="63"/>
      <c r="E398" s="63"/>
      <c r="F398" s="63"/>
      <c r="G398" s="63"/>
      <c r="H398" s="63"/>
      <c r="I398" s="63"/>
      <c r="J398" s="63"/>
      <c r="K398" s="63"/>
      <c r="L398" s="47"/>
      <c r="M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</row>
  </sheetData>
  <sheetProtection sheet="1" autoFilter="0" formatColumns="0" formatRows="0" objects="1" scenarios="1" spinCount="100000" saltValue="aQp2eW0dg4H+htXvsfDhgkDLz8BYhMTN2pzsRjceOE+EcZ1bdlhyH+z+l4IwBDh1Sx+Qod17ckStczVUO8JMXQ==" hashValue="tGohFnF36Plw5rjhN+IW8T9X4bxTVT5tc6Z3Tv7UZxJRKabGUdNkGG2Lrfsyh1e3352+RKaaNa2x/zVgXozwMw==" algorithmName="SHA-512" password="CC35"/>
  <autoFilter ref="C95:K39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4:H84"/>
    <mergeCell ref="E86:H86"/>
    <mergeCell ref="E88:H88"/>
    <mergeCell ref="L2:V2"/>
  </mergeCells>
  <hyperlinks>
    <hyperlink ref="F103" r:id="rId1" display="https://podminky.urs.cz/item/CS_URS_2025_02/162251122"/>
    <hyperlink ref="F106" r:id="rId2" display="https://podminky.urs.cz/item/CS_URS_2025_02/162751117"/>
    <hyperlink ref="F109" r:id="rId3" display="https://podminky.urs.cz/item/CS_URS_2025_02/162751119"/>
    <hyperlink ref="F112" r:id="rId4" display="https://podminky.urs.cz/item/CS_URS_2025_02/167151112"/>
    <hyperlink ref="F115" r:id="rId5" display="https://podminky.urs.cz/item/CS_URS_2025_02/171251101"/>
    <hyperlink ref="F119" r:id="rId6" display="https://podminky.urs.cz/item/CS_URS_2025_02/174151101"/>
    <hyperlink ref="F123" r:id="rId7" display="https://podminky.urs.cz/item/CS_URS_2025_02/175151101"/>
    <hyperlink ref="F131" r:id="rId8" display="https://podminky.urs.cz/item/CS_URS_2025_02/451572111"/>
    <hyperlink ref="F136" r:id="rId9" display="https://podminky.urs.cz/item/CS_URS_2025_02/871211141"/>
    <hyperlink ref="F142" r:id="rId10" display="https://podminky.urs.cz/item/CS_URS_2025_02/877211212"/>
    <hyperlink ref="F149" r:id="rId11" display="https://podminky.urs.cz/item/CS_URS_2025_02/894812332"/>
    <hyperlink ref="F152" r:id="rId12" display="https://podminky.urs.cz/item/CS_URS_2025_02/894812339"/>
    <hyperlink ref="F155" r:id="rId13" display="https://podminky.urs.cz/item/CS_URS_2025_02/899102112"/>
    <hyperlink ref="F160" r:id="rId14" display="https://podminky.urs.cz/item/CS_URS_2025_02/899103112"/>
    <hyperlink ref="F166" r:id="rId15" display="https://podminky.urs.cz/item/CS_URS_2025_02/997013655"/>
    <hyperlink ref="F171" r:id="rId16" display="https://podminky.urs.cz/item/CS_URS_2025_02/713463411"/>
    <hyperlink ref="F180" r:id="rId17" display="https://podminky.urs.cz/item/CS_URS_2025_02/721173401"/>
    <hyperlink ref="F183" r:id="rId18" display="https://podminky.urs.cz/item/CS_URS_2025_02/721173402"/>
    <hyperlink ref="F186" r:id="rId19" display="https://podminky.urs.cz/item/CS_URS_2025_02/721173403"/>
    <hyperlink ref="F189" r:id="rId20" display="https://podminky.urs.cz/item/CS_URS_2025_02/721174024"/>
    <hyperlink ref="F192" r:id="rId21" display="https://podminky.urs.cz/item/CS_URS_2025_02/721174025"/>
    <hyperlink ref="F195" r:id="rId22" display="https://podminky.urs.cz/item/CS_URS_2025_02/721174042"/>
    <hyperlink ref="F198" r:id="rId23" display="https://podminky.urs.cz/item/CS_URS_2025_02/721174043"/>
    <hyperlink ref="F201" r:id="rId24" display="https://podminky.urs.cz/item/CS_URS_2025_02/721174045"/>
    <hyperlink ref="F204" r:id="rId25" display="https://podminky.urs.cz/item/CS_URS_2025_02/721194104"/>
    <hyperlink ref="F207" r:id="rId26" display="https://podminky.urs.cz/item/CS_URS_2025_02/721194105"/>
    <hyperlink ref="F210" r:id="rId27" display="https://podminky.urs.cz/item/CS_URS_2025_02/721194109"/>
    <hyperlink ref="F213" r:id="rId28" display="https://podminky.urs.cz/item/CS_URS_2025_02/721211422"/>
    <hyperlink ref="F216" r:id="rId29" display="https://podminky.urs.cz/item/CS_URS_2025_02/721242106"/>
    <hyperlink ref="F219" r:id="rId30" display="https://podminky.urs.cz/item/CS_URS_2025_02/721273152"/>
    <hyperlink ref="F222" r:id="rId31" display="https://podminky.urs.cz/item/CS_URS_2025_02/721273153"/>
    <hyperlink ref="F225" r:id="rId32" display="https://podminky.urs.cz/item/CS_URS_2025_02/721290111"/>
    <hyperlink ref="F229" r:id="rId33" display="https://podminky.urs.cz/item/CS_URS_2025_02/721290112"/>
    <hyperlink ref="F234" r:id="rId34" display="https://podminky.urs.cz/item/CS_URS_2025_02/998721101"/>
    <hyperlink ref="F238" r:id="rId35" display="https://podminky.urs.cz/item/CS_URS_2025_02/722174022"/>
    <hyperlink ref="F241" r:id="rId36" display="https://podminky.urs.cz/item/CS_URS_2025_02/722174023"/>
    <hyperlink ref="F244" r:id="rId37" display="https://podminky.urs.cz/item/CS_URS_2025_02/722174024"/>
    <hyperlink ref="F247" r:id="rId38" display="https://podminky.urs.cz/item/CS_URS_2025_02/722174025"/>
    <hyperlink ref="F256" r:id="rId39" display="https://podminky.urs.cz/item/CS_URS_2025_02/722181221"/>
    <hyperlink ref="F259" r:id="rId40" display="https://podminky.urs.cz/item/CS_URS_2025_02/722181222"/>
    <hyperlink ref="F263" r:id="rId41" display="https://podminky.urs.cz/item/CS_URS_2025_02/722181223"/>
    <hyperlink ref="F267" r:id="rId42" display="https://podminky.urs.cz/item/CS_URS_2025_02/722181224"/>
    <hyperlink ref="F270" r:id="rId43" display="https://podminky.urs.cz/item/CS_URS_2025_02/722190401"/>
    <hyperlink ref="F273" r:id="rId44" display="https://podminky.urs.cz/item/CS_URS_2025_02/722220111"/>
    <hyperlink ref="F276" r:id="rId45" display="https://podminky.urs.cz/item/CS_URS_2025_02/722220121"/>
    <hyperlink ref="F279" r:id="rId46" display="https://podminky.urs.cz/item/CS_URS_2025_02/722231072"/>
    <hyperlink ref="F282" r:id="rId47" display="https://podminky.urs.cz/item/CS_URS_2025_02/722231076"/>
    <hyperlink ref="F285" r:id="rId48" display="https://podminky.urs.cz/item/CS_URS_2025_02/722231144"/>
    <hyperlink ref="F288" r:id="rId49" display="https://podminky.urs.cz/item/CS_URS_2025_02/722232043"/>
    <hyperlink ref="F291" r:id="rId50" display="https://podminky.urs.cz/item/CS_URS_2025_02/722232044"/>
    <hyperlink ref="F294" r:id="rId51" display="https://podminky.urs.cz/item/CS_URS_2025_02/722232046"/>
    <hyperlink ref="F297" r:id="rId52" display="https://podminky.urs.cz/item/CS_URS_2025_02/722232048"/>
    <hyperlink ref="F300" r:id="rId53" display="https://podminky.urs.cz/item/CS_URS_2025_02/722234263"/>
    <hyperlink ref="F303" r:id="rId54" display="https://podminky.urs.cz/item/CS_URS_2025_02/722262227"/>
    <hyperlink ref="F306" r:id="rId55" display="https://podminky.urs.cz/item/CS_URS_2025_02/722290226"/>
    <hyperlink ref="F310" r:id="rId56" display="https://podminky.urs.cz/item/CS_URS_2025_02/722290234"/>
    <hyperlink ref="F316" r:id="rId57" display="https://podminky.urs.cz/item/CS_URS_2025_02/998722101"/>
    <hyperlink ref="F320" r:id="rId58" display="https://podminky.urs.cz/item/CS_URS_2025_02/724233112"/>
    <hyperlink ref="F324" r:id="rId59" display="https://podminky.urs.cz/item/CS_URS_2025_02/725112022"/>
    <hyperlink ref="F327" r:id="rId60" display="https://podminky.urs.cz/item/CS_URS_2025_02/725112023"/>
    <hyperlink ref="F330" r:id="rId61" display="https://podminky.urs.cz/item/CS_URS_2025_02/725121527"/>
    <hyperlink ref="F333" r:id="rId62" display="https://podminky.urs.cz/item/CS_URS_2025_02/725211602"/>
    <hyperlink ref="F336" r:id="rId63" display="https://podminky.urs.cz/item/CS_URS_2025_02/725211681"/>
    <hyperlink ref="F339" r:id="rId64" display="https://podminky.urs.cz/item/CS_URS_2025_02/725241125"/>
    <hyperlink ref="F342" r:id="rId65" display="https://podminky.urs.cz/item/CS_URS_2025_02/725244143"/>
    <hyperlink ref="F345" r:id="rId66" display="https://podminky.urs.cz/item/CS_URS_2025_02/725291662"/>
    <hyperlink ref="F350" r:id="rId67" display="https://podminky.urs.cz/item/CS_URS_2025_02/725291669"/>
    <hyperlink ref="F355" r:id="rId68" display="https://podminky.urs.cz/item/CS_URS_2025_02/725291670"/>
    <hyperlink ref="F360" r:id="rId69" display="https://podminky.urs.cz/item/CS_URS_2025_02/725813111"/>
    <hyperlink ref="F363" r:id="rId70" display="https://podminky.urs.cz/item/CS_URS_2025_02/725813112"/>
    <hyperlink ref="F366" r:id="rId71" display="https://podminky.urs.cz/item/CS_URS_2025_02/725822613"/>
    <hyperlink ref="F369" r:id="rId72" display="https://podminky.urs.cz/item/CS_URS_2025_02/725841322"/>
    <hyperlink ref="F372" r:id="rId73" display="https://podminky.urs.cz/item/CS_URS_2025_02/725865311"/>
    <hyperlink ref="F375" r:id="rId74" display="https://podminky.urs.cz/item/CS_URS_2025_02/998725101"/>
    <hyperlink ref="F379" r:id="rId75" display="https://podminky.urs.cz/item/CS_URS_2025_02/726111031"/>
    <hyperlink ref="F382" r:id="rId76" display="https://podminky.urs.cz/item/CS_URS_2025_02/726131043"/>
    <hyperlink ref="F385" r:id="rId77" display="https://podminky.urs.cz/item/CS_URS_2025_02/726191002"/>
    <hyperlink ref="F388" r:id="rId78" display="https://podminky.urs.cz/item/CS_URS_2025_02/726191011"/>
    <hyperlink ref="F397" r:id="rId79" display="https://podminky.urs.cz/item/CS_URS_2025_02/7324212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80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109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1517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1385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ROUND(J92,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ROUND((SUM(BE92:BE197)),  2)</f>
        <v>0</v>
      </c>
      <c r="G35" s="41"/>
      <c r="H35" s="41"/>
      <c r="I35" s="160">
        <v>0.20999999999999999</v>
      </c>
      <c r="J35" s="159">
        <f>ROUND(((SUM(BE92:BE197))*I35),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ROUND((SUM(BF92:BF197)),  2)</f>
        <v>0</v>
      </c>
      <c r="G36" s="41"/>
      <c r="H36" s="41"/>
      <c r="I36" s="160">
        <v>0.12</v>
      </c>
      <c r="J36" s="159">
        <f>ROUND(((SUM(BF92:BF197))*I36),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ROUND((SUM(BG92:BG197)),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ROUND((SUM(BH92:BH197)),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ROUND((SUM(BI92:BI197)),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1517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04 - ÚT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J92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3260</v>
      </c>
      <c r="E64" s="180"/>
      <c r="F64" s="180"/>
      <c r="G64" s="180"/>
      <c r="H64" s="180"/>
      <c r="I64" s="180"/>
      <c r="J64" s="181">
        <f>J93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7"/>
      <c r="C65" s="178"/>
      <c r="D65" s="179" t="s">
        <v>3261</v>
      </c>
      <c r="E65" s="180"/>
      <c r="F65" s="180"/>
      <c r="G65" s="180"/>
      <c r="H65" s="180"/>
      <c r="I65" s="180"/>
      <c r="J65" s="181">
        <f>J122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7"/>
      <c r="C66" s="178"/>
      <c r="D66" s="179" t="s">
        <v>3262</v>
      </c>
      <c r="E66" s="180"/>
      <c r="F66" s="180"/>
      <c r="G66" s="180"/>
      <c r="H66" s="180"/>
      <c r="I66" s="180"/>
      <c r="J66" s="181">
        <f>J149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7"/>
      <c r="C67" s="178"/>
      <c r="D67" s="179" t="s">
        <v>3263</v>
      </c>
      <c r="E67" s="180"/>
      <c r="F67" s="180"/>
      <c r="G67" s="180"/>
      <c r="H67" s="180"/>
      <c r="I67" s="180"/>
      <c r="J67" s="181">
        <f>J154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77"/>
      <c r="C68" s="178"/>
      <c r="D68" s="179" t="s">
        <v>3264</v>
      </c>
      <c r="E68" s="180"/>
      <c r="F68" s="180"/>
      <c r="G68" s="180"/>
      <c r="H68" s="180"/>
      <c r="I68" s="180"/>
      <c r="J68" s="181">
        <f>J165</f>
        <v>0</v>
      </c>
      <c r="K68" s="178"/>
      <c r="L68" s="182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9" customFormat="1" ht="24.96" customHeight="1">
      <c r="A69" s="9"/>
      <c r="B69" s="177"/>
      <c r="C69" s="178"/>
      <c r="D69" s="179" t="s">
        <v>3265</v>
      </c>
      <c r="E69" s="180"/>
      <c r="F69" s="180"/>
      <c r="G69" s="180"/>
      <c r="H69" s="180"/>
      <c r="I69" s="180"/>
      <c r="J69" s="181">
        <f>J180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9" customFormat="1" ht="24.96" customHeight="1">
      <c r="A70" s="9"/>
      <c r="B70" s="177"/>
      <c r="C70" s="178"/>
      <c r="D70" s="179" t="s">
        <v>3266</v>
      </c>
      <c r="E70" s="180"/>
      <c r="F70" s="180"/>
      <c r="G70" s="180"/>
      <c r="H70" s="180"/>
      <c r="I70" s="180"/>
      <c r="J70" s="181">
        <f>J191</f>
        <v>0</v>
      </c>
      <c r="K70" s="178"/>
      <c r="L70" s="182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2" customFormat="1" ht="21.84" customHeight="1">
      <c r="A71" s="41"/>
      <c r="B71" s="42"/>
      <c r="C71" s="43"/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62"/>
      <c r="C72" s="63"/>
      <c r="D72" s="63"/>
      <c r="E72" s="63"/>
      <c r="F72" s="63"/>
      <c r="G72" s="63"/>
      <c r="H72" s="63"/>
      <c r="I72" s="63"/>
      <c r="J72" s="63"/>
      <c r="K72" s="6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6" s="2" customFormat="1" ht="6.96" customHeight="1">
      <c r="A76" s="41"/>
      <c r="B76" s="64"/>
      <c r="C76" s="65"/>
      <c r="D76" s="65"/>
      <c r="E76" s="65"/>
      <c r="F76" s="65"/>
      <c r="G76" s="65"/>
      <c r="H76" s="65"/>
      <c r="I76" s="65"/>
      <c r="J76" s="65"/>
      <c r="K76" s="65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24.96" customHeight="1">
      <c r="A77" s="41"/>
      <c r="B77" s="42"/>
      <c r="C77" s="26" t="s">
        <v>170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16</v>
      </c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6.5" customHeight="1">
      <c r="A80" s="41"/>
      <c r="B80" s="42"/>
      <c r="C80" s="43"/>
      <c r="D80" s="43"/>
      <c r="E80" s="172" t="str">
        <f>E7</f>
        <v>PŘÍSTAVBA A STAVEBNÍ ÚPRAVY ŠATEN SK VĚTROVY</v>
      </c>
      <c r="F80" s="35"/>
      <c r="G80" s="35"/>
      <c r="H80" s="35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1" customFormat="1" ht="12" customHeight="1">
      <c r="B81" s="24"/>
      <c r="C81" s="35" t="s">
        <v>149</v>
      </c>
      <c r="D81" s="25"/>
      <c r="E81" s="25"/>
      <c r="F81" s="25"/>
      <c r="G81" s="25"/>
      <c r="H81" s="25"/>
      <c r="I81" s="25"/>
      <c r="J81" s="25"/>
      <c r="K81" s="25"/>
      <c r="L81" s="23"/>
    </row>
    <row r="82" s="2" customFormat="1" ht="16.5" customHeight="1">
      <c r="A82" s="41"/>
      <c r="B82" s="42"/>
      <c r="C82" s="43"/>
      <c r="D82" s="43"/>
      <c r="E82" s="172" t="s">
        <v>1517</v>
      </c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151</v>
      </c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6.5" customHeight="1">
      <c r="A84" s="41"/>
      <c r="B84" s="42"/>
      <c r="C84" s="43"/>
      <c r="D84" s="43"/>
      <c r="E84" s="72" t="str">
        <f>E11</f>
        <v>04 - ÚT</v>
      </c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21</v>
      </c>
      <c r="D86" s="43"/>
      <c r="E86" s="43"/>
      <c r="F86" s="30" t="str">
        <f>F14</f>
        <v xml:space="preserve"> </v>
      </c>
      <c r="G86" s="43"/>
      <c r="H86" s="43"/>
      <c r="I86" s="35" t="s">
        <v>23</v>
      </c>
      <c r="J86" s="75" t="str">
        <f>IF(J14="","",J14)</f>
        <v>23. 10. 2025</v>
      </c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6.96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5.15" customHeight="1">
      <c r="A88" s="41"/>
      <c r="B88" s="42"/>
      <c r="C88" s="35" t="s">
        <v>25</v>
      </c>
      <c r="D88" s="43"/>
      <c r="E88" s="43"/>
      <c r="F88" s="30" t="str">
        <f>E17</f>
        <v xml:space="preserve"> </v>
      </c>
      <c r="G88" s="43"/>
      <c r="H88" s="43"/>
      <c r="I88" s="35" t="s">
        <v>31</v>
      </c>
      <c r="J88" s="39" t="str">
        <f>E23</f>
        <v xml:space="preserve"> </v>
      </c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29</v>
      </c>
      <c r="D89" s="43"/>
      <c r="E89" s="43"/>
      <c r="F89" s="30" t="str">
        <f>IF(E20="","",E20)</f>
        <v>Vyplň údaj</v>
      </c>
      <c r="G89" s="43"/>
      <c r="H89" s="43"/>
      <c r="I89" s="35" t="s">
        <v>35</v>
      </c>
      <c r="J89" s="39" t="str">
        <f>E26</f>
        <v xml:space="preserve"> </v>
      </c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0.32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11" customFormat="1" ht="29.28" customHeight="1">
      <c r="A91" s="188"/>
      <c r="B91" s="189"/>
      <c r="C91" s="190" t="s">
        <v>171</v>
      </c>
      <c r="D91" s="191" t="s">
        <v>58</v>
      </c>
      <c r="E91" s="191" t="s">
        <v>54</v>
      </c>
      <c r="F91" s="191" t="s">
        <v>55</v>
      </c>
      <c r="G91" s="191" t="s">
        <v>172</v>
      </c>
      <c r="H91" s="191" t="s">
        <v>173</v>
      </c>
      <c r="I91" s="191" t="s">
        <v>174</v>
      </c>
      <c r="J91" s="191" t="s">
        <v>155</v>
      </c>
      <c r="K91" s="192" t="s">
        <v>175</v>
      </c>
      <c r="L91" s="193"/>
      <c r="M91" s="95" t="s">
        <v>19</v>
      </c>
      <c r="N91" s="96" t="s">
        <v>43</v>
      </c>
      <c r="O91" s="96" t="s">
        <v>176</v>
      </c>
      <c r="P91" s="96" t="s">
        <v>177</v>
      </c>
      <c r="Q91" s="96" t="s">
        <v>178</v>
      </c>
      <c r="R91" s="96" t="s">
        <v>179</v>
      </c>
      <c r="S91" s="96" t="s">
        <v>180</v>
      </c>
      <c r="T91" s="97" t="s">
        <v>181</v>
      </c>
      <c r="U91" s="188"/>
      <c r="V91" s="188"/>
      <c r="W91" s="188"/>
      <c r="X91" s="188"/>
      <c r="Y91" s="188"/>
      <c r="Z91" s="188"/>
      <c r="AA91" s="188"/>
      <c r="AB91" s="188"/>
      <c r="AC91" s="188"/>
      <c r="AD91" s="188"/>
      <c r="AE91" s="188"/>
    </row>
    <row r="92" s="2" customFormat="1" ht="22.8" customHeight="1">
      <c r="A92" s="41"/>
      <c r="B92" s="42"/>
      <c r="C92" s="102" t="s">
        <v>182</v>
      </c>
      <c r="D92" s="43"/>
      <c r="E92" s="43"/>
      <c r="F92" s="43"/>
      <c r="G92" s="43"/>
      <c r="H92" s="43"/>
      <c r="I92" s="43"/>
      <c r="J92" s="194">
        <f>BK92</f>
        <v>0</v>
      </c>
      <c r="K92" s="43"/>
      <c r="L92" s="47"/>
      <c r="M92" s="98"/>
      <c r="N92" s="195"/>
      <c r="O92" s="99"/>
      <c r="P92" s="196">
        <f>P93+P122+P149+P154+P165+P180+P191</f>
        <v>0</v>
      </c>
      <c r="Q92" s="99"/>
      <c r="R92" s="196">
        <f>R93+R122+R149+R154+R165+R180+R191</f>
        <v>0</v>
      </c>
      <c r="S92" s="99"/>
      <c r="T92" s="197">
        <f>T93+T122+T149+T154+T165+T180+T191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72</v>
      </c>
      <c r="AU92" s="20" t="s">
        <v>156</v>
      </c>
      <c r="BK92" s="198">
        <f>BK93+BK122+BK149+BK154+BK165+BK180+BK191</f>
        <v>0</v>
      </c>
    </row>
    <row r="93" s="12" customFormat="1" ht="25.92" customHeight="1">
      <c r="A93" s="12"/>
      <c r="B93" s="199"/>
      <c r="C93" s="200"/>
      <c r="D93" s="201" t="s">
        <v>72</v>
      </c>
      <c r="E93" s="202" t="s">
        <v>1390</v>
      </c>
      <c r="F93" s="202" t="s">
        <v>3267</v>
      </c>
      <c r="G93" s="200"/>
      <c r="H93" s="200"/>
      <c r="I93" s="203"/>
      <c r="J93" s="204">
        <f>BK93</f>
        <v>0</v>
      </c>
      <c r="K93" s="200"/>
      <c r="L93" s="205"/>
      <c r="M93" s="206"/>
      <c r="N93" s="207"/>
      <c r="O93" s="207"/>
      <c r="P93" s="208">
        <f>SUM(P94:P121)</f>
        <v>0</v>
      </c>
      <c r="Q93" s="207"/>
      <c r="R93" s="208">
        <f>SUM(R94:R121)</f>
        <v>0</v>
      </c>
      <c r="S93" s="207"/>
      <c r="T93" s="209">
        <f>SUM(T94:T121)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0" t="s">
        <v>80</v>
      </c>
      <c r="AT93" s="211" t="s">
        <v>72</v>
      </c>
      <c r="AU93" s="211" t="s">
        <v>73</v>
      </c>
      <c r="AY93" s="210" t="s">
        <v>185</v>
      </c>
      <c r="BK93" s="212">
        <f>SUM(BK94:BK121)</f>
        <v>0</v>
      </c>
    </row>
    <row r="94" s="2" customFormat="1" ht="37.8" customHeight="1">
      <c r="A94" s="41"/>
      <c r="B94" s="42"/>
      <c r="C94" s="215" t="s">
        <v>80</v>
      </c>
      <c r="D94" s="215" t="s">
        <v>188</v>
      </c>
      <c r="E94" s="216" t="s">
        <v>3268</v>
      </c>
      <c r="F94" s="217" t="s">
        <v>3269</v>
      </c>
      <c r="G94" s="218" t="s">
        <v>1402</v>
      </c>
      <c r="H94" s="219">
        <v>2</v>
      </c>
      <c r="I94" s="220"/>
      <c r="J94" s="221">
        <f>ROUND(I94*H94,2)</f>
        <v>0</v>
      </c>
      <c r="K94" s="217" t="s">
        <v>19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80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3270</v>
      </c>
    </row>
    <row r="95" s="2" customFormat="1">
      <c r="A95" s="41"/>
      <c r="B95" s="42"/>
      <c r="C95" s="43"/>
      <c r="D95" s="228" t="s">
        <v>195</v>
      </c>
      <c r="E95" s="43"/>
      <c r="F95" s="229" t="s">
        <v>3271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80</v>
      </c>
    </row>
    <row r="96" s="2" customFormat="1">
      <c r="A96" s="41"/>
      <c r="B96" s="42"/>
      <c r="C96" s="43"/>
      <c r="D96" s="228" t="s">
        <v>264</v>
      </c>
      <c r="E96" s="43"/>
      <c r="F96" s="267" t="s">
        <v>3272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264</v>
      </c>
      <c r="AU96" s="20" t="s">
        <v>80</v>
      </c>
    </row>
    <row r="97" s="2" customFormat="1" ht="16.5" customHeight="1">
      <c r="A97" s="41"/>
      <c r="B97" s="42"/>
      <c r="C97" s="215" t="s">
        <v>82</v>
      </c>
      <c r="D97" s="215" t="s">
        <v>188</v>
      </c>
      <c r="E97" s="216" t="s">
        <v>3273</v>
      </c>
      <c r="F97" s="217" t="s">
        <v>3274</v>
      </c>
      <c r="G97" s="218" t="s">
        <v>234</v>
      </c>
      <c r="H97" s="219">
        <v>2</v>
      </c>
      <c r="I97" s="220"/>
      <c r="J97" s="221">
        <f>ROUND(I97*H97,2)</f>
        <v>0</v>
      </c>
      <c r="K97" s="217" t="s">
        <v>19</v>
      </c>
      <c r="L97" s="47"/>
      <c r="M97" s="222" t="s">
        <v>19</v>
      </c>
      <c r="N97" s="223" t="s">
        <v>44</v>
      </c>
      <c r="O97" s="87"/>
      <c r="P97" s="224">
        <f>O97*H97</f>
        <v>0</v>
      </c>
      <c r="Q97" s="224">
        <v>0</v>
      </c>
      <c r="R97" s="224">
        <f>Q97*H97</f>
        <v>0</v>
      </c>
      <c r="S97" s="224">
        <v>0</v>
      </c>
      <c r="T97" s="225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6" t="s">
        <v>193</v>
      </c>
      <c r="AT97" s="226" t="s">
        <v>188</v>
      </c>
      <c r="AU97" s="226" t="s">
        <v>80</v>
      </c>
      <c r="AY97" s="20" t="s">
        <v>185</v>
      </c>
      <c r="BE97" s="227">
        <f>IF(N97="základní",J97,0)</f>
        <v>0</v>
      </c>
      <c r="BF97" s="227">
        <f>IF(N97="snížená",J97,0)</f>
        <v>0</v>
      </c>
      <c r="BG97" s="227">
        <f>IF(N97="zákl. přenesená",J97,0)</f>
        <v>0</v>
      </c>
      <c r="BH97" s="227">
        <f>IF(N97="sníž. přenesená",J97,0)</f>
        <v>0</v>
      </c>
      <c r="BI97" s="227">
        <f>IF(N97="nulová",J97,0)</f>
        <v>0</v>
      </c>
      <c r="BJ97" s="20" t="s">
        <v>80</v>
      </c>
      <c r="BK97" s="227">
        <f>ROUND(I97*H97,2)</f>
        <v>0</v>
      </c>
      <c r="BL97" s="20" t="s">
        <v>193</v>
      </c>
      <c r="BM97" s="226" t="s">
        <v>3275</v>
      </c>
    </row>
    <row r="98" s="2" customFormat="1">
      <c r="A98" s="41"/>
      <c r="B98" s="42"/>
      <c r="C98" s="43"/>
      <c r="D98" s="228" t="s">
        <v>195</v>
      </c>
      <c r="E98" s="43"/>
      <c r="F98" s="229" t="s">
        <v>3274</v>
      </c>
      <c r="G98" s="43"/>
      <c r="H98" s="43"/>
      <c r="I98" s="230"/>
      <c r="J98" s="43"/>
      <c r="K98" s="43"/>
      <c r="L98" s="47"/>
      <c r="M98" s="231"/>
      <c r="N98" s="232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195</v>
      </c>
      <c r="AU98" s="20" t="s">
        <v>80</v>
      </c>
    </row>
    <row r="99" s="2" customFormat="1" ht="16.5" customHeight="1">
      <c r="A99" s="41"/>
      <c r="B99" s="42"/>
      <c r="C99" s="215" t="s">
        <v>209</v>
      </c>
      <c r="D99" s="215" t="s">
        <v>188</v>
      </c>
      <c r="E99" s="216" t="s">
        <v>3276</v>
      </c>
      <c r="F99" s="217" t="s">
        <v>3277</v>
      </c>
      <c r="G99" s="218" t="s">
        <v>234</v>
      </c>
      <c r="H99" s="219">
        <v>1</v>
      </c>
      <c r="I99" s="220"/>
      <c r="J99" s="221">
        <f>ROUND(I99*H99,2)</f>
        <v>0</v>
      </c>
      <c r="K99" s="217" t="s">
        <v>19</v>
      </c>
      <c r="L99" s="47"/>
      <c r="M99" s="222" t="s">
        <v>19</v>
      </c>
      <c r="N99" s="223" t="s">
        <v>44</v>
      </c>
      <c r="O99" s="87"/>
      <c r="P99" s="224">
        <f>O99*H99</f>
        <v>0</v>
      </c>
      <c r="Q99" s="224">
        <v>0</v>
      </c>
      <c r="R99" s="224">
        <f>Q99*H99</f>
        <v>0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193</v>
      </c>
      <c r="AT99" s="226" t="s">
        <v>188</v>
      </c>
      <c r="AU99" s="226" t="s">
        <v>80</v>
      </c>
      <c r="AY99" s="20" t="s">
        <v>185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80</v>
      </c>
      <c r="BK99" s="227">
        <f>ROUND(I99*H99,2)</f>
        <v>0</v>
      </c>
      <c r="BL99" s="20" t="s">
        <v>193</v>
      </c>
      <c r="BM99" s="226" t="s">
        <v>3278</v>
      </c>
    </row>
    <row r="100" s="2" customFormat="1">
      <c r="A100" s="41"/>
      <c r="B100" s="42"/>
      <c r="C100" s="43"/>
      <c r="D100" s="228" t="s">
        <v>195</v>
      </c>
      <c r="E100" s="43"/>
      <c r="F100" s="229" t="s">
        <v>3277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195</v>
      </c>
      <c r="AU100" s="20" t="s">
        <v>80</v>
      </c>
    </row>
    <row r="101" s="2" customFormat="1" ht="21.75" customHeight="1">
      <c r="A101" s="41"/>
      <c r="B101" s="42"/>
      <c r="C101" s="215" t="s">
        <v>193</v>
      </c>
      <c r="D101" s="215" t="s">
        <v>188</v>
      </c>
      <c r="E101" s="216" t="s">
        <v>3279</v>
      </c>
      <c r="F101" s="217" t="s">
        <v>3280</v>
      </c>
      <c r="G101" s="218" t="s">
        <v>1402</v>
      </c>
      <c r="H101" s="219">
        <v>1</v>
      </c>
      <c r="I101" s="220"/>
      <c r="J101" s="221">
        <f>ROUND(I101*H101,2)</f>
        <v>0</v>
      </c>
      <c r="K101" s="217" t="s">
        <v>19</v>
      </c>
      <c r="L101" s="47"/>
      <c r="M101" s="222" t="s">
        <v>19</v>
      </c>
      <c r="N101" s="223" t="s">
        <v>44</v>
      </c>
      <c r="O101" s="87"/>
      <c r="P101" s="224">
        <f>O101*H101</f>
        <v>0</v>
      </c>
      <c r="Q101" s="224">
        <v>0</v>
      </c>
      <c r="R101" s="224">
        <f>Q101*H101</f>
        <v>0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193</v>
      </c>
      <c r="AT101" s="226" t="s">
        <v>188</v>
      </c>
      <c r="AU101" s="226" t="s">
        <v>80</v>
      </c>
      <c r="AY101" s="20" t="s">
        <v>185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80</v>
      </c>
      <c r="BK101" s="227">
        <f>ROUND(I101*H101,2)</f>
        <v>0</v>
      </c>
      <c r="BL101" s="20" t="s">
        <v>193</v>
      </c>
      <c r="BM101" s="226" t="s">
        <v>3281</v>
      </c>
    </row>
    <row r="102" s="2" customFormat="1">
      <c r="A102" s="41"/>
      <c r="B102" s="42"/>
      <c r="C102" s="43"/>
      <c r="D102" s="228" t="s">
        <v>195</v>
      </c>
      <c r="E102" s="43"/>
      <c r="F102" s="229" t="s">
        <v>3282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195</v>
      </c>
      <c r="AU102" s="20" t="s">
        <v>80</v>
      </c>
    </row>
    <row r="103" s="2" customFormat="1" ht="21.75" customHeight="1">
      <c r="A103" s="41"/>
      <c r="B103" s="42"/>
      <c r="C103" s="215" t="s">
        <v>223</v>
      </c>
      <c r="D103" s="215" t="s">
        <v>188</v>
      </c>
      <c r="E103" s="216" t="s">
        <v>3283</v>
      </c>
      <c r="F103" s="217" t="s">
        <v>3284</v>
      </c>
      <c r="G103" s="218" t="s">
        <v>1402</v>
      </c>
      <c r="H103" s="219">
        <v>2</v>
      </c>
      <c r="I103" s="220"/>
      <c r="J103" s="221">
        <f>ROUND(I103*H103,2)</f>
        <v>0</v>
      </c>
      <c r="K103" s="217" t="s">
        <v>19</v>
      </c>
      <c r="L103" s="47"/>
      <c r="M103" s="222" t="s">
        <v>19</v>
      </c>
      <c r="N103" s="223" t="s">
        <v>44</v>
      </c>
      <c r="O103" s="87"/>
      <c r="P103" s="224">
        <f>O103*H103</f>
        <v>0</v>
      </c>
      <c r="Q103" s="224">
        <v>0</v>
      </c>
      <c r="R103" s="224">
        <f>Q103*H103</f>
        <v>0</v>
      </c>
      <c r="S103" s="224">
        <v>0</v>
      </c>
      <c r="T103" s="225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6" t="s">
        <v>193</v>
      </c>
      <c r="AT103" s="226" t="s">
        <v>188</v>
      </c>
      <c r="AU103" s="226" t="s">
        <v>80</v>
      </c>
      <c r="AY103" s="20" t="s">
        <v>185</v>
      </c>
      <c r="BE103" s="227">
        <f>IF(N103="základní",J103,0)</f>
        <v>0</v>
      </c>
      <c r="BF103" s="227">
        <f>IF(N103="snížená",J103,0)</f>
        <v>0</v>
      </c>
      <c r="BG103" s="227">
        <f>IF(N103="zákl. přenesená",J103,0)</f>
        <v>0</v>
      </c>
      <c r="BH103" s="227">
        <f>IF(N103="sníž. přenesená",J103,0)</f>
        <v>0</v>
      </c>
      <c r="BI103" s="227">
        <f>IF(N103="nulová",J103,0)</f>
        <v>0</v>
      </c>
      <c r="BJ103" s="20" t="s">
        <v>80</v>
      </c>
      <c r="BK103" s="227">
        <f>ROUND(I103*H103,2)</f>
        <v>0</v>
      </c>
      <c r="BL103" s="20" t="s">
        <v>193</v>
      </c>
      <c r="BM103" s="226" t="s">
        <v>3285</v>
      </c>
    </row>
    <row r="104" s="2" customFormat="1">
      <c r="A104" s="41"/>
      <c r="B104" s="42"/>
      <c r="C104" s="43"/>
      <c r="D104" s="228" t="s">
        <v>195</v>
      </c>
      <c r="E104" s="43"/>
      <c r="F104" s="229" t="s">
        <v>3286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195</v>
      </c>
      <c r="AU104" s="20" t="s">
        <v>80</v>
      </c>
    </row>
    <row r="105" s="2" customFormat="1" ht="16.5" customHeight="1">
      <c r="A105" s="41"/>
      <c r="B105" s="42"/>
      <c r="C105" s="215" t="s">
        <v>231</v>
      </c>
      <c r="D105" s="215" t="s">
        <v>188</v>
      </c>
      <c r="E105" s="216" t="s">
        <v>3287</v>
      </c>
      <c r="F105" s="217" t="s">
        <v>3288</v>
      </c>
      <c r="G105" s="218" t="s">
        <v>279</v>
      </c>
      <c r="H105" s="219">
        <v>1</v>
      </c>
      <c r="I105" s="220"/>
      <c r="J105" s="221">
        <f>ROUND(I105*H105,2)</f>
        <v>0</v>
      </c>
      <c r="K105" s="217" t="s">
        <v>19</v>
      </c>
      <c r="L105" s="47"/>
      <c r="M105" s="222" t="s">
        <v>19</v>
      </c>
      <c r="N105" s="223" t="s">
        <v>44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193</v>
      </c>
      <c r="AT105" s="226" t="s">
        <v>188</v>
      </c>
      <c r="AU105" s="226" t="s">
        <v>80</v>
      </c>
      <c r="AY105" s="20" t="s">
        <v>185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80</v>
      </c>
      <c r="BK105" s="227">
        <f>ROUND(I105*H105,2)</f>
        <v>0</v>
      </c>
      <c r="BL105" s="20" t="s">
        <v>193</v>
      </c>
      <c r="BM105" s="226" t="s">
        <v>3289</v>
      </c>
    </row>
    <row r="106" s="2" customFormat="1">
      <c r="A106" s="41"/>
      <c r="B106" s="42"/>
      <c r="C106" s="43"/>
      <c r="D106" s="228" t="s">
        <v>195</v>
      </c>
      <c r="E106" s="43"/>
      <c r="F106" s="229" t="s">
        <v>3288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195</v>
      </c>
      <c r="AU106" s="20" t="s">
        <v>80</v>
      </c>
    </row>
    <row r="107" s="2" customFormat="1" ht="16.5" customHeight="1">
      <c r="A107" s="41"/>
      <c r="B107" s="42"/>
      <c r="C107" s="215" t="s">
        <v>237</v>
      </c>
      <c r="D107" s="215" t="s">
        <v>188</v>
      </c>
      <c r="E107" s="216" t="s">
        <v>3290</v>
      </c>
      <c r="F107" s="217" t="s">
        <v>3291</v>
      </c>
      <c r="G107" s="218" t="s">
        <v>279</v>
      </c>
      <c r="H107" s="219">
        <v>1</v>
      </c>
      <c r="I107" s="220"/>
      <c r="J107" s="221">
        <f>ROUND(I107*H107,2)</f>
        <v>0</v>
      </c>
      <c r="K107" s="217" t="s">
        <v>19</v>
      </c>
      <c r="L107" s="47"/>
      <c r="M107" s="222" t="s">
        <v>19</v>
      </c>
      <c r="N107" s="223" t="s">
        <v>44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193</v>
      </c>
      <c r="AT107" s="226" t="s">
        <v>188</v>
      </c>
      <c r="AU107" s="226" t="s">
        <v>80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193</v>
      </c>
      <c r="BM107" s="226" t="s">
        <v>3292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3291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80</v>
      </c>
    </row>
    <row r="109" s="2" customFormat="1" ht="16.5" customHeight="1">
      <c r="A109" s="41"/>
      <c r="B109" s="42"/>
      <c r="C109" s="215" t="s">
        <v>246</v>
      </c>
      <c r="D109" s="215" t="s">
        <v>188</v>
      </c>
      <c r="E109" s="216" t="s">
        <v>3293</v>
      </c>
      <c r="F109" s="217" t="s">
        <v>3294</v>
      </c>
      <c r="G109" s="218" t="s">
        <v>279</v>
      </c>
      <c r="H109" s="219">
        <v>4</v>
      </c>
      <c r="I109" s="220"/>
      <c r="J109" s="221">
        <f>ROUND(I109*H109,2)</f>
        <v>0</v>
      </c>
      <c r="K109" s="217" t="s">
        <v>19</v>
      </c>
      <c r="L109" s="47"/>
      <c r="M109" s="222" t="s">
        <v>19</v>
      </c>
      <c r="N109" s="223" t="s">
        <v>44</v>
      </c>
      <c r="O109" s="87"/>
      <c r="P109" s="224">
        <f>O109*H109</f>
        <v>0</v>
      </c>
      <c r="Q109" s="224">
        <v>0</v>
      </c>
      <c r="R109" s="224">
        <f>Q109*H109</f>
        <v>0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193</v>
      </c>
      <c r="AT109" s="226" t="s">
        <v>188</v>
      </c>
      <c r="AU109" s="226" t="s">
        <v>80</v>
      </c>
      <c r="AY109" s="20" t="s">
        <v>185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80</v>
      </c>
      <c r="BK109" s="227">
        <f>ROUND(I109*H109,2)</f>
        <v>0</v>
      </c>
      <c r="BL109" s="20" t="s">
        <v>193</v>
      </c>
      <c r="BM109" s="226" t="s">
        <v>3295</v>
      </c>
    </row>
    <row r="110" s="2" customFormat="1">
      <c r="A110" s="41"/>
      <c r="B110" s="42"/>
      <c r="C110" s="43"/>
      <c r="D110" s="228" t="s">
        <v>195</v>
      </c>
      <c r="E110" s="43"/>
      <c r="F110" s="229" t="s">
        <v>3294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195</v>
      </c>
      <c r="AU110" s="20" t="s">
        <v>80</v>
      </c>
    </row>
    <row r="111" s="2" customFormat="1">
      <c r="A111" s="41"/>
      <c r="B111" s="42"/>
      <c r="C111" s="43"/>
      <c r="D111" s="228" t="s">
        <v>264</v>
      </c>
      <c r="E111" s="43"/>
      <c r="F111" s="267" t="s">
        <v>3296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264</v>
      </c>
      <c r="AU111" s="20" t="s">
        <v>80</v>
      </c>
    </row>
    <row r="112" s="2" customFormat="1" ht="16.5" customHeight="1">
      <c r="A112" s="41"/>
      <c r="B112" s="42"/>
      <c r="C112" s="215" t="s">
        <v>186</v>
      </c>
      <c r="D112" s="215" t="s">
        <v>188</v>
      </c>
      <c r="E112" s="216" t="s">
        <v>3297</v>
      </c>
      <c r="F112" s="217" t="s">
        <v>3298</v>
      </c>
      <c r="G112" s="218" t="s">
        <v>234</v>
      </c>
      <c r="H112" s="219">
        <v>1</v>
      </c>
      <c r="I112" s="220"/>
      <c r="J112" s="221">
        <f>ROUND(I112*H112,2)</f>
        <v>0</v>
      </c>
      <c r="K112" s="217" t="s">
        <v>19</v>
      </c>
      <c r="L112" s="47"/>
      <c r="M112" s="222" t="s">
        <v>19</v>
      </c>
      <c r="N112" s="223" t="s">
        <v>44</v>
      </c>
      <c r="O112" s="87"/>
      <c r="P112" s="224">
        <f>O112*H112</f>
        <v>0</v>
      </c>
      <c r="Q112" s="224">
        <v>0</v>
      </c>
      <c r="R112" s="224">
        <f>Q112*H112</f>
        <v>0</v>
      </c>
      <c r="S112" s="224">
        <v>0</v>
      </c>
      <c r="T112" s="225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193</v>
      </c>
      <c r="AT112" s="226" t="s">
        <v>188</v>
      </c>
      <c r="AU112" s="226" t="s">
        <v>80</v>
      </c>
      <c r="AY112" s="20" t="s">
        <v>185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80</v>
      </c>
      <c r="BK112" s="227">
        <f>ROUND(I112*H112,2)</f>
        <v>0</v>
      </c>
      <c r="BL112" s="20" t="s">
        <v>193</v>
      </c>
      <c r="BM112" s="226" t="s">
        <v>3299</v>
      </c>
    </row>
    <row r="113" s="2" customFormat="1">
      <c r="A113" s="41"/>
      <c r="B113" s="42"/>
      <c r="C113" s="43"/>
      <c r="D113" s="228" t="s">
        <v>195</v>
      </c>
      <c r="E113" s="43"/>
      <c r="F113" s="229" t="s">
        <v>3298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195</v>
      </c>
      <c r="AU113" s="20" t="s">
        <v>80</v>
      </c>
    </row>
    <row r="114" s="2" customFormat="1" ht="16.5" customHeight="1">
      <c r="A114" s="41"/>
      <c r="B114" s="42"/>
      <c r="C114" s="215" t="s">
        <v>258</v>
      </c>
      <c r="D114" s="215" t="s">
        <v>188</v>
      </c>
      <c r="E114" s="216" t="s">
        <v>3300</v>
      </c>
      <c r="F114" s="217" t="s">
        <v>3301</v>
      </c>
      <c r="G114" s="218" t="s">
        <v>234</v>
      </c>
      <c r="H114" s="219">
        <v>1</v>
      </c>
      <c r="I114" s="220"/>
      <c r="J114" s="221">
        <f>ROUND(I114*H114,2)</f>
        <v>0</v>
      </c>
      <c r="K114" s="217" t="s">
        <v>19</v>
      </c>
      <c r="L114" s="47"/>
      <c r="M114" s="222" t="s">
        <v>19</v>
      </c>
      <c r="N114" s="223" t="s">
        <v>44</v>
      </c>
      <c r="O114" s="87"/>
      <c r="P114" s="224">
        <f>O114*H114</f>
        <v>0</v>
      </c>
      <c r="Q114" s="224">
        <v>0</v>
      </c>
      <c r="R114" s="224">
        <f>Q114*H114</f>
        <v>0</v>
      </c>
      <c r="S114" s="224">
        <v>0</v>
      </c>
      <c r="T114" s="225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193</v>
      </c>
      <c r="AT114" s="226" t="s">
        <v>188</v>
      </c>
      <c r="AU114" s="226" t="s">
        <v>80</v>
      </c>
      <c r="AY114" s="20" t="s">
        <v>185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80</v>
      </c>
      <c r="BK114" s="227">
        <f>ROUND(I114*H114,2)</f>
        <v>0</v>
      </c>
      <c r="BL114" s="20" t="s">
        <v>193</v>
      </c>
      <c r="BM114" s="226" t="s">
        <v>3302</v>
      </c>
    </row>
    <row r="115" s="2" customFormat="1">
      <c r="A115" s="41"/>
      <c r="B115" s="42"/>
      <c r="C115" s="43"/>
      <c r="D115" s="228" t="s">
        <v>195</v>
      </c>
      <c r="E115" s="43"/>
      <c r="F115" s="229" t="s">
        <v>3301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195</v>
      </c>
      <c r="AU115" s="20" t="s">
        <v>80</v>
      </c>
    </row>
    <row r="116" s="2" customFormat="1" ht="16.5" customHeight="1">
      <c r="A116" s="41"/>
      <c r="B116" s="42"/>
      <c r="C116" s="215" t="s">
        <v>267</v>
      </c>
      <c r="D116" s="215" t="s">
        <v>188</v>
      </c>
      <c r="E116" s="216" t="s">
        <v>3303</v>
      </c>
      <c r="F116" s="217" t="s">
        <v>3304</v>
      </c>
      <c r="G116" s="218" t="s">
        <v>234</v>
      </c>
      <c r="H116" s="219">
        <v>1</v>
      </c>
      <c r="I116" s="220"/>
      <c r="J116" s="221">
        <f>ROUND(I116*H116,2)</f>
        <v>0</v>
      </c>
      <c r="K116" s="217" t="s">
        <v>19</v>
      </c>
      <c r="L116" s="47"/>
      <c r="M116" s="222" t="s">
        <v>19</v>
      </c>
      <c r="N116" s="223" t="s">
        <v>44</v>
      </c>
      <c r="O116" s="87"/>
      <c r="P116" s="224">
        <f>O116*H116</f>
        <v>0</v>
      </c>
      <c r="Q116" s="224">
        <v>0</v>
      </c>
      <c r="R116" s="224">
        <f>Q116*H116</f>
        <v>0</v>
      </c>
      <c r="S116" s="224">
        <v>0</v>
      </c>
      <c r="T116" s="225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193</v>
      </c>
      <c r="AT116" s="226" t="s">
        <v>188</v>
      </c>
      <c r="AU116" s="226" t="s">
        <v>80</v>
      </c>
      <c r="AY116" s="20" t="s">
        <v>185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80</v>
      </c>
      <c r="BK116" s="227">
        <f>ROUND(I116*H116,2)</f>
        <v>0</v>
      </c>
      <c r="BL116" s="20" t="s">
        <v>193</v>
      </c>
      <c r="BM116" s="226" t="s">
        <v>3305</v>
      </c>
    </row>
    <row r="117" s="2" customFormat="1">
      <c r="A117" s="41"/>
      <c r="B117" s="42"/>
      <c r="C117" s="43"/>
      <c r="D117" s="228" t="s">
        <v>195</v>
      </c>
      <c r="E117" s="43"/>
      <c r="F117" s="229" t="s">
        <v>3304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195</v>
      </c>
      <c r="AU117" s="20" t="s">
        <v>80</v>
      </c>
    </row>
    <row r="118" s="2" customFormat="1" ht="16.5" customHeight="1">
      <c r="A118" s="41"/>
      <c r="B118" s="42"/>
      <c r="C118" s="215" t="s">
        <v>8</v>
      </c>
      <c r="D118" s="215" t="s">
        <v>188</v>
      </c>
      <c r="E118" s="216" t="s">
        <v>3306</v>
      </c>
      <c r="F118" s="217" t="s">
        <v>3307</v>
      </c>
      <c r="G118" s="218" t="s">
        <v>234</v>
      </c>
      <c r="H118" s="219">
        <v>2</v>
      </c>
      <c r="I118" s="220"/>
      <c r="J118" s="221">
        <f>ROUND(I118*H118,2)</f>
        <v>0</v>
      </c>
      <c r="K118" s="217" t="s">
        <v>19</v>
      </c>
      <c r="L118" s="47"/>
      <c r="M118" s="222" t="s">
        <v>19</v>
      </c>
      <c r="N118" s="223" t="s">
        <v>44</v>
      </c>
      <c r="O118" s="87"/>
      <c r="P118" s="224">
        <f>O118*H118</f>
        <v>0</v>
      </c>
      <c r="Q118" s="224">
        <v>0</v>
      </c>
      <c r="R118" s="224">
        <f>Q118*H118</f>
        <v>0</v>
      </c>
      <c r="S118" s="224">
        <v>0</v>
      </c>
      <c r="T118" s="225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193</v>
      </c>
      <c r="AT118" s="226" t="s">
        <v>188</v>
      </c>
      <c r="AU118" s="226" t="s">
        <v>80</v>
      </c>
      <c r="AY118" s="20" t="s">
        <v>185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80</v>
      </c>
      <c r="BK118" s="227">
        <f>ROUND(I118*H118,2)</f>
        <v>0</v>
      </c>
      <c r="BL118" s="20" t="s">
        <v>193</v>
      </c>
      <c r="BM118" s="226" t="s">
        <v>3308</v>
      </c>
    </row>
    <row r="119" s="2" customFormat="1">
      <c r="A119" s="41"/>
      <c r="B119" s="42"/>
      <c r="C119" s="43"/>
      <c r="D119" s="228" t="s">
        <v>195</v>
      </c>
      <c r="E119" s="43"/>
      <c r="F119" s="229" t="s">
        <v>3307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195</v>
      </c>
      <c r="AU119" s="20" t="s">
        <v>80</v>
      </c>
    </row>
    <row r="120" s="2" customFormat="1" ht="16.5" customHeight="1">
      <c r="A120" s="41"/>
      <c r="B120" s="42"/>
      <c r="C120" s="215" t="s">
        <v>284</v>
      </c>
      <c r="D120" s="215" t="s">
        <v>188</v>
      </c>
      <c r="E120" s="216" t="s">
        <v>3309</v>
      </c>
      <c r="F120" s="217" t="s">
        <v>3310</v>
      </c>
      <c r="G120" s="218" t="s">
        <v>234</v>
      </c>
      <c r="H120" s="219">
        <v>1</v>
      </c>
      <c r="I120" s="220"/>
      <c r="J120" s="221">
        <f>ROUND(I120*H120,2)</f>
        <v>0</v>
      </c>
      <c r="K120" s="217" t="s">
        <v>19</v>
      </c>
      <c r="L120" s="47"/>
      <c r="M120" s="222" t="s">
        <v>19</v>
      </c>
      <c r="N120" s="223" t="s">
        <v>44</v>
      </c>
      <c r="O120" s="87"/>
      <c r="P120" s="224">
        <f>O120*H120</f>
        <v>0</v>
      </c>
      <c r="Q120" s="224">
        <v>0</v>
      </c>
      <c r="R120" s="224">
        <f>Q120*H120</f>
        <v>0</v>
      </c>
      <c r="S120" s="224">
        <v>0</v>
      </c>
      <c r="T120" s="225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193</v>
      </c>
      <c r="AT120" s="226" t="s">
        <v>188</v>
      </c>
      <c r="AU120" s="226" t="s">
        <v>80</v>
      </c>
      <c r="AY120" s="20" t="s">
        <v>185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80</v>
      </c>
      <c r="BK120" s="227">
        <f>ROUND(I120*H120,2)</f>
        <v>0</v>
      </c>
      <c r="BL120" s="20" t="s">
        <v>193</v>
      </c>
      <c r="BM120" s="226" t="s">
        <v>3311</v>
      </c>
    </row>
    <row r="121" s="2" customFormat="1">
      <c r="A121" s="41"/>
      <c r="B121" s="42"/>
      <c r="C121" s="43"/>
      <c r="D121" s="228" t="s">
        <v>195</v>
      </c>
      <c r="E121" s="43"/>
      <c r="F121" s="229" t="s">
        <v>3310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195</v>
      </c>
      <c r="AU121" s="20" t="s">
        <v>80</v>
      </c>
    </row>
    <row r="122" s="12" customFormat="1" ht="25.92" customHeight="1">
      <c r="A122" s="12"/>
      <c r="B122" s="199"/>
      <c r="C122" s="200"/>
      <c r="D122" s="201" t="s">
        <v>72</v>
      </c>
      <c r="E122" s="202" t="s">
        <v>1395</v>
      </c>
      <c r="F122" s="202" t="s">
        <v>3312</v>
      </c>
      <c r="G122" s="200"/>
      <c r="H122" s="200"/>
      <c r="I122" s="203"/>
      <c r="J122" s="204">
        <f>BK122</f>
        <v>0</v>
      </c>
      <c r="K122" s="200"/>
      <c r="L122" s="205"/>
      <c r="M122" s="206"/>
      <c r="N122" s="207"/>
      <c r="O122" s="207"/>
      <c r="P122" s="208">
        <f>SUM(P123:P148)</f>
        <v>0</v>
      </c>
      <c r="Q122" s="207"/>
      <c r="R122" s="208">
        <f>SUM(R123:R148)</f>
        <v>0</v>
      </c>
      <c r="S122" s="207"/>
      <c r="T122" s="209">
        <f>SUM(T123:T148)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10" t="s">
        <v>80</v>
      </c>
      <c r="AT122" s="211" t="s">
        <v>72</v>
      </c>
      <c r="AU122" s="211" t="s">
        <v>73</v>
      </c>
      <c r="AY122" s="210" t="s">
        <v>185</v>
      </c>
      <c r="BK122" s="212">
        <f>SUM(BK123:BK148)</f>
        <v>0</v>
      </c>
    </row>
    <row r="123" s="2" customFormat="1" ht="16.5" customHeight="1">
      <c r="A123" s="41"/>
      <c r="B123" s="42"/>
      <c r="C123" s="215" t="s">
        <v>290</v>
      </c>
      <c r="D123" s="215" t="s">
        <v>188</v>
      </c>
      <c r="E123" s="216" t="s">
        <v>3313</v>
      </c>
      <c r="F123" s="217" t="s">
        <v>3314</v>
      </c>
      <c r="G123" s="218" t="s">
        <v>234</v>
      </c>
      <c r="H123" s="219">
        <v>2</v>
      </c>
      <c r="I123" s="220"/>
      <c r="J123" s="221">
        <f>ROUND(I123*H123,2)</f>
        <v>0</v>
      </c>
      <c r="K123" s="217" t="s">
        <v>19</v>
      </c>
      <c r="L123" s="47"/>
      <c r="M123" s="222" t="s">
        <v>19</v>
      </c>
      <c r="N123" s="223" t="s">
        <v>44</v>
      </c>
      <c r="O123" s="87"/>
      <c r="P123" s="224">
        <f>O123*H123</f>
        <v>0</v>
      </c>
      <c r="Q123" s="224">
        <v>0</v>
      </c>
      <c r="R123" s="224">
        <f>Q123*H123</f>
        <v>0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193</v>
      </c>
      <c r="AT123" s="226" t="s">
        <v>188</v>
      </c>
      <c r="AU123" s="226" t="s">
        <v>80</v>
      </c>
      <c r="AY123" s="20" t="s">
        <v>185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80</v>
      </c>
      <c r="BK123" s="227">
        <f>ROUND(I123*H123,2)</f>
        <v>0</v>
      </c>
      <c r="BL123" s="20" t="s">
        <v>193</v>
      </c>
      <c r="BM123" s="226" t="s">
        <v>3315</v>
      </c>
    </row>
    <row r="124" s="2" customFormat="1">
      <c r="A124" s="41"/>
      <c r="B124" s="42"/>
      <c r="C124" s="43"/>
      <c r="D124" s="228" t="s">
        <v>195</v>
      </c>
      <c r="E124" s="43"/>
      <c r="F124" s="229" t="s">
        <v>3314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195</v>
      </c>
      <c r="AU124" s="20" t="s">
        <v>80</v>
      </c>
    </row>
    <row r="125" s="2" customFormat="1" ht="16.5" customHeight="1">
      <c r="A125" s="41"/>
      <c r="B125" s="42"/>
      <c r="C125" s="215" t="s">
        <v>296</v>
      </c>
      <c r="D125" s="215" t="s">
        <v>188</v>
      </c>
      <c r="E125" s="216" t="s">
        <v>3316</v>
      </c>
      <c r="F125" s="217" t="s">
        <v>3317</v>
      </c>
      <c r="G125" s="218" t="s">
        <v>234</v>
      </c>
      <c r="H125" s="219">
        <v>12</v>
      </c>
      <c r="I125" s="220"/>
      <c r="J125" s="221">
        <f>ROUND(I125*H125,2)</f>
        <v>0</v>
      </c>
      <c r="K125" s="217" t="s">
        <v>19</v>
      </c>
      <c r="L125" s="47"/>
      <c r="M125" s="222" t="s">
        <v>19</v>
      </c>
      <c r="N125" s="223" t="s">
        <v>44</v>
      </c>
      <c r="O125" s="87"/>
      <c r="P125" s="224">
        <f>O125*H125</f>
        <v>0</v>
      </c>
      <c r="Q125" s="224">
        <v>0</v>
      </c>
      <c r="R125" s="224">
        <f>Q125*H125</f>
        <v>0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193</v>
      </c>
      <c r="AT125" s="226" t="s">
        <v>188</v>
      </c>
      <c r="AU125" s="226" t="s">
        <v>80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3318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3317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80</v>
      </c>
    </row>
    <row r="127" s="2" customFormat="1" ht="16.5" customHeight="1">
      <c r="A127" s="41"/>
      <c r="B127" s="42"/>
      <c r="C127" s="215" t="s">
        <v>280</v>
      </c>
      <c r="D127" s="215" t="s">
        <v>188</v>
      </c>
      <c r="E127" s="216" t="s">
        <v>3319</v>
      </c>
      <c r="F127" s="217" t="s">
        <v>3320</v>
      </c>
      <c r="G127" s="218" t="s">
        <v>234</v>
      </c>
      <c r="H127" s="219">
        <v>30</v>
      </c>
      <c r="I127" s="220"/>
      <c r="J127" s="221">
        <f>ROUND(I127*H127,2)</f>
        <v>0</v>
      </c>
      <c r="K127" s="217" t="s">
        <v>19</v>
      </c>
      <c r="L127" s="47"/>
      <c r="M127" s="222" t="s">
        <v>19</v>
      </c>
      <c r="N127" s="223" t="s">
        <v>44</v>
      </c>
      <c r="O127" s="87"/>
      <c r="P127" s="224">
        <f>O127*H127</f>
        <v>0</v>
      </c>
      <c r="Q127" s="224">
        <v>0</v>
      </c>
      <c r="R127" s="224">
        <f>Q127*H127</f>
        <v>0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193</v>
      </c>
      <c r="AT127" s="226" t="s">
        <v>188</v>
      </c>
      <c r="AU127" s="226" t="s">
        <v>80</v>
      </c>
      <c r="AY127" s="20" t="s">
        <v>185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80</v>
      </c>
      <c r="BK127" s="227">
        <f>ROUND(I127*H127,2)</f>
        <v>0</v>
      </c>
      <c r="BL127" s="20" t="s">
        <v>193</v>
      </c>
      <c r="BM127" s="226" t="s">
        <v>3321</v>
      </c>
    </row>
    <row r="128" s="2" customFormat="1">
      <c r="A128" s="41"/>
      <c r="B128" s="42"/>
      <c r="C128" s="43"/>
      <c r="D128" s="228" t="s">
        <v>195</v>
      </c>
      <c r="E128" s="43"/>
      <c r="F128" s="229" t="s">
        <v>3320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195</v>
      </c>
      <c r="AU128" s="20" t="s">
        <v>80</v>
      </c>
    </row>
    <row r="129" s="2" customFormat="1" ht="16.5" customHeight="1">
      <c r="A129" s="41"/>
      <c r="B129" s="42"/>
      <c r="C129" s="215" t="s">
        <v>307</v>
      </c>
      <c r="D129" s="215" t="s">
        <v>188</v>
      </c>
      <c r="E129" s="216" t="s">
        <v>3322</v>
      </c>
      <c r="F129" s="217" t="s">
        <v>3323</v>
      </c>
      <c r="G129" s="218" t="s">
        <v>234</v>
      </c>
      <c r="H129" s="219">
        <v>4</v>
      </c>
      <c r="I129" s="220"/>
      <c r="J129" s="221">
        <f>ROUND(I129*H129,2)</f>
        <v>0</v>
      </c>
      <c r="K129" s="217" t="s">
        <v>19</v>
      </c>
      <c r="L129" s="47"/>
      <c r="M129" s="222" t="s">
        <v>19</v>
      </c>
      <c r="N129" s="223" t="s">
        <v>44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193</v>
      </c>
      <c r="AT129" s="226" t="s">
        <v>188</v>
      </c>
      <c r="AU129" s="226" t="s">
        <v>80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3324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3323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80</v>
      </c>
    </row>
    <row r="131" s="2" customFormat="1" ht="16.5" customHeight="1">
      <c r="A131" s="41"/>
      <c r="B131" s="42"/>
      <c r="C131" s="215" t="s">
        <v>313</v>
      </c>
      <c r="D131" s="215" t="s">
        <v>188</v>
      </c>
      <c r="E131" s="216" t="s">
        <v>3325</v>
      </c>
      <c r="F131" s="217" t="s">
        <v>3326</v>
      </c>
      <c r="G131" s="218" t="s">
        <v>234</v>
      </c>
      <c r="H131" s="219">
        <v>16</v>
      </c>
      <c r="I131" s="220"/>
      <c r="J131" s="221">
        <f>ROUND(I131*H131,2)</f>
        <v>0</v>
      </c>
      <c r="K131" s="217" t="s">
        <v>19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193</v>
      </c>
      <c r="AT131" s="226" t="s">
        <v>188</v>
      </c>
      <c r="AU131" s="226" t="s">
        <v>80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193</v>
      </c>
      <c r="BM131" s="226" t="s">
        <v>3327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3326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80</v>
      </c>
    </row>
    <row r="133" s="2" customFormat="1" ht="16.5" customHeight="1">
      <c r="A133" s="41"/>
      <c r="B133" s="42"/>
      <c r="C133" s="215" t="s">
        <v>319</v>
      </c>
      <c r="D133" s="215" t="s">
        <v>188</v>
      </c>
      <c r="E133" s="216" t="s">
        <v>3328</v>
      </c>
      <c r="F133" s="217" t="s">
        <v>3329</v>
      </c>
      <c r="G133" s="218" t="s">
        <v>234</v>
      </c>
      <c r="H133" s="219">
        <v>4</v>
      </c>
      <c r="I133" s="220"/>
      <c r="J133" s="221">
        <f>ROUND(I133*H133,2)</f>
        <v>0</v>
      </c>
      <c r="K133" s="217" t="s">
        <v>19</v>
      </c>
      <c r="L133" s="47"/>
      <c r="M133" s="222" t="s">
        <v>19</v>
      </c>
      <c r="N133" s="223" t="s">
        <v>44</v>
      </c>
      <c r="O133" s="87"/>
      <c r="P133" s="224">
        <f>O133*H133</f>
        <v>0</v>
      </c>
      <c r="Q133" s="224">
        <v>0</v>
      </c>
      <c r="R133" s="224">
        <f>Q133*H133</f>
        <v>0</v>
      </c>
      <c r="S133" s="224">
        <v>0</v>
      </c>
      <c r="T133" s="225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6" t="s">
        <v>193</v>
      </c>
      <c r="AT133" s="226" t="s">
        <v>188</v>
      </c>
      <c r="AU133" s="226" t="s">
        <v>80</v>
      </c>
      <c r="AY133" s="20" t="s">
        <v>185</v>
      </c>
      <c r="BE133" s="227">
        <f>IF(N133="základní",J133,0)</f>
        <v>0</v>
      </c>
      <c r="BF133" s="227">
        <f>IF(N133="snížená",J133,0)</f>
        <v>0</v>
      </c>
      <c r="BG133" s="227">
        <f>IF(N133="zákl. přenesená",J133,0)</f>
        <v>0</v>
      </c>
      <c r="BH133" s="227">
        <f>IF(N133="sníž. přenesená",J133,0)</f>
        <v>0</v>
      </c>
      <c r="BI133" s="227">
        <f>IF(N133="nulová",J133,0)</f>
        <v>0</v>
      </c>
      <c r="BJ133" s="20" t="s">
        <v>80</v>
      </c>
      <c r="BK133" s="227">
        <f>ROUND(I133*H133,2)</f>
        <v>0</v>
      </c>
      <c r="BL133" s="20" t="s">
        <v>193</v>
      </c>
      <c r="BM133" s="226" t="s">
        <v>3330</v>
      </c>
    </row>
    <row r="134" s="2" customFormat="1">
      <c r="A134" s="41"/>
      <c r="B134" s="42"/>
      <c r="C134" s="43"/>
      <c r="D134" s="228" t="s">
        <v>195</v>
      </c>
      <c r="E134" s="43"/>
      <c r="F134" s="229" t="s">
        <v>3329</v>
      </c>
      <c r="G134" s="43"/>
      <c r="H134" s="43"/>
      <c r="I134" s="230"/>
      <c r="J134" s="43"/>
      <c r="K134" s="43"/>
      <c r="L134" s="47"/>
      <c r="M134" s="231"/>
      <c r="N134" s="232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195</v>
      </c>
      <c r="AU134" s="20" t="s">
        <v>80</v>
      </c>
    </row>
    <row r="135" s="2" customFormat="1" ht="16.5" customHeight="1">
      <c r="A135" s="41"/>
      <c r="B135" s="42"/>
      <c r="C135" s="215" t="s">
        <v>328</v>
      </c>
      <c r="D135" s="215" t="s">
        <v>188</v>
      </c>
      <c r="E135" s="216" t="s">
        <v>3331</v>
      </c>
      <c r="F135" s="217" t="s">
        <v>3332</v>
      </c>
      <c r="G135" s="218" t="s">
        <v>234</v>
      </c>
      <c r="H135" s="219">
        <v>2</v>
      </c>
      <c r="I135" s="220"/>
      <c r="J135" s="221">
        <f>ROUND(I135*H135,2)</f>
        <v>0</v>
      </c>
      <c r="K135" s="217" t="s">
        <v>19</v>
      </c>
      <c r="L135" s="47"/>
      <c r="M135" s="222" t="s">
        <v>19</v>
      </c>
      <c r="N135" s="223" t="s">
        <v>44</v>
      </c>
      <c r="O135" s="87"/>
      <c r="P135" s="224">
        <f>O135*H135</f>
        <v>0</v>
      </c>
      <c r="Q135" s="224">
        <v>0</v>
      </c>
      <c r="R135" s="224">
        <f>Q135*H135</f>
        <v>0</v>
      </c>
      <c r="S135" s="224">
        <v>0</v>
      </c>
      <c r="T135" s="225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6" t="s">
        <v>193</v>
      </c>
      <c r="AT135" s="226" t="s">
        <v>188</v>
      </c>
      <c r="AU135" s="226" t="s">
        <v>80</v>
      </c>
      <c r="AY135" s="20" t="s">
        <v>185</v>
      </c>
      <c r="BE135" s="227">
        <f>IF(N135="základní",J135,0)</f>
        <v>0</v>
      </c>
      <c r="BF135" s="227">
        <f>IF(N135="snížená",J135,0)</f>
        <v>0</v>
      </c>
      <c r="BG135" s="227">
        <f>IF(N135="zákl. přenesená",J135,0)</f>
        <v>0</v>
      </c>
      <c r="BH135" s="227">
        <f>IF(N135="sníž. přenesená",J135,0)</f>
        <v>0</v>
      </c>
      <c r="BI135" s="227">
        <f>IF(N135="nulová",J135,0)</f>
        <v>0</v>
      </c>
      <c r="BJ135" s="20" t="s">
        <v>80</v>
      </c>
      <c r="BK135" s="227">
        <f>ROUND(I135*H135,2)</f>
        <v>0</v>
      </c>
      <c r="BL135" s="20" t="s">
        <v>193</v>
      </c>
      <c r="BM135" s="226" t="s">
        <v>3333</v>
      </c>
    </row>
    <row r="136" s="2" customFormat="1">
      <c r="A136" s="41"/>
      <c r="B136" s="42"/>
      <c r="C136" s="43"/>
      <c r="D136" s="228" t="s">
        <v>195</v>
      </c>
      <c r="E136" s="43"/>
      <c r="F136" s="229" t="s">
        <v>3332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195</v>
      </c>
      <c r="AU136" s="20" t="s">
        <v>80</v>
      </c>
    </row>
    <row r="137" s="2" customFormat="1" ht="16.5" customHeight="1">
      <c r="A137" s="41"/>
      <c r="B137" s="42"/>
      <c r="C137" s="215" t="s">
        <v>7</v>
      </c>
      <c r="D137" s="215" t="s">
        <v>188</v>
      </c>
      <c r="E137" s="216" t="s">
        <v>3334</v>
      </c>
      <c r="F137" s="217" t="s">
        <v>3335</v>
      </c>
      <c r="G137" s="218" t="s">
        <v>234</v>
      </c>
      <c r="H137" s="219">
        <v>5</v>
      </c>
      <c r="I137" s="220"/>
      <c r="J137" s="221">
        <f>ROUND(I137*H137,2)</f>
        <v>0</v>
      </c>
      <c r="K137" s="217" t="s">
        <v>19</v>
      </c>
      <c r="L137" s="47"/>
      <c r="M137" s="222" t="s">
        <v>19</v>
      </c>
      <c r="N137" s="223" t="s">
        <v>44</v>
      </c>
      <c r="O137" s="87"/>
      <c r="P137" s="224">
        <f>O137*H137</f>
        <v>0</v>
      </c>
      <c r="Q137" s="224">
        <v>0</v>
      </c>
      <c r="R137" s="224">
        <f>Q137*H137</f>
        <v>0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193</v>
      </c>
      <c r="AT137" s="226" t="s">
        <v>188</v>
      </c>
      <c r="AU137" s="226" t="s">
        <v>80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193</v>
      </c>
      <c r="BM137" s="226" t="s">
        <v>3336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3335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80</v>
      </c>
    </row>
    <row r="139" s="2" customFormat="1" ht="16.5" customHeight="1">
      <c r="A139" s="41"/>
      <c r="B139" s="42"/>
      <c r="C139" s="215" t="s">
        <v>343</v>
      </c>
      <c r="D139" s="215" t="s">
        <v>188</v>
      </c>
      <c r="E139" s="216" t="s">
        <v>3337</v>
      </c>
      <c r="F139" s="217" t="s">
        <v>3338</v>
      </c>
      <c r="G139" s="218" t="s">
        <v>234</v>
      </c>
      <c r="H139" s="219">
        <v>8</v>
      </c>
      <c r="I139" s="220"/>
      <c r="J139" s="221">
        <f>ROUND(I139*H139,2)</f>
        <v>0</v>
      </c>
      <c r="K139" s="217" t="s">
        <v>19</v>
      </c>
      <c r="L139" s="47"/>
      <c r="M139" s="222" t="s">
        <v>19</v>
      </c>
      <c r="N139" s="223" t="s">
        <v>44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193</v>
      </c>
      <c r="AT139" s="226" t="s">
        <v>188</v>
      </c>
      <c r="AU139" s="226" t="s">
        <v>80</v>
      </c>
      <c r="AY139" s="20" t="s">
        <v>185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80</v>
      </c>
      <c r="BK139" s="227">
        <f>ROUND(I139*H139,2)</f>
        <v>0</v>
      </c>
      <c r="BL139" s="20" t="s">
        <v>193</v>
      </c>
      <c r="BM139" s="226" t="s">
        <v>3339</v>
      </c>
    </row>
    <row r="140" s="2" customFormat="1">
      <c r="A140" s="41"/>
      <c r="B140" s="42"/>
      <c r="C140" s="43"/>
      <c r="D140" s="228" t="s">
        <v>195</v>
      </c>
      <c r="E140" s="43"/>
      <c r="F140" s="229" t="s">
        <v>3338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195</v>
      </c>
      <c r="AU140" s="20" t="s">
        <v>80</v>
      </c>
    </row>
    <row r="141" s="2" customFormat="1" ht="16.5" customHeight="1">
      <c r="A141" s="41"/>
      <c r="B141" s="42"/>
      <c r="C141" s="215" t="s">
        <v>351</v>
      </c>
      <c r="D141" s="215" t="s">
        <v>188</v>
      </c>
      <c r="E141" s="216" t="s">
        <v>3340</v>
      </c>
      <c r="F141" s="217" t="s">
        <v>3341</v>
      </c>
      <c r="G141" s="218" t="s">
        <v>234</v>
      </c>
      <c r="H141" s="219">
        <v>6</v>
      </c>
      <c r="I141" s="220"/>
      <c r="J141" s="221">
        <f>ROUND(I141*H141,2)</f>
        <v>0</v>
      </c>
      <c r="K141" s="217" t="s">
        <v>19</v>
      </c>
      <c r="L141" s="47"/>
      <c r="M141" s="222" t="s">
        <v>19</v>
      </c>
      <c r="N141" s="223" t="s">
        <v>44</v>
      </c>
      <c r="O141" s="87"/>
      <c r="P141" s="224">
        <f>O141*H141</f>
        <v>0</v>
      </c>
      <c r="Q141" s="224">
        <v>0</v>
      </c>
      <c r="R141" s="224">
        <f>Q141*H141</f>
        <v>0</v>
      </c>
      <c r="S141" s="224">
        <v>0</v>
      </c>
      <c r="T141" s="225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6" t="s">
        <v>193</v>
      </c>
      <c r="AT141" s="226" t="s">
        <v>188</v>
      </c>
      <c r="AU141" s="226" t="s">
        <v>80</v>
      </c>
      <c r="AY141" s="20" t="s">
        <v>185</v>
      </c>
      <c r="BE141" s="227">
        <f>IF(N141="základní",J141,0)</f>
        <v>0</v>
      </c>
      <c r="BF141" s="227">
        <f>IF(N141="snížená",J141,0)</f>
        <v>0</v>
      </c>
      <c r="BG141" s="227">
        <f>IF(N141="zákl. přenesená",J141,0)</f>
        <v>0</v>
      </c>
      <c r="BH141" s="227">
        <f>IF(N141="sníž. přenesená",J141,0)</f>
        <v>0</v>
      </c>
      <c r="BI141" s="227">
        <f>IF(N141="nulová",J141,0)</f>
        <v>0</v>
      </c>
      <c r="BJ141" s="20" t="s">
        <v>80</v>
      </c>
      <c r="BK141" s="227">
        <f>ROUND(I141*H141,2)</f>
        <v>0</v>
      </c>
      <c r="BL141" s="20" t="s">
        <v>193</v>
      </c>
      <c r="BM141" s="226" t="s">
        <v>3342</v>
      </c>
    </row>
    <row r="142" s="2" customFormat="1">
      <c r="A142" s="41"/>
      <c r="B142" s="42"/>
      <c r="C142" s="43"/>
      <c r="D142" s="228" t="s">
        <v>195</v>
      </c>
      <c r="E142" s="43"/>
      <c r="F142" s="229" t="s">
        <v>3341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195</v>
      </c>
      <c r="AU142" s="20" t="s">
        <v>80</v>
      </c>
    </row>
    <row r="143" s="2" customFormat="1" ht="16.5" customHeight="1">
      <c r="A143" s="41"/>
      <c r="B143" s="42"/>
      <c r="C143" s="215" t="s">
        <v>358</v>
      </c>
      <c r="D143" s="215" t="s">
        <v>188</v>
      </c>
      <c r="E143" s="216" t="s">
        <v>3343</v>
      </c>
      <c r="F143" s="217" t="s">
        <v>3344</v>
      </c>
      <c r="G143" s="218" t="s">
        <v>234</v>
      </c>
      <c r="H143" s="219">
        <v>1</v>
      </c>
      <c r="I143" s="220"/>
      <c r="J143" s="221">
        <f>ROUND(I143*H143,2)</f>
        <v>0</v>
      </c>
      <c r="K143" s="217" t="s">
        <v>19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193</v>
      </c>
      <c r="AT143" s="226" t="s">
        <v>188</v>
      </c>
      <c r="AU143" s="226" t="s">
        <v>80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3345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3344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80</v>
      </c>
    </row>
    <row r="145" s="2" customFormat="1" ht="16.5" customHeight="1">
      <c r="A145" s="41"/>
      <c r="B145" s="42"/>
      <c r="C145" s="215" t="s">
        <v>365</v>
      </c>
      <c r="D145" s="215" t="s">
        <v>188</v>
      </c>
      <c r="E145" s="216" t="s">
        <v>3346</v>
      </c>
      <c r="F145" s="217" t="s">
        <v>3347</v>
      </c>
      <c r="G145" s="218" t="s">
        <v>234</v>
      </c>
      <c r="H145" s="219">
        <v>4</v>
      </c>
      <c r="I145" s="220"/>
      <c r="J145" s="221">
        <f>ROUND(I145*H145,2)</f>
        <v>0</v>
      </c>
      <c r="K145" s="217" t="s">
        <v>19</v>
      </c>
      <c r="L145" s="47"/>
      <c r="M145" s="222" t="s">
        <v>19</v>
      </c>
      <c r="N145" s="223" t="s">
        <v>44</v>
      </c>
      <c r="O145" s="87"/>
      <c r="P145" s="224">
        <f>O145*H145</f>
        <v>0</v>
      </c>
      <c r="Q145" s="224">
        <v>0</v>
      </c>
      <c r="R145" s="224">
        <f>Q145*H145</f>
        <v>0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193</v>
      </c>
      <c r="AT145" s="226" t="s">
        <v>188</v>
      </c>
      <c r="AU145" s="226" t="s">
        <v>80</v>
      </c>
      <c r="AY145" s="20" t="s">
        <v>185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80</v>
      </c>
      <c r="BK145" s="227">
        <f>ROUND(I145*H145,2)</f>
        <v>0</v>
      </c>
      <c r="BL145" s="20" t="s">
        <v>193</v>
      </c>
      <c r="BM145" s="226" t="s">
        <v>3348</v>
      </c>
    </row>
    <row r="146" s="2" customFormat="1">
      <c r="A146" s="41"/>
      <c r="B146" s="42"/>
      <c r="C146" s="43"/>
      <c r="D146" s="228" t="s">
        <v>195</v>
      </c>
      <c r="E146" s="43"/>
      <c r="F146" s="229" t="s">
        <v>3347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195</v>
      </c>
      <c r="AU146" s="20" t="s">
        <v>80</v>
      </c>
    </row>
    <row r="147" s="2" customFormat="1" ht="16.5" customHeight="1">
      <c r="A147" s="41"/>
      <c r="B147" s="42"/>
      <c r="C147" s="215" t="s">
        <v>372</v>
      </c>
      <c r="D147" s="215" t="s">
        <v>188</v>
      </c>
      <c r="E147" s="216" t="s">
        <v>3349</v>
      </c>
      <c r="F147" s="217" t="s">
        <v>3350</v>
      </c>
      <c r="G147" s="218" t="s">
        <v>234</v>
      </c>
      <c r="H147" s="219">
        <v>4</v>
      </c>
      <c r="I147" s="220"/>
      <c r="J147" s="221">
        <f>ROUND(I147*H147,2)</f>
        <v>0</v>
      </c>
      <c r="K147" s="217" t="s">
        <v>19</v>
      </c>
      <c r="L147" s="47"/>
      <c r="M147" s="222" t="s">
        <v>19</v>
      </c>
      <c r="N147" s="223" t="s">
        <v>44</v>
      </c>
      <c r="O147" s="87"/>
      <c r="P147" s="224">
        <f>O147*H147</f>
        <v>0</v>
      </c>
      <c r="Q147" s="224">
        <v>0</v>
      </c>
      <c r="R147" s="224">
        <f>Q147*H147</f>
        <v>0</v>
      </c>
      <c r="S147" s="224">
        <v>0</v>
      </c>
      <c r="T147" s="225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6" t="s">
        <v>193</v>
      </c>
      <c r="AT147" s="226" t="s">
        <v>188</v>
      </c>
      <c r="AU147" s="226" t="s">
        <v>80</v>
      </c>
      <c r="AY147" s="20" t="s">
        <v>185</v>
      </c>
      <c r="BE147" s="227">
        <f>IF(N147="základní",J147,0)</f>
        <v>0</v>
      </c>
      <c r="BF147" s="227">
        <f>IF(N147="snížená",J147,0)</f>
        <v>0</v>
      </c>
      <c r="BG147" s="227">
        <f>IF(N147="zákl. přenesená",J147,0)</f>
        <v>0</v>
      </c>
      <c r="BH147" s="227">
        <f>IF(N147="sníž. přenesená",J147,0)</f>
        <v>0</v>
      </c>
      <c r="BI147" s="227">
        <f>IF(N147="nulová",J147,0)</f>
        <v>0</v>
      </c>
      <c r="BJ147" s="20" t="s">
        <v>80</v>
      </c>
      <c r="BK147" s="227">
        <f>ROUND(I147*H147,2)</f>
        <v>0</v>
      </c>
      <c r="BL147" s="20" t="s">
        <v>193</v>
      </c>
      <c r="BM147" s="226" t="s">
        <v>3351</v>
      </c>
    </row>
    <row r="148" s="2" customFormat="1">
      <c r="A148" s="41"/>
      <c r="B148" s="42"/>
      <c r="C148" s="43"/>
      <c r="D148" s="228" t="s">
        <v>195</v>
      </c>
      <c r="E148" s="43"/>
      <c r="F148" s="229" t="s">
        <v>3350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195</v>
      </c>
      <c r="AU148" s="20" t="s">
        <v>80</v>
      </c>
    </row>
    <row r="149" s="12" customFormat="1" ht="25.92" customHeight="1">
      <c r="A149" s="12"/>
      <c r="B149" s="199"/>
      <c r="C149" s="200"/>
      <c r="D149" s="201" t="s">
        <v>72</v>
      </c>
      <c r="E149" s="202" t="s">
        <v>1413</v>
      </c>
      <c r="F149" s="202" t="s">
        <v>3352</v>
      </c>
      <c r="G149" s="200"/>
      <c r="H149" s="200"/>
      <c r="I149" s="203"/>
      <c r="J149" s="204">
        <f>BK149</f>
        <v>0</v>
      </c>
      <c r="K149" s="200"/>
      <c r="L149" s="205"/>
      <c r="M149" s="206"/>
      <c r="N149" s="207"/>
      <c r="O149" s="207"/>
      <c r="P149" s="208">
        <f>SUM(P150:P153)</f>
        <v>0</v>
      </c>
      <c r="Q149" s="207"/>
      <c r="R149" s="208">
        <f>SUM(R150:R153)</f>
        <v>0</v>
      </c>
      <c r="S149" s="207"/>
      <c r="T149" s="209">
        <f>SUM(T150:T153)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10" t="s">
        <v>80</v>
      </c>
      <c r="AT149" s="211" t="s">
        <v>72</v>
      </c>
      <c r="AU149" s="211" t="s">
        <v>73</v>
      </c>
      <c r="AY149" s="210" t="s">
        <v>185</v>
      </c>
      <c r="BK149" s="212">
        <f>SUM(BK150:BK153)</f>
        <v>0</v>
      </c>
    </row>
    <row r="150" s="2" customFormat="1" ht="16.5" customHeight="1">
      <c r="A150" s="41"/>
      <c r="B150" s="42"/>
      <c r="C150" s="215" t="s">
        <v>379</v>
      </c>
      <c r="D150" s="215" t="s">
        <v>188</v>
      </c>
      <c r="E150" s="216" t="s">
        <v>3353</v>
      </c>
      <c r="F150" s="217" t="s">
        <v>3354</v>
      </c>
      <c r="G150" s="218" t="s">
        <v>234</v>
      </c>
      <c r="H150" s="219">
        <v>1</v>
      </c>
      <c r="I150" s="220"/>
      <c r="J150" s="221">
        <f>ROUND(I150*H150,2)</f>
        <v>0</v>
      </c>
      <c r="K150" s="217" t="s">
        <v>19</v>
      </c>
      <c r="L150" s="47"/>
      <c r="M150" s="222" t="s">
        <v>19</v>
      </c>
      <c r="N150" s="223" t="s">
        <v>44</v>
      </c>
      <c r="O150" s="87"/>
      <c r="P150" s="224">
        <f>O150*H150</f>
        <v>0</v>
      </c>
      <c r="Q150" s="224">
        <v>0</v>
      </c>
      <c r="R150" s="224">
        <f>Q150*H150</f>
        <v>0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193</v>
      </c>
      <c r="AT150" s="226" t="s">
        <v>188</v>
      </c>
      <c r="AU150" s="226" t="s">
        <v>80</v>
      </c>
      <c r="AY150" s="20" t="s">
        <v>185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80</v>
      </c>
      <c r="BK150" s="227">
        <f>ROUND(I150*H150,2)</f>
        <v>0</v>
      </c>
      <c r="BL150" s="20" t="s">
        <v>193</v>
      </c>
      <c r="BM150" s="226" t="s">
        <v>3355</v>
      </c>
    </row>
    <row r="151" s="2" customFormat="1">
      <c r="A151" s="41"/>
      <c r="B151" s="42"/>
      <c r="C151" s="43"/>
      <c r="D151" s="228" t="s">
        <v>195</v>
      </c>
      <c r="E151" s="43"/>
      <c r="F151" s="229" t="s">
        <v>3354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195</v>
      </c>
      <c r="AU151" s="20" t="s">
        <v>80</v>
      </c>
    </row>
    <row r="152" s="2" customFormat="1" ht="16.5" customHeight="1">
      <c r="A152" s="41"/>
      <c r="B152" s="42"/>
      <c r="C152" s="215" t="s">
        <v>388</v>
      </c>
      <c r="D152" s="215" t="s">
        <v>188</v>
      </c>
      <c r="E152" s="216" t="s">
        <v>3356</v>
      </c>
      <c r="F152" s="217" t="s">
        <v>3357</v>
      </c>
      <c r="G152" s="218" t="s">
        <v>234</v>
      </c>
      <c r="H152" s="219">
        <v>3</v>
      </c>
      <c r="I152" s="220"/>
      <c r="J152" s="221">
        <f>ROUND(I152*H152,2)</f>
        <v>0</v>
      </c>
      <c r="K152" s="217" t="s">
        <v>19</v>
      </c>
      <c r="L152" s="47"/>
      <c r="M152" s="222" t="s">
        <v>19</v>
      </c>
      <c r="N152" s="223" t="s">
        <v>44</v>
      </c>
      <c r="O152" s="87"/>
      <c r="P152" s="224">
        <f>O152*H152</f>
        <v>0</v>
      </c>
      <c r="Q152" s="224">
        <v>0</v>
      </c>
      <c r="R152" s="224">
        <f>Q152*H152</f>
        <v>0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193</v>
      </c>
      <c r="AT152" s="226" t="s">
        <v>188</v>
      </c>
      <c r="AU152" s="226" t="s">
        <v>80</v>
      </c>
      <c r="AY152" s="20" t="s">
        <v>185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80</v>
      </c>
      <c r="BK152" s="227">
        <f>ROUND(I152*H152,2)</f>
        <v>0</v>
      </c>
      <c r="BL152" s="20" t="s">
        <v>193</v>
      </c>
      <c r="BM152" s="226" t="s">
        <v>3358</v>
      </c>
    </row>
    <row r="153" s="2" customFormat="1">
      <c r="A153" s="41"/>
      <c r="B153" s="42"/>
      <c r="C153" s="43"/>
      <c r="D153" s="228" t="s">
        <v>195</v>
      </c>
      <c r="E153" s="43"/>
      <c r="F153" s="229" t="s">
        <v>3357</v>
      </c>
      <c r="G153" s="43"/>
      <c r="H153" s="43"/>
      <c r="I153" s="230"/>
      <c r="J153" s="43"/>
      <c r="K153" s="43"/>
      <c r="L153" s="47"/>
      <c r="M153" s="231"/>
      <c r="N153" s="232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195</v>
      </c>
      <c r="AU153" s="20" t="s">
        <v>80</v>
      </c>
    </row>
    <row r="154" s="12" customFormat="1" ht="25.92" customHeight="1">
      <c r="A154" s="12"/>
      <c r="B154" s="199"/>
      <c r="C154" s="200"/>
      <c r="D154" s="201" t="s">
        <v>72</v>
      </c>
      <c r="E154" s="202" t="s">
        <v>1419</v>
      </c>
      <c r="F154" s="202" t="s">
        <v>1391</v>
      </c>
      <c r="G154" s="200"/>
      <c r="H154" s="200"/>
      <c r="I154" s="203"/>
      <c r="J154" s="204">
        <f>BK154</f>
        <v>0</v>
      </c>
      <c r="K154" s="200"/>
      <c r="L154" s="205"/>
      <c r="M154" s="206"/>
      <c r="N154" s="207"/>
      <c r="O154" s="207"/>
      <c r="P154" s="208">
        <f>SUM(P155:P164)</f>
        <v>0</v>
      </c>
      <c r="Q154" s="207"/>
      <c r="R154" s="208">
        <f>SUM(R155:R164)</f>
        <v>0</v>
      </c>
      <c r="S154" s="207"/>
      <c r="T154" s="209">
        <f>SUM(T155:T164)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10" t="s">
        <v>80</v>
      </c>
      <c r="AT154" s="211" t="s">
        <v>72</v>
      </c>
      <c r="AU154" s="211" t="s">
        <v>73</v>
      </c>
      <c r="AY154" s="210" t="s">
        <v>185</v>
      </c>
      <c r="BK154" s="212">
        <f>SUM(BK155:BK164)</f>
        <v>0</v>
      </c>
    </row>
    <row r="155" s="2" customFormat="1" ht="16.5" customHeight="1">
      <c r="A155" s="41"/>
      <c r="B155" s="42"/>
      <c r="C155" s="215" t="s">
        <v>415</v>
      </c>
      <c r="D155" s="215" t="s">
        <v>188</v>
      </c>
      <c r="E155" s="216" t="s">
        <v>1392</v>
      </c>
      <c r="F155" s="217" t="s">
        <v>1393</v>
      </c>
      <c r="G155" s="218" t="s">
        <v>226</v>
      </c>
      <c r="H155" s="219">
        <v>156</v>
      </c>
      <c r="I155" s="220"/>
      <c r="J155" s="221">
        <f>ROUND(I155*H155,2)</f>
        <v>0</v>
      </c>
      <c r="K155" s="217" t="s">
        <v>19</v>
      </c>
      <c r="L155" s="47"/>
      <c r="M155" s="222" t="s">
        <v>19</v>
      </c>
      <c r="N155" s="223" t="s">
        <v>44</v>
      </c>
      <c r="O155" s="87"/>
      <c r="P155" s="224">
        <f>O155*H155</f>
        <v>0</v>
      </c>
      <c r="Q155" s="224">
        <v>0</v>
      </c>
      <c r="R155" s="224">
        <f>Q155*H155</f>
        <v>0</v>
      </c>
      <c r="S155" s="224">
        <v>0</v>
      </c>
      <c r="T155" s="225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6" t="s">
        <v>193</v>
      </c>
      <c r="AT155" s="226" t="s">
        <v>188</v>
      </c>
      <c r="AU155" s="226" t="s">
        <v>80</v>
      </c>
      <c r="AY155" s="20" t="s">
        <v>185</v>
      </c>
      <c r="BE155" s="227">
        <f>IF(N155="základní",J155,0)</f>
        <v>0</v>
      </c>
      <c r="BF155" s="227">
        <f>IF(N155="snížená",J155,0)</f>
        <v>0</v>
      </c>
      <c r="BG155" s="227">
        <f>IF(N155="zákl. přenesená",J155,0)</f>
        <v>0</v>
      </c>
      <c r="BH155" s="227">
        <f>IF(N155="sníž. přenesená",J155,0)</f>
        <v>0</v>
      </c>
      <c r="BI155" s="227">
        <f>IF(N155="nulová",J155,0)</f>
        <v>0</v>
      </c>
      <c r="BJ155" s="20" t="s">
        <v>80</v>
      </c>
      <c r="BK155" s="227">
        <f>ROUND(I155*H155,2)</f>
        <v>0</v>
      </c>
      <c r="BL155" s="20" t="s">
        <v>193</v>
      </c>
      <c r="BM155" s="226" t="s">
        <v>3359</v>
      </c>
    </row>
    <row r="156" s="2" customFormat="1">
      <c r="A156" s="41"/>
      <c r="B156" s="42"/>
      <c r="C156" s="43"/>
      <c r="D156" s="228" t="s">
        <v>195</v>
      </c>
      <c r="E156" s="43"/>
      <c r="F156" s="229" t="s">
        <v>1393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195</v>
      </c>
      <c r="AU156" s="20" t="s">
        <v>80</v>
      </c>
    </row>
    <row r="157" s="2" customFormat="1" ht="16.5" customHeight="1">
      <c r="A157" s="41"/>
      <c r="B157" s="42"/>
      <c r="C157" s="215" t="s">
        <v>393</v>
      </c>
      <c r="D157" s="215" t="s">
        <v>188</v>
      </c>
      <c r="E157" s="216" t="s">
        <v>3360</v>
      </c>
      <c r="F157" s="217" t="s">
        <v>3361</v>
      </c>
      <c r="G157" s="218" t="s">
        <v>226</v>
      </c>
      <c r="H157" s="219">
        <v>32</v>
      </c>
      <c r="I157" s="220"/>
      <c r="J157" s="221">
        <f>ROUND(I157*H157,2)</f>
        <v>0</v>
      </c>
      <c r="K157" s="217" t="s">
        <v>19</v>
      </c>
      <c r="L157" s="47"/>
      <c r="M157" s="222" t="s">
        <v>19</v>
      </c>
      <c r="N157" s="223" t="s">
        <v>44</v>
      </c>
      <c r="O157" s="87"/>
      <c r="P157" s="224">
        <f>O157*H157</f>
        <v>0</v>
      </c>
      <c r="Q157" s="224">
        <v>0</v>
      </c>
      <c r="R157" s="224">
        <f>Q157*H157</f>
        <v>0</v>
      </c>
      <c r="S157" s="224">
        <v>0</v>
      </c>
      <c r="T157" s="225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6" t="s">
        <v>193</v>
      </c>
      <c r="AT157" s="226" t="s">
        <v>188</v>
      </c>
      <c r="AU157" s="226" t="s">
        <v>80</v>
      </c>
      <c r="AY157" s="20" t="s">
        <v>185</v>
      </c>
      <c r="BE157" s="227">
        <f>IF(N157="základní",J157,0)</f>
        <v>0</v>
      </c>
      <c r="BF157" s="227">
        <f>IF(N157="snížená",J157,0)</f>
        <v>0</v>
      </c>
      <c r="BG157" s="227">
        <f>IF(N157="zákl. přenesená",J157,0)</f>
        <v>0</v>
      </c>
      <c r="BH157" s="227">
        <f>IF(N157="sníž. přenesená",J157,0)</f>
        <v>0</v>
      </c>
      <c r="BI157" s="227">
        <f>IF(N157="nulová",J157,0)</f>
        <v>0</v>
      </c>
      <c r="BJ157" s="20" t="s">
        <v>80</v>
      </c>
      <c r="BK157" s="227">
        <f>ROUND(I157*H157,2)</f>
        <v>0</v>
      </c>
      <c r="BL157" s="20" t="s">
        <v>193</v>
      </c>
      <c r="BM157" s="226" t="s">
        <v>3362</v>
      </c>
    </row>
    <row r="158" s="2" customFormat="1">
      <c r="A158" s="41"/>
      <c r="B158" s="42"/>
      <c r="C158" s="43"/>
      <c r="D158" s="228" t="s">
        <v>195</v>
      </c>
      <c r="E158" s="43"/>
      <c r="F158" s="229" t="s">
        <v>3361</v>
      </c>
      <c r="G158" s="43"/>
      <c r="H158" s="43"/>
      <c r="I158" s="230"/>
      <c r="J158" s="43"/>
      <c r="K158" s="43"/>
      <c r="L158" s="47"/>
      <c r="M158" s="231"/>
      <c r="N158" s="232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195</v>
      </c>
      <c r="AU158" s="20" t="s">
        <v>80</v>
      </c>
    </row>
    <row r="159" s="2" customFormat="1" ht="16.5" customHeight="1">
      <c r="A159" s="41"/>
      <c r="B159" s="42"/>
      <c r="C159" s="215" t="s">
        <v>400</v>
      </c>
      <c r="D159" s="215" t="s">
        <v>188</v>
      </c>
      <c r="E159" s="216" t="s">
        <v>3363</v>
      </c>
      <c r="F159" s="217" t="s">
        <v>3364</v>
      </c>
      <c r="G159" s="218" t="s">
        <v>226</v>
      </c>
      <c r="H159" s="219">
        <v>6</v>
      </c>
      <c r="I159" s="220"/>
      <c r="J159" s="221">
        <f>ROUND(I159*H159,2)</f>
        <v>0</v>
      </c>
      <c r="K159" s="217" t="s">
        <v>19</v>
      </c>
      <c r="L159" s="47"/>
      <c r="M159" s="222" t="s">
        <v>19</v>
      </c>
      <c r="N159" s="223" t="s">
        <v>44</v>
      </c>
      <c r="O159" s="87"/>
      <c r="P159" s="224">
        <f>O159*H159</f>
        <v>0</v>
      </c>
      <c r="Q159" s="224">
        <v>0</v>
      </c>
      <c r="R159" s="224">
        <f>Q159*H159</f>
        <v>0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193</v>
      </c>
      <c r="AT159" s="226" t="s">
        <v>188</v>
      </c>
      <c r="AU159" s="226" t="s">
        <v>80</v>
      </c>
      <c r="AY159" s="20" t="s">
        <v>185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80</v>
      </c>
      <c r="BK159" s="227">
        <f>ROUND(I159*H159,2)</f>
        <v>0</v>
      </c>
      <c r="BL159" s="20" t="s">
        <v>193</v>
      </c>
      <c r="BM159" s="226" t="s">
        <v>3365</v>
      </c>
    </row>
    <row r="160" s="2" customFormat="1">
      <c r="A160" s="41"/>
      <c r="B160" s="42"/>
      <c r="C160" s="43"/>
      <c r="D160" s="228" t="s">
        <v>195</v>
      </c>
      <c r="E160" s="43"/>
      <c r="F160" s="229" t="s">
        <v>3364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195</v>
      </c>
      <c r="AU160" s="20" t="s">
        <v>80</v>
      </c>
    </row>
    <row r="161" s="2" customFormat="1" ht="16.5" customHeight="1">
      <c r="A161" s="41"/>
      <c r="B161" s="42"/>
      <c r="C161" s="215" t="s">
        <v>408</v>
      </c>
      <c r="D161" s="215" t="s">
        <v>188</v>
      </c>
      <c r="E161" s="216" t="s">
        <v>3366</v>
      </c>
      <c r="F161" s="217" t="s">
        <v>3367</v>
      </c>
      <c r="G161" s="218" t="s">
        <v>226</v>
      </c>
      <c r="H161" s="219">
        <v>20</v>
      </c>
      <c r="I161" s="220"/>
      <c r="J161" s="221">
        <f>ROUND(I161*H161,2)</f>
        <v>0</v>
      </c>
      <c r="K161" s="217" t="s">
        <v>19</v>
      </c>
      <c r="L161" s="47"/>
      <c r="M161" s="222" t="s">
        <v>19</v>
      </c>
      <c r="N161" s="223" t="s">
        <v>44</v>
      </c>
      <c r="O161" s="87"/>
      <c r="P161" s="224">
        <f>O161*H161</f>
        <v>0</v>
      </c>
      <c r="Q161" s="224">
        <v>0</v>
      </c>
      <c r="R161" s="224">
        <f>Q161*H161</f>
        <v>0</v>
      </c>
      <c r="S161" s="224">
        <v>0</v>
      </c>
      <c r="T161" s="225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6" t="s">
        <v>193</v>
      </c>
      <c r="AT161" s="226" t="s">
        <v>188</v>
      </c>
      <c r="AU161" s="226" t="s">
        <v>80</v>
      </c>
      <c r="AY161" s="20" t="s">
        <v>185</v>
      </c>
      <c r="BE161" s="227">
        <f>IF(N161="základní",J161,0)</f>
        <v>0</v>
      </c>
      <c r="BF161" s="227">
        <f>IF(N161="snížená",J161,0)</f>
        <v>0</v>
      </c>
      <c r="BG161" s="227">
        <f>IF(N161="zákl. přenesená",J161,0)</f>
        <v>0</v>
      </c>
      <c r="BH161" s="227">
        <f>IF(N161="sníž. přenesená",J161,0)</f>
        <v>0</v>
      </c>
      <c r="BI161" s="227">
        <f>IF(N161="nulová",J161,0)</f>
        <v>0</v>
      </c>
      <c r="BJ161" s="20" t="s">
        <v>80</v>
      </c>
      <c r="BK161" s="227">
        <f>ROUND(I161*H161,2)</f>
        <v>0</v>
      </c>
      <c r="BL161" s="20" t="s">
        <v>193</v>
      </c>
      <c r="BM161" s="226" t="s">
        <v>3368</v>
      </c>
    </row>
    <row r="162" s="2" customFormat="1">
      <c r="A162" s="41"/>
      <c r="B162" s="42"/>
      <c r="C162" s="43"/>
      <c r="D162" s="228" t="s">
        <v>195</v>
      </c>
      <c r="E162" s="43"/>
      <c r="F162" s="229" t="s">
        <v>3367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195</v>
      </c>
      <c r="AU162" s="20" t="s">
        <v>80</v>
      </c>
    </row>
    <row r="163" s="2" customFormat="1" ht="16.5" customHeight="1">
      <c r="A163" s="41"/>
      <c r="B163" s="42"/>
      <c r="C163" s="215" t="s">
        <v>423</v>
      </c>
      <c r="D163" s="215" t="s">
        <v>188</v>
      </c>
      <c r="E163" s="216" t="s">
        <v>3369</v>
      </c>
      <c r="F163" s="217" t="s">
        <v>3370</v>
      </c>
      <c r="G163" s="218" t="s">
        <v>226</v>
      </c>
      <c r="H163" s="219">
        <v>15</v>
      </c>
      <c r="I163" s="220"/>
      <c r="J163" s="221">
        <f>ROUND(I163*H163,2)</f>
        <v>0</v>
      </c>
      <c r="K163" s="217" t="s">
        <v>19</v>
      </c>
      <c r="L163" s="47"/>
      <c r="M163" s="222" t="s">
        <v>19</v>
      </c>
      <c r="N163" s="223" t="s">
        <v>44</v>
      </c>
      <c r="O163" s="87"/>
      <c r="P163" s="224">
        <f>O163*H163</f>
        <v>0</v>
      </c>
      <c r="Q163" s="224">
        <v>0</v>
      </c>
      <c r="R163" s="224">
        <f>Q163*H163</f>
        <v>0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193</v>
      </c>
      <c r="AT163" s="226" t="s">
        <v>188</v>
      </c>
      <c r="AU163" s="226" t="s">
        <v>80</v>
      </c>
      <c r="AY163" s="20" t="s">
        <v>185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80</v>
      </c>
      <c r="BK163" s="227">
        <f>ROUND(I163*H163,2)</f>
        <v>0</v>
      </c>
      <c r="BL163" s="20" t="s">
        <v>193</v>
      </c>
      <c r="BM163" s="226" t="s">
        <v>3371</v>
      </c>
    </row>
    <row r="164" s="2" customFormat="1">
      <c r="A164" s="41"/>
      <c r="B164" s="42"/>
      <c r="C164" s="43"/>
      <c r="D164" s="228" t="s">
        <v>195</v>
      </c>
      <c r="E164" s="43"/>
      <c r="F164" s="229" t="s">
        <v>3370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195</v>
      </c>
      <c r="AU164" s="20" t="s">
        <v>80</v>
      </c>
    </row>
    <row r="165" s="12" customFormat="1" ht="25.92" customHeight="1">
      <c r="A165" s="12"/>
      <c r="B165" s="199"/>
      <c r="C165" s="200"/>
      <c r="D165" s="201" t="s">
        <v>72</v>
      </c>
      <c r="E165" s="202" t="s">
        <v>1498</v>
      </c>
      <c r="F165" s="202" t="s">
        <v>1396</v>
      </c>
      <c r="G165" s="200"/>
      <c r="H165" s="200"/>
      <c r="I165" s="203"/>
      <c r="J165" s="204">
        <f>BK165</f>
        <v>0</v>
      </c>
      <c r="K165" s="200"/>
      <c r="L165" s="205"/>
      <c r="M165" s="206"/>
      <c r="N165" s="207"/>
      <c r="O165" s="207"/>
      <c r="P165" s="208">
        <f>SUM(P166:P179)</f>
        <v>0</v>
      </c>
      <c r="Q165" s="207"/>
      <c r="R165" s="208">
        <f>SUM(R166:R179)</f>
        <v>0</v>
      </c>
      <c r="S165" s="207"/>
      <c r="T165" s="209">
        <f>SUM(T166:T179)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10" t="s">
        <v>80</v>
      </c>
      <c r="AT165" s="211" t="s">
        <v>72</v>
      </c>
      <c r="AU165" s="211" t="s">
        <v>73</v>
      </c>
      <c r="AY165" s="210" t="s">
        <v>185</v>
      </c>
      <c r="BK165" s="212">
        <f>SUM(BK166:BK179)</f>
        <v>0</v>
      </c>
    </row>
    <row r="166" s="2" customFormat="1" ht="16.5" customHeight="1">
      <c r="A166" s="41"/>
      <c r="B166" s="42"/>
      <c r="C166" s="215" t="s">
        <v>431</v>
      </c>
      <c r="D166" s="215" t="s">
        <v>188</v>
      </c>
      <c r="E166" s="216" t="s">
        <v>1397</v>
      </c>
      <c r="F166" s="217" t="s">
        <v>1398</v>
      </c>
      <c r="G166" s="218" t="s">
        <v>191</v>
      </c>
      <c r="H166" s="219">
        <v>250</v>
      </c>
      <c r="I166" s="220"/>
      <c r="J166" s="221">
        <f>ROUND(I166*H166,2)</f>
        <v>0</v>
      </c>
      <c r="K166" s="217" t="s">
        <v>19</v>
      </c>
      <c r="L166" s="47"/>
      <c r="M166" s="222" t="s">
        <v>19</v>
      </c>
      <c r="N166" s="223" t="s">
        <v>44</v>
      </c>
      <c r="O166" s="87"/>
      <c r="P166" s="224">
        <f>O166*H166</f>
        <v>0</v>
      </c>
      <c r="Q166" s="224">
        <v>0</v>
      </c>
      <c r="R166" s="224">
        <f>Q166*H166</f>
        <v>0</v>
      </c>
      <c r="S166" s="224">
        <v>0</v>
      </c>
      <c r="T166" s="225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6" t="s">
        <v>193</v>
      </c>
      <c r="AT166" s="226" t="s">
        <v>188</v>
      </c>
      <c r="AU166" s="226" t="s">
        <v>80</v>
      </c>
      <c r="AY166" s="20" t="s">
        <v>185</v>
      </c>
      <c r="BE166" s="227">
        <f>IF(N166="základní",J166,0)</f>
        <v>0</v>
      </c>
      <c r="BF166" s="227">
        <f>IF(N166="snížená",J166,0)</f>
        <v>0</v>
      </c>
      <c r="BG166" s="227">
        <f>IF(N166="zákl. přenesená",J166,0)</f>
        <v>0</v>
      </c>
      <c r="BH166" s="227">
        <f>IF(N166="sníž. přenesená",J166,0)</f>
        <v>0</v>
      </c>
      <c r="BI166" s="227">
        <f>IF(N166="nulová",J166,0)</f>
        <v>0</v>
      </c>
      <c r="BJ166" s="20" t="s">
        <v>80</v>
      </c>
      <c r="BK166" s="227">
        <f>ROUND(I166*H166,2)</f>
        <v>0</v>
      </c>
      <c r="BL166" s="20" t="s">
        <v>193</v>
      </c>
      <c r="BM166" s="226" t="s">
        <v>3372</v>
      </c>
    </row>
    <row r="167" s="2" customFormat="1">
      <c r="A167" s="41"/>
      <c r="B167" s="42"/>
      <c r="C167" s="43"/>
      <c r="D167" s="228" t="s">
        <v>195</v>
      </c>
      <c r="E167" s="43"/>
      <c r="F167" s="229" t="s">
        <v>1398</v>
      </c>
      <c r="G167" s="43"/>
      <c r="H167" s="43"/>
      <c r="I167" s="230"/>
      <c r="J167" s="43"/>
      <c r="K167" s="43"/>
      <c r="L167" s="47"/>
      <c r="M167" s="231"/>
      <c r="N167" s="232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195</v>
      </c>
      <c r="AU167" s="20" t="s">
        <v>80</v>
      </c>
    </row>
    <row r="168" s="2" customFormat="1" ht="16.5" customHeight="1">
      <c r="A168" s="41"/>
      <c r="B168" s="42"/>
      <c r="C168" s="215" t="s">
        <v>728</v>
      </c>
      <c r="D168" s="215" t="s">
        <v>188</v>
      </c>
      <c r="E168" s="216" t="s">
        <v>1404</v>
      </c>
      <c r="F168" s="217" t="s">
        <v>1405</v>
      </c>
      <c r="G168" s="218" t="s">
        <v>226</v>
      </c>
      <c r="H168" s="219">
        <v>1550</v>
      </c>
      <c r="I168" s="220"/>
      <c r="J168" s="221">
        <f>ROUND(I168*H168,2)</f>
        <v>0</v>
      </c>
      <c r="K168" s="217" t="s">
        <v>19</v>
      </c>
      <c r="L168" s="47"/>
      <c r="M168" s="222" t="s">
        <v>19</v>
      </c>
      <c r="N168" s="223" t="s">
        <v>44</v>
      </c>
      <c r="O168" s="87"/>
      <c r="P168" s="224">
        <f>O168*H168</f>
        <v>0</v>
      </c>
      <c r="Q168" s="224">
        <v>0</v>
      </c>
      <c r="R168" s="224">
        <f>Q168*H168</f>
        <v>0</v>
      </c>
      <c r="S168" s="224">
        <v>0</v>
      </c>
      <c r="T168" s="225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6" t="s">
        <v>193</v>
      </c>
      <c r="AT168" s="226" t="s">
        <v>188</v>
      </c>
      <c r="AU168" s="226" t="s">
        <v>80</v>
      </c>
      <c r="AY168" s="20" t="s">
        <v>185</v>
      </c>
      <c r="BE168" s="227">
        <f>IF(N168="základní",J168,0)</f>
        <v>0</v>
      </c>
      <c r="BF168" s="227">
        <f>IF(N168="snížená",J168,0)</f>
        <v>0</v>
      </c>
      <c r="BG168" s="227">
        <f>IF(N168="zákl. přenesená",J168,0)</f>
        <v>0</v>
      </c>
      <c r="BH168" s="227">
        <f>IF(N168="sníž. přenesená",J168,0)</f>
        <v>0</v>
      </c>
      <c r="BI168" s="227">
        <f>IF(N168="nulová",J168,0)</f>
        <v>0</v>
      </c>
      <c r="BJ168" s="20" t="s">
        <v>80</v>
      </c>
      <c r="BK168" s="227">
        <f>ROUND(I168*H168,2)</f>
        <v>0</v>
      </c>
      <c r="BL168" s="20" t="s">
        <v>193</v>
      </c>
      <c r="BM168" s="226" t="s">
        <v>3373</v>
      </c>
    </row>
    <row r="169" s="2" customFormat="1">
      <c r="A169" s="41"/>
      <c r="B169" s="42"/>
      <c r="C169" s="43"/>
      <c r="D169" s="228" t="s">
        <v>195</v>
      </c>
      <c r="E169" s="43"/>
      <c r="F169" s="229" t="s">
        <v>1405</v>
      </c>
      <c r="G169" s="43"/>
      <c r="H169" s="43"/>
      <c r="I169" s="230"/>
      <c r="J169" s="43"/>
      <c r="K169" s="43"/>
      <c r="L169" s="47"/>
      <c r="M169" s="231"/>
      <c r="N169" s="232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195</v>
      </c>
      <c r="AU169" s="20" t="s">
        <v>80</v>
      </c>
    </row>
    <row r="170" s="2" customFormat="1" ht="16.5" customHeight="1">
      <c r="A170" s="41"/>
      <c r="B170" s="42"/>
      <c r="C170" s="215" t="s">
        <v>440</v>
      </c>
      <c r="D170" s="215" t="s">
        <v>188</v>
      </c>
      <c r="E170" s="216" t="s">
        <v>3374</v>
      </c>
      <c r="F170" s="217" t="s">
        <v>3375</v>
      </c>
      <c r="G170" s="218" t="s">
        <v>1402</v>
      </c>
      <c r="H170" s="219">
        <v>1</v>
      </c>
      <c r="I170" s="220"/>
      <c r="J170" s="221">
        <f>ROUND(I170*H170,2)</f>
        <v>0</v>
      </c>
      <c r="K170" s="217" t="s">
        <v>19</v>
      </c>
      <c r="L170" s="47"/>
      <c r="M170" s="222" t="s">
        <v>19</v>
      </c>
      <c r="N170" s="223" t="s">
        <v>44</v>
      </c>
      <c r="O170" s="87"/>
      <c r="P170" s="224">
        <f>O170*H170</f>
        <v>0</v>
      </c>
      <c r="Q170" s="224">
        <v>0</v>
      </c>
      <c r="R170" s="224">
        <f>Q170*H170</f>
        <v>0</v>
      </c>
      <c r="S170" s="224">
        <v>0</v>
      </c>
      <c r="T170" s="225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6" t="s">
        <v>193</v>
      </c>
      <c r="AT170" s="226" t="s">
        <v>188</v>
      </c>
      <c r="AU170" s="226" t="s">
        <v>80</v>
      </c>
      <c r="AY170" s="20" t="s">
        <v>185</v>
      </c>
      <c r="BE170" s="227">
        <f>IF(N170="základní",J170,0)</f>
        <v>0</v>
      </c>
      <c r="BF170" s="227">
        <f>IF(N170="snížená",J170,0)</f>
        <v>0</v>
      </c>
      <c r="BG170" s="227">
        <f>IF(N170="zákl. přenesená",J170,0)</f>
        <v>0</v>
      </c>
      <c r="BH170" s="227">
        <f>IF(N170="sníž. přenesená",J170,0)</f>
        <v>0</v>
      </c>
      <c r="BI170" s="227">
        <f>IF(N170="nulová",J170,0)</f>
        <v>0</v>
      </c>
      <c r="BJ170" s="20" t="s">
        <v>80</v>
      </c>
      <c r="BK170" s="227">
        <f>ROUND(I170*H170,2)</f>
        <v>0</v>
      </c>
      <c r="BL170" s="20" t="s">
        <v>193</v>
      </c>
      <c r="BM170" s="226" t="s">
        <v>3376</v>
      </c>
    </row>
    <row r="171" s="2" customFormat="1">
      <c r="A171" s="41"/>
      <c r="B171" s="42"/>
      <c r="C171" s="43"/>
      <c r="D171" s="228" t="s">
        <v>195</v>
      </c>
      <c r="E171" s="43"/>
      <c r="F171" s="229" t="s">
        <v>3375</v>
      </c>
      <c r="G171" s="43"/>
      <c r="H171" s="43"/>
      <c r="I171" s="230"/>
      <c r="J171" s="43"/>
      <c r="K171" s="43"/>
      <c r="L171" s="47"/>
      <c r="M171" s="231"/>
      <c r="N171" s="232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195</v>
      </c>
      <c r="AU171" s="20" t="s">
        <v>80</v>
      </c>
    </row>
    <row r="172" s="2" customFormat="1" ht="16.5" customHeight="1">
      <c r="A172" s="41"/>
      <c r="B172" s="42"/>
      <c r="C172" s="215" t="s">
        <v>447</v>
      </c>
      <c r="D172" s="215" t="s">
        <v>188</v>
      </c>
      <c r="E172" s="216" t="s">
        <v>3377</v>
      </c>
      <c r="F172" s="217" t="s">
        <v>3378</v>
      </c>
      <c r="G172" s="218" t="s">
        <v>1402</v>
      </c>
      <c r="H172" s="219">
        <v>2</v>
      </c>
      <c r="I172" s="220"/>
      <c r="J172" s="221">
        <f>ROUND(I172*H172,2)</f>
        <v>0</v>
      </c>
      <c r="K172" s="217" t="s">
        <v>19</v>
      </c>
      <c r="L172" s="47"/>
      <c r="M172" s="222" t="s">
        <v>19</v>
      </c>
      <c r="N172" s="223" t="s">
        <v>44</v>
      </c>
      <c r="O172" s="87"/>
      <c r="P172" s="224">
        <f>O172*H172</f>
        <v>0</v>
      </c>
      <c r="Q172" s="224">
        <v>0</v>
      </c>
      <c r="R172" s="224">
        <f>Q172*H172</f>
        <v>0</v>
      </c>
      <c r="S172" s="224">
        <v>0</v>
      </c>
      <c r="T172" s="225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6" t="s">
        <v>193</v>
      </c>
      <c r="AT172" s="226" t="s">
        <v>188</v>
      </c>
      <c r="AU172" s="226" t="s">
        <v>80</v>
      </c>
      <c r="AY172" s="20" t="s">
        <v>185</v>
      </c>
      <c r="BE172" s="227">
        <f>IF(N172="základní",J172,0)</f>
        <v>0</v>
      </c>
      <c r="BF172" s="227">
        <f>IF(N172="snížená",J172,0)</f>
        <v>0</v>
      </c>
      <c r="BG172" s="227">
        <f>IF(N172="zákl. přenesená",J172,0)</f>
        <v>0</v>
      </c>
      <c r="BH172" s="227">
        <f>IF(N172="sníž. přenesená",J172,0)</f>
        <v>0</v>
      </c>
      <c r="BI172" s="227">
        <f>IF(N172="nulová",J172,0)</f>
        <v>0</v>
      </c>
      <c r="BJ172" s="20" t="s">
        <v>80</v>
      </c>
      <c r="BK172" s="227">
        <f>ROUND(I172*H172,2)</f>
        <v>0</v>
      </c>
      <c r="BL172" s="20" t="s">
        <v>193</v>
      </c>
      <c r="BM172" s="226" t="s">
        <v>3379</v>
      </c>
    </row>
    <row r="173" s="2" customFormat="1">
      <c r="A173" s="41"/>
      <c r="B173" s="42"/>
      <c r="C173" s="43"/>
      <c r="D173" s="228" t="s">
        <v>195</v>
      </c>
      <c r="E173" s="43"/>
      <c r="F173" s="229" t="s">
        <v>3378</v>
      </c>
      <c r="G173" s="43"/>
      <c r="H173" s="43"/>
      <c r="I173" s="230"/>
      <c r="J173" s="43"/>
      <c r="K173" s="43"/>
      <c r="L173" s="47"/>
      <c r="M173" s="231"/>
      <c r="N173" s="232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195</v>
      </c>
      <c r="AU173" s="20" t="s">
        <v>80</v>
      </c>
    </row>
    <row r="174" s="2" customFormat="1" ht="16.5" customHeight="1">
      <c r="A174" s="41"/>
      <c r="B174" s="42"/>
      <c r="C174" s="215" t="s">
        <v>456</v>
      </c>
      <c r="D174" s="215" t="s">
        <v>188</v>
      </c>
      <c r="E174" s="216" t="s">
        <v>1431</v>
      </c>
      <c r="F174" s="217" t="s">
        <v>3380</v>
      </c>
      <c r="G174" s="218" t="s">
        <v>1402</v>
      </c>
      <c r="H174" s="219">
        <v>1</v>
      </c>
      <c r="I174" s="220"/>
      <c r="J174" s="221">
        <f>ROUND(I174*H174,2)</f>
        <v>0</v>
      </c>
      <c r="K174" s="217" t="s">
        <v>19</v>
      </c>
      <c r="L174" s="47"/>
      <c r="M174" s="222" t="s">
        <v>19</v>
      </c>
      <c r="N174" s="223" t="s">
        <v>44</v>
      </c>
      <c r="O174" s="87"/>
      <c r="P174" s="224">
        <f>O174*H174</f>
        <v>0</v>
      </c>
      <c r="Q174" s="224">
        <v>0</v>
      </c>
      <c r="R174" s="224">
        <f>Q174*H174</f>
        <v>0</v>
      </c>
      <c r="S174" s="224">
        <v>0</v>
      </c>
      <c r="T174" s="225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6" t="s">
        <v>193</v>
      </c>
      <c r="AT174" s="226" t="s">
        <v>188</v>
      </c>
      <c r="AU174" s="226" t="s">
        <v>80</v>
      </c>
      <c r="AY174" s="20" t="s">
        <v>185</v>
      </c>
      <c r="BE174" s="227">
        <f>IF(N174="základní",J174,0)</f>
        <v>0</v>
      </c>
      <c r="BF174" s="227">
        <f>IF(N174="snížená",J174,0)</f>
        <v>0</v>
      </c>
      <c r="BG174" s="227">
        <f>IF(N174="zákl. přenesená",J174,0)</f>
        <v>0</v>
      </c>
      <c r="BH174" s="227">
        <f>IF(N174="sníž. přenesená",J174,0)</f>
        <v>0</v>
      </c>
      <c r="BI174" s="227">
        <f>IF(N174="nulová",J174,0)</f>
        <v>0</v>
      </c>
      <c r="BJ174" s="20" t="s">
        <v>80</v>
      </c>
      <c r="BK174" s="227">
        <f>ROUND(I174*H174,2)</f>
        <v>0</v>
      </c>
      <c r="BL174" s="20" t="s">
        <v>193</v>
      </c>
      <c r="BM174" s="226" t="s">
        <v>3381</v>
      </c>
    </row>
    <row r="175" s="2" customFormat="1">
      <c r="A175" s="41"/>
      <c r="B175" s="42"/>
      <c r="C175" s="43"/>
      <c r="D175" s="228" t="s">
        <v>195</v>
      </c>
      <c r="E175" s="43"/>
      <c r="F175" s="229" t="s">
        <v>3380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195</v>
      </c>
      <c r="AU175" s="20" t="s">
        <v>80</v>
      </c>
    </row>
    <row r="176" s="2" customFormat="1" ht="16.5" customHeight="1">
      <c r="A176" s="41"/>
      <c r="B176" s="42"/>
      <c r="C176" s="215" t="s">
        <v>734</v>
      </c>
      <c r="D176" s="215" t="s">
        <v>188</v>
      </c>
      <c r="E176" s="216" t="s">
        <v>1407</v>
      </c>
      <c r="F176" s="217" t="s">
        <v>1408</v>
      </c>
      <c r="G176" s="218" t="s">
        <v>226</v>
      </c>
      <c r="H176" s="219">
        <v>300</v>
      </c>
      <c r="I176" s="220"/>
      <c r="J176" s="221">
        <f>ROUND(I176*H176,2)</f>
        <v>0</v>
      </c>
      <c r="K176" s="217" t="s">
        <v>19</v>
      </c>
      <c r="L176" s="47"/>
      <c r="M176" s="222" t="s">
        <v>19</v>
      </c>
      <c r="N176" s="223" t="s">
        <v>44</v>
      </c>
      <c r="O176" s="87"/>
      <c r="P176" s="224">
        <f>O176*H176</f>
        <v>0</v>
      </c>
      <c r="Q176" s="224">
        <v>0</v>
      </c>
      <c r="R176" s="224">
        <f>Q176*H176</f>
        <v>0</v>
      </c>
      <c r="S176" s="224">
        <v>0</v>
      </c>
      <c r="T176" s="225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226" t="s">
        <v>193</v>
      </c>
      <c r="AT176" s="226" t="s">
        <v>188</v>
      </c>
      <c r="AU176" s="226" t="s">
        <v>80</v>
      </c>
      <c r="AY176" s="20" t="s">
        <v>185</v>
      </c>
      <c r="BE176" s="227">
        <f>IF(N176="základní",J176,0)</f>
        <v>0</v>
      </c>
      <c r="BF176" s="227">
        <f>IF(N176="snížená",J176,0)</f>
        <v>0</v>
      </c>
      <c r="BG176" s="227">
        <f>IF(N176="zákl. přenesená",J176,0)</f>
        <v>0</v>
      </c>
      <c r="BH176" s="227">
        <f>IF(N176="sníž. přenesená",J176,0)</f>
        <v>0</v>
      </c>
      <c r="BI176" s="227">
        <f>IF(N176="nulová",J176,0)</f>
        <v>0</v>
      </c>
      <c r="BJ176" s="20" t="s">
        <v>80</v>
      </c>
      <c r="BK176" s="227">
        <f>ROUND(I176*H176,2)</f>
        <v>0</v>
      </c>
      <c r="BL176" s="20" t="s">
        <v>193</v>
      </c>
      <c r="BM176" s="226" t="s">
        <v>3382</v>
      </c>
    </row>
    <row r="177" s="2" customFormat="1">
      <c r="A177" s="41"/>
      <c r="B177" s="42"/>
      <c r="C177" s="43"/>
      <c r="D177" s="228" t="s">
        <v>195</v>
      </c>
      <c r="E177" s="43"/>
      <c r="F177" s="229" t="s">
        <v>1408</v>
      </c>
      <c r="G177" s="43"/>
      <c r="H177" s="43"/>
      <c r="I177" s="230"/>
      <c r="J177" s="43"/>
      <c r="K177" s="43"/>
      <c r="L177" s="47"/>
      <c r="M177" s="231"/>
      <c r="N177" s="232"/>
      <c r="O177" s="87"/>
      <c r="P177" s="87"/>
      <c r="Q177" s="87"/>
      <c r="R177" s="87"/>
      <c r="S177" s="87"/>
      <c r="T177" s="88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0" t="s">
        <v>195</v>
      </c>
      <c r="AU177" s="20" t="s">
        <v>80</v>
      </c>
    </row>
    <row r="178" s="2" customFormat="1" ht="16.5" customHeight="1">
      <c r="A178" s="41"/>
      <c r="B178" s="42"/>
      <c r="C178" s="215" t="s">
        <v>740</v>
      </c>
      <c r="D178" s="215" t="s">
        <v>188</v>
      </c>
      <c r="E178" s="216" t="s">
        <v>1410</v>
      </c>
      <c r="F178" s="217" t="s">
        <v>1411</v>
      </c>
      <c r="G178" s="218" t="s">
        <v>226</v>
      </c>
      <c r="H178" s="219">
        <v>40</v>
      </c>
      <c r="I178" s="220"/>
      <c r="J178" s="221">
        <f>ROUND(I178*H178,2)</f>
        <v>0</v>
      </c>
      <c r="K178" s="217" t="s">
        <v>19</v>
      </c>
      <c r="L178" s="47"/>
      <c r="M178" s="222" t="s">
        <v>19</v>
      </c>
      <c r="N178" s="223" t="s">
        <v>44</v>
      </c>
      <c r="O178" s="87"/>
      <c r="P178" s="224">
        <f>O178*H178</f>
        <v>0</v>
      </c>
      <c r="Q178" s="224">
        <v>0</v>
      </c>
      <c r="R178" s="224">
        <f>Q178*H178</f>
        <v>0</v>
      </c>
      <c r="S178" s="224">
        <v>0</v>
      </c>
      <c r="T178" s="225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6" t="s">
        <v>193</v>
      </c>
      <c r="AT178" s="226" t="s">
        <v>188</v>
      </c>
      <c r="AU178" s="226" t="s">
        <v>80</v>
      </c>
      <c r="AY178" s="20" t="s">
        <v>185</v>
      </c>
      <c r="BE178" s="227">
        <f>IF(N178="základní",J178,0)</f>
        <v>0</v>
      </c>
      <c r="BF178" s="227">
        <f>IF(N178="snížená",J178,0)</f>
        <v>0</v>
      </c>
      <c r="BG178" s="227">
        <f>IF(N178="zákl. přenesená",J178,0)</f>
        <v>0</v>
      </c>
      <c r="BH178" s="227">
        <f>IF(N178="sníž. přenesená",J178,0)</f>
        <v>0</v>
      </c>
      <c r="BI178" s="227">
        <f>IF(N178="nulová",J178,0)</f>
        <v>0</v>
      </c>
      <c r="BJ178" s="20" t="s">
        <v>80</v>
      </c>
      <c r="BK178" s="227">
        <f>ROUND(I178*H178,2)</f>
        <v>0</v>
      </c>
      <c r="BL178" s="20" t="s">
        <v>193</v>
      </c>
      <c r="BM178" s="226" t="s">
        <v>3383</v>
      </c>
    </row>
    <row r="179" s="2" customFormat="1">
      <c r="A179" s="41"/>
      <c r="B179" s="42"/>
      <c r="C179" s="43"/>
      <c r="D179" s="228" t="s">
        <v>195</v>
      </c>
      <c r="E179" s="43"/>
      <c r="F179" s="229" t="s">
        <v>1411</v>
      </c>
      <c r="G179" s="43"/>
      <c r="H179" s="43"/>
      <c r="I179" s="230"/>
      <c r="J179" s="43"/>
      <c r="K179" s="43"/>
      <c r="L179" s="47"/>
      <c r="M179" s="231"/>
      <c r="N179" s="232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195</v>
      </c>
      <c r="AU179" s="20" t="s">
        <v>80</v>
      </c>
    </row>
    <row r="180" s="12" customFormat="1" ht="25.92" customHeight="1">
      <c r="A180" s="12"/>
      <c r="B180" s="199"/>
      <c r="C180" s="200"/>
      <c r="D180" s="201" t="s">
        <v>72</v>
      </c>
      <c r="E180" s="202" t="s">
        <v>1503</v>
      </c>
      <c r="F180" s="202" t="s">
        <v>1414</v>
      </c>
      <c r="G180" s="200"/>
      <c r="H180" s="200"/>
      <c r="I180" s="203"/>
      <c r="J180" s="204">
        <f>BK180</f>
        <v>0</v>
      </c>
      <c r="K180" s="200"/>
      <c r="L180" s="205"/>
      <c r="M180" s="206"/>
      <c r="N180" s="207"/>
      <c r="O180" s="207"/>
      <c r="P180" s="208">
        <f>SUM(P181:P190)</f>
        <v>0</v>
      </c>
      <c r="Q180" s="207"/>
      <c r="R180" s="208">
        <f>SUM(R181:R190)</f>
        <v>0</v>
      </c>
      <c r="S180" s="207"/>
      <c r="T180" s="209">
        <f>SUM(T181:T190)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10" t="s">
        <v>80</v>
      </c>
      <c r="AT180" s="211" t="s">
        <v>72</v>
      </c>
      <c r="AU180" s="211" t="s">
        <v>73</v>
      </c>
      <c r="AY180" s="210" t="s">
        <v>185</v>
      </c>
      <c r="BK180" s="212">
        <f>SUM(BK181:BK190)</f>
        <v>0</v>
      </c>
    </row>
    <row r="181" s="2" customFormat="1" ht="16.5" customHeight="1">
      <c r="A181" s="41"/>
      <c r="B181" s="42"/>
      <c r="C181" s="215" t="s">
        <v>749</v>
      </c>
      <c r="D181" s="215" t="s">
        <v>188</v>
      </c>
      <c r="E181" s="216" t="s">
        <v>3384</v>
      </c>
      <c r="F181" s="217" t="s">
        <v>3385</v>
      </c>
      <c r="G181" s="218" t="s">
        <v>226</v>
      </c>
      <c r="H181" s="219">
        <v>32</v>
      </c>
      <c r="I181" s="220"/>
      <c r="J181" s="221">
        <f>ROUND(I181*H181,2)</f>
        <v>0</v>
      </c>
      <c r="K181" s="217" t="s">
        <v>19</v>
      </c>
      <c r="L181" s="47"/>
      <c r="M181" s="222" t="s">
        <v>19</v>
      </c>
      <c r="N181" s="223" t="s">
        <v>44</v>
      </c>
      <c r="O181" s="87"/>
      <c r="P181" s="224">
        <f>O181*H181</f>
        <v>0</v>
      </c>
      <c r="Q181" s="224">
        <v>0</v>
      </c>
      <c r="R181" s="224">
        <f>Q181*H181</f>
        <v>0</v>
      </c>
      <c r="S181" s="224">
        <v>0</v>
      </c>
      <c r="T181" s="225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26" t="s">
        <v>193</v>
      </c>
      <c r="AT181" s="226" t="s">
        <v>188</v>
      </c>
      <c r="AU181" s="226" t="s">
        <v>80</v>
      </c>
      <c r="AY181" s="20" t="s">
        <v>185</v>
      </c>
      <c r="BE181" s="227">
        <f>IF(N181="základní",J181,0)</f>
        <v>0</v>
      </c>
      <c r="BF181" s="227">
        <f>IF(N181="snížená",J181,0)</f>
        <v>0</v>
      </c>
      <c r="BG181" s="227">
        <f>IF(N181="zákl. přenesená",J181,0)</f>
        <v>0</v>
      </c>
      <c r="BH181" s="227">
        <f>IF(N181="sníž. přenesená",J181,0)</f>
        <v>0</v>
      </c>
      <c r="BI181" s="227">
        <f>IF(N181="nulová",J181,0)</f>
        <v>0</v>
      </c>
      <c r="BJ181" s="20" t="s">
        <v>80</v>
      </c>
      <c r="BK181" s="227">
        <f>ROUND(I181*H181,2)</f>
        <v>0</v>
      </c>
      <c r="BL181" s="20" t="s">
        <v>193</v>
      </c>
      <c r="BM181" s="226" t="s">
        <v>3386</v>
      </c>
    </row>
    <row r="182" s="2" customFormat="1">
      <c r="A182" s="41"/>
      <c r="B182" s="42"/>
      <c r="C182" s="43"/>
      <c r="D182" s="228" t="s">
        <v>195</v>
      </c>
      <c r="E182" s="43"/>
      <c r="F182" s="229" t="s">
        <v>3387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195</v>
      </c>
      <c r="AU182" s="20" t="s">
        <v>80</v>
      </c>
    </row>
    <row r="183" s="2" customFormat="1" ht="16.5" customHeight="1">
      <c r="A183" s="41"/>
      <c r="B183" s="42"/>
      <c r="C183" s="215" t="s">
        <v>756</v>
      </c>
      <c r="D183" s="215" t="s">
        <v>188</v>
      </c>
      <c r="E183" s="216" t="s">
        <v>3388</v>
      </c>
      <c r="F183" s="217" t="s">
        <v>3389</v>
      </c>
      <c r="G183" s="218" t="s">
        <v>226</v>
      </c>
      <c r="H183" s="219">
        <v>6</v>
      </c>
      <c r="I183" s="220"/>
      <c r="J183" s="221">
        <f>ROUND(I183*H183,2)</f>
        <v>0</v>
      </c>
      <c r="K183" s="217" t="s">
        <v>19</v>
      </c>
      <c r="L183" s="47"/>
      <c r="M183" s="222" t="s">
        <v>19</v>
      </c>
      <c r="N183" s="223" t="s">
        <v>44</v>
      </c>
      <c r="O183" s="87"/>
      <c r="P183" s="224">
        <f>O183*H183</f>
        <v>0</v>
      </c>
      <c r="Q183" s="224">
        <v>0</v>
      </c>
      <c r="R183" s="224">
        <f>Q183*H183</f>
        <v>0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193</v>
      </c>
      <c r="AT183" s="226" t="s">
        <v>188</v>
      </c>
      <c r="AU183" s="226" t="s">
        <v>80</v>
      </c>
      <c r="AY183" s="20" t="s">
        <v>185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80</v>
      </c>
      <c r="BK183" s="227">
        <f>ROUND(I183*H183,2)</f>
        <v>0</v>
      </c>
      <c r="BL183" s="20" t="s">
        <v>193</v>
      </c>
      <c r="BM183" s="226" t="s">
        <v>3390</v>
      </c>
    </row>
    <row r="184" s="2" customFormat="1">
      <c r="A184" s="41"/>
      <c r="B184" s="42"/>
      <c r="C184" s="43"/>
      <c r="D184" s="228" t="s">
        <v>195</v>
      </c>
      <c r="E184" s="43"/>
      <c r="F184" s="229" t="s">
        <v>3391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195</v>
      </c>
      <c r="AU184" s="20" t="s">
        <v>80</v>
      </c>
    </row>
    <row r="185" s="2" customFormat="1" ht="16.5" customHeight="1">
      <c r="A185" s="41"/>
      <c r="B185" s="42"/>
      <c r="C185" s="215" t="s">
        <v>764</v>
      </c>
      <c r="D185" s="215" t="s">
        <v>188</v>
      </c>
      <c r="E185" s="216" t="s">
        <v>3392</v>
      </c>
      <c r="F185" s="217" t="s">
        <v>3389</v>
      </c>
      <c r="G185" s="218" t="s">
        <v>226</v>
      </c>
      <c r="H185" s="219">
        <v>20</v>
      </c>
      <c r="I185" s="220"/>
      <c r="J185" s="221">
        <f>ROUND(I185*H185,2)</f>
        <v>0</v>
      </c>
      <c r="K185" s="217" t="s">
        <v>19</v>
      </c>
      <c r="L185" s="47"/>
      <c r="M185" s="222" t="s">
        <v>19</v>
      </c>
      <c r="N185" s="223" t="s">
        <v>44</v>
      </c>
      <c r="O185" s="87"/>
      <c r="P185" s="224">
        <f>O185*H185</f>
        <v>0</v>
      </c>
      <c r="Q185" s="224">
        <v>0</v>
      </c>
      <c r="R185" s="224">
        <f>Q185*H185</f>
        <v>0</v>
      </c>
      <c r="S185" s="224">
        <v>0</v>
      </c>
      <c r="T185" s="225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26" t="s">
        <v>193</v>
      </c>
      <c r="AT185" s="226" t="s">
        <v>188</v>
      </c>
      <c r="AU185" s="226" t="s">
        <v>80</v>
      </c>
      <c r="AY185" s="20" t="s">
        <v>185</v>
      </c>
      <c r="BE185" s="227">
        <f>IF(N185="základní",J185,0)</f>
        <v>0</v>
      </c>
      <c r="BF185" s="227">
        <f>IF(N185="snížená",J185,0)</f>
        <v>0</v>
      </c>
      <c r="BG185" s="227">
        <f>IF(N185="zákl. přenesená",J185,0)</f>
        <v>0</v>
      </c>
      <c r="BH185" s="227">
        <f>IF(N185="sníž. přenesená",J185,0)</f>
        <v>0</v>
      </c>
      <c r="BI185" s="227">
        <f>IF(N185="nulová",J185,0)</f>
        <v>0</v>
      </c>
      <c r="BJ185" s="20" t="s">
        <v>80</v>
      </c>
      <c r="BK185" s="227">
        <f>ROUND(I185*H185,2)</f>
        <v>0</v>
      </c>
      <c r="BL185" s="20" t="s">
        <v>193</v>
      </c>
      <c r="BM185" s="226" t="s">
        <v>3393</v>
      </c>
    </row>
    <row r="186" s="2" customFormat="1">
      <c r="A186" s="41"/>
      <c r="B186" s="42"/>
      <c r="C186" s="43"/>
      <c r="D186" s="228" t="s">
        <v>195</v>
      </c>
      <c r="E186" s="43"/>
      <c r="F186" s="229" t="s">
        <v>3391</v>
      </c>
      <c r="G186" s="43"/>
      <c r="H186" s="43"/>
      <c r="I186" s="230"/>
      <c r="J186" s="43"/>
      <c r="K186" s="43"/>
      <c r="L186" s="47"/>
      <c r="M186" s="231"/>
      <c r="N186" s="232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195</v>
      </c>
      <c r="AU186" s="20" t="s">
        <v>80</v>
      </c>
    </row>
    <row r="187" s="2" customFormat="1" ht="16.5" customHeight="1">
      <c r="A187" s="41"/>
      <c r="B187" s="42"/>
      <c r="C187" s="215" t="s">
        <v>778</v>
      </c>
      <c r="D187" s="215" t="s">
        <v>188</v>
      </c>
      <c r="E187" s="216" t="s">
        <v>3394</v>
      </c>
      <c r="F187" s="217" t="s">
        <v>3395</v>
      </c>
      <c r="G187" s="218" t="s">
        <v>226</v>
      </c>
      <c r="H187" s="219">
        <v>15</v>
      </c>
      <c r="I187" s="220"/>
      <c r="J187" s="221">
        <f>ROUND(I187*H187,2)</f>
        <v>0</v>
      </c>
      <c r="K187" s="217" t="s">
        <v>19</v>
      </c>
      <c r="L187" s="47"/>
      <c r="M187" s="222" t="s">
        <v>19</v>
      </c>
      <c r="N187" s="223" t="s">
        <v>44</v>
      </c>
      <c r="O187" s="87"/>
      <c r="P187" s="224">
        <f>O187*H187</f>
        <v>0</v>
      </c>
      <c r="Q187" s="224">
        <v>0</v>
      </c>
      <c r="R187" s="224">
        <f>Q187*H187</f>
        <v>0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193</v>
      </c>
      <c r="AT187" s="226" t="s">
        <v>188</v>
      </c>
      <c r="AU187" s="226" t="s">
        <v>80</v>
      </c>
      <c r="AY187" s="20" t="s">
        <v>185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80</v>
      </c>
      <c r="BK187" s="227">
        <f>ROUND(I187*H187,2)</f>
        <v>0</v>
      </c>
      <c r="BL187" s="20" t="s">
        <v>193</v>
      </c>
      <c r="BM187" s="226" t="s">
        <v>3396</v>
      </c>
    </row>
    <row r="188" s="2" customFormat="1">
      <c r="A188" s="41"/>
      <c r="B188" s="42"/>
      <c r="C188" s="43"/>
      <c r="D188" s="228" t="s">
        <v>195</v>
      </c>
      <c r="E188" s="43"/>
      <c r="F188" s="229" t="s">
        <v>3397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195</v>
      </c>
      <c r="AU188" s="20" t="s">
        <v>80</v>
      </c>
    </row>
    <row r="189" s="2" customFormat="1" ht="16.5" customHeight="1">
      <c r="A189" s="41"/>
      <c r="B189" s="42"/>
      <c r="C189" s="215" t="s">
        <v>770</v>
      </c>
      <c r="D189" s="215" t="s">
        <v>188</v>
      </c>
      <c r="E189" s="216" t="s">
        <v>1415</v>
      </c>
      <c r="F189" s="217" t="s">
        <v>1416</v>
      </c>
      <c r="G189" s="218" t="s">
        <v>226</v>
      </c>
      <c r="H189" s="219">
        <v>156</v>
      </c>
      <c r="I189" s="220"/>
      <c r="J189" s="221">
        <f>ROUND(I189*H189,2)</f>
        <v>0</v>
      </c>
      <c r="K189" s="217" t="s">
        <v>19</v>
      </c>
      <c r="L189" s="47"/>
      <c r="M189" s="222" t="s">
        <v>19</v>
      </c>
      <c r="N189" s="223" t="s">
        <v>44</v>
      </c>
      <c r="O189" s="87"/>
      <c r="P189" s="224">
        <f>O189*H189</f>
        <v>0</v>
      </c>
      <c r="Q189" s="224">
        <v>0</v>
      </c>
      <c r="R189" s="224">
        <f>Q189*H189</f>
        <v>0</v>
      </c>
      <c r="S189" s="224">
        <v>0</v>
      </c>
      <c r="T189" s="225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6" t="s">
        <v>193</v>
      </c>
      <c r="AT189" s="226" t="s">
        <v>188</v>
      </c>
      <c r="AU189" s="226" t="s">
        <v>80</v>
      </c>
      <c r="AY189" s="20" t="s">
        <v>185</v>
      </c>
      <c r="BE189" s="227">
        <f>IF(N189="základní",J189,0)</f>
        <v>0</v>
      </c>
      <c r="BF189" s="227">
        <f>IF(N189="snížená",J189,0)</f>
        <v>0</v>
      </c>
      <c r="BG189" s="227">
        <f>IF(N189="zákl. přenesená",J189,0)</f>
        <v>0</v>
      </c>
      <c r="BH189" s="227">
        <f>IF(N189="sníž. přenesená",J189,0)</f>
        <v>0</v>
      </c>
      <c r="BI189" s="227">
        <f>IF(N189="nulová",J189,0)</f>
        <v>0</v>
      </c>
      <c r="BJ189" s="20" t="s">
        <v>80</v>
      </c>
      <c r="BK189" s="227">
        <f>ROUND(I189*H189,2)</f>
        <v>0</v>
      </c>
      <c r="BL189" s="20" t="s">
        <v>193</v>
      </c>
      <c r="BM189" s="226" t="s">
        <v>3398</v>
      </c>
    </row>
    <row r="190" s="2" customFormat="1">
      <c r="A190" s="41"/>
      <c r="B190" s="42"/>
      <c r="C190" s="43"/>
      <c r="D190" s="228" t="s">
        <v>195</v>
      </c>
      <c r="E190" s="43"/>
      <c r="F190" s="229" t="s">
        <v>1418</v>
      </c>
      <c r="G190" s="43"/>
      <c r="H190" s="43"/>
      <c r="I190" s="230"/>
      <c r="J190" s="43"/>
      <c r="K190" s="43"/>
      <c r="L190" s="47"/>
      <c r="M190" s="231"/>
      <c r="N190" s="232"/>
      <c r="O190" s="87"/>
      <c r="P190" s="87"/>
      <c r="Q190" s="87"/>
      <c r="R190" s="87"/>
      <c r="S190" s="87"/>
      <c r="T190" s="88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195</v>
      </c>
      <c r="AU190" s="20" t="s">
        <v>80</v>
      </c>
    </row>
    <row r="191" s="12" customFormat="1" ht="25.92" customHeight="1">
      <c r="A191" s="12"/>
      <c r="B191" s="199"/>
      <c r="C191" s="200"/>
      <c r="D191" s="201" t="s">
        <v>72</v>
      </c>
      <c r="E191" s="202" t="s">
        <v>3399</v>
      </c>
      <c r="F191" s="202" t="s">
        <v>1420</v>
      </c>
      <c r="G191" s="200"/>
      <c r="H191" s="200"/>
      <c r="I191" s="203"/>
      <c r="J191" s="204">
        <f>BK191</f>
        <v>0</v>
      </c>
      <c r="K191" s="200"/>
      <c r="L191" s="205"/>
      <c r="M191" s="206"/>
      <c r="N191" s="207"/>
      <c r="O191" s="207"/>
      <c r="P191" s="208">
        <f>SUM(P192:P197)</f>
        <v>0</v>
      </c>
      <c r="Q191" s="207"/>
      <c r="R191" s="208">
        <f>SUM(R192:R197)</f>
        <v>0</v>
      </c>
      <c r="S191" s="207"/>
      <c r="T191" s="209">
        <f>SUM(T192:T197)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10" t="s">
        <v>80</v>
      </c>
      <c r="AT191" s="211" t="s">
        <v>72</v>
      </c>
      <c r="AU191" s="211" t="s">
        <v>73</v>
      </c>
      <c r="AY191" s="210" t="s">
        <v>185</v>
      </c>
      <c r="BK191" s="212">
        <f>SUM(BK192:BK197)</f>
        <v>0</v>
      </c>
    </row>
    <row r="192" s="2" customFormat="1" ht="16.5" customHeight="1">
      <c r="A192" s="41"/>
      <c r="B192" s="42"/>
      <c r="C192" s="215" t="s">
        <v>795</v>
      </c>
      <c r="D192" s="215" t="s">
        <v>188</v>
      </c>
      <c r="E192" s="216" t="s">
        <v>3400</v>
      </c>
      <c r="F192" s="217" t="s">
        <v>3401</v>
      </c>
      <c r="G192" s="218" t="s">
        <v>1402</v>
      </c>
      <c r="H192" s="219">
        <v>1</v>
      </c>
      <c r="I192" s="220"/>
      <c r="J192" s="221">
        <f>ROUND(I192*H192,2)</f>
        <v>0</v>
      </c>
      <c r="K192" s="217" t="s">
        <v>19</v>
      </c>
      <c r="L192" s="47"/>
      <c r="M192" s="222" t="s">
        <v>19</v>
      </c>
      <c r="N192" s="223" t="s">
        <v>44</v>
      </c>
      <c r="O192" s="87"/>
      <c r="P192" s="224">
        <f>O192*H192</f>
        <v>0</v>
      </c>
      <c r="Q192" s="224">
        <v>0</v>
      </c>
      <c r="R192" s="224">
        <f>Q192*H192</f>
        <v>0</v>
      </c>
      <c r="S192" s="224">
        <v>0</v>
      </c>
      <c r="T192" s="225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226" t="s">
        <v>193</v>
      </c>
      <c r="AT192" s="226" t="s">
        <v>188</v>
      </c>
      <c r="AU192" s="226" t="s">
        <v>80</v>
      </c>
      <c r="AY192" s="20" t="s">
        <v>185</v>
      </c>
      <c r="BE192" s="227">
        <f>IF(N192="základní",J192,0)</f>
        <v>0</v>
      </c>
      <c r="BF192" s="227">
        <f>IF(N192="snížená",J192,0)</f>
        <v>0</v>
      </c>
      <c r="BG192" s="227">
        <f>IF(N192="zákl. přenesená",J192,0)</f>
        <v>0</v>
      </c>
      <c r="BH192" s="227">
        <f>IF(N192="sníž. přenesená",J192,0)</f>
        <v>0</v>
      </c>
      <c r="BI192" s="227">
        <f>IF(N192="nulová",J192,0)</f>
        <v>0</v>
      </c>
      <c r="BJ192" s="20" t="s">
        <v>80</v>
      </c>
      <c r="BK192" s="227">
        <f>ROUND(I192*H192,2)</f>
        <v>0</v>
      </c>
      <c r="BL192" s="20" t="s">
        <v>193</v>
      </c>
      <c r="BM192" s="226" t="s">
        <v>3402</v>
      </c>
    </row>
    <row r="193" s="2" customFormat="1">
      <c r="A193" s="41"/>
      <c r="B193" s="42"/>
      <c r="C193" s="43"/>
      <c r="D193" s="228" t="s">
        <v>195</v>
      </c>
      <c r="E193" s="43"/>
      <c r="F193" s="229" t="s">
        <v>3401</v>
      </c>
      <c r="G193" s="43"/>
      <c r="H193" s="43"/>
      <c r="I193" s="230"/>
      <c r="J193" s="43"/>
      <c r="K193" s="43"/>
      <c r="L193" s="47"/>
      <c r="M193" s="231"/>
      <c r="N193" s="232"/>
      <c r="O193" s="87"/>
      <c r="P193" s="87"/>
      <c r="Q193" s="87"/>
      <c r="R193" s="87"/>
      <c r="S193" s="87"/>
      <c r="T193" s="88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0" t="s">
        <v>195</v>
      </c>
      <c r="AU193" s="20" t="s">
        <v>80</v>
      </c>
    </row>
    <row r="194" s="2" customFormat="1" ht="16.5" customHeight="1">
      <c r="A194" s="41"/>
      <c r="B194" s="42"/>
      <c r="C194" s="215" t="s">
        <v>782</v>
      </c>
      <c r="D194" s="215" t="s">
        <v>188</v>
      </c>
      <c r="E194" s="216" t="s">
        <v>1421</v>
      </c>
      <c r="F194" s="217" t="s">
        <v>1422</v>
      </c>
      <c r="G194" s="218" t="s">
        <v>1423</v>
      </c>
      <c r="H194" s="219">
        <v>8</v>
      </c>
      <c r="I194" s="220"/>
      <c r="J194" s="221">
        <f>ROUND(I194*H194,2)</f>
        <v>0</v>
      </c>
      <c r="K194" s="217" t="s">
        <v>19</v>
      </c>
      <c r="L194" s="47"/>
      <c r="M194" s="222" t="s">
        <v>19</v>
      </c>
      <c r="N194" s="223" t="s">
        <v>44</v>
      </c>
      <c r="O194" s="87"/>
      <c r="P194" s="224">
        <f>O194*H194</f>
        <v>0</v>
      </c>
      <c r="Q194" s="224">
        <v>0</v>
      </c>
      <c r="R194" s="224">
        <f>Q194*H194</f>
        <v>0</v>
      </c>
      <c r="S194" s="224">
        <v>0</v>
      </c>
      <c r="T194" s="225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26" t="s">
        <v>193</v>
      </c>
      <c r="AT194" s="226" t="s">
        <v>188</v>
      </c>
      <c r="AU194" s="226" t="s">
        <v>80</v>
      </c>
      <c r="AY194" s="20" t="s">
        <v>185</v>
      </c>
      <c r="BE194" s="227">
        <f>IF(N194="základní",J194,0)</f>
        <v>0</v>
      </c>
      <c r="BF194" s="227">
        <f>IF(N194="snížená",J194,0)</f>
        <v>0</v>
      </c>
      <c r="BG194" s="227">
        <f>IF(N194="zákl. přenesená",J194,0)</f>
        <v>0</v>
      </c>
      <c r="BH194" s="227">
        <f>IF(N194="sníž. přenesená",J194,0)</f>
        <v>0</v>
      </c>
      <c r="BI194" s="227">
        <f>IF(N194="nulová",J194,0)</f>
        <v>0</v>
      </c>
      <c r="BJ194" s="20" t="s">
        <v>80</v>
      </c>
      <c r="BK194" s="227">
        <f>ROUND(I194*H194,2)</f>
        <v>0</v>
      </c>
      <c r="BL194" s="20" t="s">
        <v>193</v>
      </c>
      <c r="BM194" s="226" t="s">
        <v>3403</v>
      </c>
    </row>
    <row r="195" s="2" customFormat="1">
      <c r="A195" s="41"/>
      <c r="B195" s="42"/>
      <c r="C195" s="43"/>
      <c r="D195" s="228" t="s">
        <v>195</v>
      </c>
      <c r="E195" s="43"/>
      <c r="F195" s="229" t="s">
        <v>1422</v>
      </c>
      <c r="G195" s="43"/>
      <c r="H195" s="43"/>
      <c r="I195" s="230"/>
      <c r="J195" s="43"/>
      <c r="K195" s="43"/>
      <c r="L195" s="47"/>
      <c r="M195" s="231"/>
      <c r="N195" s="232"/>
      <c r="O195" s="87"/>
      <c r="P195" s="87"/>
      <c r="Q195" s="87"/>
      <c r="R195" s="87"/>
      <c r="S195" s="87"/>
      <c r="T195" s="88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0" t="s">
        <v>195</v>
      </c>
      <c r="AU195" s="20" t="s">
        <v>80</v>
      </c>
    </row>
    <row r="196" s="2" customFormat="1" ht="16.5" customHeight="1">
      <c r="A196" s="41"/>
      <c r="B196" s="42"/>
      <c r="C196" s="215" t="s">
        <v>790</v>
      </c>
      <c r="D196" s="215" t="s">
        <v>188</v>
      </c>
      <c r="E196" s="216" t="s">
        <v>1425</v>
      </c>
      <c r="F196" s="217" t="s">
        <v>1426</v>
      </c>
      <c r="G196" s="218" t="s">
        <v>1423</v>
      </c>
      <c r="H196" s="219">
        <v>4</v>
      </c>
      <c r="I196" s="220"/>
      <c r="J196" s="221">
        <f>ROUND(I196*H196,2)</f>
        <v>0</v>
      </c>
      <c r="K196" s="217" t="s">
        <v>19</v>
      </c>
      <c r="L196" s="47"/>
      <c r="M196" s="222" t="s">
        <v>19</v>
      </c>
      <c r="N196" s="223" t="s">
        <v>44</v>
      </c>
      <c r="O196" s="87"/>
      <c r="P196" s="224">
        <f>O196*H196</f>
        <v>0</v>
      </c>
      <c r="Q196" s="224">
        <v>0</v>
      </c>
      <c r="R196" s="224">
        <f>Q196*H196</f>
        <v>0</v>
      </c>
      <c r="S196" s="224">
        <v>0</v>
      </c>
      <c r="T196" s="225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26" t="s">
        <v>193</v>
      </c>
      <c r="AT196" s="226" t="s">
        <v>188</v>
      </c>
      <c r="AU196" s="226" t="s">
        <v>80</v>
      </c>
      <c r="AY196" s="20" t="s">
        <v>185</v>
      </c>
      <c r="BE196" s="227">
        <f>IF(N196="základní",J196,0)</f>
        <v>0</v>
      </c>
      <c r="BF196" s="227">
        <f>IF(N196="snížená",J196,0)</f>
        <v>0</v>
      </c>
      <c r="BG196" s="227">
        <f>IF(N196="zákl. přenesená",J196,0)</f>
        <v>0</v>
      </c>
      <c r="BH196" s="227">
        <f>IF(N196="sníž. přenesená",J196,0)</f>
        <v>0</v>
      </c>
      <c r="BI196" s="227">
        <f>IF(N196="nulová",J196,0)</f>
        <v>0</v>
      </c>
      <c r="BJ196" s="20" t="s">
        <v>80</v>
      </c>
      <c r="BK196" s="227">
        <f>ROUND(I196*H196,2)</f>
        <v>0</v>
      </c>
      <c r="BL196" s="20" t="s">
        <v>193</v>
      </c>
      <c r="BM196" s="226" t="s">
        <v>3404</v>
      </c>
    </row>
    <row r="197" s="2" customFormat="1">
      <c r="A197" s="41"/>
      <c r="B197" s="42"/>
      <c r="C197" s="43"/>
      <c r="D197" s="228" t="s">
        <v>195</v>
      </c>
      <c r="E197" s="43"/>
      <c r="F197" s="229" t="s">
        <v>1426</v>
      </c>
      <c r="G197" s="43"/>
      <c r="H197" s="43"/>
      <c r="I197" s="230"/>
      <c r="J197" s="43"/>
      <c r="K197" s="43"/>
      <c r="L197" s="47"/>
      <c r="M197" s="282"/>
      <c r="N197" s="283"/>
      <c r="O197" s="284"/>
      <c r="P197" s="284"/>
      <c r="Q197" s="284"/>
      <c r="R197" s="284"/>
      <c r="S197" s="284"/>
      <c r="T197" s="285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195</v>
      </c>
      <c r="AU197" s="20" t="s">
        <v>80</v>
      </c>
    </row>
    <row r="198" s="2" customFormat="1" ht="6.96" customHeight="1">
      <c r="A198" s="41"/>
      <c r="B198" s="62"/>
      <c r="C198" s="63"/>
      <c r="D198" s="63"/>
      <c r="E198" s="63"/>
      <c r="F198" s="63"/>
      <c r="G198" s="63"/>
      <c r="H198" s="63"/>
      <c r="I198" s="63"/>
      <c r="J198" s="63"/>
      <c r="K198" s="63"/>
      <c r="L198" s="47"/>
      <c r="M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</row>
  </sheetData>
  <sheetProtection sheet="1" autoFilter="0" formatColumns="0" formatRows="0" objects="1" scenarios="1" spinCount="100000" saltValue="qT/Vu3JQVp9Pg25fdrMNpXBjQGUE3bxBqJU5X6CwjogqsVluUNJbe40EPKFY4+DNxpuPpZA1ud5qWt8ZlP2Smw==" hashValue="+rRkhOOwyikcQXOH+xK/RI73wTszqL2nAhal5aYjK2f8y1LjK+Ali8fWRfPcggvKL+UB/JMB9ThpBR/u2jP7tw==" algorithmName="SHA-512" password="CC35"/>
  <autoFilter ref="C91:K19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0:H80"/>
    <mergeCell ref="E82:H82"/>
    <mergeCell ref="E84:H84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112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1517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3405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ROUND(J86,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ROUND((SUM(BE86:BE178)),  2)</f>
        <v>0</v>
      </c>
      <c r="G35" s="41"/>
      <c r="H35" s="41"/>
      <c r="I35" s="160">
        <v>0.20999999999999999</v>
      </c>
      <c r="J35" s="159">
        <f>ROUND(((SUM(BE86:BE178))*I35),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ROUND((SUM(BF86:BF178)),  2)</f>
        <v>0</v>
      </c>
      <c r="G36" s="41"/>
      <c r="H36" s="41"/>
      <c r="I36" s="160">
        <v>0.12</v>
      </c>
      <c r="J36" s="159">
        <f>ROUND(((SUM(BF86:BF178))*I36),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ROUND((SUM(BG86:BG178)),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ROUND((SUM(BH86:BH178)),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ROUND((SUM(BI86:BI178)),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1517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05a - VZT - Šatny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J86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3406</v>
      </c>
      <c r="E64" s="180"/>
      <c r="F64" s="180"/>
      <c r="G64" s="180"/>
      <c r="H64" s="180"/>
      <c r="I64" s="180"/>
      <c r="J64" s="181">
        <f>J87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1"/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147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6.96" customHeight="1">
      <c r="A66" s="41"/>
      <c r="B66" s="62"/>
      <c r="C66" s="63"/>
      <c r="D66" s="63"/>
      <c r="E66" s="63"/>
      <c r="F66" s="63"/>
      <c r="G66" s="63"/>
      <c r="H66" s="63"/>
      <c r="I66" s="63"/>
      <c r="J66" s="63"/>
      <c r="K66" s="63"/>
      <c r="L66" s="14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70" s="2" customFormat="1" ht="6.96" customHeight="1">
      <c r="A70" s="41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24.96" customHeight="1">
      <c r="A71" s="41"/>
      <c r="B71" s="42"/>
      <c r="C71" s="26" t="s">
        <v>170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16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172" t="str">
        <f>E7</f>
        <v>PŘÍSTAVBA A STAVEBNÍ ÚPRAVY ŠATEN SK VĚTROVY</v>
      </c>
      <c r="F74" s="35"/>
      <c r="G74" s="35"/>
      <c r="H74" s="35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1" customFormat="1" ht="12" customHeight="1">
      <c r="B75" s="24"/>
      <c r="C75" s="35" t="s">
        <v>149</v>
      </c>
      <c r="D75" s="25"/>
      <c r="E75" s="25"/>
      <c r="F75" s="25"/>
      <c r="G75" s="25"/>
      <c r="H75" s="25"/>
      <c r="I75" s="25"/>
      <c r="J75" s="25"/>
      <c r="K75" s="25"/>
      <c r="L75" s="23"/>
    </row>
    <row r="76" s="2" customFormat="1" ht="16.5" customHeight="1">
      <c r="A76" s="41"/>
      <c r="B76" s="42"/>
      <c r="C76" s="43"/>
      <c r="D76" s="43"/>
      <c r="E76" s="172" t="s">
        <v>1517</v>
      </c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151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72" t="str">
        <f>E11</f>
        <v>05a - VZT - Šatny</v>
      </c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21</v>
      </c>
      <c r="D80" s="43"/>
      <c r="E80" s="43"/>
      <c r="F80" s="30" t="str">
        <f>F14</f>
        <v xml:space="preserve"> </v>
      </c>
      <c r="G80" s="43"/>
      <c r="H80" s="43"/>
      <c r="I80" s="35" t="s">
        <v>23</v>
      </c>
      <c r="J80" s="75" t="str">
        <f>IF(J14="","",J14)</f>
        <v>23. 10. 2025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25</v>
      </c>
      <c r="D82" s="43"/>
      <c r="E82" s="43"/>
      <c r="F82" s="30" t="str">
        <f>E17</f>
        <v xml:space="preserve"> </v>
      </c>
      <c r="G82" s="43"/>
      <c r="H82" s="43"/>
      <c r="I82" s="35" t="s">
        <v>31</v>
      </c>
      <c r="J82" s="39" t="str">
        <f>E23</f>
        <v xml:space="preserve"> </v>
      </c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29</v>
      </c>
      <c r="D83" s="43"/>
      <c r="E83" s="43"/>
      <c r="F83" s="30" t="str">
        <f>IF(E20="","",E20)</f>
        <v>Vyplň údaj</v>
      </c>
      <c r="G83" s="43"/>
      <c r="H83" s="43"/>
      <c r="I83" s="35" t="s">
        <v>35</v>
      </c>
      <c r="J83" s="39" t="str">
        <f>E26</f>
        <v xml:space="preserve"> 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0.32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1" customFormat="1" ht="29.28" customHeight="1">
      <c r="A85" s="188"/>
      <c r="B85" s="189"/>
      <c r="C85" s="190" t="s">
        <v>171</v>
      </c>
      <c r="D85" s="191" t="s">
        <v>58</v>
      </c>
      <c r="E85" s="191" t="s">
        <v>54</v>
      </c>
      <c r="F85" s="191" t="s">
        <v>55</v>
      </c>
      <c r="G85" s="191" t="s">
        <v>172</v>
      </c>
      <c r="H85" s="191" t="s">
        <v>173</v>
      </c>
      <c r="I85" s="191" t="s">
        <v>174</v>
      </c>
      <c r="J85" s="191" t="s">
        <v>155</v>
      </c>
      <c r="K85" s="192" t="s">
        <v>175</v>
      </c>
      <c r="L85" s="193"/>
      <c r="M85" s="95" t="s">
        <v>19</v>
      </c>
      <c r="N85" s="96" t="s">
        <v>43</v>
      </c>
      <c r="O85" s="96" t="s">
        <v>176</v>
      </c>
      <c r="P85" s="96" t="s">
        <v>177</v>
      </c>
      <c r="Q85" s="96" t="s">
        <v>178</v>
      </c>
      <c r="R85" s="96" t="s">
        <v>179</v>
      </c>
      <c r="S85" s="96" t="s">
        <v>180</v>
      </c>
      <c r="T85" s="97" t="s">
        <v>181</v>
      </c>
      <c r="U85" s="188"/>
      <c r="V85" s="188"/>
      <c r="W85" s="188"/>
      <c r="X85" s="188"/>
      <c r="Y85" s="188"/>
      <c r="Z85" s="188"/>
      <c r="AA85" s="188"/>
      <c r="AB85" s="188"/>
      <c r="AC85" s="188"/>
      <c r="AD85" s="188"/>
      <c r="AE85" s="188"/>
    </row>
    <row r="86" s="2" customFormat="1" ht="22.8" customHeight="1">
      <c r="A86" s="41"/>
      <c r="B86" s="42"/>
      <c r="C86" s="102" t="s">
        <v>182</v>
      </c>
      <c r="D86" s="43"/>
      <c r="E86" s="43"/>
      <c r="F86" s="43"/>
      <c r="G86" s="43"/>
      <c r="H86" s="43"/>
      <c r="I86" s="43"/>
      <c r="J86" s="194">
        <f>BK86</f>
        <v>0</v>
      </c>
      <c r="K86" s="43"/>
      <c r="L86" s="47"/>
      <c r="M86" s="98"/>
      <c r="N86" s="195"/>
      <c r="O86" s="99"/>
      <c r="P86" s="196">
        <f>P87</f>
        <v>0</v>
      </c>
      <c r="Q86" s="99"/>
      <c r="R86" s="196">
        <f>R87</f>
        <v>0</v>
      </c>
      <c r="S86" s="99"/>
      <c r="T86" s="197">
        <f>T87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0" t="s">
        <v>72</v>
      </c>
      <c r="AU86" s="20" t="s">
        <v>156</v>
      </c>
      <c r="BK86" s="198">
        <f>BK87</f>
        <v>0</v>
      </c>
    </row>
    <row r="87" s="12" customFormat="1" ht="25.92" customHeight="1">
      <c r="A87" s="12"/>
      <c r="B87" s="199"/>
      <c r="C87" s="200"/>
      <c r="D87" s="201" t="s">
        <v>72</v>
      </c>
      <c r="E87" s="202" t="s">
        <v>1390</v>
      </c>
      <c r="F87" s="202" t="s">
        <v>3407</v>
      </c>
      <c r="G87" s="200"/>
      <c r="H87" s="200"/>
      <c r="I87" s="203"/>
      <c r="J87" s="204">
        <f>BK87</f>
        <v>0</v>
      </c>
      <c r="K87" s="200"/>
      <c r="L87" s="205"/>
      <c r="M87" s="206"/>
      <c r="N87" s="207"/>
      <c r="O87" s="207"/>
      <c r="P87" s="208">
        <f>SUM(P88:P178)</f>
        <v>0</v>
      </c>
      <c r="Q87" s="207"/>
      <c r="R87" s="208">
        <f>SUM(R88:R178)</f>
        <v>0</v>
      </c>
      <c r="S87" s="207"/>
      <c r="T87" s="209">
        <f>SUM(T88:T178)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10" t="s">
        <v>80</v>
      </c>
      <c r="AT87" s="211" t="s">
        <v>72</v>
      </c>
      <c r="AU87" s="211" t="s">
        <v>73</v>
      </c>
      <c r="AY87" s="210" t="s">
        <v>185</v>
      </c>
      <c r="BK87" s="212">
        <f>SUM(BK88:BK178)</f>
        <v>0</v>
      </c>
    </row>
    <row r="88" s="2" customFormat="1" ht="16.5" customHeight="1">
      <c r="A88" s="41"/>
      <c r="B88" s="42"/>
      <c r="C88" s="215" t="s">
        <v>82</v>
      </c>
      <c r="D88" s="215" t="s">
        <v>188</v>
      </c>
      <c r="E88" s="216" t="s">
        <v>3349</v>
      </c>
      <c r="F88" s="217" t="s">
        <v>3408</v>
      </c>
      <c r="G88" s="218" t="s">
        <v>3409</v>
      </c>
      <c r="H88" s="219">
        <v>1</v>
      </c>
      <c r="I88" s="220"/>
      <c r="J88" s="221">
        <f>ROUND(I88*H88,2)</f>
        <v>0</v>
      </c>
      <c r="K88" s="217" t="s">
        <v>19</v>
      </c>
      <c r="L88" s="47"/>
      <c r="M88" s="222" t="s">
        <v>19</v>
      </c>
      <c r="N88" s="223" t="s">
        <v>44</v>
      </c>
      <c r="O88" s="87"/>
      <c r="P88" s="224">
        <f>O88*H88</f>
        <v>0</v>
      </c>
      <c r="Q88" s="224">
        <v>0</v>
      </c>
      <c r="R88" s="224">
        <f>Q88*H88</f>
        <v>0</v>
      </c>
      <c r="S88" s="224">
        <v>0</v>
      </c>
      <c r="T88" s="225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26" t="s">
        <v>193</v>
      </c>
      <c r="AT88" s="226" t="s">
        <v>188</v>
      </c>
      <c r="AU88" s="226" t="s">
        <v>80</v>
      </c>
      <c r="AY88" s="20" t="s">
        <v>185</v>
      </c>
      <c r="BE88" s="227">
        <f>IF(N88="základní",J88,0)</f>
        <v>0</v>
      </c>
      <c r="BF88" s="227">
        <f>IF(N88="snížená",J88,0)</f>
        <v>0</v>
      </c>
      <c r="BG88" s="227">
        <f>IF(N88="zákl. přenesená",J88,0)</f>
        <v>0</v>
      </c>
      <c r="BH88" s="227">
        <f>IF(N88="sníž. přenesená",J88,0)</f>
        <v>0</v>
      </c>
      <c r="BI88" s="227">
        <f>IF(N88="nulová",J88,0)</f>
        <v>0</v>
      </c>
      <c r="BJ88" s="20" t="s">
        <v>80</v>
      </c>
      <c r="BK88" s="227">
        <f>ROUND(I88*H88,2)</f>
        <v>0</v>
      </c>
      <c r="BL88" s="20" t="s">
        <v>193</v>
      </c>
      <c r="BM88" s="226" t="s">
        <v>3410</v>
      </c>
    </row>
    <row r="89" s="2" customFormat="1">
      <c r="A89" s="41"/>
      <c r="B89" s="42"/>
      <c r="C89" s="43"/>
      <c r="D89" s="228" t="s">
        <v>195</v>
      </c>
      <c r="E89" s="43"/>
      <c r="F89" s="229" t="s">
        <v>3408</v>
      </c>
      <c r="G89" s="43"/>
      <c r="H89" s="43"/>
      <c r="I89" s="230"/>
      <c r="J89" s="43"/>
      <c r="K89" s="43"/>
      <c r="L89" s="47"/>
      <c r="M89" s="231"/>
      <c r="N89" s="232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195</v>
      </c>
      <c r="AU89" s="20" t="s">
        <v>80</v>
      </c>
    </row>
    <row r="90" s="2" customFormat="1" ht="24.15" customHeight="1">
      <c r="A90" s="41"/>
      <c r="B90" s="42"/>
      <c r="C90" s="215" t="s">
        <v>209</v>
      </c>
      <c r="D90" s="215" t="s">
        <v>188</v>
      </c>
      <c r="E90" s="216" t="s">
        <v>3353</v>
      </c>
      <c r="F90" s="217" t="s">
        <v>3411</v>
      </c>
      <c r="G90" s="218" t="s">
        <v>3409</v>
      </c>
      <c r="H90" s="219">
        <v>1</v>
      </c>
      <c r="I90" s="220"/>
      <c r="J90" s="221">
        <f>ROUND(I90*H90,2)</f>
        <v>0</v>
      </c>
      <c r="K90" s="217" t="s">
        <v>19</v>
      </c>
      <c r="L90" s="47"/>
      <c r="M90" s="222" t="s">
        <v>19</v>
      </c>
      <c r="N90" s="223" t="s">
        <v>44</v>
      </c>
      <c r="O90" s="87"/>
      <c r="P90" s="224">
        <f>O90*H90</f>
        <v>0</v>
      </c>
      <c r="Q90" s="224">
        <v>0</v>
      </c>
      <c r="R90" s="224">
        <f>Q90*H90</f>
        <v>0</v>
      </c>
      <c r="S90" s="224">
        <v>0</v>
      </c>
      <c r="T90" s="225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6" t="s">
        <v>193</v>
      </c>
      <c r="AT90" s="226" t="s">
        <v>188</v>
      </c>
      <c r="AU90" s="226" t="s">
        <v>80</v>
      </c>
      <c r="AY90" s="20" t="s">
        <v>185</v>
      </c>
      <c r="BE90" s="227">
        <f>IF(N90="základní",J90,0)</f>
        <v>0</v>
      </c>
      <c r="BF90" s="227">
        <f>IF(N90="snížená",J90,0)</f>
        <v>0</v>
      </c>
      <c r="BG90" s="227">
        <f>IF(N90="zákl. přenesená",J90,0)</f>
        <v>0</v>
      </c>
      <c r="BH90" s="227">
        <f>IF(N90="sníž. přenesená",J90,0)</f>
        <v>0</v>
      </c>
      <c r="BI90" s="227">
        <f>IF(N90="nulová",J90,0)</f>
        <v>0</v>
      </c>
      <c r="BJ90" s="20" t="s">
        <v>80</v>
      </c>
      <c r="BK90" s="227">
        <f>ROUND(I90*H90,2)</f>
        <v>0</v>
      </c>
      <c r="BL90" s="20" t="s">
        <v>193</v>
      </c>
      <c r="BM90" s="226" t="s">
        <v>3412</v>
      </c>
    </row>
    <row r="91" s="2" customFormat="1">
      <c r="A91" s="41"/>
      <c r="B91" s="42"/>
      <c r="C91" s="43"/>
      <c r="D91" s="228" t="s">
        <v>195</v>
      </c>
      <c r="E91" s="43"/>
      <c r="F91" s="229" t="s">
        <v>3411</v>
      </c>
      <c r="G91" s="43"/>
      <c r="H91" s="43"/>
      <c r="I91" s="230"/>
      <c r="J91" s="43"/>
      <c r="K91" s="43"/>
      <c r="L91" s="47"/>
      <c r="M91" s="231"/>
      <c r="N91" s="232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195</v>
      </c>
      <c r="AU91" s="20" t="s">
        <v>80</v>
      </c>
    </row>
    <row r="92" s="2" customFormat="1" ht="16.5" customHeight="1">
      <c r="A92" s="41"/>
      <c r="B92" s="42"/>
      <c r="C92" s="215" t="s">
        <v>193</v>
      </c>
      <c r="D92" s="215" t="s">
        <v>188</v>
      </c>
      <c r="E92" s="216" t="s">
        <v>3356</v>
      </c>
      <c r="F92" s="217" t="s">
        <v>3413</v>
      </c>
      <c r="G92" s="218" t="s">
        <v>234</v>
      </c>
      <c r="H92" s="219">
        <v>1</v>
      </c>
      <c r="I92" s="220"/>
      <c r="J92" s="221">
        <f>ROUND(I92*H92,2)</f>
        <v>0</v>
      </c>
      <c r="K92" s="217" t="s">
        <v>19</v>
      </c>
      <c r="L92" s="47"/>
      <c r="M92" s="222" t="s">
        <v>19</v>
      </c>
      <c r="N92" s="223" t="s">
        <v>44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193</v>
      </c>
      <c r="AT92" s="226" t="s">
        <v>188</v>
      </c>
      <c r="AU92" s="226" t="s">
        <v>80</v>
      </c>
      <c r="AY92" s="20" t="s">
        <v>185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80</v>
      </c>
      <c r="BK92" s="227">
        <f>ROUND(I92*H92,2)</f>
        <v>0</v>
      </c>
      <c r="BL92" s="20" t="s">
        <v>193</v>
      </c>
      <c r="BM92" s="226" t="s">
        <v>3414</v>
      </c>
    </row>
    <row r="93" s="2" customFormat="1">
      <c r="A93" s="41"/>
      <c r="B93" s="42"/>
      <c r="C93" s="43"/>
      <c r="D93" s="228" t="s">
        <v>195</v>
      </c>
      <c r="E93" s="43"/>
      <c r="F93" s="229" t="s">
        <v>3413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195</v>
      </c>
      <c r="AU93" s="20" t="s">
        <v>80</v>
      </c>
    </row>
    <row r="94" s="2" customFormat="1" ht="16.5" customHeight="1">
      <c r="A94" s="41"/>
      <c r="B94" s="42"/>
      <c r="C94" s="215" t="s">
        <v>284</v>
      </c>
      <c r="D94" s="215" t="s">
        <v>188</v>
      </c>
      <c r="E94" s="216" t="s">
        <v>3356</v>
      </c>
      <c r="F94" s="217" t="s">
        <v>3413</v>
      </c>
      <c r="G94" s="218" t="s">
        <v>234</v>
      </c>
      <c r="H94" s="219">
        <v>1</v>
      </c>
      <c r="I94" s="220"/>
      <c r="J94" s="221">
        <f>ROUND(I94*H94,2)</f>
        <v>0</v>
      </c>
      <c r="K94" s="217" t="s">
        <v>19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80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3415</v>
      </c>
    </row>
    <row r="95" s="2" customFormat="1">
      <c r="A95" s="41"/>
      <c r="B95" s="42"/>
      <c r="C95" s="43"/>
      <c r="D95" s="228" t="s">
        <v>195</v>
      </c>
      <c r="E95" s="43"/>
      <c r="F95" s="229" t="s">
        <v>3413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80</v>
      </c>
    </row>
    <row r="96" s="2" customFormat="1" ht="16.5" customHeight="1">
      <c r="A96" s="41"/>
      <c r="B96" s="42"/>
      <c r="C96" s="215" t="s">
        <v>223</v>
      </c>
      <c r="D96" s="215" t="s">
        <v>188</v>
      </c>
      <c r="E96" s="216" t="s">
        <v>3360</v>
      </c>
      <c r="F96" s="217" t="s">
        <v>3416</v>
      </c>
      <c r="G96" s="218" t="s">
        <v>234</v>
      </c>
      <c r="H96" s="219">
        <v>2</v>
      </c>
      <c r="I96" s="220"/>
      <c r="J96" s="221">
        <f>ROUND(I96*H96,2)</f>
        <v>0</v>
      </c>
      <c r="K96" s="217" t="s">
        <v>19</v>
      </c>
      <c r="L96" s="47"/>
      <c r="M96" s="222" t="s">
        <v>19</v>
      </c>
      <c r="N96" s="223" t="s">
        <v>44</v>
      </c>
      <c r="O96" s="87"/>
      <c r="P96" s="224">
        <f>O96*H96</f>
        <v>0</v>
      </c>
      <c r="Q96" s="224">
        <v>0</v>
      </c>
      <c r="R96" s="224">
        <f>Q96*H96</f>
        <v>0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193</v>
      </c>
      <c r="AT96" s="226" t="s">
        <v>188</v>
      </c>
      <c r="AU96" s="226" t="s">
        <v>80</v>
      </c>
      <c r="AY96" s="20" t="s">
        <v>185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80</v>
      </c>
      <c r="BK96" s="227">
        <f>ROUND(I96*H96,2)</f>
        <v>0</v>
      </c>
      <c r="BL96" s="20" t="s">
        <v>193</v>
      </c>
      <c r="BM96" s="226" t="s">
        <v>3417</v>
      </c>
    </row>
    <row r="97" s="2" customFormat="1">
      <c r="A97" s="41"/>
      <c r="B97" s="42"/>
      <c r="C97" s="43"/>
      <c r="D97" s="228" t="s">
        <v>195</v>
      </c>
      <c r="E97" s="43"/>
      <c r="F97" s="229" t="s">
        <v>3416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195</v>
      </c>
      <c r="AU97" s="20" t="s">
        <v>80</v>
      </c>
    </row>
    <row r="98" s="2" customFormat="1" ht="16.5" customHeight="1">
      <c r="A98" s="41"/>
      <c r="B98" s="42"/>
      <c r="C98" s="215" t="s">
        <v>290</v>
      </c>
      <c r="D98" s="215" t="s">
        <v>188</v>
      </c>
      <c r="E98" s="216" t="s">
        <v>3369</v>
      </c>
      <c r="F98" s="217" t="s">
        <v>3418</v>
      </c>
      <c r="G98" s="218" t="s">
        <v>234</v>
      </c>
      <c r="H98" s="219">
        <v>2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80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3419</v>
      </c>
    </row>
    <row r="99" s="2" customFormat="1">
      <c r="A99" s="41"/>
      <c r="B99" s="42"/>
      <c r="C99" s="43"/>
      <c r="D99" s="228" t="s">
        <v>195</v>
      </c>
      <c r="E99" s="43"/>
      <c r="F99" s="229" t="s">
        <v>3418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80</v>
      </c>
    </row>
    <row r="100" s="2" customFormat="1" ht="16.5" customHeight="1">
      <c r="A100" s="41"/>
      <c r="B100" s="42"/>
      <c r="C100" s="215" t="s">
        <v>296</v>
      </c>
      <c r="D100" s="215" t="s">
        <v>188</v>
      </c>
      <c r="E100" s="216" t="s">
        <v>3369</v>
      </c>
      <c r="F100" s="217" t="s">
        <v>3418</v>
      </c>
      <c r="G100" s="218" t="s">
        <v>234</v>
      </c>
      <c r="H100" s="219">
        <v>2</v>
      </c>
      <c r="I100" s="220"/>
      <c r="J100" s="221">
        <f>ROUND(I100*H100,2)</f>
        <v>0</v>
      </c>
      <c r="K100" s="217" t="s">
        <v>19</v>
      </c>
      <c r="L100" s="47"/>
      <c r="M100" s="222" t="s">
        <v>19</v>
      </c>
      <c r="N100" s="223" t="s">
        <v>44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193</v>
      </c>
      <c r="AT100" s="226" t="s">
        <v>188</v>
      </c>
      <c r="AU100" s="226" t="s">
        <v>80</v>
      </c>
      <c r="AY100" s="20" t="s">
        <v>185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80</v>
      </c>
      <c r="BK100" s="227">
        <f>ROUND(I100*H100,2)</f>
        <v>0</v>
      </c>
      <c r="BL100" s="20" t="s">
        <v>193</v>
      </c>
      <c r="BM100" s="226" t="s">
        <v>3420</v>
      </c>
    </row>
    <row r="101" s="2" customFormat="1">
      <c r="A101" s="41"/>
      <c r="B101" s="42"/>
      <c r="C101" s="43"/>
      <c r="D101" s="228" t="s">
        <v>195</v>
      </c>
      <c r="E101" s="43"/>
      <c r="F101" s="229" t="s">
        <v>3418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195</v>
      </c>
      <c r="AU101" s="20" t="s">
        <v>80</v>
      </c>
    </row>
    <row r="102" s="2" customFormat="1" ht="16.5" customHeight="1">
      <c r="A102" s="41"/>
      <c r="B102" s="42"/>
      <c r="C102" s="215" t="s">
        <v>400</v>
      </c>
      <c r="D102" s="215" t="s">
        <v>188</v>
      </c>
      <c r="E102" s="216" t="s">
        <v>3374</v>
      </c>
      <c r="F102" s="217" t="s">
        <v>3421</v>
      </c>
      <c r="G102" s="218" t="s">
        <v>191</v>
      </c>
      <c r="H102" s="219">
        <v>32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80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3422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3421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80</v>
      </c>
    </row>
    <row r="104" s="2" customFormat="1" ht="16.5" customHeight="1">
      <c r="A104" s="41"/>
      <c r="B104" s="42"/>
      <c r="C104" s="215" t="s">
        <v>447</v>
      </c>
      <c r="D104" s="215" t="s">
        <v>188</v>
      </c>
      <c r="E104" s="216" t="s">
        <v>3377</v>
      </c>
      <c r="F104" s="217" t="s">
        <v>3423</v>
      </c>
      <c r="G104" s="218" t="s">
        <v>191</v>
      </c>
      <c r="H104" s="219">
        <v>10</v>
      </c>
      <c r="I104" s="220"/>
      <c r="J104" s="221">
        <f>ROUND(I104*H104,2)</f>
        <v>0</v>
      </c>
      <c r="K104" s="217" t="s">
        <v>19</v>
      </c>
      <c r="L104" s="47"/>
      <c r="M104" s="222" t="s">
        <v>19</v>
      </c>
      <c r="N104" s="223" t="s">
        <v>44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193</v>
      </c>
      <c r="AT104" s="226" t="s">
        <v>188</v>
      </c>
      <c r="AU104" s="226" t="s">
        <v>80</v>
      </c>
      <c r="AY104" s="20" t="s">
        <v>185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80</v>
      </c>
      <c r="BK104" s="227">
        <f>ROUND(I104*H104,2)</f>
        <v>0</v>
      </c>
      <c r="BL104" s="20" t="s">
        <v>193</v>
      </c>
      <c r="BM104" s="226" t="s">
        <v>3424</v>
      </c>
    </row>
    <row r="105" s="2" customFormat="1">
      <c r="A105" s="41"/>
      <c r="B105" s="42"/>
      <c r="C105" s="43"/>
      <c r="D105" s="228" t="s">
        <v>195</v>
      </c>
      <c r="E105" s="43"/>
      <c r="F105" s="229" t="s">
        <v>3423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195</v>
      </c>
      <c r="AU105" s="20" t="s">
        <v>80</v>
      </c>
    </row>
    <row r="106" s="2" customFormat="1" ht="16.5" customHeight="1">
      <c r="A106" s="41"/>
      <c r="B106" s="42"/>
      <c r="C106" s="215" t="s">
        <v>728</v>
      </c>
      <c r="D106" s="215" t="s">
        <v>188</v>
      </c>
      <c r="E106" s="216" t="s">
        <v>3384</v>
      </c>
      <c r="F106" s="217" t="s">
        <v>3425</v>
      </c>
      <c r="G106" s="218" t="s">
        <v>191</v>
      </c>
      <c r="H106" s="219">
        <v>12</v>
      </c>
      <c r="I106" s="220"/>
      <c r="J106" s="221">
        <f>ROUND(I106*H106,2)</f>
        <v>0</v>
      </c>
      <c r="K106" s="217" t="s">
        <v>19</v>
      </c>
      <c r="L106" s="47"/>
      <c r="M106" s="222" t="s">
        <v>19</v>
      </c>
      <c r="N106" s="223" t="s">
        <v>44</v>
      </c>
      <c r="O106" s="87"/>
      <c r="P106" s="224">
        <f>O106*H106</f>
        <v>0</v>
      </c>
      <c r="Q106" s="224">
        <v>0</v>
      </c>
      <c r="R106" s="224">
        <f>Q106*H106</f>
        <v>0</v>
      </c>
      <c r="S106" s="224">
        <v>0</v>
      </c>
      <c r="T106" s="225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193</v>
      </c>
      <c r="AT106" s="226" t="s">
        <v>188</v>
      </c>
      <c r="AU106" s="226" t="s">
        <v>80</v>
      </c>
      <c r="AY106" s="20" t="s">
        <v>185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80</v>
      </c>
      <c r="BK106" s="227">
        <f>ROUND(I106*H106,2)</f>
        <v>0</v>
      </c>
      <c r="BL106" s="20" t="s">
        <v>193</v>
      </c>
      <c r="BM106" s="226" t="s">
        <v>3426</v>
      </c>
    </row>
    <row r="107" s="2" customFormat="1">
      <c r="A107" s="41"/>
      <c r="B107" s="42"/>
      <c r="C107" s="43"/>
      <c r="D107" s="228" t="s">
        <v>195</v>
      </c>
      <c r="E107" s="43"/>
      <c r="F107" s="229" t="s">
        <v>3425</v>
      </c>
      <c r="G107" s="43"/>
      <c r="H107" s="43"/>
      <c r="I107" s="230"/>
      <c r="J107" s="43"/>
      <c r="K107" s="43"/>
      <c r="L107" s="47"/>
      <c r="M107" s="231"/>
      <c r="N107" s="232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195</v>
      </c>
      <c r="AU107" s="20" t="s">
        <v>80</v>
      </c>
    </row>
    <row r="108" s="2" customFormat="1" ht="16.5" customHeight="1">
      <c r="A108" s="41"/>
      <c r="B108" s="42"/>
      <c r="C108" s="215" t="s">
        <v>734</v>
      </c>
      <c r="D108" s="215" t="s">
        <v>188</v>
      </c>
      <c r="E108" s="216" t="s">
        <v>3388</v>
      </c>
      <c r="F108" s="217" t="s">
        <v>3427</v>
      </c>
      <c r="G108" s="218" t="s">
        <v>1436</v>
      </c>
      <c r="H108" s="219">
        <v>12</v>
      </c>
      <c r="I108" s="220"/>
      <c r="J108" s="221">
        <f>ROUND(I108*H108,2)</f>
        <v>0</v>
      </c>
      <c r="K108" s="217" t="s">
        <v>19</v>
      </c>
      <c r="L108" s="47"/>
      <c r="M108" s="222" t="s">
        <v>19</v>
      </c>
      <c r="N108" s="223" t="s">
        <v>44</v>
      </c>
      <c r="O108" s="87"/>
      <c r="P108" s="224">
        <f>O108*H108</f>
        <v>0</v>
      </c>
      <c r="Q108" s="224">
        <v>0</v>
      </c>
      <c r="R108" s="224">
        <f>Q108*H108</f>
        <v>0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193</v>
      </c>
      <c r="AT108" s="226" t="s">
        <v>188</v>
      </c>
      <c r="AU108" s="226" t="s">
        <v>80</v>
      </c>
      <c r="AY108" s="20" t="s">
        <v>185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80</v>
      </c>
      <c r="BK108" s="227">
        <f>ROUND(I108*H108,2)</f>
        <v>0</v>
      </c>
      <c r="BL108" s="20" t="s">
        <v>193</v>
      </c>
      <c r="BM108" s="226" t="s">
        <v>3428</v>
      </c>
    </row>
    <row r="109" s="2" customFormat="1">
      <c r="A109" s="41"/>
      <c r="B109" s="42"/>
      <c r="C109" s="43"/>
      <c r="D109" s="228" t="s">
        <v>195</v>
      </c>
      <c r="E109" s="43"/>
      <c r="F109" s="229" t="s">
        <v>3427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195</v>
      </c>
      <c r="AU109" s="20" t="s">
        <v>80</v>
      </c>
    </row>
    <row r="110" s="2" customFormat="1" ht="16.5" customHeight="1">
      <c r="A110" s="41"/>
      <c r="B110" s="42"/>
      <c r="C110" s="215" t="s">
        <v>740</v>
      </c>
      <c r="D110" s="215" t="s">
        <v>188</v>
      </c>
      <c r="E110" s="216" t="s">
        <v>3392</v>
      </c>
      <c r="F110" s="217" t="s">
        <v>3429</v>
      </c>
      <c r="G110" s="218" t="s">
        <v>1436</v>
      </c>
      <c r="H110" s="219">
        <v>6</v>
      </c>
      <c r="I110" s="220"/>
      <c r="J110" s="221">
        <f>ROUND(I110*H110,2)</f>
        <v>0</v>
      </c>
      <c r="K110" s="217" t="s">
        <v>19</v>
      </c>
      <c r="L110" s="47"/>
      <c r="M110" s="222" t="s">
        <v>19</v>
      </c>
      <c r="N110" s="223" t="s">
        <v>44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193</v>
      </c>
      <c r="AT110" s="226" t="s">
        <v>188</v>
      </c>
      <c r="AU110" s="226" t="s">
        <v>80</v>
      </c>
      <c r="AY110" s="20" t="s">
        <v>185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80</v>
      </c>
      <c r="BK110" s="227">
        <f>ROUND(I110*H110,2)</f>
        <v>0</v>
      </c>
      <c r="BL110" s="20" t="s">
        <v>193</v>
      </c>
      <c r="BM110" s="226" t="s">
        <v>3430</v>
      </c>
    </row>
    <row r="111" s="2" customFormat="1">
      <c r="A111" s="41"/>
      <c r="B111" s="42"/>
      <c r="C111" s="43"/>
      <c r="D111" s="228" t="s">
        <v>195</v>
      </c>
      <c r="E111" s="43"/>
      <c r="F111" s="229" t="s">
        <v>3429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195</v>
      </c>
      <c r="AU111" s="20" t="s">
        <v>80</v>
      </c>
    </row>
    <row r="112" s="2" customFormat="1" ht="16.5" customHeight="1">
      <c r="A112" s="41"/>
      <c r="B112" s="42"/>
      <c r="C112" s="215" t="s">
        <v>749</v>
      </c>
      <c r="D112" s="215" t="s">
        <v>188</v>
      </c>
      <c r="E112" s="216" t="s">
        <v>3394</v>
      </c>
      <c r="F112" s="217" t="s">
        <v>3431</v>
      </c>
      <c r="G112" s="218" t="s">
        <v>234</v>
      </c>
      <c r="H112" s="219">
        <v>1</v>
      </c>
      <c r="I112" s="220"/>
      <c r="J112" s="221">
        <f>ROUND(I112*H112,2)</f>
        <v>0</v>
      </c>
      <c r="K112" s="217" t="s">
        <v>19</v>
      </c>
      <c r="L112" s="47"/>
      <c r="M112" s="222" t="s">
        <v>19</v>
      </c>
      <c r="N112" s="223" t="s">
        <v>44</v>
      </c>
      <c r="O112" s="87"/>
      <c r="P112" s="224">
        <f>O112*H112</f>
        <v>0</v>
      </c>
      <c r="Q112" s="224">
        <v>0</v>
      </c>
      <c r="R112" s="224">
        <f>Q112*H112</f>
        <v>0</v>
      </c>
      <c r="S112" s="224">
        <v>0</v>
      </c>
      <c r="T112" s="225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193</v>
      </c>
      <c r="AT112" s="226" t="s">
        <v>188</v>
      </c>
      <c r="AU112" s="226" t="s">
        <v>80</v>
      </c>
      <c r="AY112" s="20" t="s">
        <v>185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80</v>
      </c>
      <c r="BK112" s="227">
        <f>ROUND(I112*H112,2)</f>
        <v>0</v>
      </c>
      <c r="BL112" s="20" t="s">
        <v>193</v>
      </c>
      <c r="BM112" s="226" t="s">
        <v>3432</v>
      </c>
    </row>
    <row r="113" s="2" customFormat="1">
      <c r="A113" s="41"/>
      <c r="B113" s="42"/>
      <c r="C113" s="43"/>
      <c r="D113" s="228" t="s">
        <v>195</v>
      </c>
      <c r="E113" s="43"/>
      <c r="F113" s="229" t="s">
        <v>3431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195</v>
      </c>
      <c r="AU113" s="20" t="s">
        <v>80</v>
      </c>
    </row>
    <row r="114" s="2" customFormat="1" ht="16.5" customHeight="1">
      <c r="A114" s="41"/>
      <c r="B114" s="42"/>
      <c r="C114" s="215" t="s">
        <v>756</v>
      </c>
      <c r="D114" s="215" t="s">
        <v>188</v>
      </c>
      <c r="E114" s="216" t="s">
        <v>3400</v>
      </c>
      <c r="F114" s="217" t="s">
        <v>3433</v>
      </c>
      <c r="G114" s="218" t="s">
        <v>2794</v>
      </c>
      <c r="H114" s="219">
        <v>125</v>
      </c>
      <c r="I114" s="220"/>
      <c r="J114" s="221">
        <f>ROUND(I114*H114,2)</f>
        <v>0</v>
      </c>
      <c r="K114" s="217" t="s">
        <v>19</v>
      </c>
      <c r="L114" s="47"/>
      <c r="M114" s="222" t="s">
        <v>19</v>
      </c>
      <c r="N114" s="223" t="s">
        <v>44</v>
      </c>
      <c r="O114" s="87"/>
      <c r="P114" s="224">
        <f>O114*H114</f>
        <v>0</v>
      </c>
      <c r="Q114" s="224">
        <v>0</v>
      </c>
      <c r="R114" s="224">
        <f>Q114*H114</f>
        <v>0</v>
      </c>
      <c r="S114" s="224">
        <v>0</v>
      </c>
      <c r="T114" s="225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193</v>
      </c>
      <c r="AT114" s="226" t="s">
        <v>188</v>
      </c>
      <c r="AU114" s="226" t="s">
        <v>80</v>
      </c>
      <c r="AY114" s="20" t="s">
        <v>185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80</v>
      </c>
      <c r="BK114" s="227">
        <f>ROUND(I114*H114,2)</f>
        <v>0</v>
      </c>
      <c r="BL114" s="20" t="s">
        <v>193</v>
      </c>
      <c r="BM114" s="226" t="s">
        <v>3434</v>
      </c>
    </row>
    <row r="115" s="2" customFormat="1">
      <c r="A115" s="41"/>
      <c r="B115" s="42"/>
      <c r="C115" s="43"/>
      <c r="D115" s="228" t="s">
        <v>195</v>
      </c>
      <c r="E115" s="43"/>
      <c r="F115" s="229" t="s">
        <v>3433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195</v>
      </c>
      <c r="AU115" s="20" t="s">
        <v>80</v>
      </c>
    </row>
    <row r="116" s="2" customFormat="1" ht="37.8" customHeight="1">
      <c r="A116" s="41"/>
      <c r="B116" s="42"/>
      <c r="C116" s="215" t="s">
        <v>80</v>
      </c>
      <c r="D116" s="215" t="s">
        <v>188</v>
      </c>
      <c r="E116" s="216" t="s">
        <v>3435</v>
      </c>
      <c r="F116" s="217" t="s">
        <v>3436</v>
      </c>
      <c r="G116" s="218" t="s">
        <v>3409</v>
      </c>
      <c r="H116" s="219">
        <v>1</v>
      </c>
      <c r="I116" s="220"/>
      <c r="J116" s="221">
        <f>ROUND(I116*H116,2)</f>
        <v>0</v>
      </c>
      <c r="K116" s="217" t="s">
        <v>19</v>
      </c>
      <c r="L116" s="47"/>
      <c r="M116" s="222" t="s">
        <v>19</v>
      </c>
      <c r="N116" s="223" t="s">
        <v>44</v>
      </c>
      <c r="O116" s="87"/>
      <c r="P116" s="224">
        <f>O116*H116</f>
        <v>0</v>
      </c>
      <c r="Q116" s="224">
        <v>0</v>
      </c>
      <c r="R116" s="224">
        <f>Q116*H116</f>
        <v>0</v>
      </c>
      <c r="S116" s="224">
        <v>0</v>
      </c>
      <c r="T116" s="225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193</v>
      </c>
      <c r="AT116" s="226" t="s">
        <v>188</v>
      </c>
      <c r="AU116" s="226" t="s">
        <v>80</v>
      </c>
      <c r="AY116" s="20" t="s">
        <v>185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80</v>
      </c>
      <c r="BK116" s="227">
        <f>ROUND(I116*H116,2)</f>
        <v>0</v>
      </c>
      <c r="BL116" s="20" t="s">
        <v>193</v>
      </c>
      <c r="BM116" s="226" t="s">
        <v>3437</v>
      </c>
    </row>
    <row r="117" s="2" customFormat="1">
      <c r="A117" s="41"/>
      <c r="B117" s="42"/>
      <c r="C117" s="43"/>
      <c r="D117" s="228" t="s">
        <v>195</v>
      </c>
      <c r="E117" s="43"/>
      <c r="F117" s="229" t="s">
        <v>3436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195</v>
      </c>
      <c r="AU117" s="20" t="s">
        <v>80</v>
      </c>
    </row>
    <row r="118" s="2" customFormat="1">
      <c r="A118" s="41"/>
      <c r="B118" s="42"/>
      <c r="C118" s="43"/>
      <c r="D118" s="228" t="s">
        <v>264</v>
      </c>
      <c r="E118" s="43"/>
      <c r="F118" s="267" t="s">
        <v>3438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264</v>
      </c>
      <c r="AU118" s="20" t="s">
        <v>80</v>
      </c>
    </row>
    <row r="119" s="2" customFormat="1" ht="16.5" customHeight="1">
      <c r="A119" s="41"/>
      <c r="B119" s="42"/>
      <c r="C119" s="215" t="s">
        <v>231</v>
      </c>
      <c r="D119" s="215" t="s">
        <v>188</v>
      </c>
      <c r="E119" s="216" t="s">
        <v>3439</v>
      </c>
      <c r="F119" s="217" t="s">
        <v>3440</v>
      </c>
      <c r="G119" s="218" t="s">
        <v>234</v>
      </c>
      <c r="H119" s="219">
        <v>1</v>
      </c>
      <c r="I119" s="220"/>
      <c r="J119" s="221">
        <f>ROUND(I119*H119,2)</f>
        <v>0</v>
      </c>
      <c r="K119" s="217" t="s">
        <v>19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80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3441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3440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80</v>
      </c>
    </row>
    <row r="121" s="2" customFormat="1" ht="16.5" customHeight="1">
      <c r="A121" s="41"/>
      <c r="B121" s="42"/>
      <c r="C121" s="215" t="s">
        <v>237</v>
      </c>
      <c r="D121" s="215" t="s">
        <v>188</v>
      </c>
      <c r="E121" s="216" t="s">
        <v>3442</v>
      </c>
      <c r="F121" s="217" t="s">
        <v>3443</v>
      </c>
      <c r="G121" s="218" t="s">
        <v>234</v>
      </c>
      <c r="H121" s="219">
        <v>1</v>
      </c>
      <c r="I121" s="220"/>
      <c r="J121" s="221">
        <f>ROUND(I121*H121,2)</f>
        <v>0</v>
      </c>
      <c r="K121" s="217" t="s">
        <v>19</v>
      </c>
      <c r="L121" s="47"/>
      <c r="M121" s="222" t="s">
        <v>19</v>
      </c>
      <c r="N121" s="223" t="s">
        <v>44</v>
      </c>
      <c r="O121" s="87"/>
      <c r="P121" s="224">
        <f>O121*H121</f>
        <v>0</v>
      </c>
      <c r="Q121" s="224">
        <v>0</v>
      </c>
      <c r="R121" s="224">
        <f>Q121*H121</f>
        <v>0</v>
      </c>
      <c r="S121" s="224">
        <v>0</v>
      </c>
      <c r="T121" s="225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6" t="s">
        <v>193</v>
      </c>
      <c r="AT121" s="226" t="s">
        <v>188</v>
      </c>
      <c r="AU121" s="226" t="s">
        <v>80</v>
      </c>
      <c r="AY121" s="20" t="s">
        <v>185</v>
      </c>
      <c r="BE121" s="227">
        <f>IF(N121="základní",J121,0)</f>
        <v>0</v>
      </c>
      <c r="BF121" s="227">
        <f>IF(N121="snížená",J121,0)</f>
        <v>0</v>
      </c>
      <c r="BG121" s="227">
        <f>IF(N121="zákl. přenesená",J121,0)</f>
        <v>0</v>
      </c>
      <c r="BH121" s="227">
        <f>IF(N121="sníž. přenesená",J121,0)</f>
        <v>0</v>
      </c>
      <c r="BI121" s="227">
        <f>IF(N121="nulová",J121,0)</f>
        <v>0</v>
      </c>
      <c r="BJ121" s="20" t="s">
        <v>80</v>
      </c>
      <c r="BK121" s="227">
        <f>ROUND(I121*H121,2)</f>
        <v>0</v>
      </c>
      <c r="BL121" s="20" t="s">
        <v>193</v>
      </c>
      <c r="BM121" s="226" t="s">
        <v>3444</v>
      </c>
    </row>
    <row r="122" s="2" customFormat="1">
      <c r="A122" s="41"/>
      <c r="B122" s="42"/>
      <c r="C122" s="43"/>
      <c r="D122" s="228" t="s">
        <v>195</v>
      </c>
      <c r="E122" s="43"/>
      <c r="F122" s="229" t="s">
        <v>3443</v>
      </c>
      <c r="G122" s="43"/>
      <c r="H122" s="43"/>
      <c r="I122" s="230"/>
      <c r="J122" s="43"/>
      <c r="K122" s="43"/>
      <c r="L122" s="47"/>
      <c r="M122" s="231"/>
      <c r="N122" s="232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195</v>
      </c>
      <c r="AU122" s="20" t="s">
        <v>80</v>
      </c>
    </row>
    <row r="123" s="2" customFormat="1" ht="16.5" customHeight="1">
      <c r="A123" s="41"/>
      <c r="B123" s="42"/>
      <c r="C123" s="215" t="s">
        <v>246</v>
      </c>
      <c r="D123" s="215" t="s">
        <v>188</v>
      </c>
      <c r="E123" s="216" t="s">
        <v>3442</v>
      </c>
      <c r="F123" s="217" t="s">
        <v>3443</v>
      </c>
      <c r="G123" s="218" t="s">
        <v>234</v>
      </c>
      <c r="H123" s="219">
        <v>1</v>
      </c>
      <c r="I123" s="220"/>
      <c r="J123" s="221">
        <f>ROUND(I123*H123,2)</f>
        <v>0</v>
      </c>
      <c r="K123" s="217" t="s">
        <v>19</v>
      </c>
      <c r="L123" s="47"/>
      <c r="M123" s="222" t="s">
        <v>19</v>
      </c>
      <c r="N123" s="223" t="s">
        <v>44</v>
      </c>
      <c r="O123" s="87"/>
      <c r="P123" s="224">
        <f>O123*H123</f>
        <v>0</v>
      </c>
      <c r="Q123" s="224">
        <v>0</v>
      </c>
      <c r="R123" s="224">
        <f>Q123*H123</f>
        <v>0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193</v>
      </c>
      <c r="AT123" s="226" t="s">
        <v>188</v>
      </c>
      <c r="AU123" s="226" t="s">
        <v>80</v>
      </c>
      <c r="AY123" s="20" t="s">
        <v>185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80</v>
      </c>
      <c r="BK123" s="227">
        <f>ROUND(I123*H123,2)</f>
        <v>0</v>
      </c>
      <c r="BL123" s="20" t="s">
        <v>193</v>
      </c>
      <c r="BM123" s="226" t="s">
        <v>3445</v>
      </c>
    </row>
    <row r="124" s="2" customFormat="1">
      <c r="A124" s="41"/>
      <c r="B124" s="42"/>
      <c r="C124" s="43"/>
      <c r="D124" s="228" t="s">
        <v>195</v>
      </c>
      <c r="E124" s="43"/>
      <c r="F124" s="229" t="s">
        <v>3443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195</v>
      </c>
      <c r="AU124" s="20" t="s">
        <v>80</v>
      </c>
    </row>
    <row r="125" s="2" customFormat="1" ht="16.5" customHeight="1">
      <c r="A125" s="41"/>
      <c r="B125" s="42"/>
      <c r="C125" s="215" t="s">
        <v>186</v>
      </c>
      <c r="D125" s="215" t="s">
        <v>188</v>
      </c>
      <c r="E125" s="216" t="s">
        <v>3442</v>
      </c>
      <c r="F125" s="217" t="s">
        <v>3443</v>
      </c>
      <c r="G125" s="218" t="s">
        <v>234</v>
      </c>
      <c r="H125" s="219">
        <v>1</v>
      </c>
      <c r="I125" s="220"/>
      <c r="J125" s="221">
        <f>ROUND(I125*H125,2)</f>
        <v>0</v>
      </c>
      <c r="K125" s="217" t="s">
        <v>19</v>
      </c>
      <c r="L125" s="47"/>
      <c r="M125" s="222" t="s">
        <v>19</v>
      </c>
      <c r="N125" s="223" t="s">
        <v>44</v>
      </c>
      <c r="O125" s="87"/>
      <c r="P125" s="224">
        <f>O125*H125</f>
        <v>0</v>
      </c>
      <c r="Q125" s="224">
        <v>0</v>
      </c>
      <c r="R125" s="224">
        <f>Q125*H125</f>
        <v>0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193</v>
      </c>
      <c r="AT125" s="226" t="s">
        <v>188</v>
      </c>
      <c r="AU125" s="226" t="s">
        <v>80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3446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3443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80</v>
      </c>
    </row>
    <row r="127" s="2" customFormat="1" ht="16.5" customHeight="1">
      <c r="A127" s="41"/>
      <c r="B127" s="42"/>
      <c r="C127" s="215" t="s">
        <v>258</v>
      </c>
      <c r="D127" s="215" t="s">
        <v>188</v>
      </c>
      <c r="E127" s="216" t="s">
        <v>3442</v>
      </c>
      <c r="F127" s="217" t="s">
        <v>3443</v>
      </c>
      <c r="G127" s="218" t="s">
        <v>234</v>
      </c>
      <c r="H127" s="219">
        <v>1</v>
      </c>
      <c r="I127" s="220"/>
      <c r="J127" s="221">
        <f>ROUND(I127*H127,2)</f>
        <v>0</v>
      </c>
      <c r="K127" s="217" t="s">
        <v>19</v>
      </c>
      <c r="L127" s="47"/>
      <c r="M127" s="222" t="s">
        <v>19</v>
      </c>
      <c r="N127" s="223" t="s">
        <v>44</v>
      </c>
      <c r="O127" s="87"/>
      <c r="P127" s="224">
        <f>O127*H127</f>
        <v>0</v>
      </c>
      <c r="Q127" s="224">
        <v>0</v>
      </c>
      <c r="R127" s="224">
        <f>Q127*H127</f>
        <v>0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193</v>
      </c>
      <c r="AT127" s="226" t="s">
        <v>188</v>
      </c>
      <c r="AU127" s="226" t="s">
        <v>80</v>
      </c>
      <c r="AY127" s="20" t="s">
        <v>185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80</v>
      </c>
      <c r="BK127" s="227">
        <f>ROUND(I127*H127,2)</f>
        <v>0</v>
      </c>
      <c r="BL127" s="20" t="s">
        <v>193</v>
      </c>
      <c r="BM127" s="226" t="s">
        <v>3447</v>
      </c>
    </row>
    <row r="128" s="2" customFormat="1">
      <c r="A128" s="41"/>
      <c r="B128" s="42"/>
      <c r="C128" s="43"/>
      <c r="D128" s="228" t="s">
        <v>195</v>
      </c>
      <c r="E128" s="43"/>
      <c r="F128" s="229" t="s">
        <v>3443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195</v>
      </c>
      <c r="AU128" s="20" t="s">
        <v>80</v>
      </c>
    </row>
    <row r="129" s="2" customFormat="1" ht="16.5" customHeight="1">
      <c r="A129" s="41"/>
      <c r="B129" s="42"/>
      <c r="C129" s="215" t="s">
        <v>267</v>
      </c>
      <c r="D129" s="215" t="s">
        <v>188</v>
      </c>
      <c r="E129" s="216" t="s">
        <v>3448</v>
      </c>
      <c r="F129" s="217" t="s">
        <v>3449</v>
      </c>
      <c r="G129" s="218" t="s">
        <v>234</v>
      </c>
      <c r="H129" s="219">
        <v>1</v>
      </c>
      <c r="I129" s="220"/>
      <c r="J129" s="221">
        <f>ROUND(I129*H129,2)</f>
        <v>0</v>
      </c>
      <c r="K129" s="217" t="s">
        <v>19</v>
      </c>
      <c r="L129" s="47"/>
      <c r="M129" s="222" t="s">
        <v>19</v>
      </c>
      <c r="N129" s="223" t="s">
        <v>44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193</v>
      </c>
      <c r="AT129" s="226" t="s">
        <v>188</v>
      </c>
      <c r="AU129" s="226" t="s">
        <v>80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3450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3449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80</v>
      </c>
    </row>
    <row r="131" s="2" customFormat="1" ht="16.5" customHeight="1">
      <c r="A131" s="41"/>
      <c r="B131" s="42"/>
      <c r="C131" s="215" t="s">
        <v>8</v>
      </c>
      <c r="D131" s="215" t="s">
        <v>188</v>
      </c>
      <c r="E131" s="216" t="s">
        <v>3451</v>
      </c>
      <c r="F131" s="217" t="s">
        <v>3452</v>
      </c>
      <c r="G131" s="218" t="s">
        <v>234</v>
      </c>
      <c r="H131" s="219">
        <v>1</v>
      </c>
      <c r="I131" s="220"/>
      <c r="J131" s="221">
        <f>ROUND(I131*H131,2)</f>
        <v>0</v>
      </c>
      <c r="K131" s="217" t="s">
        <v>19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193</v>
      </c>
      <c r="AT131" s="226" t="s">
        <v>188</v>
      </c>
      <c r="AU131" s="226" t="s">
        <v>80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193</v>
      </c>
      <c r="BM131" s="226" t="s">
        <v>3453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3452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80</v>
      </c>
    </row>
    <row r="133" s="2" customFormat="1" ht="16.5" customHeight="1">
      <c r="A133" s="41"/>
      <c r="B133" s="42"/>
      <c r="C133" s="215" t="s">
        <v>280</v>
      </c>
      <c r="D133" s="215" t="s">
        <v>188</v>
      </c>
      <c r="E133" s="216" t="s">
        <v>3454</v>
      </c>
      <c r="F133" s="217" t="s">
        <v>3455</v>
      </c>
      <c r="G133" s="218" t="s">
        <v>234</v>
      </c>
      <c r="H133" s="219">
        <v>1</v>
      </c>
      <c r="I133" s="220"/>
      <c r="J133" s="221">
        <f>ROUND(I133*H133,2)</f>
        <v>0</v>
      </c>
      <c r="K133" s="217" t="s">
        <v>19</v>
      </c>
      <c r="L133" s="47"/>
      <c r="M133" s="222" t="s">
        <v>19</v>
      </c>
      <c r="N133" s="223" t="s">
        <v>44</v>
      </c>
      <c r="O133" s="87"/>
      <c r="P133" s="224">
        <f>O133*H133</f>
        <v>0</v>
      </c>
      <c r="Q133" s="224">
        <v>0</v>
      </c>
      <c r="R133" s="224">
        <f>Q133*H133</f>
        <v>0</v>
      </c>
      <c r="S133" s="224">
        <v>0</v>
      </c>
      <c r="T133" s="225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6" t="s">
        <v>193</v>
      </c>
      <c r="AT133" s="226" t="s">
        <v>188</v>
      </c>
      <c r="AU133" s="226" t="s">
        <v>80</v>
      </c>
      <c r="AY133" s="20" t="s">
        <v>185</v>
      </c>
      <c r="BE133" s="227">
        <f>IF(N133="základní",J133,0)</f>
        <v>0</v>
      </c>
      <c r="BF133" s="227">
        <f>IF(N133="snížená",J133,0)</f>
        <v>0</v>
      </c>
      <c r="BG133" s="227">
        <f>IF(N133="zákl. přenesená",J133,0)</f>
        <v>0</v>
      </c>
      <c r="BH133" s="227">
        <f>IF(N133="sníž. přenesená",J133,0)</f>
        <v>0</v>
      </c>
      <c r="BI133" s="227">
        <f>IF(N133="nulová",J133,0)</f>
        <v>0</v>
      </c>
      <c r="BJ133" s="20" t="s">
        <v>80</v>
      </c>
      <c r="BK133" s="227">
        <f>ROUND(I133*H133,2)</f>
        <v>0</v>
      </c>
      <c r="BL133" s="20" t="s">
        <v>193</v>
      </c>
      <c r="BM133" s="226" t="s">
        <v>3456</v>
      </c>
    </row>
    <row r="134" s="2" customFormat="1">
      <c r="A134" s="41"/>
      <c r="B134" s="42"/>
      <c r="C134" s="43"/>
      <c r="D134" s="228" t="s">
        <v>195</v>
      </c>
      <c r="E134" s="43"/>
      <c r="F134" s="229" t="s">
        <v>3455</v>
      </c>
      <c r="G134" s="43"/>
      <c r="H134" s="43"/>
      <c r="I134" s="230"/>
      <c r="J134" s="43"/>
      <c r="K134" s="43"/>
      <c r="L134" s="47"/>
      <c r="M134" s="231"/>
      <c r="N134" s="232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195</v>
      </c>
      <c r="AU134" s="20" t="s">
        <v>80</v>
      </c>
    </row>
    <row r="135" s="2" customFormat="1" ht="16.5" customHeight="1">
      <c r="A135" s="41"/>
      <c r="B135" s="42"/>
      <c r="C135" s="215" t="s">
        <v>307</v>
      </c>
      <c r="D135" s="215" t="s">
        <v>188</v>
      </c>
      <c r="E135" s="216" t="s">
        <v>3457</v>
      </c>
      <c r="F135" s="217" t="s">
        <v>3458</v>
      </c>
      <c r="G135" s="218" t="s">
        <v>234</v>
      </c>
      <c r="H135" s="219">
        <v>2</v>
      </c>
      <c r="I135" s="220"/>
      <c r="J135" s="221">
        <f>ROUND(I135*H135,2)</f>
        <v>0</v>
      </c>
      <c r="K135" s="217" t="s">
        <v>19</v>
      </c>
      <c r="L135" s="47"/>
      <c r="M135" s="222" t="s">
        <v>19</v>
      </c>
      <c r="N135" s="223" t="s">
        <v>44</v>
      </c>
      <c r="O135" s="87"/>
      <c r="P135" s="224">
        <f>O135*H135</f>
        <v>0</v>
      </c>
      <c r="Q135" s="224">
        <v>0</v>
      </c>
      <c r="R135" s="224">
        <f>Q135*H135</f>
        <v>0</v>
      </c>
      <c r="S135" s="224">
        <v>0</v>
      </c>
      <c r="T135" s="225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6" t="s">
        <v>193</v>
      </c>
      <c r="AT135" s="226" t="s">
        <v>188</v>
      </c>
      <c r="AU135" s="226" t="s">
        <v>80</v>
      </c>
      <c r="AY135" s="20" t="s">
        <v>185</v>
      </c>
      <c r="BE135" s="227">
        <f>IF(N135="základní",J135,0)</f>
        <v>0</v>
      </c>
      <c r="BF135" s="227">
        <f>IF(N135="snížená",J135,0)</f>
        <v>0</v>
      </c>
      <c r="BG135" s="227">
        <f>IF(N135="zákl. přenesená",J135,0)</f>
        <v>0</v>
      </c>
      <c r="BH135" s="227">
        <f>IF(N135="sníž. přenesená",J135,0)</f>
        <v>0</v>
      </c>
      <c r="BI135" s="227">
        <f>IF(N135="nulová",J135,0)</f>
        <v>0</v>
      </c>
      <c r="BJ135" s="20" t="s">
        <v>80</v>
      </c>
      <c r="BK135" s="227">
        <f>ROUND(I135*H135,2)</f>
        <v>0</v>
      </c>
      <c r="BL135" s="20" t="s">
        <v>193</v>
      </c>
      <c r="BM135" s="226" t="s">
        <v>3459</v>
      </c>
    </row>
    <row r="136" s="2" customFormat="1">
      <c r="A136" s="41"/>
      <c r="B136" s="42"/>
      <c r="C136" s="43"/>
      <c r="D136" s="228" t="s">
        <v>195</v>
      </c>
      <c r="E136" s="43"/>
      <c r="F136" s="229" t="s">
        <v>3458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195</v>
      </c>
      <c r="AU136" s="20" t="s">
        <v>80</v>
      </c>
    </row>
    <row r="137" s="2" customFormat="1" ht="16.5" customHeight="1">
      <c r="A137" s="41"/>
      <c r="B137" s="42"/>
      <c r="C137" s="215" t="s">
        <v>328</v>
      </c>
      <c r="D137" s="215" t="s">
        <v>188</v>
      </c>
      <c r="E137" s="216" t="s">
        <v>3457</v>
      </c>
      <c r="F137" s="217" t="s">
        <v>3458</v>
      </c>
      <c r="G137" s="218" t="s">
        <v>234</v>
      </c>
      <c r="H137" s="219">
        <v>2</v>
      </c>
      <c r="I137" s="220"/>
      <c r="J137" s="221">
        <f>ROUND(I137*H137,2)</f>
        <v>0</v>
      </c>
      <c r="K137" s="217" t="s">
        <v>19</v>
      </c>
      <c r="L137" s="47"/>
      <c r="M137" s="222" t="s">
        <v>19</v>
      </c>
      <c r="N137" s="223" t="s">
        <v>44</v>
      </c>
      <c r="O137" s="87"/>
      <c r="P137" s="224">
        <f>O137*H137</f>
        <v>0</v>
      </c>
      <c r="Q137" s="224">
        <v>0</v>
      </c>
      <c r="R137" s="224">
        <f>Q137*H137</f>
        <v>0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193</v>
      </c>
      <c r="AT137" s="226" t="s">
        <v>188</v>
      </c>
      <c r="AU137" s="226" t="s">
        <v>80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193</v>
      </c>
      <c r="BM137" s="226" t="s">
        <v>3460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3458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80</v>
      </c>
    </row>
    <row r="139" s="2" customFormat="1" ht="16.5" customHeight="1">
      <c r="A139" s="41"/>
      <c r="B139" s="42"/>
      <c r="C139" s="215" t="s">
        <v>343</v>
      </c>
      <c r="D139" s="215" t="s">
        <v>188</v>
      </c>
      <c r="E139" s="216" t="s">
        <v>3457</v>
      </c>
      <c r="F139" s="217" t="s">
        <v>3458</v>
      </c>
      <c r="G139" s="218" t="s">
        <v>234</v>
      </c>
      <c r="H139" s="219">
        <v>2</v>
      </c>
      <c r="I139" s="220"/>
      <c r="J139" s="221">
        <f>ROUND(I139*H139,2)</f>
        <v>0</v>
      </c>
      <c r="K139" s="217" t="s">
        <v>19</v>
      </c>
      <c r="L139" s="47"/>
      <c r="M139" s="222" t="s">
        <v>19</v>
      </c>
      <c r="N139" s="223" t="s">
        <v>44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193</v>
      </c>
      <c r="AT139" s="226" t="s">
        <v>188</v>
      </c>
      <c r="AU139" s="226" t="s">
        <v>80</v>
      </c>
      <c r="AY139" s="20" t="s">
        <v>185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80</v>
      </c>
      <c r="BK139" s="227">
        <f>ROUND(I139*H139,2)</f>
        <v>0</v>
      </c>
      <c r="BL139" s="20" t="s">
        <v>193</v>
      </c>
      <c r="BM139" s="226" t="s">
        <v>3461</v>
      </c>
    </row>
    <row r="140" s="2" customFormat="1">
      <c r="A140" s="41"/>
      <c r="B140" s="42"/>
      <c r="C140" s="43"/>
      <c r="D140" s="228" t="s">
        <v>195</v>
      </c>
      <c r="E140" s="43"/>
      <c r="F140" s="229" t="s">
        <v>3458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195</v>
      </c>
      <c r="AU140" s="20" t="s">
        <v>80</v>
      </c>
    </row>
    <row r="141" s="2" customFormat="1" ht="16.5" customHeight="1">
      <c r="A141" s="41"/>
      <c r="B141" s="42"/>
      <c r="C141" s="215" t="s">
        <v>379</v>
      </c>
      <c r="D141" s="215" t="s">
        <v>188</v>
      </c>
      <c r="E141" s="216" t="s">
        <v>3457</v>
      </c>
      <c r="F141" s="217" t="s">
        <v>3458</v>
      </c>
      <c r="G141" s="218" t="s">
        <v>234</v>
      </c>
      <c r="H141" s="219">
        <v>2</v>
      </c>
      <c r="I141" s="220"/>
      <c r="J141" s="221">
        <f>ROUND(I141*H141,2)</f>
        <v>0</v>
      </c>
      <c r="K141" s="217" t="s">
        <v>19</v>
      </c>
      <c r="L141" s="47"/>
      <c r="M141" s="222" t="s">
        <v>19</v>
      </c>
      <c r="N141" s="223" t="s">
        <v>44</v>
      </c>
      <c r="O141" s="87"/>
      <c r="P141" s="224">
        <f>O141*H141</f>
        <v>0</v>
      </c>
      <c r="Q141" s="224">
        <v>0</v>
      </c>
      <c r="R141" s="224">
        <f>Q141*H141</f>
        <v>0</v>
      </c>
      <c r="S141" s="224">
        <v>0</v>
      </c>
      <c r="T141" s="225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6" t="s">
        <v>193</v>
      </c>
      <c r="AT141" s="226" t="s">
        <v>188</v>
      </c>
      <c r="AU141" s="226" t="s">
        <v>80</v>
      </c>
      <c r="AY141" s="20" t="s">
        <v>185</v>
      </c>
      <c r="BE141" s="227">
        <f>IF(N141="základní",J141,0)</f>
        <v>0</v>
      </c>
      <c r="BF141" s="227">
        <f>IF(N141="snížená",J141,0)</f>
        <v>0</v>
      </c>
      <c r="BG141" s="227">
        <f>IF(N141="zákl. přenesená",J141,0)</f>
        <v>0</v>
      </c>
      <c r="BH141" s="227">
        <f>IF(N141="sníž. přenesená",J141,0)</f>
        <v>0</v>
      </c>
      <c r="BI141" s="227">
        <f>IF(N141="nulová",J141,0)</f>
        <v>0</v>
      </c>
      <c r="BJ141" s="20" t="s">
        <v>80</v>
      </c>
      <c r="BK141" s="227">
        <f>ROUND(I141*H141,2)</f>
        <v>0</v>
      </c>
      <c r="BL141" s="20" t="s">
        <v>193</v>
      </c>
      <c r="BM141" s="226" t="s">
        <v>3462</v>
      </c>
    </row>
    <row r="142" s="2" customFormat="1">
      <c r="A142" s="41"/>
      <c r="B142" s="42"/>
      <c r="C142" s="43"/>
      <c r="D142" s="228" t="s">
        <v>195</v>
      </c>
      <c r="E142" s="43"/>
      <c r="F142" s="229" t="s">
        <v>3458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195</v>
      </c>
      <c r="AU142" s="20" t="s">
        <v>80</v>
      </c>
    </row>
    <row r="143" s="2" customFormat="1" ht="16.5" customHeight="1">
      <c r="A143" s="41"/>
      <c r="B143" s="42"/>
      <c r="C143" s="215" t="s">
        <v>313</v>
      </c>
      <c r="D143" s="215" t="s">
        <v>188</v>
      </c>
      <c r="E143" s="216" t="s">
        <v>3463</v>
      </c>
      <c r="F143" s="217" t="s">
        <v>3464</v>
      </c>
      <c r="G143" s="218" t="s">
        <v>234</v>
      </c>
      <c r="H143" s="219">
        <v>2</v>
      </c>
      <c r="I143" s="220"/>
      <c r="J143" s="221">
        <f>ROUND(I143*H143,2)</f>
        <v>0</v>
      </c>
      <c r="K143" s="217" t="s">
        <v>19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193</v>
      </c>
      <c r="AT143" s="226" t="s">
        <v>188</v>
      </c>
      <c r="AU143" s="226" t="s">
        <v>80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3465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3464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80</v>
      </c>
    </row>
    <row r="145" s="2" customFormat="1" ht="16.5" customHeight="1">
      <c r="A145" s="41"/>
      <c r="B145" s="42"/>
      <c r="C145" s="215" t="s">
        <v>319</v>
      </c>
      <c r="D145" s="215" t="s">
        <v>188</v>
      </c>
      <c r="E145" s="216" t="s">
        <v>3463</v>
      </c>
      <c r="F145" s="217" t="s">
        <v>3464</v>
      </c>
      <c r="G145" s="218" t="s">
        <v>234</v>
      </c>
      <c r="H145" s="219">
        <v>2</v>
      </c>
      <c r="I145" s="220"/>
      <c r="J145" s="221">
        <f>ROUND(I145*H145,2)</f>
        <v>0</v>
      </c>
      <c r="K145" s="217" t="s">
        <v>19</v>
      </c>
      <c r="L145" s="47"/>
      <c r="M145" s="222" t="s">
        <v>19</v>
      </c>
      <c r="N145" s="223" t="s">
        <v>44</v>
      </c>
      <c r="O145" s="87"/>
      <c r="P145" s="224">
        <f>O145*H145</f>
        <v>0</v>
      </c>
      <c r="Q145" s="224">
        <v>0</v>
      </c>
      <c r="R145" s="224">
        <f>Q145*H145</f>
        <v>0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193</v>
      </c>
      <c r="AT145" s="226" t="s">
        <v>188</v>
      </c>
      <c r="AU145" s="226" t="s">
        <v>80</v>
      </c>
      <c r="AY145" s="20" t="s">
        <v>185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80</v>
      </c>
      <c r="BK145" s="227">
        <f>ROUND(I145*H145,2)</f>
        <v>0</v>
      </c>
      <c r="BL145" s="20" t="s">
        <v>193</v>
      </c>
      <c r="BM145" s="226" t="s">
        <v>3466</v>
      </c>
    </row>
    <row r="146" s="2" customFormat="1">
      <c r="A146" s="41"/>
      <c r="B146" s="42"/>
      <c r="C146" s="43"/>
      <c r="D146" s="228" t="s">
        <v>195</v>
      </c>
      <c r="E146" s="43"/>
      <c r="F146" s="229" t="s">
        <v>3464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195</v>
      </c>
      <c r="AU146" s="20" t="s">
        <v>80</v>
      </c>
    </row>
    <row r="147" s="2" customFormat="1" ht="16.5" customHeight="1">
      <c r="A147" s="41"/>
      <c r="B147" s="42"/>
      <c r="C147" s="215" t="s">
        <v>351</v>
      </c>
      <c r="D147" s="215" t="s">
        <v>188</v>
      </c>
      <c r="E147" s="216" t="s">
        <v>3463</v>
      </c>
      <c r="F147" s="217" t="s">
        <v>3464</v>
      </c>
      <c r="G147" s="218" t="s">
        <v>234</v>
      </c>
      <c r="H147" s="219">
        <v>2</v>
      </c>
      <c r="I147" s="220"/>
      <c r="J147" s="221">
        <f>ROUND(I147*H147,2)</f>
        <v>0</v>
      </c>
      <c r="K147" s="217" t="s">
        <v>19</v>
      </c>
      <c r="L147" s="47"/>
      <c r="M147" s="222" t="s">
        <v>19</v>
      </c>
      <c r="N147" s="223" t="s">
        <v>44</v>
      </c>
      <c r="O147" s="87"/>
      <c r="P147" s="224">
        <f>O147*H147</f>
        <v>0</v>
      </c>
      <c r="Q147" s="224">
        <v>0</v>
      </c>
      <c r="R147" s="224">
        <f>Q147*H147</f>
        <v>0</v>
      </c>
      <c r="S147" s="224">
        <v>0</v>
      </c>
      <c r="T147" s="225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6" t="s">
        <v>193</v>
      </c>
      <c r="AT147" s="226" t="s">
        <v>188</v>
      </c>
      <c r="AU147" s="226" t="s">
        <v>80</v>
      </c>
      <c r="AY147" s="20" t="s">
        <v>185</v>
      </c>
      <c r="BE147" s="227">
        <f>IF(N147="základní",J147,0)</f>
        <v>0</v>
      </c>
      <c r="BF147" s="227">
        <f>IF(N147="snížená",J147,0)</f>
        <v>0</v>
      </c>
      <c r="BG147" s="227">
        <f>IF(N147="zákl. přenesená",J147,0)</f>
        <v>0</v>
      </c>
      <c r="BH147" s="227">
        <f>IF(N147="sníž. přenesená",J147,0)</f>
        <v>0</v>
      </c>
      <c r="BI147" s="227">
        <f>IF(N147="nulová",J147,0)</f>
        <v>0</v>
      </c>
      <c r="BJ147" s="20" t="s">
        <v>80</v>
      </c>
      <c r="BK147" s="227">
        <f>ROUND(I147*H147,2)</f>
        <v>0</v>
      </c>
      <c r="BL147" s="20" t="s">
        <v>193</v>
      </c>
      <c r="BM147" s="226" t="s">
        <v>3467</v>
      </c>
    </row>
    <row r="148" s="2" customFormat="1">
      <c r="A148" s="41"/>
      <c r="B148" s="42"/>
      <c r="C148" s="43"/>
      <c r="D148" s="228" t="s">
        <v>195</v>
      </c>
      <c r="E148" s="43"/>
      <c r="F148" s="229" t="s">
        <v>3464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195</v>
      </c>
      <c r="AU148" s="20" t="s">
        <v>80</v>
      </c>
    </row>
    <row r="149" s="2" customFormat="1" ht="16.5" customHeight="1">
      <c r="A149" s="41"/>
      <c r="B149" s="42"/>
      <c r="C149" s="215" t="s">
        <v>358</v>
      </c>
      <c r="D149" s="215" t="s">
        <v>188</v>
      </c>
      <c r="E149" s="216" t="s">
        <v>3463</v>
      </c>
      <c r="F149" s="217" t="s">
        <v>3464</v>
      </c>
      <c r="G149" s="218" t="s">
        <v>234</v>
      </c>
      <c r="H149" s="219">
        <v>2</v>
      </c>
      <c r="I149" s="220"/>
      <c r="J149" s="221">
        <f>ROUND(I149*H149,2)</f>
        <v>0</v>
      </c>
      <c r="K149" s="217" t="s">
        <v>19</v>
      </c>
      <c r="L149" s="47"/>
      <c r="M149" s="222" t="s">
        <v>19</v>
      </c>
      <c r="N149" s="223" t="s">
        <v>44</v>
      </c>
      <c r="O149" s="87"/>
      <c r="P149" s="224">
        <f>O149*H149</f>
        <v>0</v>
      </c>
      <c r="Q149" s="224">
        <v>0</v>
      </c>
      <c r="R149" s="224">
        <f>Q149*H149</f>
        <v>0</v>
      </c>
      <c r="S149" s="224">
        <v>0</v>
      </c>
      <c r="T149" s="225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6" t="s">
        <v>193</v>
      </c>
      <c r="AT149" s="226" t="s">
        <v>188</v>
      </c>
      <c r="AU149" s="226" t="s">
        <v>80</v>
      </c>
      <c r="AY149" s="20" t="s">
        <v>185</v>
      </c>
      <c r="BE149" s="227">
        <f>IF(N149="základní",J149,0)</f>
        <v>0</v>
      </c>
      <c r="BF149" s="227">
        <f>IF(N149="snížená",J149,0)</f>
        <v>0</v>
      </c>
      <c r="BG149" s="227">
        <f>IF(N149="zákl. přenesená",J149,0)</f>
        <v>0</v>
      </c>
      <c r="BH149" s="227">
        <f>IF(N149="sníž. přenesená",J149,0)</f>
        <v>0</v>
      </c>
      <c r="BI149" s="227">
        <f>IF(N149="nulová",J149,0)</f>
        <v>0</v>
      </c>
      <c r="BJ149" s="20" t="s">
        <v>80</v>
      </c>
      <c r="BK149" s="227">
        <f>ROUND(I149*H149,2)</f>
        <v>0</v>
      </c>
      <c r="BL149" s="20" t="s">
        <v>193</v>
      </c>
      <c r="BM149" s="226" t="s">
        <v>3468</v>
      </c>
    </row>
    <row r="150" s="2" customFormat="1">
      <c r="A150" s="41"/>
      <c r="B150" s="42"/>
      <c r="C150" s="43"/>
      <c r="D150" s="228" t="s">
        <v>195</v>
      </c>
      <c r="E150" s="43"/>
      <c r="F150" s="229" t="s">
        <v>3464</v>
      </c>
      <c r="G150" s="43"/>
      <c r="H150" s="43"/>
      <c r="I150" s="230"/>
      <c r="J150" s="43"/>
      <c r="K150" s="43"/>
      <c r="L150" s="47"/>
      <c r="M150" s="231"/>
      <c r="N150" s="232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195</v>
      </c>
      <c r="AU150" s="20" t="s">
        <v>80</v>
      </c>
    </row>
    <row r="151" s="2" customFormat="1" ht="16.5" customHeight="1">
      <c r="A151" s="41"/>
      <c r="B151" s="42"/>
      <c r="C151" s="215" t="s">
        <v>7</v>
      </c>
      <c r="D151" s="215" t="s">
        <v>188</v>
      </c>
      <c r="E151" s="216" t="s">
        <v>3469</v>
      </c>
      <c r="F151" s="217" t="s">
        <v>3470</v>
      </c>
      <c r="G151" s="218" t="s">
        <v>234</v>
      </c>
      <c r="H151" s="219">
        <v>1</v>
      </c>
      <c r="I151" s="220"/>
      <c r="J151" s="221">
        <f>ROUND(I151*H151,2)</f>
        <v>0</v>
      </c>
      <c r="K151" s="217" t="s">
        <v>19</v>
      </c>
      <c r="L151" s="47"/>
      <c r="M151" s="222" t="s">
        <v>19</v>
      </c>
      <c r="N151" s="223" t="s">
        <v>44</v>
      </c>
      <c r="O151" s="87"/>
      <c r="P151" s="224">
        <f>O151*H151</f>
        <v>0</v>
      </c>
      <c r="Q151" s="224">
        <v>0</v>
      </c>
      <c r="R151" s="224">
        <f>Q151*H151</f>
        <v>0</v>
      </c>
      <c r="S151" s="224">
        <v>0</v>
      </c>
      <c r="T151" s="225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6" t="s">
        <v>193</v>
      </c>
      <c r="AT151" s="226" t="s">
        <v>188</v>
      </c>
      <c r="AU151" s="226" t="s">
        <v>80</v>
      </c>
      <c r="AY151" s="20" t="s">
        <v>185</v>
      </c>
      <c r="BE151" s="227">
        <f>IF(N151="základní",J151,0)</f>
        <v>0</v>
      </c>
      <c r="BF151" s="227">
        <f>IF(N151="snížená",J151,0)</f>
        <v>0</v>
      </c>
      <c r="BG151" s="227">
        <f>IF(N151="zákl. přenesená",J151,0)</f>
        <v>0</v>
      </c>
      <c r="BH151" s="227">
        <f>IF(N151="sníž. přenesená",J151,0)</f>
        <v>0</v>
      </c>
      <c r="BI151" s="227">
        <f>IF(N151="nulová",J151,0)</f>
        <v>0</v>
      </c>
      <c r="BJ151" s="20" t="s">
        <v>80</v>
      </c>
      <c r="BK151" s="227">
        <f>ROUND(I151*H151,2)</f>
        <v>0</v>
      </c>
      <c r="BL151" s="20" t="s">
        <v>193</v>
      </c>
      <c r="BM151" s="226" t="s">
        <v>3471</v>
      </c>
    </row>
    <row r="152" s="2" customFormat="1">
      <c r="A152" s="41"/>
      <c r="B152" s="42"/>
      <c r="C152" s="43"/>
      <c r="D152" s="228" t="s">
        <v>195</v>
      </c>
      <c r="E152" s="43"/>
      <c r="F152" s="229" t="s">
        <v>3470</v>
      </c>
      <c r="G152" s="43"/>
      <c r="H152" s="43"/>
      <c r="I152" s="230"/>
      <c r="J152" s="43"/>
      <c r="K152" s="43"/>
      <c r="L152" s="47"/>
      <c r="M152" s="231"/>
      <c r="N152" s="232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195</v>
      </c>
      <c r="AU152" s="20" t="s">
        <v>80</v>
      </c>
    </row>
    <row r="153" s="2" customFormat="1" ht="16.5" customHeight="1">
      <c r="A153" s="41"/>
      <c r="B153" s="42"/>
      <c r="C153" s="215" t="s">
        <v>365</v>
      </c>
      <c r="D153" s="215" t="s">
        <v>188</v>
      </c>
      <c r="E153" s="216" t="s">
        <v>3472</v>
      </c>
      <c r="F153" s="217" t="s">
        <v>3473</v>
      </c>
      <c r="G153" s="218" t="s">
        <v>234</v>
      </c>
      <c r="H153" s="219">
        <v>1</v>
      </c>
      <c r="I153" s="220"/>
      <c r="J153" s="221">
        <f>ROUND(I153*H153,2)</f>
        <v>0</v>
      </c>
      <c r="K153" s="217" t="s">
        <v>19</v>
      </c>
      <c r="L153" s="47"/>
      <c r="M153" s="222" t="s">
        <v>19</v>
      </c>
      <c r="N153" s="223" t="s">
        <v>44</v>
      </c>
      <c r="O153" s="87"/>
      <c r="P153" s="224">
        <f>O153*H153</f>
        <v>0</v>
      </c>
      <c r="Q153" s="224">
        <v>0</v>
      </c>
      <c r="R153" s="224">
        <f>Q153*H153</f>
        <v>0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193</v>
      </c>
      <c r="AT153" s="226" t="s">
        <v>188</v>
      </c>
      <c r="AU153" s="226" t="s">
        <v>80</v>
      </c>
      <c r="AY153" s="20" t="s">
        <v>185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80</v>
      </c>
      <c r="BK153" s="227">
        <f>ROUND(I153*H153,2)</f>
        <v>0</v>
      </c>
      <c r="BL153" s="20" t="s">
        <v>193</v>
      </c>
      <c r="BM153" s="226" t="s">
        <v>3474</v>
      </c>
    </row>
    <row r="154" s="2" customFormat="1">
      <c r="A154" s="41"/>
      <c r="B154" s="42"/>
      <c r="C154" s="43"/>
      <c r="D154" s="228" t="s">
        <v>195</v>
      </c>
      <c r="E154" s="43"/>
      <c r="F154" s="229" t="s">
        <v>3473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195</v>
      </c>
      <c r="AU154" s="20" t="s">
        <v>80</v>
      </c>
    </row>
    <row r="155" s="2" customFormat="1" ht="16.5" customHeight="1">
      <c r="A155" s="41"/>
      <c r="B155" s="42"/>
      <c r="C155" s="215" t="s">
        <v>372</v>
      </c>
      <c r="D155" s="215" t="s">
        <v>188</v>
      </c>
      <c r="E155" s="216" t="s">
        <v>3472</v>
      </c>
      <c r="F155" s="217" t="s">
        <v>3473</v>
      </c>
      <c r="G155" s="218" t="s">
        <v>234</v>
      </c>
      <c r="H155" s="219">
        <v>1</v>
      </c>
      <c r="I155" s="220"/>
      <c r="J155" s="221">
        <f>ROUND(I155*H155,2)</f>
        <v>0</v>
      </c>
      <c r="K155" s="217" t="s">
        <v>19</v>
      </c>
      <c r="L155" s="47"/>
      <c r="M155" s="222" t="s">
        <v>19</v>
      </c>
      <c r="N155" s="223" t="s">
        <v>44</v>
      </c>
      <c r="O155" s="87"/>
      <c r="P155" s="224">
        <f>O155*H155</f>
        <v>0</v>
      </c>
      <c r="Q155" s="224">
        <v>0</v>
      </c>
      <c r="R155" s="224">
        <f>Q155*H155</f>
        <v>0</v>
      </c>
      <c r="S155" s="224">
        <v>0</v>
      </c>
      <c r="T155" s="225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6" t="s">
        <v>193</v>
      </c>
      <c r="AT155" s="226" t="s">
        <v>188</v>
      </c>
      <c r="AU155" s="226" t="s">
        <v>80</v>
      </c>
      <c r="AY155" s="20" t="s">
        <v>185</v>
      </c>
      <c r="BE155" s="227">
        <f>IF(N155="základní",J155,0)</f>
        <v>0</v>
      </c>
      <c r="BF155" s="227">
        <f>IF(N155="snížená",J155,0)</f>
        <v>0</v>
      </c>
      <c r="BG155" s="227">
        <f>IF(N155="zákl. přenesená",J155,0)</f>
        <v>0</v>
      </c>
      <c r="BH155" s="227">
        <f>IF(N155="sníž. přenesená",J155,0)</f>
        <v>0</v>
      </c>
      <c r="BI155" s="227">
        <f>IF(N155="nulová",J155,0)</f>
        <v>0</v>
      </c>
      <c r="BJ155" s="20" t="s">
        <v>80</v>
      </c>
      <c r="BK155" s="227">
        <f>ROUND(I155*H155,2)</f>
        <v>0</v>
      </c>
      <c r="BL155" s="20" t="s">
        <v>193</v>
      </c>
      <c r="BM155" s="226" t="s">
        <v>3475</v>
      </c>
    </row>
    <row r="156" s="2" customFormat="1">
      <c r="A156" s="41"/>
      <c r="B156" s="42"/>
      <c r="C156" s="43"/>
      <c r="D156" s="228" t="s">
        <v>195</v>
      </c>
      <c r="E156" s="43"/>
      <c r="F156" s="229" t="s">
        <v>3473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195</v>
      </c>
      <c r="AU156" s="20" t="s">
        <v>80</v>
      </c>
    </row>
    <row r="157" s="2" customFormat="1" ht="16.5" customHeight="1">
      <c r="A157" s="41"/>
      <c r="B157" s="42"/>
      <c r="C157" s="215" t="s">
        <v>388</v>
      </c>
      <c r="D157" s="215" t="s">
        <v>188</v>
      </c>
      <c r="E157" s="216" t="s">
        <v>3476</v>
      </c>
      <c r="F157" s="217" t="s">
        <v>3477</v>
      </c>
      <c r="G157" s="218" t="s">
        <v>234</v>
      </c>
      <c r="H157" s="219">
        <v>1</v>
      </c>
      <c r="I157" s="220"/>
      <c r="J157" s="221">
        <f>ROUND(I157*H157,2)</f>
        <v>0</v>
      </c>
      <c r="K157" s="217" t="s">
        <v>19</v>
      </c>
      <c r="L157" s="47"/>
      <c r="M157" s="222" t="s">
        <v>19</v>
      </c>
      <c r="N157" s="223" t="s">
        <v>44</v>
      </c>
      <c r="O157" s="87"/>
      <c r="P157" s="224">
        <f>O157*H157</f>
        <v>0</v>
      </c>
      <c r="Q157" s="224">
        <v>0</v>
      </c>
      <c r="R157" s="224">
        <f>Q157*H157</f>
        <v>0</v>
      </c>
      <c r="S157" s="224">
        <v>0</v>
      </c>
      <c r="T157" s="225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6" t="s">
        <v>193</v>
      </c>
      <c r="AT157" s="226" t="s">
        <v>188</v>
      </c>
      <c r="AU157" s="226" t="s">
        <v>80</v>
      </c>
      <c r="AY157" s="20" t="s">
        <v>185</v>
      </c>
      <c r="BE157" s="227">
        <f>IF(N157="základní",J157,0)</f>
        <v>0</v>
      </c>
      <c r="BF157" s="227">
        <f>IF(N157="snížená",J157,0)</f>
        <v>0</v>
      </c>
      <c r="BG157" s="227">
        <f>IF(N157="zákl. přenesená",J157,0)</f>
        <v>0</v>
      </c>
      <c r="BH157" s="227">
        <f>IF(N157="sníž. přenesená",J157,0)</f>
        <v>0</v>
      </c>
      <c r="BI157" s="227">
        <f>IF(N157="nulová",J157,0)</f>
        <v>0</v>
      </c>
      <c r="BJ157" s="20" t="s">
        <v>80</v>
      </c>
      <c r="BK157" s="227">
        <f>ROUND(I157*H157,2)</f>
        <v>0</v>
      </c>
      <c r="BL157" s="20" t="s">
        <v>193</v>
      </c>
      <c r="BM157" s="226" t="s">
        <v>3478</v>
      </c>
    </row>
    <row r="158" s="2" customFormat="1">
      <c r="A158" s="41"/>
      <c r="B158" s="42"/>
      <c r="C158" s="43"/>
      <c r="D158" s="228" t="s">
        <v>195</v>
      </c>
      <c r="E158" s="43"/>
      <c r="F158" s="229" t="s">
        <v>3477</v>
      </c>
      <c r="G158" s="43"/>
      <c r="H158" s="43"/>
      <c r="I158" s="230"/>
      <c r="J158" s="43"/>
      <c r="K158" s="43"/>
      <c r="L158" s="47"/>
      <c r="M158" s="231"/>
      <c r="N158" s="232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195</v>
      </c>
      <c r="AU158" s="20" t="s">
        <v>80</v>
      </c>
    </row>
    <row r="159" s="2" customFormat="1" ht="16.5" customHeight="1">
      <c r="A159" s="41"/>
      <c r="B159" s="42"/>
      <c r="C159" s="215" t="s">
        <v>393</v>
      </c>
      <c r="D159" s="215" t="s">
        <v>188</v>
      </c>
      <c r="E159" s="216" t="s">
        <v>3479</v>
      </c>
      <c r="F159" s="217" t="s">
        <v>3480</v>
      </c>
      <c r="G159" s="218" t="s">
        <v>234</v>
      </c>
      <c r="H159" s="219">
        <v>1</v>
      </c>
      <c r="I159" s="220"/>
      <c r="J159" s="221">
        <f>ROUND(I159*H159,2)</f>
        <v>0</v>
      </c>
      <c r="K159" s="217" t="s">
        <v>19</v>
      </c>
      <c r="L159" s="47"/>
      <c r="M159" s="222" t="s">
        <v>19</v>
      </c>
      <c r="N159" s="223" t="s">
        <v>44</v>
      </c>
      <c r="O159" s="87"/>
      <c r="P159" s="224">
        <f>O159*H159</f>
        <v>0</v>
      </c>
      <c r="Q159" s="224">
        <v>0</v>
      </c>
      <c r="R159" s="224">
        <f>Q159*H159</f>
        <v>0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193</v>
      </c>
      <c r="AT159" s="226" t="s">
        <v>188</v>
      </c>
      <c r="AU159" s="226" t="s">
        <v>80</v>
      </c>
      <c r="AY159" s="20" t="s">
        <v>185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80</v>
      </c>
      <c r="BK159" s="227">
        <f>ROUND(I159*H159,2)</f>
        <v>0</v>
      </c>
      <c r="BL159" s="20" t="s">
        <v>193</v>
      </c>
      <c r="BM159" s="226" t="s">
        <v>3481</v>
      </c>
    </row>
    <row r="160" s="2" customFormat="1">
      <c r="A160" s="41"/>
      <c r="B160" s="42"/>
      <c r="C160" s="43"/>
      <c r="D160" s="228" t="s">
        <v>195</v>
      </c>
      <c r="E160" s="43"/>
      <c r="F160" s="229" t="s">
        <v>3480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195</v>
      </c>
      <c r="AU160" s="20" t="s">
        <v>80</v>
      </c>
    </row>
    <row r="161" s="2" customFormat="1" ht="16.5" customHeight="1">
      <c r="A161" s="41"/>
      <c r="B161" s="42"/>
      <c r="C161" s="215" t="s">
        <v>408</v>
      </c>
      <c r="D161" s="215" t="s">
        <v>188</v>
      </c>
      <c r="E161" s="216" t="s">
        <v>3482</v>
      </c>
      <c r="F161" s="217" t="s">
        <v>3483</v>
      </c>
      <c r="G161" s="218" t="s">
        <v>191</v>
      </c>
      <c r="H161" s="219">
        <v>45</v>
      </c>
      <c r="I161" s="220"/>
      <c r="J161" s="221">
        <f>ROUND(I161*H161,2)</f>
        <v>0</v>
      </c>
      <c r="K161" s="217" t="s">
        <v>19</v>
      </c>
      <c r="L161" s="47"/>
      <c r="M161" s="222" t="s">
        <v>19</v>
      </c>
      <c r="N161" s="223" t="s">
        <v>44</v>
      </c>
      <c r="O161" s="87"/>
      <c r="P161" s="224">
        <f>O161*H161</f>
        <v>0</v>
      </c>
      <c r="Q161" s="224">
        <v>0</v>
      </c>
      <c r="R161" s="224">
        <f>Q161*H161</f>
        <v>0</v>
      </c>
      <c r="S161" s="224">
        <v>0</v>
      </c>
      <c r="T161" s="225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6" t="s">
        <v>193</v>
      </c>
      <c r="AT161" s="226" t="s">
        <v>188</v>
      </c>
      <c r="AU161" s="226" t="s">
        <v>80</v>
      </c>
      <c r="AY161" s="20" t="s">
        <v>185</v>
      </c>
      <c r="BE161" s="227">
        <f>IF(N161="základní",J161,0)</f>
        <v>0</v>
      </c>
      <c r="BF161" s="227">
        <f>IF(N161="snížená",J161,0)</f>
        <v>0</v>
      </c>
      <c r="BG161" s="227">
        <f>IF(N161="zákl. přenesená",J161,0)</f>
        <v>0</v>
      </c>
      <c r="BH161" s="227">
        <f>IF(N161="sníž. přenesená",J161,0)</f>
        <v>0</v>
      </c>
      <c r="BI161" s="227">
        <f>IF(N161="nulová",J161,0)</f>
        <v>0</v>
      </c>
      <c r="BJ161" s="20" t="s">
        <v>80</v>
      </c>
      <c r="BK161" s="227">
        <f>ROUND(I161*H161,2)</f>
        <v>0</v>
      </c>
      <c r="BL161" s="20" t="s">
        <v>193</v>
      </c>
      <c r="BM161" s="226" t="s">
        <v>3484</v>
      </c>
    </row>
    <row r="162" s="2" customFormat="1">
      <c r="A162" s="41"/>
      <c r="B162" s="42"/>
      <c r="C162" s="43"/>
      <c r="D162" s="228" t="s">
        <v>195</v>
      </c>
      <c r="E162" s="43"/>
      <c r="F162" s="229" t="s">
        <v>3483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195</v>
      </c>
      <c r="AU162" s="20" t="s">
        <v>80</v>
      </c>
    </row>
    <row r="163" s="2" customFormat="1" ht="16.5" customHeight="1">
      <c r="A163" s="41"/>
      <c r="B163" s="42"/>
      <c r="C163" s="215" t="s">
        <v>415</v>
      </c>
      <c r="D163" s="215" t="s">
        <v>188</v>
      </c>
      <c r="E163" s="216" t="s">
        <v>3485</v>
      </c>
      <c r="F163" s="217" t="s">
        <v>3486</v>
      </c>
      <c r="G163" s="218" t="s">
        <v>3487</v>
      </c>
      <c r="H163" s="219">
        <v>5</v>
      </c>
      <c r="I163" s="220"/>
      <c r="J163" s="221">
        <f>ROUND(I163*H163,2)</f>
        <v>0</v>
      </c>
      <c r="K163" s="217" t="s">
        <v>19</v>
      </c>
      <c r="L163" s="47"/>
      <c r="M163" s="222" t="s">
        <v>19</v>
      </c>
      <c r="N163" s="223" t="s">
        <v>44</v>
      </c>
      <c r="O163" s="87"/>
      <c r="P163" s="224">
        <f>O163*H163</f>
        <v>0</v>
      </c>
      <c r="Q163" s="224">
        <v>0</v>
      </c>
      <c r="R163" s="224">
        <f>Q163*H163</f>
        <v>0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193</v>
      </c>
      <c r="AT163" s="226" t="s">
        <v>188</v>
      </c>
      <c r="AU163" s="226" t="s">
        <v>80</v>
      </c>
      <c r="AY163" s="20" t="s">
        <v>185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80</v>
      </c>
      <c r="BK163" s="227">
        <f>ROUND(I163*H163,2)</f>
        <v>0</v>
      </c>
      <c r="BL163" s="20" t="s">
        <v>193</v>
      </c>
      <c r="BM163" s="226" t="s">
        <v>3488</v>
      </c>
    </row>
    <row r="164" s="2" customFormat="1">
      <c r="A164" s="41"/>
      <c r="B164" s="42"/>
      <c r="C164" s="43"/>
      <c r="D164" s="228" t="s">
        <v>195</v>
      </c>
      <c r="E164" s="43"/>
      <c r="F164" s="229" t="s">
        <v>3486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195</v>
      </c>
      <c r="AU164" s="20" t="s">
        <v>80</v>
      </c>
    </row>
    <row r="165" s="2" customFormat="1" ht="16.5" customHeight="1">
      <c r="A165" s="41"/>
      <c r="B165" s="42"/>
      <c r="C165" s="215" t="s">
        <v>423</v>
      </c>
      <c r="D165" s="215" t="s">
        <v>188</v>
      </c>
      <c r="E165" s="216" t="s">
        <v>3489</v>
      </c>
      <c r="F165" s="217" t="s">
        <v>3490</v>
      </c>
      <c r="G165" s="218" t="s">
        <v>3487</v>
      </c>
      <c r="H165" s="219">
        <v>15</v>
      </c>
      <c r="I165" s="220"/>
      <c r="J165" s="221">
        <f>ROUND(I165*H165,2)</f>
        <v>0</v>
      </c>
      <c r="K165" s="217" t="s">
        <v>19</v>
      </c>
      <c r="L165" s="47"/>
      <c r="M165" s="222" t="s">
        <v>19</v>
      </c>
      <c r="N165" s="223" t="s">
        <v>44</v>
      </c>
      <c r="O165" s="87"/>
      <c r="P165" s="224">
        <f>O165*H165</f>
        <v>0</v>
      </c>
      <c r="Q165" s="224">
        <v>0</v>
      </c>
      <c r="R165" s="224">
        <f>Q165*H165</f>
        <v>0</v>
      </c>
      <c r="S165" s="224">
        <v>0</v>
      </c>
      <c r="T165" s="225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193</v>
      </c>
      <c r="AT165" s="226" t="s">
        <v>188</v>
      </c>
      <c r="AU165" s="226" t="s">
        <v>80</v>
      </c>
      <c r="AY165" s="20" t="s">
        <v>185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80</v>
      </c>
      <c r="BK165" s="227">
        <f>ROUND(I165*H165,2)</f>
        <v>0</v>
      </c>
      <c r="BL165" s="20" t="s">
        <v>193</v>
      </c>
      <c r="BM165" s="226" t="s">
        <v>3491</v>
      </c>
    </row>
    <row r="166" s="2" customFormat="1">
      <c r="A166" s="41"/>
      <c r="B166" s="42"/>
      <c r="C166" s="43"/>
      <c r="D166" s="228" t="s">
        <v>195</v>
      </c>
      <c r="E166" s="43"/>
      <c r="F166" s="229" t="s">
        <v>3490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195</v>
      </c>
      <c r="AU166" s="20" t="s">
        <v>80</v>
      </c>
    </row>
    <row r="167" s="2" customFormat="1" ht="16.5" customHeight="1">
      <c r="A167" s="41"/>
      <c r="B167" s="42"/>
      <c r="C167" s="215" t="s">
        <v>431</v>
      </c>
      <c r="D167" s="215" t="s">
        <v>188</v>
      </c>
      <c r="E167" s="216" t="s">
        <v>3492</v>
      </c>
      <c r="F167" s="217" t="s">
        <v>3493</v>
      </c>
      <c r="G167" s="218" t="s">
        <v>226</v>
      </c>
      <c r="H167" s="219">
        <v>6</v>
      </c>
      <c r="I167" s="220"/>
      <c r="J167" s="221">
        <f>ROUND(I167*H167,2)</f>
        <v>0</v>
      </c>
      <c r="K167" s="217" t="s">
        <v>19</v>
      </c>
      <c r="L167" s="47"/>
      <c r="M167" s="222" t="s">
        <v>19</v>
      </c>
      <c r="N167" s="223" t="s">
        <v>44</v>
      </c>
      <c r="O167" s="87"/>
      <c r="P167" s="224">
        <f>O167*H167</f>
        <v>0</v>
      </c>
      <c r="Q167" s="224">
        <v>0</v>
      </c>
      <c r="R167" s="224">
        <f>Q167*H167</f>
        <v>0</v>
      </c>
      <c r="S167" s="224">
        <v>0</v>
      </c>
      <c r="T167" s="225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6" t="s">
        <v>193</v>
      </c>
      <c r="AT167" s="226" t="s">
        <v>188</v>
      </c>
      <c r="AU167" s="226" t="s">
        <v>80</v>
      </c>
      <c r="AY167" s="20" t="s">
        <v>185</v>
      </c>
      <c r="BE167" s="227">
        <f>IF(N167="základní",J167,0)</f>
        <v>0</v>
      </c>
      <c r="BF167" s="227">
        <f>IF(N167="snížená",J167,0)</f>
        <v>0</v>
      </c>
      <c r="BG167" s="227">
        <f>IF(N167="zákl. přenesená",J167,0)</f>
        <v>0</v>
      </c>
      <c r="BH167" s="227">
        <f>IF(N167="sníž. přenesená",J167,0)</f>
        <v>0</v>
      </c>
      <c r="BI167" s="227">
        <f>IF(N167="nulová",J167,0)</f>
        <v>0</v>
      </c>
      <c r="BJ167" s="20" t="s">
        <v>80</v>
      </c>
      <c r="BK167" s="227">
        <f>ROUND(I167*H167,2)</f>
        <v>0</v>
      </c>
      <c r="BL167" s="20" t="s">
        <v>193</v>
      </c>
      <c r="BM167" s="226" t="s">
        <v>3494</v>
      </c>
    </row>
    <row r="168" s="2" customFormat="1">
      <c r="A168" s="41"/>
      <c r="B168" s="42"/>
      <c r="C168" s="43"/>
      <c r="D168" s="228" t="s">
        <v>195</v>
      </c>
      <c r="E168" s="43"/>
      <c r="F168" s="229" t="s">
        <v>3493</v>
      </c>
      <c r="G168" s="43"/>
      <c r="H168" s="43"/>
      <c r="I168" s="230"/>
      <c r="J168" s="43"/>
      <c r="K168" s="43"/>
      <c r="L168" s="47"/>
      <c r="M168" s="231"/>
      <c r="N168" s="232"/>
      <c r="O168" s="87"/>
      <c r="P168" s="87"/>
      <c r="Q168" s="87"/>
      <c r="R168" s="87"/>
      <c r="S168" s="87"/>
      <c r="T168" s="88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195</v>
      </c>
      <c r="AU168" s="20" t="s">
        <v>80</v>
      </c>
    </row>
    <row r="169" s="2" customFormat="1" ht="16.5" customHeight="1">
      <c r="A169" s="41"/>
      <c r="B169" s="42"/>
      <c r="C169" s="215" t="s">
        <v>440</v>
      </c>
      <c r="D169" s="215" t="s">
        <v>188</v>
      </c>
      <c r="E169" s="216" t="s">
        <v>3495</v>
      </c>
      <c r="F169" s="217" t="s">
        <v>3496</v>
      </c>
      <c r="G169" s="218" t="s">
        <v>226</v>
      </c>
      <c r="H169" s="219">
        <v>10</v>
      </c>
      <c r="I169" s="220"/>
      <c r="J169" s="221">
        <f>ROUND(I169*H169,2)</f>
        <v>0</v>
      </c>
      <c r="K169" s="217" t="s">
        <v>19</v>
      </c>
      <c r="L169" s="47"/>
      <c r="M169" s="222" t="s">
        <v>19</v>
      </c>
      <c r="N169" s="223" t="s">
        <v>44</v>
      </c>
      <c r="O169" s="87"/>
      <c r="P169" s="224">
        <f>O169*H169</f>
        <v>0</v>
      </c>
      <c r="Q169" s="224">
        <v>0</v>
      </c>
      <c r="R169" s="224">
        <f>Q169*H169</f>
        <v>0</v>
      </c>
      <c r="S169" s="224">
        <v>0</v>
      </c>
      <c r="T169" s="225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6" t="s">
        <v>193</v>
      </c>
      <c r="AT169" s="226" t="s">
        <v>188</v>
      </c>
      <c r="AU169" s="226" t="s">
        <v>80</v>
      </c>
      <c r="AY169" s="20" t="s">
        <v>185</v>
      </c>
      <c r="BE169" s="227">
        <f>IF(N169="základní",J169,0)</f>
        <v>0</v>
      </c>
      <c r="BF169" s="227">
        <f>IF(N169="snížená",J169,0)</f>
        <v>0</v>
      </c>
      <c r="BG169" s="227">
        <f>IF(N169="zákl. přenesená",J169,0)</f>
        <v>0</v>
      </c>
      <c r="BH169" s="227">
        <f>IF(N169="sníž. přenesená",J169,0)</f>
        <v>0</v>
      </c>
      <c r="BI169" s="227">
        <f>IF(N169="nulová",J169,0)</f>
        <v>0</v>
      </c>
      <c r="BJ169" s="20" t="s">
        <v>80</v>
      </c>
      <c r="BK169" s="227">
        <f>ROUND(I169*H169,2)</f>
        <v>0</v>
      </c>
      <c r="BL169" s="20" t="s">
        <v>193</v>
      </c>
      <c r="BM169" s="226" t="s">
        <v>3497</v>
      </c>
    </row>
    <row r="170" s="2" customFormat="1">
      <c r="A170" s="41"/>
      <c r="B170" s="42"/>
      <c r="C170" s="43"/>
      <c r="D170" s="228" t="s">
        <v>195</v>
      </c>
      <c r="E170" s="43"/>
      <c r="F170" s="229" t="s">
        <v>3496</v>
      </c>
      <c r="G170" s="43"/>
      <c r="H170" s="43"/>
      <c r="I170" s="230"/>
      <c r="J170" s="43"/>
      <c r="K170" s="43"/>
      <c r="L170" s="47"/>
      <c r="M170" s="231"/>
      <c r="N170" s="232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195</v>
      </c>
      <c r="AU170" s="20" t="s">
        <v>80</v>
      </c>
    </row>
    <row r="171" s="2" customFormat="1" ht="16.5" customHeight="1">
      <c r="A171" s="41"/>
      <c r="B171" s="42"/>
      <c r="C171" s="215" t="s">
        <v>456</v>
      </c>
      <c r="D171" s="215" t="s">
        <v>188</v>
      </c>
      <c r="E171" s="216" t="s">
        <v>3498</v>
      </c>
      <c r="F171" s="217" t="s">
        <v>1432</v>
      </c>
      <c r="G171" s="218" t="s">
        <v>191</v>
      </c>
      <c r="H171" s="219">
        <v>35</v>
      </c>
      <c r="I171" s="220"/>
      <c r="J171" s="221">
        <f>ROUND(I171*H171,2)</f>
        <v>0</v>
      </c>
      <c r="K171" s="217" t="s">
        <v>19</v>
      </c>
      <c r="L171" s="47"/>
      <c r="M171" s="222" t="s">
        <v>19</v>
      </c>
      <c r="N171" s="223" t="s">
        <v>44</v>
      </c>
      <c r="O171" s="87"/>
      <c r="P171" s="224">
        <f>O171*H171</f>
        <v>0</v>
      </c>
      <c r="Q171" s="224">
        <v>0</v>
      </c>
      <c r="R171" s="224">
        <f>Q171*H171</f>
        <v>0</v>
      </c>
      <c r="S171" s="224">
        <v>0</v>
      </c>
      <c r="T171" s="225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6" t="s">
        <v>193</v>
      </c>
      <c r="AT171" s="226" t="s">
        <v>188</v>
      </c>
      <c r="AU171" s="226" t="s">
        <v>80</v>
      </c>
      <c r="AY171" s="20" t="s">
        <v>185</v>
      </c>
      <c r="BE171" s="227">
        <f>IF(N171="základní",J171,0)</f>
        <v>0</v>
      </c>
      <c r="BF171" s="227">
        <f>IF(N171="snížená",J171,0)</f>
        <v>0</v>
      </c>
      <c r="BG171" s="227">
        <f>IF(N171="zákl. přenesená",J171,0)</f>
        <v>0</v>
      </c>
      <c r="BH171" s="227">
        <f>IF(N171="sníž. přenesená",J171,0)</f>
        <v>0</v>
      </c>
      <c r="BI171" s="227">
        <f>IF(N171="nulová",J171,0)</f>
        <v>0</v>
      </c>
      <c r="BJ171" s="20" t="s">
        <v>80</v>
      </c>
      <c r="BK171" s="227">
        <f>ROUND(I171*H171,2)</f>
        <v>0</v>
      </c>
      <c r="BL171" s="20" t="s">
        <v>193</v>
      </c>
      <c r="BM171" s="226" t="s">
        <v>3499</v>
      </c>
    </row>
    <row r="172" s="2" customFormat="1">
      <c r="A172" s="41"/>
      <c r="B172" s="42"/>
      <c r="C172" s="43"/>
      <c r="D172" s="228" t="s">
        <v>195</v>
      </c>
      <c r="E172" s="43"/>
      <c r="F172" s="229" t="s">
        <v>1432</v>
      </c>
      <c r="G172" s="43"/>
      <c r="H172" s="43"/>
      <c r="I172" s="230"/>
      <c r="J172" s="43"/>
      <c r="K172" s="43"/>
      <c r="L172" s="47"/>
      <c r="M172" s="231"/>
      <c r="N172" s="232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195</v>
      </c>
      <c r="AU172" s="20" t="s">
        <v>80</v>
      </c>
    </row>
    <row r="173" s="2" customFormat="1" ht="16.5" customHeight="1">
      <c r="A173" s="41"/>
      <c r="B173" s="42"/>
      <c r="C173" s="215" t="s">
        <v>764</v>
      </c>
      <c r="D173" s="215" t="s">
        <v>188</v>
      </c>
      <c r="E173" s="216" t="s">
        <v>3500</v>
      </c>
      <c r="F173" s="217" t="s">
        <v>1464</v>
      </c>
      <c r="G173" s="218" t="s">
        <v>672</v>
      </c>
      <c r="H173" s="281"/>
      <c r="I173" s="220"/>
      <c r="J173" s="221">
        <f>ROUND(I173*H173,2)</f>
        <v>0</v>
      </c>
      <c r="K173" s="217" t="s">
        <v>19</v>
      </c>
      <c r="L173" s="47"/>
      <c r="M173" s="222" t="s">
        <v>19</v>
      </c>
      <c r="N173" s="223" t="s">
        <v>44</v>
      </c>
      <c r="O173" s="87"/>
      <c r="P173" s="224">
        <f>O173*H173</f>
        <v>0</v>
      </c>
      <c r="Q173" s="224">
        <v>0</v>
      </c>
      <c r="R173" s="224">
        <f>Q173*H173</f>
        <v>0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193</v>
      </c>
      <c r="AT173" s="226" t="s">
        <v>188</v>
      </c>
      <c r="AU173" s="226" t="s">
        <v>80</v>
      </c>
      <c r="AY173" s="20" t="s">
        <v>185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80</v>
      </c>
      <c r="BK173" s="227">
        <f>ROUND(I173*H173,2)</f>
        <v>0</v>
      </c>
      <c r="BL173" s="20" t="s">
        <v>193</v>
      </c>
      <c r="BM173" s="226" t="s">
        <v>3501</v>
      </c>
    </row>
    <row r="174" s="2" customFormat="1">
      <c r="A174" s="41"/>
      <c r="B174" s="42"/>
      <c r="C174" s="43"/>
      <c r="D174" s="228" t="s">
        <v>195</v>
      </c>
      <c r="E174" s="43"/>
      <c r="F174" s="229" t="s">
        <v>1464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195</v>
      </c>
      <c r="AU174" s="20" t="s">
        <v>80</v>
      </c>
    </row>
    <row r="175" s="2" customFormat="1" ht="16.5" customHeight="1">
      <c r="A175" s="41"/>
      <c r="B175" s="42"/>
      <c r="C175" s="215" t="s">
        <v>770</v>
      </c>
      <c r="D175" s="215" t="s">
        <v>188</v>
      </c>
      <c r="E175" s="216" t="s">
        <v>3502</v>
      </c>
      <c r="F175" s="217" t="s">
        <v>1467</v>
      </c>
      <c r="G175" s="218" t="s">
        <v>672</v>
      </c>
      <c r="H175" s="281"/>
      <c r="I175" s="220"/>
      <c r="J175" s="221">
        <f>ROUND(I175*H175,2)</f>
        <v>0</v>
      </c>
      <c r="K175" s="217" t="s">
        <v>19</v>
      </c>
      <c r="L175" s="47"/>
      <c r="M175" s="222" t="s">
        <v>19</v>
      </c>
      <c r="N175" s="223" t="s">
        <v>44</v>
      </c>
      <c r="O175" s="87"/>
      <c r="P175" s="224">
        <f>O175*H175</f>
        <v>0</v>
      </c>
      <c r="Q175" s="224">
        <v>0</v>
      </c>
      <c r="R175" s="224">
        <f>Q175*H175</f>
        <v>0</v>
      </c>
      <c r="S175" s="224">
        <v>0</v>
      </c>
      <c r="T175" s="225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6" t="s">
        <v>193</v>
      </c>
      <c r="AT175" s="226" t="s">
        <v>188</v>
      </c>
      <c r="AU175" s="226" t="s">
        <v>80</v>
      </c>
      <c r="AY175" s="20" t="s">
        <v>185</v>
      </c>
      <c r="BE175" s="227">
        <f>IF(N175="základní",J175,0)</f>
        <v>0</v>
      </c>
      <c r="BF175" s="227">
        <f>IF(N175="snížená",J175,0)</f>
        <v>0</v>
      </c>
      <c r="BG175" s="227">
        <f>IF(N175="zákl. přenesená",J175,0)</f>
        <v>0</v>
      </c>
      <c r="BH175" s="227">
        <f>IF(N175="sníž. přenesená",J175,0)</f>
        <v>0</v>
      </c>
      <c r="BI175" s="227">
        <f>IF(N175="nulová",J175,0)</f>
        <v>0</v>
      </c>
      <c r="BJ175" s="20" t="s">
        <v>80</v>
      </c>
      <c r="BK175" s="227">
        <f>ROUND(I175*H175,2)</f>
        <v>0</v>
      </c>
      <c r="BL175" s="20" t="s">
        <v>193</v>
      </c>
      <c r="BM175" s="226" t="s">
        <v>3503</v>
      </c>
    </row>
    <row r="176" s="2" customFormat="1">
      <c r="A176" s="41"/>
      <c r="B176" s="42"/>
      <c r="C176" s="43"/>
      <c r="D176" s="228" t="s">
        <v>195</v>
      </c>
      <c r="E176" s="43"/>
      <c r="F176" s="229" t="s">
        <v>1469</v>
      </c>
      <c r="G176" s="43"/>
      <c r="H176" s="43"/>
      <c r="I176" s="230"/>
      <c r="J176" s="43"/>
      <c r="K176" s="43"/>
      <c r="L176" s="47"/>
      <c r="M176" s="231"/>
      <c r="N176" s="232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195</v>
      </c>
      <c r="AU176" s="20" t="s">
        <v>80</v>
      </c>
    </row>
    <row r="177" s="2" customFormat="1" ht="16.5" customHeight="1">
      <c r="A177" s="41"/>
      <c r="B177" s="42"/>
      <c r="C177" s="215" t="s">
        <v>778</v>
      </c>
      <c r="D177" s="215" t="s">
        <v>188</v>
      </c>
      <c r="E177" s="216" t="s">
        <v>3504</v>
      </c>
      <c r="F177" s="217" t="s">
        <v>1471</v>
      </c>
      <c r="G177" s="218" t="s">
        <v>672</v>
      </c>
      <c r="H177" s="281"/>
      <c r="I177" s="220"/>
      <c r="J177" s="221">
        <f>ROUND(I177*H177,2)</f>
        <v>0</v>
      </c>
      <c r="K177" s="217" t="s">
        <v>19</v>
      </c>
      <c r="L177" s="47"/>
      <c r="M177" s="222" t="s">
        <v>19</v>
      </c>
      <c r="N177" s="223" t="s">
        <v>44</v>
      </c>
      <c r="O177" s="87"/>
      <c r="P177" s="224">
        <f>O177*H177</f>
        <v>0</v>
      </c>
      <c r="Q177" s="224">
        <v>0</v>
      </c>
      <c r="R177" s="224">
        <f>Q177*H177</f>
        <v>0</v>
      </c>
      <c r="S177" s="224">
        <v>0</v>
      </c>
      <c r="T177" s="225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193</v>
      </c>
      <c r="AT177" s="226" t="s">
        <v>188</v>
      </c>
      <c r="AU177" s="226" t="s">
        <v>80</v>
      </c>
      <c r="AY177" s="20" t="s">
        <v>185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80</v>
      </c>
      <c r="BK177" s="227">
        <f>ROUND(I177*H177,2)</f>
        <v>0</v>
      </c>
      <c r="BL177" s="20" t="s">
        <v>193</v>
      </c>
      <c r="BM177" s="226" t="s">
        <v>3505</v>
      </c>
    </row>
    <row r="178" s="2" customFormat="1">
      <c r="A178" s="41"/>
      <c r="B178" s="42"/>
      <c r="C178" s="43"/>
      <c r="D178" s="228" t="s">
        <v>195</v>
      </c>
      <c r="E178" s="43"/>
      <c r="F178" s="229" t="s">
        <v>1471</v>
      </c>
      <c r="G178" s="43"/>
      <c r="H178" s="43"/>
      <c r="I178" s="230"/>
      <c r="J178" s="43"/>
      <c r="K178" s="43"/>
      <c r="L178" s="47"/>
      <c r="M178" s="282"/>
      <c r="N178" s="283"/>
      <c r="O178" s="284"/>
      <c r="P178" s="284"/>
      <c r="Q178" s="284"/>
      <c r="R178" s="284"/>
      <c r="S178" s="284"/>
      <c r="T178" s="285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195</v>
      </c>
      <c r="AU178" s="20" t="s">
        <v>80</v>
      </c>
    </row>
    <row r="179" s="2" customFormat="1" ht="6.96" customHeight="1">
      <c r="A179" s="41"/>
      <c r="B179" s="62"/>
      <c r="C179" s="63"/>
      <c r="D179" s="63"/>
      <c r="E179" s="63"/>
      <c r="F179" s="63"/>
      <c r="G179" s="63"/>
      <c r="H179" s="63"/>
      <c r="I179" s="63"/>
      <c r="J179" s="63"/>
      <c r="K179" s="63"/>
      <c r="L179" s="47"/>
      <c r="M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</row>
  </sheetData>
  <sheetProtection sheet="1" autoFilter="0" formatColumns="0" formatRows="0" objects="1" scenarios="1" spinCount="100000" saltValue="FRHXRMCJrAWpyrxwnQnwDjtOacB/lpUjU1ub73Z2MXFmXFgzpoN/tQSd5dZWvlgq9WfkBjyTMnZB4ae9zGs71w==" hashValue="DW4Z44rG+h/Cz74P0LaXmDxUp3DRF95vapLnMytY4a7/KCJ+HGY78X47KJGxQ7jP0sbEBbiehExdtcY7Y5rUgw==" algorithmName="SHA-512" password="CC35"/>
  <autoFilter ref="C85:K17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115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1517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3506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ROUND(J86,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ROUND((SUM(BE86:BE130)),  2)</f>
        <v>0</v>
      </c>
      <c r="G35" s="41"/>
      <c r="H35" s="41"/>
      <c r="I35" s="160">
        <v>0.20999999999999999</v>
      </c>
      <c r="J35" s="159">
        <f>ROUND(((SUM(BE86:BE130))*I35),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ROUND((SUM(BF86:BF130)),  2)</f>
        <v>0</v>
      </c>
      <c r="G36" s="41"/>
      <c r="H36" s="41"/>
      <c r="I36" s="160">
        <v>0.12</v>
      </c>
      <c r="J36" s="159">
        <f>ROUND(((SUM(BF86:BF130))*I36),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ROUND((SUM(BG86:BG130)),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ROUND((SUM(BH86:BH130)),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ROUND((SUM(BI86:BI130)),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1517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05b - VZT - Tělocvična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J86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3507</v>
      </c>
      <c r="E64" s="180"/>
      <c r="F64" s="180"/>
      <c r="G64" s="180"/>
      <c r="H64" s="180"/>
      <c r="I64" s="180"/>
      <c r="J64" s="181">
        <f>J87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1"/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147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6.96" customHeight="1">
      <c r="A66" s="41"/>
      <c r="B66" s="62"/>
      <c r="C66" s="63"/>
      <c r="D66" s="63"/>
      <c r="E66" s="63"/>
      <c r="F66" s="63"/>
      <c r="G66" s="63"/>
      <c r="H66" s="63"/>
      <c r="I66" s="63"/>
      <c r="J66" s="63"/>
      <c r="K66" s="63"/>
      <c r="L66" s="14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70" s="2" customFormat="1" ht="6.96" customHeight="1">
      <c r="A70" s="41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24.96" customHeight="1">
      <c r="A71" s="41"/>
      <c r="B71" s="42"/>
      <c r="C71" s="26" t="s">
        <v>170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16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172" t="str">
        <f>E7</f>
        <v>PŘÍSTAVBA A STAVEBNÍ ÚPRAVY ŠATEN SK VĚTROVY</v>
      </c>
      <c r="F74" s="35"/>
      <c r="G74" s="35"/>
      <c r="H74" s="35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1" customFormat="1" ht="12" customHeight="1">
      <c r="B75" s="24"/>
      <c r="C75" s="35" t="s">
        <v>149</v>
      </c>
      <c r="D75" s="25"/>
      <c r="E75" s="25"/>
      <c r="F75" s="25"/>
      <c r="G75" s="25"/>
      <c r="H75" s="25"/>
      <c r="I75" s="25"/>
      <c r="J75" s="25"/>
      <c r="K75" s="25"/>
      <c r="L75" s="23"/>
    </row>
    <row r="76" s="2" customFormat="1" ht="16.5" customHeight="1">
      <c r="A76" s="41"/>
      <c r="B76" s="42"/>
      <c r="C76" s="43"/>
      <c r="D76" s="43"/>
      <c r="E76" s="172" t="s">
        <v>1517</v>
      </c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151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72" t="str">
        <f>E11</f>
        <v>05b - VZT - Tělocvična</v>
      </c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21</v>
      </c>
      <c r="D80" s="43"/>
      <c r="E80" s="43"/>
      <c r="F80" s="30" t="str">
        <f>F14</f>
        <v xml:space="preserve"> </v>
      </c>
      <c r="G80" s="43"/>
      <c r="H80" s="43"/>
      <c r="I80" s="35" t="s">
        <v>23</v>
      </c>
      <c r="J80" s="75" t="str">
        <f>IF(J14="","",J14)</f>
        <v>23. 10. 2025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25</v>
      </c>
      <c r="D82" s="43"/>
      <c r="E82" s="43"/>
      <c r="F82" s="30" t="str">
        <f>E17</f>
        <v xml:space="preserve"> </v>
      </c>
      <c r="G82" s="43"/>
      <c r="H82" s="43"/>
      <c r="I82" s="35" t="s">
        <v>31</v>
      </c>
      <c r="J82" s="39" t="str">
        <f>E23</f>
        <v xml:space="preserve"> </v>
      </c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29</v>
      </c>
      <c r="D83" s="43"/>
      <c r="E83" s="43"/>
      <c r="F83" s="30" t="str">
        <f>IF(E20="","",E20)</f>
        <v>Vyplň údaj</v>
      </c>
      <c r="G83" s="43"/>
      <c r="H83" s="43"/>
      <c r="I83" s="35" t="s">
        <v>35</v>
      </c>
      <c r="J83" s="39" t="str">
        <f>E26</f>
        <v xml:space="preserve"> 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0.32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1" customFormat="1" ht="29.28" customHeight="1">
      <c r="A85" s="188"/>
      <c r="B85" s="189"/>
      <c r="C85" s="190" t="s">
        <v>171</v>
      </c>
      <c r="D85" s="191" t="s">
        <v>58</v>
      </c>
      <c r="E85" s="191" t="s">
        <v>54</v>
      </c>
      <c r="F85" s="191" t="s">
        <v>55</v>
      </c>
      <c r="G85" s="191" t="s">
        <v>172</v>
      </c>
      <c r="H85" s="191" t="s">
        <v>173</v>
      </c>
      <c r="I85" s="191" t="s">
        <v>174</v>
      </c>
      <c r="J85" s="191" t="s">
        <v>155</v>
      </c>
      <c r="K85" s="192" t="s">
        <v>175</v>
      </c>
      <c r="L85" s="193"/>
      <c r="M85" s="95" t="s">
        <v>19</v>
      </c>
      <c r="N85" s="96" t="s">
        <v>43</v>
      </c>
      <c r="O85" s="96" t="s">
        <v>176</v>
      </c>
      <c r="P85" s="96" t="s">
        <v>177</v>
      </c>
      <c r="Q85" s="96" t="s">
        <v>178</v>
      </c>
      <c r="R85" s="96" t="s">
        <v>179</v>
      </c>
      <c r="S85" s="96" t="s">
        <v>180</v>
      </c>
      <c r="T85" s="97" t="s">
        <v>181</v>
      </c>
      <c r="U85" s="188"/>
      <c r="V85" s="188"/>
      <c r="W85" s="188"/>
      <c r="X85" s="188"/>
      <c r="Y85" s="188"/>
      <c r="Z85" s="188"/>
      <c r="AA85" s="188"/>
      <c r="AB85" s="188"/>
      <c r="AC85" s="188"/>
      <c r="AD85" s="188"/>
      <c r="AE85" s="188"/>
    </row>
    <row r="86" s="2" customFormat="1" ht="22.8" customHeight="1">
      <c r="A86" s="41"/>
      <c r="B86" s="42"/>
      <c r="C86" s="102" t="s">
        <v>182</v>
      </c>
      <c r="D86" s="43"/>
      <c r="E86" s="43"/>
      <c r="F86" s="43"/>
      <c r="G86" s="43"/>
      <c r="H86" s="43"/>
      <c r="I86" s="43"/>
      <c r="J86" s="194">
        <f>BK86</f>
        <v>0</v>
      </c>
      <c r="K86" s="43"/>
      <c r="L86" s="47"/>
      <c r="M86" s="98"/>
      <c r="N86" s="195"/>
      <c r="O86" s="99"/>
      <c r="P86" s="196">
        <f>P87</f>
        <v>0</v>
      </c>
      <c r="Q86" s="99"/>
      <c r="R86" s="196">
        <f>R87</f>
        <v>0</v>
      </c>
      <c r="S86" s="99"/>
      <c r="T86" s="197">
        <f>T87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0" t="s">
        <v>72</v>
      </c>
      <c r="AU86" s="20" t="s">
        <v>156</v>
      </c>
      <c r="BK86" s="198">
        <f>BK87</f>
        <v>0</v>
      </c>
    </row>
    <row r="87" s="12" customFormat="1" ht="25.92" customHeight="1">
      <c r="A87" s="12"/>
      <c r="B87" s="199"/>
      <c r="C87" s="200"/>
      <c r="D87" s="201" t="s">
        <v>72</v>
      </c>
      <c r="E87" s="202" t="s">
        <v>1390</v>
      </c>
      <c r="F87" s="202" t="s">
        <v>3508</v>
      </c>
      <c r="G87" s="200"/>
      <c r="H87" s="200"/>
      <c r="I87" s="203"/>
      <c r="J87" s="204">
        <f>BK87</f>
        <v>0</v>
      </c>
      <c r="K87" s="200"/>
      <c r="L87" s="205"/>
      <c r="M87" s="206"/>
      <c r="N87" s="207"/>
      <c r="O87" s="207"/>
      <c r="P87" s="208">
        <f>SUM(P88:P130)</f>
        <v>0</v>
      </c>
      <c r="Q87" s="207"/>
      <c r="R87" s="208">
        <f>SUM(R88:R130)</f>
        <v>0</v>
      </c>
      <c r="S87" s="207"/>
      <c r="T87" s="209">
        <f>SUM(T88:T130)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10" t="s">
        <v>80</v>
      </c>
      <c r="AT87" s="211" t="s">
        <v>72</v>
      </c>
      <c r="AU87" s="211" t="s">
        <v>73</v>
      </c>
      <c r="AY87" s="210" t="s">
        <v>185</v>
      </c>
      <c r="BK87" s="212">
        <f>SUM(BK88:BK130)</f>
        <v>0</v>
      </c>
    </row>
    <row r="88" s="2" customFormat="1" ht="37.8" customHeight="1">
      <c r="A88" s="41"/>
      <c r="B88" s="42"/>
      <c r="C88" s="215" t="s">
        <v>80</v>
      </c>
      <c r="D88" s="215" t="s">
        <v>188</v>
      </c>
      <c r="E88" s="216" t="s">
        <v>3346</v>
      </c>
      <c r="F88" s="217" t="s">
        <v>3509</v>
      </c>
      <c r="G88" s="218" t="s">
        <v>3409</v>
      </c>
      <c r="H88" s="219">
        <v>1</v>
      </c>
      <c r="I88" s="220"/>
      <c r="J88" s="221">
        <f>ROUND(I88*H88,2)</f>
        <v>0</v>
      </c>
      <c r="K88" s="217" t="s">
        <v>19</v>
      </c>
      <c r="L88" s="47"/>
      <c r="M88" s="222" t="s">
        <v>19</v>
      </c>
      <c r="N88" s="223" t="s">
        <v>44</v>
      </c>
      <c r="O88" s="87"/>
      <c r="P88" s="224">
        <f>O88*H88</f>
        <v>0</v>
      </c>
      <c r="Q88" s="224">
        <v>0</v>
      </c>
      <c r="R88" s="224">
        <f>Q88*H88</f>
        <v>0</v>
      </c>
      <c r="S88" s="224">
        <v>0</v>
      </c>
      <c r="T88" s="225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26" t="s">
        <v>193</v>
      </c>
      <c r="AT88" s="226" t="s">
        <v>188</v>
      </c>
      <c r="AU88" s="226" t="s">
        <v>80</v>
      </c>
      <c r="AY88" s="20" t="s">
        <v>185</v>
      </c>
      <c r="BE88" s="227">
        <f>IF(N88="základní",J88,0)</f>
        <v>0</v>
      </c>
      <c r="BF88" s="227">
        <f>IF(N88="snížená",J88,0)</f>
        <v>0</v>
      </c>
      <c r="BG88" s="227">
        <f>IF(N88="zákl. přenesená",J88,0)</f>
        <v>0</v>
      </c>
      <c r="BH88" s="227">
        <f>IF(N88="sníž. přenesená",J88,0)</f>
        <v>0</v>
      </c>
      <c r="BI88" s="227">
        <f>IF(N88="nulová",J88,0)</f>
        <v>0</v>
      </c>
      <c r="BJ88" s="20" t="s">
        <v>80</v>
      </c>
      <c r="BK88" s="227">
        <f>ROUND(I88*H88,2)</f>
        <v>0</v>
      </c>
      <c r="BL88" s="20" t="s">
        <v>193</v>
      </c>
      <c r="BM88" s="226" t="s">
        <v>3510</v>
      </c>
    </row>
    <row r="89" s="2" customFormat="1">
      <c r="A89" s="41"/>
      <c r="B89" s="42"/>
      <c r="C89" s="43"/>
      <c r="D89" s="228" t="s">
        <v>195</v>
      </c>
      <c r="E89" s="43"/>
      <c r="F89" s="229" t="s">
        <v>3509</v>
      </c>
      <c r="G89" s="43"/>
      <c r="H89" s="43"/>
      <c r="I89" s="230"/>
      <c r="J89" s="43"/>
      <c r="K89" s="43"/>
      <c r="L89" s="47"/>
      <c r="M89" s="231"/>
      <c r="N89" s="232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195</v>
      </c>
      <c r="AU89" s="20" t="s">
        <v>80</v>
      </c>
    </row>
    <row r="90" s="2" customFormat="1">
      <c r="A90" s="41"/>
      <c r="B90" s="42"/>
      <c r="C90" s="43"/>
      <c r="D90" s="228" t="s">
        <v>264</v>
      </c>
      <c r="E90" s="43"/>
      <c r="F90" s="267" t="s">
        <v>3511</v>
      </c>
      <c r="G90" s="43"/>
      <c r="H90" s="43"/>
      <c r="I90" s="230"/>
      <c r="J90" s="43"/>
      <c r="K90" s="43"/>
      <c r="L90" s="47"/>
      <c r="M90" s="231"/>
      <c r="N90" s="232"/>
      <c r="O90" s="87"/>
      <c r="P90" s="87"/>
      <c r="Q90" s="87"/>
      <c r="R90" s="87"/>
      <c r="S90" s="87"/>
      <c r="T90" s="88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264</v>
      </c>
      <c r="AU90" s="20" t="s">
        <v>80</v>
      </c>
    </row>
    <row r="91" s="2" customFormat="1" ht="16.5" customHeight="1">
      <c r="A91" s="41"/>
      <c r="B91" s="42"/>
      <c r="C91" s="215" t="s">
        <v>82</v>
      </c>
      <c r="D91" s="215" t="s">
        <v>188</v>
      </c>
      <c r="E91" s="216" t="s">
        <v>3349</v>
      </c>
      <c r="F91" s="217" t="s">
        <v>3408</v>
      </c>
      <c r="G91" s="218" t="s">
        <v>3409</v>
      </c>
      <c r="H91" s="219">
        <v>1</v>
      </c>
      <c r="I91" s="220"/>
      <c r="J91" s="221">
        <f>ROUND(I91*H91,2)</f>
        <v>0</v>
      </c>
      <c r="K91" s="217" t="s">
        <v>19</v>
      </c>
      <c r="L91" s="47"/>
      <c r="M91" s="222" t="s">
        <v>19</v>
      </c>
      <c r="N91" s="223" t="s">
        <v>44</v>
      </c>
      <c r="O91" s="87"/>
      <c r="P91" s="224">
        <f>O91*H91</f>
        <v>0</v>
      </c>
      <c r="Q91" s="224">
        <v>0</v>
      </c>
      <c r="R91" s="224">
        <f>Q91*H91</f>
        <v>0</v>
      </c>
      <c r="S91" s="224">
        <v>0</v>
      </c>
      <c r="T91" s="225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226" t="s">
        <v>193</v>
      </c>
      <c r="AT91" s="226" t="s">
        <v>188</v>
      </c>
      <c r="AU91" s="226" t="s">
        <v>80</v>
      </c>
      <c r="AY91" s="20" t="s">
        <v>185</v>
      </c>
      <c r="BE91" s="227">
        <f>IF(N91="základní",J91,0)</f>
        <v>0</v>
      </c>
      <c r="BF91" s="227">
        <f>IF(N91="snížená",J91,0)</f>
        <v>0</v>
      </c>
      <c r="BG91" s="227">
        <f>IF(N91="zákl. přenesená",J91,0)</f>
        <v>0</v>
      </c>
      <c r="BH91" s="227">
        <f>IF(N91="sníž. přenesená",J91,0)</f>
        <v>0</v>
      </c>
      <c r="BI91" s="227">
        <f>IF(N91="nulová",J91,0)</f>
        <v>0</v>
      </c>
      <c r="BJ91" s="20" t="s">
        <v>80</v>
      </c>
      <c r="BK91" s="227">
        <f>ROUND(I91*H91,2)</f>
        <v>0</v>
      </c>
      <c r="BL91" s="20" t="s">
        <v>193</v>
      </c>
      <c r="BM91" s="226" t="s">
        <v>3512</v>
      </c>
    </row>
    <row r="92" s="2" customFormat="1">
      <c r="A92" s="41"/>
      <c r="B92" s="42"/>
      <c r="C92" s="43"/>
      <c r="D92" s="228" t="s">
        <v>195</v>
      </c>
      <c r="E92" s="43"/>
      <c r="F92" s="229" t="s">
        <v>3408</v>
      </c>
      <c r="G92" s="43"/>
      <c r="H92" s="43"/>
      <c r="I92" s="230"/>
      <c r="J92" s="43"/>
      <c r="K92" s="43"/>
      <c r="L92" s="47"/>
      <c r="M92" s="231"/>
      <c r="N92" s="232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195</v>
      </c>
      <c r="AU92" s="20" t="s">
        <v>80</v>
      </c>
    </row>
    <row r="93" s="2" customFormat="1" ht="24.15" customHeight="1">
      <c r="A93" s="41"/>
      <c r="B93" s="42"/>
      <c r="C93" s="215" t="s">
        <v>209</v>
      </c>
      <c r="D93" s="215" t="s">
        <v>188</v>
      </c>
      <c r="E93" s="216" t="s">
        <v>3353</v>
      </c>
      <c r="F93" s="217" t="s">
        <v>3411</v>
      </c>
      <c r="G93" s="218" t="s">
        <v>3409</v>
      </c>
      <c r="H93" s="219">
        <v>1</v>
      </c>
      <c r="I93" s="220"/>
      <c r="J93" s="221">
        <f>ROUND(I93*H93,2)</f>
        <v>0</v>
      </c>
      <c r="K93" s="217" t="s">
        <v>19</v>
      </c>
      <c r="L93" s="47"/>
      <c r="M93" s="222" t="s">
        <v>19</v>
      </c>
      <c r="N93" s="223" t="s">
        <v>44</v>
      </c>
      <c r="O93" s="87"/>
      <c r="P93" s="224">
        <f>O93*H93</f>
        <v>0</v>
      </c>
      <c r="Q93" s="224">
        <v>0</v>
      </c>
      <c r="R93" s="224">
        <f>Q93*H93</f>
        <v>0</v>
      </c>
      <c r="S93" s="224">
        <v>0</v>
      </c>
      <c r="T93" s="225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226" t="s">
        <v>193</v>
      </c>
      <c r="AT93" s="226" t="s">
        <v>188</v>
      </c>
      <c r="AU93" s="226" t="s">
        <v>80</v>
      </c>
      <c r="AY93" s="20" t="s">
        <v>185</v>
      </c>
      <c r="BE93" s="227">
        <f>IF(N93="základní",J93,0)</f>
        <v>0</v>
      </c>
      <c r="BF93" s="227">
        <f>IF(N93="snížená",J93,0)</f>
        <v>0</v>
      </c>
      <c r="BG93" s="227">
        <f>IF(N93="zákl. přenesená",J93,0)</f>
        <v>0</v>
      </c>
      <c r="BH93" s="227">
        <f>IF(N93="sníž. přenesená",J93,0)</f>
        <v>0</v>
      </c>
      <c r="BI93" s="227">
        <f>IF(N93="nulová",J93,0)</f>
        <v>0</v>
      </c>
      <c r="BJ93" s="20" t="s">
        <v>80</v>
      </c>
      <c r="BK93" s="227">
        <f>ROUND(I93*H93,2)</f>
        <v>0</v>
      </c>
      <c r="BL93" s="20" t="s">
        <v>193</v>
      </c>
      <c r="BM93" s="226" t="s">
        <v>3513</v>
      </c>
    </row>
    <row r="94" s="2" customFormat="1">
      <c r="A94" s="41"/>
      <c r="B94" s="42"/>
      <c r="C94" s="43"/>
      <c r="D94" s="228" t="s">
        <v>195</v>
      </c>
      <c r="E94" s="43"/>
      <c r="F94" s="229" t="s">
        <v>3411</v>
      </c>
      <c r="G94" s="43"/>
      <c r="H94" s="43"/>
      <c r="I94" s="230"/>
      <c r="J94" s="43"/>
      <c r="K94" s="43"/>
      <c r="L94" s="47"/>
      <c r="M94" s="231"/>
      <c r="N94" s="232"/>
      <c r="O94" s="87"/>
      <c r="P94" s="87"/>
      <c r="Q94" s="87"/>
      <c r="R94" s="87"/>
      <c r="S94" s="87"/>
      <c r="T94" s="88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195</v>
      </c>
      <c r="AU94" s="20" t="s">
        <v>80</v>
      </c>
    </row>
    <row r="95" s="2" customFormat="1" ht="16.5" customHeight="1">
      <c r="A95" s="41"/>
      <c r="B95" s="42"/>
      <c r="C95" s="215" t="s">
        <v>193</v>
      </c>
      <c r="D95" s="215" t="s">
        <v>188</v>
      </c>
      <c r="E95" s="216" t="s">
        <v>3356</v>
      </c>
      <c r="F95" s="217" t="s">
        <v>3413</v>
      </c>
      <c r="G95" s="218" t="s">
        <v>234</v>
      </c>
      <c r="H95" s="219">
        <v>1</v>
      </c>
      <c r="I95" s="220"/>
      <c r="J95" s="221">
        <f>ROUND(I95*H95,2)</f>
        <v>0</v>
      </c>
      <c r="K95" s="217" t="s">
        <v>19</v>
      </c>
      <c r="L95" s="47"/>
      <c r="M95" s="222" t="s">
        <v>19</v>
      </c>
      <c r="N95" s="223" t="s">
        <v>44</v>
      </c>
      <c r="O95" s="87"/>
      <c r="P95" s="224">
        <f>O95*H95</f>
        <v>0</v>
      </c>
      <c r="Q95" s="224">
        <v>0</v>
      </c>
      <c r="R95" s="224">
        <f>Q95*H95</f>
        <v>0</v>
      </c>
      <c r="S95" s="224">
        <v>0</v>
      </c>
      <c r="T95" s="225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6" t="s">
        <v>193</v>
      </c>
      <c r="AT95" s="226" t="s">
        <v>188</v>
      </c>
      <c r="AU95" s="226" t="s">
        <v>80</v>
      </c>
      <c r="AY95" s="20" t="s">
        <v>185</v>
      </c>
      <c r="BE95" s="227">
        <f>IF(N95="základní",J95,0)</f>
        <v>0</v>
      </c>
      <c r="BF95" s="227">
        <f>IF(N95="snížená",J95,0)</f>
        <v>0</v>
      </c>
      <c r="BG95" s="227">
        <f>IF(N95="zákl. přenesená",J95,0)</f>
        <v>0</v>
      </c>
      <c r="BH95" s="227">
        <f>IF(N95="sníž. přenesená",J95,0)</f>
        <v>0</v>
      </c>
      <c r="BI95" s="227">
        <f>IF(N95="nulová",J95,0)</f>
        <v>0</v>
      </c>
      <c r="BJ95" s="20" t="s">
        <v>80</v>
      </c>
      <c r="BK95" s="227">
        <f>ROUND(I95*H95,2)</f>
        <v>0</v>
      </c>
      <c r="BL95" s="20" t="s">
        <v>193</v>
      </c>
      <c r="BM95" s="226" t="s">
        <v>3514</v>
      </c>
    </row>
    <row r="96" s="2" customFormat="1">
      <c r="A96" s="41"/>
      <c r="B96" s="42"/>
      <c r="C96" s="43"/>
      <c r="D96" s="228" t="s">
        <v>195</v>
      </c>
      <c r="E96" s="43"/>
      <c r="F96" s="229" t="s">
        <v>3413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195</v>
      </c>
      <c r="AU96" s="20" t="s">
        <v>80</v>
      </c>
    </row>
    <row r="97" s="2" customFormat="1" ht="16.5" customHeight="1">
      <c r="A97" s="41"/>
      <c r="B97" s="42"/>
      <c r="C97" s="215" t="s">
        <v>258</v>
      </c>
      <c r="D97" s="215" t="s">
        <v>188</v>
      </c>
      <c r="E97" s="216" t="s">
        <v>3356</v>
      </c>
      <c r="F97" s="217" t="s">
        <v>3413</v>
      </c>
      <c r="G97" s="218" t="s">
        <v>234</v>
      </c>
      <c r="H97" s="219">
        <v>1</v>
      </c>
      <c r="I97" s="220"/>
      <c r="J97" s="221">
        <f>ROUND(I97*H97,2)</f>
        <v>0</v>
      </c>
      <c r="K97" s="217" t="s">
        <v>19</v>
      </c>
      <c r="L97" s="47"/>
      <c r="M97" s="222" t="s">
        <v>19</v>
      </c>
      <c r="N97" s="223" t="s">
        <v>44</v>
      </c>
      <c r="O97" s="87"/>
      <c r="P97" s="224">
        <f>O97*H97</f>
        <v>0</v>
      </c>
      <c r="Q97" s="224">
        <v>0</v>
      </c>
      <c r="R97" s="224">
        <f>Q97*H97</f>
        <v>0</v>
      </c>
      <c r="S97" s="224">
        <v>0</v>
      </c>
      <c r="T97" s="225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6" t="s">
        <v>193</v>
      </c>
      <c r="AT97" s="226" t="s">
        <v>188</v>
      </c>
      <c r="AU97" s="226" t="s">
        <v>80</v>
      </c>
      <c r="AY97" s="20" t="s">
        <v>185</v>
      </c>
      <c r="BE97" s="227">
        <f>IF(N97="základní",J97,0)</f>
        <v>0</v>
      </c>
      <c r="BF97" s="227">
        <f>IF(N97="snížená",J97,0)</f>
        <v>0</v>
      </c>
      <c r="BG97" s="227">
        <f>IF(N97="zákl. přenesená",J97,0)</f>
        <v>0</v>
      </c>
      <c r="BH97" s="227">
        <f>IF(N97="sníž. přenesená",J97,0)</f>
        <v>0</v>
      </c>
      <c r="BI97" s="227">
        <f>IF(N97="nulová",J97,0)</f>
        <v>0</v>
      </c>
      <c r="BJ97" s="20" t="s">
        <v>80</v>
      </c>
      <c r="BK97" s="227">
        <f>ROUND(I97*H97,2)</f>
        <v>0</v>
      </c>
      <c r="BL97" s="20" t="s">
        <v>193</v>
      </c>
      <c r="BM97" s="226" t="s">
        <v>3515</v>
      </c>
    </row>
    <row r="98" s="2" customFormat="1">
      <c r="A98" s="41"/>
      <c r="B98" s="42"/>
      <c r="C98" s="43"/>
      <c r="D98" s="228" t="s">
        <v>195</v>
      </c>
      <c r="E98" s="43"/>
      <c r="F98" s="229" t="s">
        <v>3413</v>
      </c>
      <c r="G98" s="43"/>
      <c r="H98" s="43"/>
      <c r="I98" s="230"/>
      <c r="J98" s="43"/>
      <c r="K98" s="43"/>
      <c r="L98" s="47"/>
      <c r="M98" s="231"/>
      <c r="N98" s="232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195</v>
      </c>
      <c r="AU98" s="20" t="s">
        <v>80</v>
      </c>
    </row>
    <row r="99" s="2" customFormat="1" ht="16.5" customHeight="1">
      <c r="A99" s="41"/>
      <c r="B99" s="42"/>
      <c r="C99" s="215" t="s">
        <v>223</v>
      </c>
      <c r="D99" s="215" t="s">
        <v>188</v>
      </c>
      <c r="E99" s="216" t="s">
        <v>3360</v>
      </c>
      <c r="F99" s="217" t="s">
        <v>3416</v>
      </c>
      <c r="G99" s="218" t="s">
        <v>234</v>
      </c>
      <c r="H99" s="219">
        <v>2</v>
      </c>
      <c r="I99" s="220"/>
      <c r="J99" s="221">
        <f>ROUND(I99*H99,2)</f>
        <v>0</v>
      </c>
      <c r="K99" s="217" t="s">
        <v>19</v>
      </c>
      <c r="L99" s="47"/>
      <c r="M99" s="222" t="s">
        <v>19</v>
      </c>
      <c r="N99" s="223" t="s">
        <v>44</v>
      </c>
      <c r="O99" s="87"/>
      <c r="P99" s="224">
        <f>O99*H99</f>
        <v>0</v>
      </c>
      <c r="Q99" s="224">
        <v>0</v>
      </c>
      <c r="R99" s="224">
        <f>Q99*H99</f>
        <v>0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193</v>
      </c>
      <c r="AT99" s="226" t="s">
        <v>188</v>
      </c>
      <c r="AU99" s="226" t="s">
        <v>80</v>
      </c>
      <c r="AY99" s="20" t="s">
        <v>185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80</v>
      </c>
      <c r="BK99" s="227">
        <f>ROUND(I99*H99,2)</f>
        <v>0</v>
      </c>
      <c r="BL99" s="20" t="s">
        <v>193</v>
      </c>
      <c r="BM99" s="226" t="s">
        <v>3516</v>
      </c>
    </row>
    <row r="100" s="2" customFormat="1">
      <c r="A100" s="41"/>
      <c r="B100" s="42"/>
      <c r="C100" s="43"/>
      <c r="D100" s="228" t="s">
        <v>195</v>
      </c>
      <c r="E100" s="43"/>
      <c r="F100" s="229" t="s">
        <v>3416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195</v>
      </c>
      <c r="AU100" s="20" t="s">
        <v>80</v>
      </c>
    </row>
    <row r="101" s="2" customFormat="1" ht="16.5" customHeight="1">
      <c r="A101" s="41"/>
      <c r="B101" s="42"/>
      <c r="C101" s="215" t="s">
        <v>231</v>
      </c>
      <c r="D101" s="215" t="s">
        <v>188</v>
      </c>
      <c r="E101" s="216" t="s">
        <v>3363</v>
      </c>
      <c r="F101" s="217" t="s">
        <v>3517</v>
      </c>
      <c r="G101" s="218" t="s">
        <v>234</v>
      </c>
      <c r="H101" s="219">
        <v>4</v>
      </c>
      <c r="I101" s="220"/>
      <c r="J101" s="221">
        <f>ROUND(I101*H101,2)</f>
        <v>0</v>
      </c>
      <c r="K101" s="217" t="s">
        <v>19</v>
      </c>
      <c r="L101" s="47"/>
      <c r="M101" s="222" t="s">
        <v>19</v>
      </c>
      <c r="N101" s="223" t="s">
        <v>44</v>
      </c>
      <c r="O101" s="87"/>
      <c r="P101" s="224">
        <f>O101*H101</f>
        <v>0</v>
      </c>
      <c r="Q101" s="224">
        <v>0</v>
      </c>
      <c r="R101" s="224">
        <f>Q101*H101</f>
        <v>0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193</v>
      </c>
      <c r="AT101" s="226" t="s">
        <v>188</v>
      </c>
      <c r="AU101" s="226" t="s">
        <v>80</v>
      </c>
      <c r="AY101" s="20" t="s">
        <v>185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80</v>
      </c>
      <c r="BK101" s="227">
        <f>ROUND(I101*H101,2)</f>
        <v>0</v>
      </c>
      <c r="BL101" s="20" t="s">
        <v>193</v>
      </c>
      <c r="BM101" s="226" t="s">
        <v>3518</v>
      </c>
    </row>
    <row r="102" s="2" customFormat="1">
      <c r="A102" s="41"/>
      <c r="B102" s="42"/>
      <c r="C102" s="43"/>
      <c r="D102" s="228" t="s">
        <v>195</v>
      </c>
      <c r="E102" s="43"/>
      <c r="F102" s="229" t="s">
        <v>3517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195</v>
      </c>
      <c r="AU102" s="20" t="s">
        <v>80</v>
      </c>
    </row>
    <row r="103" s="2" customFormat="1" ht="16.5" customHeight="1">
      <c r="A103" s="41"/>
      <c r="B103" s="42"/>
      <c r="C103" s="215" t="s">
        <v>237</v>
      </c>
      <c r="D103" s="215" t="s">
        <v>188</v>
      </c>
      <c r="E103" s="216" t="s">
        <v>3366</v>
      </c>
      <c r="F103" s="217" t="s">
        <v>3519</v>
      </c>
      <c r="G103" s="218" t="s">
        <v>234</v>
      </c>
      <c r="H103" s="219">
        <v>1</v>
      </c>
      <c r="I103" s="220"/>
      <c r="J103" s="221">
        <f>ROUND(I103*H103,2)</f>
        <v>0</v>
      </c>
      <c r="K103" s="217" t="s">
        <v>19</v>
      </c>
      <c r="L103" s="47"/>
      <c r="M103" s="222" t="s">
        <v>19</v>
      </c>
      <c r="N103" s="223" t="s">
        <v>44</v>
      </c>
      <c r="O103" s="87"/>
      <c r="P103" s="224">
        <f>O103*H103</f>
        <v>0</v>
      </c>
      <c r="Q103" s="224">
        <v>0</v>
      </c>
      <c r="R103" s="224">
        <f>Q103*H103</f>
        <v>0</v>
      </c>
      <c r="S103" s="224">
        <v>0</v>
      </c>
      <c r="T103" s="225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6" t="s">
        <v>193</v>
      </c>
      <c r="AT103" s="226" t="s">
        <v>188</v>
      </c>
      <c r="AU103" s="226" t="s">
        <v>80</v>
      </c>
      <c r="AY103" s="20" t="s">
        <v>185</v>
      </c>
      <c r="BE103" s="227">
        <f>IF(N103="základní",J103,0)</f>
        <v>0</v>
      </c>
      <c r="BF103" s="227">
        <f>IF(N103="snížená",J103,0)</f>
        <v>0</v>
      </c>
      <c r="BG103" s="227">
        <f>IF(N103="zákl. přenesená",J103,0)</f>
        <v>0</v>
      </c>
      <c r="BH103" s="227">
        <f>IF(N103="sníž. přenesená",J103,0)</f>
        <v>0</v>
      </c>
      <c r="BI103" s="227">
        <f>IF(N103="nulová",J103,0)</f>
        <v>0</v>
      </c>
      <c r="BJ103" s="20" t="s">
        <v>80</v>
      </c>
      <c r="BK103" s="227">
        <f>ROUND(I103*H103,2)</f>
        <v>0</v>
      </c>
      <c r="BL103" s="20" t="s">
        <v>193</v>
      </c>
      <c r="BM103" s="226" t="s">
        <v>3520</v>
      </c>
    </row>
    <row r="104" s="2" customFormat="1">
      <c r="A104" s="41"/>
      <c r="B104" s="42"/>
      <c r="C104" s="43"/>
      <c r="D104" s="228" t="s">
        <v>195</v>
      </c>
      <c r="E104" s="43"/>
      <c r="F104" s="229" t="s">
        <v>3519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195</v>
      </c>
      <c r="AU104" s="20" t="s">
        <v>80</v>
      </c>
    </row>
    <row r="105" s="2" customFormat="1" ht="16.5" customHeight="1">
      <c r="A105" s="41"/>
      <c r="B105" s="42"/>
      <c r="C105" s="215" t="s">
        <v>246</v>
      </c>
      <c r="D105" s="215" t="s">
        <v>188</v>
      </c>
      <c r="E105" s="216" t="s">
        <v>3369</v>
      </c>
      <c r="F105" s="217" t="s">
        <v>3418</v>
      </c>
      <c r="G105" s="218" t="s">
        <v>234</v>
      </c>
      <c r="H105" s="219">
        <v>2</v>
      </c>
      <c r="I105" s="220"/>
      <c r="J105" s="221">
        <f>ROUND(I105*H105,2)</f>
        <v>0</v>
      </c>
      <c r="K105" s="217" t="s">
        <v>19</v>
      </c>
      <c r="L105" s="47"/>
      <c r="M105" s="222" t="s">
        <v>19</v>
      </c>
      <c r="N105" s="223" t="s">
        <v>44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193</v>
      </c>
      <c r="AT105" s="226" t="s">
        <v>188</v>
      </c>
      <c r="AU105" s="226" t="s">
        <v>80</v>
      </c>
      <c r="AY105" s="20" t="s">
        <v>185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80</v>
      </c>
      <c r="BK105" s="227">
        <f>ROUND(I105*H105,2)</f>
        <v>0</v>
      </c>
      <c r="BL105" s="20" t="s">
        <v>193</v>
      </c>
      <c r="BM105" s="226" t="s">
        <v>3521</v>
      </c>
    </row>
    <row r="106" s="2" customFormat="1">
      <c r="A106" s="41"/>
      <c r="B106" s="42"/>
      <c r="C106" s="43"/>
      <c r="D106" s="228" t="s">
        <v>195</v>
      </c>
      <c r="E106" s="43"/>
      <c r="F106" s="229" t="s">
        <v>3418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195</v>
      </c>
      <c r="AU106" s="20" t="s">
        <v>80</v>
      </c>
    </row>
    <row r="107" s="2" customFormat="1" ht="16.5" customHeight="1">
      <c r="A107" s="41"/>
      <c r="B107" s="42"/>
      <c r="C107" s="215" t="s">
        <v>186</v>
      </c>
      <c r="D107" s="215" t="s">
        <v>188</v>
      </c>
      <c r="E107" s="216" t="s">
        <v>3369</v>
      </c>
      <c r="F107" s="217" t="s">
        <v>3418</v>
      </c>
      <c r="G107" s="218" t="s">
        <v>234</v>
      </c>
      <c r="H107" s="219">
        <v>2</v>
      </c>
      <c r="I107" s="220"/>
      <c r="J107" s="221">
        <f>ROUND(I107*H107,2)</f>
        <v>0</v>
      </c>
      <c r="K107" s="217" t="s">
        <v>19</v>
      </c>
      <c r="L107" s="47"/>
      <c r="M107" s="222" t="s">
        <v>19</v>
      </c>
      <c r="N107" s="223" t="s">
        <v>44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193</v>
      </c>
      <c r="AT107" s="226" t="s">
        <v>188</v>
      </c>
      <c r="AU107" s="226" t="s">
        <v>80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193</v>
      </c>
      <c r="BM107" s="226" t="s">
        <v>3522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3418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80</v>
      </c>
    </row>
    <row r="109" s="2" customFormat="1" ht="16.5" customHeight="1">
      <c r="A109" s="41"/>
      <c r="B109" s="42"/>
      <c r="C109" s="215" t="s">
        <v>267</v>
      </c>
      <c r="D109" s="215" t="s">
        <v>188</v>
      </c>
      <c r="E109" s="216" t="s">
        <v>3374</v>
      </c>
      <c r="F109" s="217" t="s">
        <v>3421</v>
      </c>
      <c r="G109" s="218" t="s">
        <v>191</v>
      </c>
      <c r="H109" s="219">
        <v>25</v>
      </c>
      <c r="I109" s="220"/>
      <c r="J109" s="221">
        <f>ROUND(I109*H109,2)</f>
        <v>0</v>
      </c>
      <c r="K109" s="217" t="s">
        <v>19</v>
      </c>
      <c r="L109" s="47"/>
      <c r="M109" s="222" t="s">
        <v>19</v>
      </c>
      <c r="N109" s="223" t="s">
        <v>44</v>
      </c>
      <c r="O109" s="87"/>
      <c r="P109" s="224">
        <f>O109*H109</f>
        <v>0</v>
      </c>
      <c r="Q109" s="224">
        <v>0</v>
      </c>
      <c r="R109" s="224">
        <f>Q109*H109</f>
        <v>0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193</v>
      </c>
      <c r="AT109" s="226" t="s">
        <v>188</v>
      </c>
      <c r="AU109" s="226" t="s">
        <v>80</v>
      </c>
      <c r="AY109" s="20" t="s">
        <v>185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80</v>
      </c>
      <c r="BK109" s="227">
        <f>ROUND(I109*H109,2)</f>
        <v>0</v>
      </c>
      <c r="BL109" s="20" t="s">
        <v>193</v>
      </c>
      <c r="BM109" s="226" t="s">
        <v>3523</v>
      </c>
    </row>
    <row r="110" s="2" customFormat="1">
      <c r="A110" s="41"/>
      <c r="B110" s="42"/>
      <c r="C110" s="43"/>
      <c r="D110" s="228" t="s">
        <v>195</v>
      </c>
      <c r="E110" s="43"/>
      <c r="F110" s="229" t="s">
        <v>3421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195</v>
      </c>
      <c r="AU110" s="20" t="s">
        <v>80</v>
      </c>
    </row>
    <row r="111" s="2" customFormat="1" ht="16.5" customHeight="1">
      <c r="A111" s="41"/>
      <c r="B111" s="42"/>
      <c r="C111" s="215" t="s">
        <v>8</v>
      </c>
      <c r="D111" s="215" t="s">
        <v>188</v>
      </c>
      <c r="E111" s="216" t="s">
        <v>3377</v>
      </c>
      <c r="F111" s="217" t="s">
        <v>3423</v>
      </c>
      <c r="G111" s="218" t="s">
        <v>191</v>
      </c>
      <c r="H111" s="219">
        <v>15</v>
      </c>
      <c r="I111" s="220"/>
      <c r="J111" s="221">
        <f>ROUND(I111*H111,2)</f>
        <v>0</v>
      </c>
      <c r="K111" s="217" t="s">
        <v>19</v>
      </c>
      <c r="L111" s="47"/>
      <c r="M111" s="222" t="s">
        <v>19</v>
      </c>
      <c r="N111" s="223" t="s">
        <v>44</v>
      </c>
      <c r="O111" s="87"/>
      <c r="P111" s="224">
        <f>O111*H111</f>
        <v>0</v>
      </c>
      <c r="Q111" s="224">
        <v>0</v>
      </c>
      <c r="R111" s="224">
        <f>Q111*H111</f>
        <v>0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193</v>
      </c>
      <c r="AT111" s="226" t="s">
        <v>188</v>
      </c>
      <c r="AU111" s="226" t="s">
        <v>80</v>
      </c>
      <c r="AY111" s="20" t="s">
        <v>185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80</v>
      </c>
      <c r="BK111" s="227">
        <f>ROUND(I111*H111,2)</f>
        <v>0</v>
      </c>
      <c r="BL111" s="20" t="s">
        <v>193</v>
      </c>
      <c r="BM111" s="226" t="s">
        <v>3524</v>
      </c>
    </row>
    <row r="112" s="2" customFormat="1">
      <c r="A112" s="41"/>
      <c r="B112" s="42"/>
      <c r="C112" s="43"/>
      <c r="D112" s="228" t="s">
        <v>195</v>
      </c>
      <c r="E112" s="43"/>
      <c r="F112" s="229" t="s">
        <v>3423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195</v>
      </c>
      <c r="AU112" s="20" t="s">
        <v>80</v>
      </c>
    </row>
    <row r="113" s="2" customFormat="1" ht="16.5" customHeight="1">
      <c r="A113" s="41"/>
      <c r="B113" s="42"/>
      <c r="C113" s="215" t="s">
        <v>284</v>
      </c>
      <c r="D113" s="215" t="s">
        <v>188</v>
      </c>
      <c r="E113" s="216" t="s">
        <v>1431</v>
      </c>
      <c r="F113" s="217" t="s">
        <v>1432</v>
      </c>
      <c r="G113" s="218" t="s">
        <v>191</v>
      </c>
      <c r="H113" s="219">
        <v>10</v>
      </c>
      <c r="I113" s="220"/>
      <c r="J113" s="221">
        <f>ROUND(I113*H113,2)</f>
        <v>0</v>
      </c>
      <c r="K113" s="217" t="s">
        <v>19</v>
      </c>
      <c r="L113" s="47"/>
      <c r="M113" s="222" t="s">
        <v>19</v>
      </c>
      <c r="N113" s="223" t="s">
        <v>44</v>
      </c>
      <c r="O113" s="87"/>
      <c r="P113" s="224">
        <f>O113*H113</f>
        <v>0</v>
      </c>
      <c r="Q113" s="224">
        <v>0</v>
      </c>
      <c r="R113" s="224">
        <f>Q113*H113</f>
        <v>0</v>
      </c>
      <c r="S113" s="224">
        <v>0</v>
      </c>
      <c r="T113" s="225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193</v>
      </c>
      <c r="AT113" s="226" t="s">
        <v>188</v>
      </c>
      <c r="AU113" s="226" t="s">
        <v>80</v>
      </c>
      <c r="AY113" s="20" t="s">
        <v>185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80</v>
      </c>
      <c r="BK113" s="227">
        <f>ROUND(I113*H113,2)</f>
        <v>0</v>
      </c>
      <c r="BL113" s="20" t="s">
        <v>193</v>
      </c>
      <c r="BM113" s="226" t="s">
        <v>3525</v>
      </c>
    </row>
    <row r="114" s="2" customFormat="1">
      <c r="A114" s="41"/>
      <c r="B114" s="42"/>
      <c r="C114" s="43"/>
      <c r="D114" s="228" t="s">
        <v>195</v>
      </c>
      <c r="E114" s="43"/>
      <c r="F114" s="229" t="s">
        <v>1432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195</v>
      </c>
      <c r="AU114" s="20" t="s">
        <v>80</v>
      </c>
    </row>
    <row r="115" s="2" customFormat="1" ht="16.5" customHeight="1">
      <c r="A115" s="41"/>
      <c r="B115" s="42"/>
      <c r="C115" s="215" t="s">
        <v>290</v>
      </c>
      <c r="D115" s="215" t="s">
        <v>188</v>
      </c>
      <c r="E115" s="216" t="s">
        <v>3384</v>
      </c>
      <c r="F115" s="217" t="s">
        <v>3425</v>
      </c>
      <c r="G115" s="218" t="s">
        <v>191</v>
      </c>
      <c r="H115" s="219">
        <v>17</v>
      </c>
      <c r="I115" s="220"/>
      <c r="J115" s="221">
        <f>ROUND(I115*H115,2)</f>
        <v>0</v>
      </c>
      <c r="K115" s="217" t="s">
        <v>19</v>
      </c>
      <c r="L115" s="47"/>
      <c r="M115" s="222" t="s">
        <v>19</v>
      </c>
      <c r="N115" s="223" t="s">
        <v>44</v>
      </c>
      <c r="O115" s="87"/>
      <c r="P115" s="224">
        <f>O115*H115</f>
        <v>0</v>
      </c>
      <c r="Q115" s="224">
        <v>0</v>
      </c>
      <c r="R115" s="224">
        <f>Q115*H115</f>
        <v>0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193</v>
      </c>
      <c r="AT115" s="226" t="s">
        <v>188</v>
      </c>
      <c r="AU115" s="226" t="s">
        <v>80</v>
      </c>
      <c r="AY115" s="20" t="s">
        <v>185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80</v>
      </c>
      <c r="BK115" s="227">
        <f>ROUND(I115*H115,2)</f>
        <v>0</v>
      </c>
      <c r="BL115" s="20" t="s">
        <v>193</v>
      </c>
      <c r="BM115" s="226" t="s">
        <v>3526</v>
      </c>
    </row>
    <row r="116" s="2" customFormat="1">
      <c r="A116" s="41"/>
      <c r="B116" s="42"/>
      <c r="C116" s="43"/>
      <c r="D116" s="228" t="s">
        <v>195</v>
      </c>
      <c r="E116" s="43"/>
      <c r="F116" s="229" t="s">
        <v>3425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195</v>
      </c>
      <c r="AU116" s="20" t="s">
        <v>80</v>
      </c>
    </row>
    <row r="117" s="2" customFormat="1" ht="16.5" customHeight="1">
      <c r="A117" s="41"/>
      <c r="B117" s="42"/>
      <c r="C117" s="215" t="s">
        <v>296</v>
      </c>
      <c r="D117" s="215" t="s">
        <v>188</v>
      </c>
      <c r="E117" s="216" t="s">
        <v>3388</v>
      </c>
      <c r="F117" s="217" t="s">
        <v>3427</v>
      </c>
      <c r="G117" s="218" t="s">
        <v>1436</v>
      </c>
      <c r="H117" s="219">
        <v>12</v>
      </c>
      <c r="I117" s="220"/>
      <c r="J117" s="221">
        <f>ROUND(I117*H117,2)</f>
        <v>0</v>
      </c>
      <c r="K117" s="217" t="s">
        <v>19</v>
      </c>
      <c r="L117" s="47"/>
      <c r="M117" s="222" t="s">
        <v>19</v>
      </c>
      <c r="N117" s="223" t="s">
        <v>44</v>
      </c>
      <c r="O117" s="87"/>
      <c r="P117" s="224">
        <f>O117*H117</f>
        <v>0</v>
      </c>
      <c r="Q117" s="224">
        <v>0</v>
      </c>
      <c r="R117" s="224">
        <f>Q117*H117</f>
        <v>0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193</v>
      </c>
      <c r="AT117" s="226" t="s">
        <v>188</v>
      </c>
      <c r="AU117" s="226" t="s">
        <v>80</v>
      </c>
      <c r="AY117" s="20" t="s">
        <v>185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80</v>
      </c>
      <c r="BK117" s="227">
        <f>ROUND(I117*H117,2)</f>
        <v>0</v>
      </c>
      <c r="BL117" s="20" t="s">
        <v>193</v>
      </c>
      <c r="BM117" s="226" t="s">
        <v>3527</v>
      </c>
    </row>
    <row r="118" s="2" customFormat="1">
      <c r="A118" s="41"/>
      <c r="B118" s="42"/>
      <c r="C118" s="43"/>
      <c r="D118" s="228" t="s">
        <v>195</v>
      </c>
      <c r="E118" s="43"/>
      <c r="F118" s="229" t="s">
        <v>3427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195</v>
      </c>
      <c r="AU118" s="20" t="s">
        <v>80</v>
      </c>
    </row>
    <row r="119" s="2" customFormat="1" ht="16.5" customHeight="1">
      <c r="A119" s="41"/>
      <c r="B119" s="42"/>
      <c r="C119" s="215" t="s">
        <v>280</v>
      </c>
      <c r="D119" s="215" t="s">
        <v>188</v>
      </c>
      <c r="E119" s="216" t="s">
        <v>3392</v>
      </c>
      <c r="F119" s="217" t="s">
        <v>3429</v>
      </c>
      <c r="G119" s="218" t="s">
        <v>1436</v>
      </c>
      <c r="H119" s="219">
        <v>6</v>
      </c>
      <c r="I119" s="220"/>
      <c r="J119" s="221">
        <f>ROUND(I119*H119,2)</f>
        <v>0</v>
      </c>
      <c r="K119" s="217" t="s">
        <v>19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80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3528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3429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80</v>
      </c>
    </row>
    <row r="121" s="2" customFormat="1" ht="16.5" customHeight="1">
      <c r="A121" s="41"/>
      <c r="B121" s="42"/>
      <c r="C121" s="215" t="s">
        <v>307</v>
      </c>
      <c r="D121" s="215" t="s">
        <v>188</v>
      </c>
      <c r="E121" s="216" t="s">
        <v>3394</v>
      </c>
      <c r="F121" s="217" t="s">
        <v>3431</v>
      </c>
      <c r="G121" s="218" t="s">
        <v>234</v>
      </c>
      <c r="H121" s="219">
        <v>1</v>
      </c>
      <c r="I121" s="220"/>
      <c r="J121" s="221">
        <f>ROUND(I121*H121,2)</f>
        <v>0</v>
      </c>
      <c r="K121" s="217" t="s">
        <v>19</v>
      </c>
      <c r="L121" s="47"/>
      <c r="M121" s="222" t="s">
        <v>19</v>
      </c>
      <c r="N121" s="223" t="s">
        <v>44</v>
      </c>
      <c r="O121" s="87"/>
      <c r="P121" s="224">
        <f>O121*H121</f>
        <v>0</v>
      </c>
      <c r="Q121" s="224">
        <v>0</v>
      </c>
      <c r="R121" s="224">
        <f>Q121*H121</f>
        <v>0</v>
      </c>
      <c r="S121" s="224">
        <v>0</v>
      </c>
      <c r="T121" s="225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6" t="s">
        <v>193</v>
      </c>
      <c r="AT121" s="226" t="s">
        <v>188</v>
      </c>
      <c r="AU121" s="226" t="s">
        <v>80</v>
      </c>
      <c r="AY121" s="20" t="s">
        <v>185</v>
      </c>
      <c r="BE121" s="227">
        <f>IF(N121="základní",J121,0)</f>
        <v>0</v>
      </c>
      <c r="BF121" s="227">
        <f>IF(N121="snížená",J121,0)</f>
        <v>0</v>
      </c>
      <c r="BG121" s="227">
        <f>IF(N121="zákl. přenesená",J121,0)</f>
        <v>0</v>
      </c>
      <c r="BH121" s="227">
        <f>IF(N121="sníž. přenesená",J121,0)</f>
        <v>0</v>
      </c>
      <c r="BI121" s="227">
        <f>IF(N121="nulová",J121,0)</f>
        <v>0</v>
      </c>
      <c r="BJ121" s="20" t="s">
        <v>80</v>
      </c>
      <c r="BK121" s="227">
        <f>ROUND(I121*H121,2)</f>
        <v>0</v>
      </c>
      <c r="BL121" s="20" t="s">
        <v>193</v>
      </c>
      <c r="BM121" s="226" t="s">
        <v>3529</v>
      </c>
    </row>
    <row r="122" s="2" customFormat="1">
      <c r="A122" s="41"/>
      <c r="B122" s="42"/>
      <c r="C122" s="43"/>
      <c r="D122" s="228" t="s">
        <v>195</v>
      </c>
      <c r="E122" s="43"/>
      <c r="F122" s="229" t="s">
        <v>3431</v>
      </c>
      <c r="G122" s="43"/>
      <c r="H122" s="43"/>
      <c r="I122" s="230"/>
      <c r="J122" s="43"/>
      <c r="K122" s="43"/>
      <c r="L122" s="47"/>
      <c r="M122" s="231"/>
      <c r="N122" s="232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195</v>
      </c>
      <c r="AU122" s="20" t="s">
        <v>80</v>
      </c>
    </row>
    <row r="123" s="2" customFormat="1" ht="16.5" customHeight="1">
      <c r="A123" s="41"/>
      <c r="B123" s="42"/>
      <c r="C123" s="215" t="s">
        <v>313</v>
      </c>
      <c r="D123" s="215" t="s">
        <v>188</v>
      </c>
      <c r="E123" s="216" t="s">
        <v>3400</v>
      </c>
      <c r="F123" s="217" t="s">
        <v>3433</v>
      </c>
      <c r="G123" s="218" t="s">
        <v>2794</v>
      </c>
      <c r="H123" s="219">
        <v>125</v>
      </c>
      <c r="I123" s="220"/>
      <c r="J123" s="221">
        <f>ROUND(I123*H123,2)</f>
        <v>0</v>
      </c>
      <c r="K123" s="217" t="s">
        <v>19</v>
      </c>
      <c r="L123" s="47"/>
      <c r="M123" s="222" t="s">
        <v>19</v>
      </c>
      <c r="N123" s="223" t="s">
        <v>44</v>
      </c>
      <c r="O123" s="87"/>
      <c r="P123" s="224">
        <f>O123*H123</f>
        <v>0</v>
      </c>
      <c r="Q123" s="224">
        <v>0</v>
      </c>
      <c r="R123" s="224">
        <f>Q123*H123</f>
        <v>0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193</v>
      </c>
      <c r="AT123" s="226" t="s">
        <v>188</v>
      </c>
      <c r="AU123" s="226" t="s">
        <v>80</v>
      </c>
      <c r="AY123" s="20" t="s">
        <v>185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80</v>
      </c>
      <c r="BK123" s="227">
        <f>ROUND(I123*H123,2)</f>
        <v>0</v>
      </c>
      <c r="BL123" s="20" t="s">
        <v>193</v>
      </c>
      <c r="BM123" s="226" t="s">
        <v>3530</v>
      </c>
    </row>
    <row r="124" s="2" customFormat="1">
      <c r="A124" s="41"/>
      <c r="B124" s="42"/>
      <c r="C124" s="43"/>
      <c r="D124" s="228" t="s">
        <v>195</v>
      </c>
      <c r="E124" s="43"/>
      <c r="F124" s="229" t="s">
        <v>3433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195</v>
      </c>
      <c r="AU124" s="20" t="s">
        <v>80</v>
      </c>
    </row>
    <row r="125" s="2" customFormat="1" ht="16.5" customHeight="1">
      <c r="A125" s="41"/>
      <c r="B125" s="42"/>
      <c r="C125" s="215" t="s">
        <v>319</v>
      </c>
      <c r="D125" s="215" t="s">
        <v>188</v>
      </c>
      <c r="E125" s="216" t="s">
        <v>3531</v>
      </c>
      <c r="F125" s="217" t="s">
        <v>1464</v>
      </c>
      <c r="G125" s="218" t="s">
        <v>672</v>
      </c>
      <c r="H125" s="281"/>
      <c r="I125" s="220"/>
      <c r="J125" s="221">
        <f>ROUND(I125*H125,2)</f>
        <v>0</v>
      </c>
      <c r="K125" s="217" t="s">
        <v>19</v>
      </c>
      <c r="L125" s="47"/>
      <c r="M125" s="222" t="s">
        <v>19</v>
      </c>
      <c r="N125" s="223" t="s">
        <v>44</v>
      </c>
      <c r="O125" s="87"/>
      <c r="P125" s="224">
        <f>O125*H125</f>
        <v>0</v>
      </c>
      <c r="Q125" s="224">
        <v>0</v>
      </c>
      <c r="R125" s="224">
        <f>Q125*H125</f>
        <v>0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193</v>
      </c>
      <c r="AT125" s="226" t="s">
        <v>188</v>
      </c>
      <c r="AU125" s="226" t="s">
        <v>80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3532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1464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80</v>
      </c>
    </row>
    <row r="127" s="2" customFormat="1" ht="16.5" customHeight="1">
      <c r="A127" s="41"/>
      <c r="B127" s="42"/>
      <c r="C127" s="215" t="s">
        <v>328</v>
      </c>
      <c r="D127" s="215" t="s">
        <v>188</v>
      </c>
      <c r="E127" s="216" t="s">
        <v>3533</v>
      </c>
      <c r="F127" s="217" t="s">
        <v>1467</v>
      </c>
      <c r="G127" s="218" t="s">
        <v>672</v>
      </c>
      <c r="H127" s="281"/>
      <c r="I127" s="220"/>
      <c r="J127" s="221">
        <f>ROUND(I127*H127,2)</f>
        <v>0</v>
      </c>
      <c r="K127" s="217" t="s">
        <v>19</v>
      </c>
      <c r="L127" s="47"/>
      <c r="M127" s="222" t="s">
        <v>19</v>
      </c>
      <c r="N127" s="223" t="s">
        <v>44</v>
      </c>
      <c r="O127" s="87"/>
      <c r="P127" s="224">
        <f>O127*H127</f>
        <v>0</v>
      </c>
      <c r="Q127" s="224">
        <v>0</v>
      </c>
      <c r="R127" s="224">
        <f>Q127*H127</f>
        <v>0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193</v>
      </c>
      <c r="AT127" s="226" t="s">
        <v>188</v>
      </c>
      <c r="AU127" s="226" t="s">
        <v>80</v>
      </c>
      <c r="AY127" s="20" t="s">
        <v>185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80</v>
      </c>
      <c r="BK127" s="227">
        <f>ROUND(I127*H127,2)</f>
        <v>0</v>
      </c>
      <c r="BL127" s="20" t="s">
        <v>193</v>
      </c>
      <c r="BM127" s="226" t="s">
        <v>3534</v>
      </c>
    </row>
    <row r="128" s="2" customFormat="1">
      <c r="A128" s="41"/>
      <c r="B128" s="42"/>
      <c r="C128" s="43"/>
      <c r="D128" s="228" t="s">
        <v>195</v>
      </c>
      <c r="E128" s="43"/>
      <c r="F128" s="229" t="s">
        <v>1469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195</v>
      </c>
      <c r="AU128" s="20" t="s">
        <v>80</v>
      </c>
    </row>
    <row r="129" s="2" customFormat="1" ht="16.5" customHeight="1">
      <c r="A129" s="41"/>
      <c r="B129" s="42"/>
      <c r="C129" s="215" t="s">
        <v>7</v>
      </c>
      <c r="D129" s="215" t="s">
        <v>188</v>
      </c>
      <c r="E129" s="216" t="s">
        <v>3535</v>
      </c>
      <c r="F129" s="217" t="s">
        <v>1471</v>
      </c>
      <c r="G129" s="218" t="s">
        <v>672</v>
      </c>
      <c r="H129" s="281"/>
      <c r="I129" s="220"/>
      <c r="J129" s="221">
        <f>ROUND(I129*H129,2)</f>
        <v>0</v>
      </c>
      <c r="K129" s="217" t="s">
        <v>19</v>
      </c>
      <c r="L129" s="47"/>
      <c r="M129" s="222" t="s">
        <v>19</v>
      </c>
      <c r="N129" s="223" t="s">
        <v>44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193</v>
      </c>
      <c r="AT129" s="226" t="s">
        <v>188</v>
      </c>
      <c r="AU129" s="226" t="s">
        <v>80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3536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1471</v>
      </c>
      <c r="G130" s="43"/>
      <c r="H130" s="43"/>
      <c r="I130" s="230"/>
      <c r="J130" s="43"/>
      <c r="K130" s="43"/>
      <c r="L130" s="47"/>
      <c r="M130" s="282"/>
      <c r="N130" s="283"/>
      <c r="O130" s="284"/>
      <c r="P130" s="284"/>
      <c r="Q130" s="284"/>
      <c r="R130" s="284"/>
      <c r="S130" s="284"/>
      <c r="T130" s="285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80</v>
      </c>
    </row>
    <row r="131" s="2" customFormat="1" ht="6.96" customHeight="1">
      <c r="A131" s="41"/>
      <c r="B131" s="62"/>
      <c r="C131" s="63"/>
      <c r="D131" s="63"/>
      <c r="E131" s="63"/>
      <c r="F131" s="63"/>
      <c r="G131" s="63"/>
      <c r="H131" s="63"/>
      <c r="I131" s="63"/>
      <c r="J131" s="63"/>
      <c r="K131" s="63"/>
      <c r="L131" s="47"/>
      <c r="M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</row>
  </sheetData>
  <sheetProtection sheet="1" autoFilter="0" formatColumns="0" formatRows="0" objects="1" scenarios="1" spinCount="100000" saltValue="Tc6JkgIP8t6O4hGkmm5QoqfQIRAdXbxzmu2pN5GyWfpnX6NnkoAvkgu5CA6B88msW701/RlxuQKFRCa4lnkceQ==" hashValue="Nm2aZrqnTXzpF9LYjn9vK29p0qspv8tF5PIjChSMJ19rlh5NBZgLAbU9FVTOfVAyAwj/zGi87H069eXHyB9u1A==" algorithmName="SHA-512" password="CC35"/>
  <autoFilter ref="C85:K130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118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1517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3537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ROUND(J86,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ROUND((SUM(BE86:BE124)),  2)</f>
        <v>0</v>
      </c>
      <c r="G35" s="41"/>
      <c r="H35" s="41"/>
      <c r="I35" s="160">
        <v>0.20999999999999999</v>
      </c>
      <c r="J35" s="159">
        <f>ROUND(((SUM(BE86:BE124))*I35),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ROUND((SUM(BF86:BF124)),  2)</f>
        <v>0</v>
      </c>
      <c r="G36" s="41"/>
      <c r="H36" s="41"/>
      <c r="I36" s="160">
        <v>0.12</v>
      </c>
      <c r="J36" s="159">
        <f>ROUND(((SUM(BF86:BF124))*I36),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ROUND((SUM(BG86:BG124)),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ROUND((SUM(BH86:BH124)),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ROUND((SUM(BI86:BI124)),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1517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05c - VZT - Kuchyně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J86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3538</v>
      </c>
      <c r="E64" s="180"/>
      <c r="F64" s="180"/>
      <c r="G64" s="180"/>
      <c r="H64" s="180"/>
      <c r="I64" s="180"/>
      <c r="J64" s="181">
        <f>J87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1"/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147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6.96" customHeight="1">
      <c r="A66" s="41"/>
      <c r="B66" s="62"/>
      <c r="C66" s="63"/>
      <c r="D66" s="63"/>
      <c r="E66" s="63"/>
      <c r="F66" s="63"/>
      <c r="G66" s="63"/>
      <c r="H66" s="63"/>
      <c r="I66" s="63"/>
      <c r="J66" s="63"/>
      <c r="K66" s="63"/>
      <c r="L66" s="14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70" s="2" customFormat="1" ht="6.96" customHeight="1">
      <c r="A70" s="41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24.96" customHeight="1">
      <c r="A71" s="41"/>
      <c r="B71" s="42"/>
      <c r="C71" s="26" t="s">
        <v>170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16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172" t="str">
        <f>E7</f>
        <v>PŘÍSTAVBA A STAVEBNÍ ÚPRAVY ŠATEN SK VĚTROVY</v>
      </c>
      <c r="F74" s="35"/>
      <c r="G74" s="35"/>
      <c r="H74" s="35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1" customFormat="1" ht="12" customHeight="1">
      <c r="B75" s="24"/>
      <c r="C75" s="35" t="s">
        <v>149</v>
      </c>
      <c r="D75" s="25"/>
      <c r="E75" s="25"/>
      <c r="F75" s="25"/>
      <c r="G75" s="25"/>
      <c r="H75" s="25"/>
      <c r="I75" s="25"/>
      <c r="J75" s="25"/>
      <c r="K75" s="25"/>
      <c r="L75" s="23"/>
    </row>
    <row r="76" s="2" customFormat="1" ht="16.5" customHeight="1">
      <c r="A76" s="41"/>
      <c r="B76" s="42"/>
      <c r="C76" s="43"/>
      <c r="D76" s="43"/>
      <c r="E76" s="172" t="s">
        <v>1517</v>
      </c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151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72" t="str">
        <f>E11</f>
        <v>05c - VZT - Kuchyně</v>
      </c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21</v>
      </c>
      <c r="D80" s="43"/>
      <c r="E80" s="43"/>
      <c r="F80" s="30" t="str">
        <f>F14</f>
        <v xml:space="preserve"> </v>
      </c>
      <c r="G80" s="43"/>
      <c r="H80" s="43"/>
      <c r="I80" s="35" t="s">
        <v>23</v>
      </c>
      <c r="J80" s="75" t="str">
        <f>IF(J14="","",J14)</f>
        <v>23. 10. 2025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25</v>
      </c>
      <c r="D82" s="43"/>
      <c r="E82" s="43"/>
      <c r="F82" s="30" t="str">
        <f>E17</f>
        <v xml:space="preserve"> </v>
      </c>
      <c r="G82" s="43"/>
      <c r="H82" s="43"/>
      <c r="I82" s="35" t="s">
        <v>31</v>
      </c>
      <c r="J82" s="39" t="str">
        <f>E23</f>
        <v xml:space="preserve"> </v>
      </c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29</v>
      </c>
      <c r="D83" s="43"/>
      <c r="E83" s="43"/>
      <c r="F83" s="30" t="str">
        <f>IF(E20="","",E20)</f>
        <v>Vyplň údaj</v>
      </c>
      <c r="G83" s="43"/>
      <c r="H83" s="43"/>
      <c r="I83" s="35" t="s">
        <v>35</v>
      </c>
      <c r="J83" s="39" t="str">
        <f>E26</f>
        <v xml:space="preserve"> 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0.32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1" customFormat="1" ht="29.28" customHeight="1">
      <c r="A85" s="188"/>
      <c r="B85" s="189"/>
      <c r="C85" s="190" t="s">
        <v>171</v>
      </c>
      <c r="D85" s="191" t="s">
        <v>58</v>
      </c>
      <c r="E85" s="191" t="s">
        <v>54</v>
      </c>
      <c r="F85" s="191" t="s">
        <v>55</v>
      </c>
      <c r="G85" s="191" t="s">
        <v>172</v>
      </c>
      <c r="H85" s="191" t="s">
        <v>173</v>
      </c>
      <c r="I85" s="191" t="s">
        <v>174</v>
      </c>
      <c r="J85" s="191" t="s">
        <v>155</v>
      </c>
      <c r="K85" s="192" t="s">
        <v>175</v>
      </c>
      <c r="L85" s="193"/>
      <c r="M85" s="95" t="s">
        <v>19</v>
      </c>
      <c r="N85" s="96" t="s">
        <v>43</v>
      </c>
      <c r="O85" s="96" t="s">
        <v>176</v>
      </c>
      <c r="P85" s="96" t="s">
        <v>177</v>
      </c>
      <c r="Q85" s="96" t="s">
        <v>178</v>
      </c>
      <c r="R85" s="96" t="s">
        <v>179</v>
      </c>
      <c r="S85" s="96" t="s">
        <v>180</v>
      </c>
      <c r="T85" s="97" t="s">
        <v>181</v>
      </c>
      <c r="U85" s="188"/>
      <c r="V85" s="188"/>
      <c r="W85" s="188"/>
      <c r="X85" s="188"/>
      <c r="Y85" s="188"/>
      <c r="Z85" s="188"/>
      <c r="AA85" s="188"/>
      <c r="AB85" s="188"/>
      <c r="AC85" s="188"/>
      <c r="AD85" s="188"/>
      <c r="AE85" s="188"/>
    </row>
    <row r="86" s="2" customFormat="1" ht="22.8" customHeight="1">
      <c r="A86" s="41"/>
      <c r="B86" s="42"/>
      <c r="C86" s="102" t="s">
        <v>182</v>
      </c>
      <c r="D86" s="43"/>
      <c r="E86" s="43"/>
      <c r="F86" s="43"/>
      <c r="G86" s="43"/>
      <c r="H86" s="43"/>
      <c r="I86" s="43"/>
      <c r="J86" s="194">
        <f>BK86</f>
        <v>0</v>
      </c>
      <c r="K86" s="43"/>
      <c r="L86" s="47"/>
      <c r="M86" s="98"/>
      <c r="N86" s="195"/>
      <c r="O86" s="99"/>
      <c r="P86" s="196">
        <f>P87</f>
        <v>0</v>
      </c>
      <c r="Q86" s="99"/>
      <c r="R86" s="196">
        <f>R87</f>
        <v>0</v>
      </c>
      <c r="S86" s="99"/>
      <c r="T86" s="197">
        <f>T87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0" t="s">
        <v>72</v>
      </c>
      <c r="AU86" s="20" t="s">
        <v>156</v>
      </c>
      <c r="BK86" s="198">
        <f>BK87</f>
        <v>0</v>
      </c>
    </row>
    <row r="87" s="12" customFormat="1" ht="25.92" customHeight="1">
      <c r="A87" s="12"/>
      <c r="B87" s="199"/>
      <c r="C87" s="200"/>
      <c r="D87" s="201" t="s">
        <v>72</v>
      </c>
      <c r="E87" s="202" t="s">
        <v>1390</v>
      </c>
      <c r="F87" s="202" t="s">
        <v>3539</v>
      </c>
      <c r="G87" s="200"/>
      <c r="H87" s="200"/>
      <c r="I87" s="203"/>
      <c r="J87" s="204">
        <f>BK87</f>
        <v>0</v>
      </c>
      <c r="K87" s="200"/>
      <c r="L87" s="205"/>
      <c r="M87" s="206"/>
      <c r="N87" s="207"/>
      <c r="O87" s="207"/>
      <c r="P87" s="208">
        <f>SUM(P88:P124)</f>
        <v>0</v>
      </c>
      <c r="Q87" s="207"/>
      <c r="R87" s="208">
        <f>SUM(R88:R124)</f>
        <v>0</v>
      </c>
      <c r="S87" s="207"/>
      <c r="T87" s="209">
        <f>SUM(T88:T124)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10" t="s">
        <v>80</v>
      </c>
      <c r="AT87" s="211" t="s">
        <v>72</v>
      </c>
      <c r="AU87" s="211" t="s">
        <v>73</v>
      </c>
      <c r="AY87" s="210" t="s">
        <v>185</v>
      </c>
      <c r="BK87" s="212">
        <f>SUM(BK88:BK124)</f>
        <v>0</v>
      </c>
    </row>
    <row r="88" s="2" customFormat="1" ht="16.5" customHeight="1">
      <c r="A88" s="41"/>
      <c r="B88" s="42"/>
      <c r="C88" s="215" t="s">
        <v>284</v>
      </c>
      <c r="D88" s="215" t="s">
        <v>188</v>
      </c>
      <c r="E88" s="216" t="s">
        <v>1431</v>
      </c>
      <c r="F88" s="217" t="s">
        <v>1432</v>
      </c>
      <c r="G88" s="218" t="s">
        <v>191</v>
      </c>
      <c r="H88" s="219">
        <v>5</v>
      </c>
      <c r="I88" s="220"/>
      <c r="J88" s="221">
        <f>ROUND(I88*H88,2)</f>
        <v>0</v>
      </c>
      <c r="K88" s="217" t="s">
        <v>19</v>
      </c>
      <c r="L88" s="47"/>
      <c r="M88" s="222" t="s">
        <v>19</v>
      </c>
      <c r="N88" s="223" t="s">
        <v>44</v>
      </c>
      <c r="O88" s="87"/>
      <c r="P88" s="224">
        <f>O88*H88</f>
        <v>0</v>
      </c>
      <c r="Q88" s="224">
        <v>0</v>
      </c>
      <c r="R88" s="224">
        <f>Q88*H88</f>
        <v>0</v>
      </c>
      <c r="S88" s="224">
        <v>0</v>
      </c>
      <c r="T88" s="225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26" t="s">
        <v>193</v>
      </c>
      <c r="AT88" s="226" t="s">
        <v>188</v>
      </c>
      <c r="AU88" s="226" t="s">
        <v>80</v>
      </c>
      <c r="AY88" s="20" t="s">
        <v>185</v>
      </c>
      <c r="BE88" s="227">
        <f>IF(N88="základní",J88,0)</f>
        <v>0</v>
      </c>
      <c r="BF88" s="227">
        <f>IF(N88="snížená",J88,0)</f>
        <v>0</v>
      </c>
      <c r="BG88" s="227">
        <f>IF(N88="zákl. přenesená",J88,0)</f>
        <v>0</v>
      </c>
      <c r="BH88" s="227">
        <f>IF(N88="sníž. přenesená",J88,0)</f>
        <v>0</v>
      </c>
      <c r="BI88" s="227">
        <f>IF(N88="nulová",J88,0)</f>
        <v>0</v>
      </c>
      <c r="BJ88" s="20" t="s">
        <v>80</v>
      </c>
      <c r="BK88" s="227">
        <f>ROUND(I88*H88,2)</f>
        <v>0</v>
      </c>
      <c r="BL88" s="20" t="s">
        <v>193</v>
      </c>
      <c r="BM88" s="226" t="s">
        <v>3540</v>
      </c>
    </row>
    <row r="89" s="2" customFormat="1">
      <c r="A89" s="41"/>
      <c r="B89" s="42"/>
      <c r="C89" s="43"/>
      <c r="D89" s="228" t="s">
        <v>195</v>
      </c>
      <c r="E89" s="43"/>
      <c r="F89" s="229" t="s">
        <v>1432</v>
      </c>
      <c r="G89" s="43"/>
      <c r="H89" s="43"/>
      <c r="I89" s="230"/>
      <c r="J89" s="43"/>
      <c r="K89" s="43"/>
      <c r="L89" s="47"/>
      <c r="M89" s="231"/>
      <c r="N89" s="232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195</v>
      </c>
      <c r="AU89" s="20" t="s">
        <v>80</v>
      </c>
    </row>
    <row r="90" s="2" customFormat="1" ht="16.5" customHeight="1">
      <c r="A90" s="41"/>
      <c r="B90" s="42"/>
      <c r="C90" s="215" t="s">
        <v>80</v>
      </c>
      <c r="D90" s="215" t="s">
        <v>188</v>
      </c>
      <c r="E90" s="216" t="s">
        <v>3541</v>
      </c>
      <c r="F90" s="217" t="s">
        <v>3542</v>
      </c>
      <c r="G90" s="218" t="s">
        <v>3409</v>
      </c>
      <c r="H90" s="219">
        <v>1</v>
      </c>
      <c r="I90" s="220"/>
      <c r="J90" s="221">
        <f>ROUND(I90*H90,2)</f>
        <v>0</v>
      </c>
      <c r="K90" s="217" t="s">
        <v>19</v>
      </c>
      <c r="L90" s="47"/>
      <c r="M90" s="222" t="s">
        <v>19</v>
      </c>
      <c r="N90" s="223" t="s">
        <v>44</v>
      </c>
      <c r="O90" s="87"/>
      <c r="P90" s="224">
        <f>O90*H90</f>
        <v>0</v>
      </c>
      <c r="Q90" s="224">
        <v>0</v>
      </c>
      <c r="R90" s="224">
        <f>Q90*H90</f>
        <v>0</v>
      </c>
      <c r="S90" s="224">
        <v>0</v>
      </c>
      <c r="T90" s="225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6" t="s">
        <v>193</v>
      </c>
      <c r="AT90" s="226" t="s">
        <v>188</v>
      </c>
      <c r="AU90" s="226" t="s">
        <v>80</v>
      </c>
      <c r="AY90" s="20" t="s">
        <v>185</v>
      </c>
      <c r="BE90" s="227">
        <f>IF(N90="základní",J90,0)</f>
        <v>0</v>
      </c>
      <c r="BF90" s="227">
        <f>IF(N90="snížená",J90,0)</f>
        <v>0</v>
      </c>
      <c r="BG90" s="227">
        <f>IF(N90="zákl. přenesená",J90,0)</f>
        <v>0</v>
      </c>
      <c r="BH90" s="227">
        <f>IF(N90="sníž. přenesená",J90,0)</f>
        <v>0</v>
      </c>
      <c r="BI90" s="227">
        <f>IF(N90="nulová",J90,0)</f>
        <v>0</v>
      </c>
      <c r="BJ90" s="20" t="s">
        <v>80</v>
      </c>
      <c r="BK90" s="227">
        <f>ROUND(I90*H90,2)</f>
        <v>0</v>
      </c>
      <c r="BL90" s="20" t="s">
        <v>193</v>
      </c>
      <c r="BM90" s="226" t="s">
        <v>3543</v>
      </c>
    </row>
    <row r="91" s="2" customFormat="1">
      <c r="A91" s="41"/>
      <c r="B91" s="42"/>
      <c r="C91" s="43"/>
      <c r="D91" s="228" t="s">
        <v>195</v>
      </c>
      <c r="E91" s="43"/>
      <c r="F91" s="229" t="s">
        <v>3542</v>
      </c>
      <c r="G91" s="43"/>
      <c r="H91" s="43"/>
      <c r="I91" s="230"/>
      <c r="J91" s="43"/>
      <c r="K91" s="43"/>
      <c r="L91" s="47"/>
      <c r="M91" s="231"/>
      <c r="N91" s="232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195</v>
      </c>
      <c r="AU91" s="20" t="s">
        <v>80</v>
      </c>
    </row>
    <row r="92" s="2" customFormat="1">
      <c r="A92" s="41"/>
      <c r="B92" s="42"/>
      <c r="C92" s="43"/>
      <c r="D92" s="228" t="s">
        <v>264</v>
      </c>
      <c r="E92" s="43"/>
      <c r="F92" s="267" t="s">
        <v>3544</v>
      </c>
      <c r="G92" s="43"/>
      <c r="H92" s="43"/>
      <c r="I92" s="230"/>
      <c r="J92" s="43"/>
      <c r="K92" s="43"/>
      <c r="L92" s="47"/>
      <c r="M92" s="231"/>
      <c r="N92" s="232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264</v>
      </c>
      <c r="AU92" s="20" t="s">
        <v>80</v>
      </c>
    </row>
    <row r="93" s="2" customFormat="1" ht="16.5" customHeight="1">
      <c r="A93" s="41"/>
      <c r="B93" s="42"/>
      <c r="C93" s="215" t="s">
        <v>82</v>
      </c>
      <c r="D93" s="215" t="s">
        <v>188</v>
      </c>
      <c r="E93" s="216" t="s">
        <v>3545</v>
      </c>
      <c r="F93" s="217" t="s">
        <v>3546</v>
      </c>
      <c r="G93" s="218" t="s">
        <v>234</v>
      </c>
      <c r="H93" s="219">
        <v>4</v>
      </c>
      <c r="I93" s="220"/>
      <c r="J93" s="221">
        <f>ROUND(I93*H93,2)</f>
        <v>0</v>
      </c>
      <c r="K93" s="217" t="s">
        <v>19</v>
      </c>
      <c r="L93" s="47"/>
      <c r="M93" s="222" t="s">
        <v>19</v>
      </c>
      <c r="N93" s="223" t="s">
        <v>44</v>
      </c>
      <c r="O93" s="87"/>
      <c r="P93" s="224">
        <f>O93*H93</f>
        <v>0</v>
      </c>
      <c r="Q93" s="224">
        <v>0</v>
      </c>
      <c r="R93" s="224">
        <f>Q93*H93</f>
        <v>0</v>
      </c>
      <c r="S93" s="224">
        <v>0</v>
      </c>
      <c r="T93" s="225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226" t="s">
        <v>193</v>
      </c>
      <c r="AT93" s="226" t="s">
        <v>188</v>
      </c>
      <c r="AU93" s="226" t="s">
        <v>80</v>
      </c>
      <c r="AY93" s="20" t="s">
        <v>185</v>
      </c>
      <c r="BE93" s="227">
        <f>IF(N93="základní",J93,0)</f>
        <v>0</v>
      </c>
      <c r="BF93" s="227">
        <f>IF(N93="snížená",J93,0)</f>
        <v>0</v>
      </c>
      <c r="BG93" s="227">
        <f>IF(N93="zákl. přenesená",J93,0)</f>
        <v>0</v>
      </c>
      <c r="BH93" s="227">
        <f>IF(N93="sníž. přenesená",J93,0)</f>
        <v>0</v>
      </c>
      <c r="BI93" s="227">
        <f>IF(N93="nulová",J93,0)</f>
        <v>0</v>
      </c>
      <c r="BJ93" s="20" t="s">
        <v>80</v>
      </c>
      <c r="BK93" s="227">
        <f>ROUND(I93*H93,2)</f>
        <v>0</v>
      </c>
      <c r="BL93" s="20" t="s">
        <v>193</v>
      </c>
      <c r="BM93" s="226" t="s">
        <v>3547</v>
      </c>
    </row>
    <row r="94" s="2" customFormat="1">
      <c r="A94" s="41"/>
      <c r="B94" s="42"/>
      <c r="C94" s="43"/>
      <c r="D94" s="228" t="s">
        <v>195</v>
      </c>
      <c r="E94" s="43"/>
      <c r="F94" s="229" t="s">
        <v>3546</v>
      </c>
      <c r="G94" s="43"/>
      <c r="H94" s="43"/>
      <c r="I94" s="230"/>
      <c r="J94" s="43"/>
      <c r="K94" s="43"/>
      <c r="L94" s="47"/>
      <c r="M94" s="231"/>
      <c r="N94" s="232"/>
      <c r="O94" s="87"/>
      <c r="P94" s="87"/>
      <c r="Q94" s="87"/>
      <c r="R94" s="87"/>
      <c r="S94" s="87"/>
      <c r="T94" s="88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195</v>
      </c>
      <c r="AU94" s="20" t="s">
        <v>80</v>
      </c>
    </row>
    <row r="95" s="2" customFormat="1" ht="16.5" customHeight="1">
      <c r="A95" s="41"/>
      <c r="B95" s="42"/>
      <c r="C95" s="215" t="s">
        <v>209</v>
      </c>
      <c r="D95" s="215" t="s">
        <v>188</v>
      </c>
      <c r="E95" s="216" t="s">
        <v>3548</v>
      </c>
      <c r="F95" s="217" t="s">
        <v>3549</v>
      </c>
      <c r="G95" s="218" t="s">
        <v>3409</v>
      </c>
      <c r="H95" s="219">
        <v>1</v>
      </c>
      <c r="I95" s="220"/>
      <c r="J95" s="221">
        <f>ROUND(I95*H95,2)</f>
        <v>0</v>
      </c>
      <c r="K95" s="217" t="s">
        <v>19</v>
      </c>
      <c r="L95" s="47"/>
      <c r="M95" s="222" t="s">
        <v>19</v>
      </c>
      <c r="N95" s="223" t="s">
        <v>44</v>
      </c>
      <c r="O95" s="87"/>
      <c r="P95" s="224">
        <f>O95*H95</f>
        <v>0</v>
      </c>
      <c r="Q95" s="224">
        <v>0</v>
      </c>
      <c r="R95" s="224">
        <f>Q95*H95</f>
        <v>0</v>
      </c>
      <c r="S95" s="224">
        <v>0</v>
      </c>
      <c r="T95" s="225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6" t="s">
        <v>193</v>
      </c>
      <c r="AT95" s="226" t="s">
        <v>188</v>
      </c>
      <c r="AU95" s="226" t="s">
        <v>80</v>
      </c>
      <c r="AY95" s="20" t="s">
        <v>185</v>
      </c>
      <c r="BE95" s="227">
        <f>IF(N95="základní",J95,0)</f>
        <v>0</v>
      </c>
      <c r="BF95" s="227">
        <f>IF(N95="snížená",J95,0)</f>
        <v>0</v>
      </c>
      <c r="BG95" s="227">
        <f>IF(N95="zákl. přenesená",J95,0)</f>
        <v>0</v>
      </c>
      <c r="BH95" s="227">
        <f>IF(N95="sníž. přenesená",J95,0)</f>
        <v>0</v>
      </c>
      <c r="BI95" s="227">
        <f>IF(N95="nulová",J95,0)</f>
        <v>0</v>
      </c>
      <c r="BJ95" s="20" t="s">
        <v>80</v>
      </c>
      <c r="BK95" s="227">
        <f>ROUND(I95*H95,2)</f>
        <v>0</v>
      </c>
      <c r="BL95" s="20" t="s">
        <v>193</v>
      </c>
      <c r="BM95" s="226" t="s">
        <v>3550</v>
      </c>
    </row>
    <row r="96" s="2" customFormat="1">
      <c r="A96" s="41"/>
      <c r="B96" s="42"/>
      <c r="C96" s="43"/>
      <c r="D96" s="228" t="s">
        <v>195</v>
      </c>
      <c r="E96" s="43"/>
      <c r="F96" s="229" t="s">
        <v>3549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195</v>
      </c>
      <c r="AU96" s="20" t="s">
        <v>80</v>
      </c>
    </row>
    <row r="97" s="2" customFormat="1" ht="16.5" customHeight="1">
      <c r="A97" s="41"/>
      <c r="B97" s="42"/>
      <c r="C97" s="215" t="s">
        <v>193</v>
      </c>
      <c r="D97" s="215" t="s">
        <v>188</v>
      </c>
      <c r="E97" s="216" t="s">
        <v>3551</v>
      </c>
      <c r="F97" s="217" t="s">
        <v>3552</v>
      </c>
      <c r="G97" s="218" t="s">
        <v>234</v>
      </c>
      <c r="H97" s="219">
        <v>1</v>
      </c>
      <c r="I97" s="220"/>
      <c r="J97" s="221">
        <f>ROUND(I97*H97,2)</f>
        <v>0</v>
      </c>
      <c r="K97" s="217" t="s">
        <v>19</v>
      </c>
      <c r="L97" s="47"/>
      <c r="M97" s="222" t="s">
        <v>19</v>
      </c>
      <c r="N97" s="223" t="s">
        <v>44</v>
      </c>
      <c r="O97" s="87"/>
      <c r="P97" s="224">
        <f>O97*H97</f>
        <v>0</v>
      </c>
      <c r="Q97" s="224">
        <v>0</v>
      </c>
      <c r="R97" s="224">
        <f>Q97*H97</f>
        <v>0</v>
      </c>
      <c r="S97" s="224">
        <v>0</v>
      </c>
      <c r="T97" s="225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6" t="s">
        <v>193</v>
      </c>
      <c r="AT97" s="226" t="s">
        <v>188</v>
      </c>
      <c r="AU97" s="226" t="s">
        <v>80</v>
      </c>
      <c r="AY97" s="20" t="s">
        <v>185</v>
      </c>
      <c r="BE97" s="227">
        <f>IF(N97="základní",J97,0)</f>
        <v>0</v>
      </c>
      <c r="BF97" s="227">
        <f>IF(N97="snížená",J97,0)</f>
        <v>0</v>
      </c>
      <c r="BG97" s="227">
        <f>IF(N97="zákl. přenesená",J97,0)</f>
        <v>0</v>
      </c>
      <c r="BH97" s="227">
        <f>IF(N97="sníž. přenesená",J97,0)</f>
        <v>0</v>
      </c>
      <c r="BI97" s="227">
        <f>IF(N97="nulová",J97,0)</f>
        <v>0</v>
      </c>
      <c r="BJ97" s="20" t="s">
        <v>80</v>
      </c>
      <c r="BK97" s="227">
        <f>ROUND(I97*H97,2)</f>
        <v>0</v>
      </c>
      <c r="BL97" s="20" t="s">
        <v>193</v>
      </c>
      <c r="BM97" s="226" t="s">
        <v>3553</v>
      </c>
    </row>
    <row r="98" s="2" customFormat="1">
      <c r="A98" s="41"/>
      <c r="B98" s="42"/>
      <c r="C98" s="43"/>
      <c r="D98" s="228" t="s">
        <v>195</v>
      </c>
      <c r="E98" s="43"/>
      <c r="F98" s="229" t="s">
        <v>3552</v>
      </c>
      <c r="G98" s="43"/>
      <c r="H98" s="43"/>
      <c r="I98" s="230"/>
      <c r="J98" s="43"/>
      <c r="K98" s="43"/>
      <c r="L98" s="47"/>
      <c r="M98" s="231"/>
      <c r="N98" s="232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195</v>
      </c>
      <c r="AU98" s="20" t="s">
        <v>80</v>
      </c>
    </row>
    <row r="99" s="2" customFormat="1" ht="16.5" customHeight="1">
      <c r="A99" s="41"/>
      <c r="B99" s="42"/>
      <c r="C99" s="215" t="s">
        <v>223</v>
      </c>
      <c r="D99" s="215" t="s">
        <v>188</v>
      </c>
      <c r="E99" s="216" t="s">
        <v>3551</v>
      </c>
      <c r="F99" s="217" t="s">
        <v>3552</v>
      </c>
      <c r="G99" s="218" t="s">
        <v>234</v>
      </c>
      <c r="H99" s="219">
        <v>1</v>
      </c>
      <c r="I99" s="220"/>
      <c r="J99" s="221">
        <f>ROUND(I99*H99,2)</f>
        <v>0</v>
      </c>
      <c r="K99" s="217" t="s">
        <v>19</v>
      </c>
      <c r="L99" s="47"/>
      <c r="M99" s="222" t="s">
        <v>19</v>
      </c>
      <c r="N99" s="223" t="s">
        <v>44</v>
      </c>
      <c r="O99" s="87"/>
      <c r="P99" s="224">
        <f>O99*H99</f>
        <v>0</v>
      </c>
      <c r="Q99" s="224">
        <v>0</v>
      </c>
      <c r="R99" s="224">
        <f>Q99*H99</f>
        <v>0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193</v>
      </c>
      <c r="AT99" s="226" t="s">
        <v>188</v>
      </c>
      <c r="AU99" s="226" t="s">
        <v>80</v>
      </c>
      <c r="AY99" s="20" t="s">
        <v>185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80</v>
      </c>
      <c r="BK99" s="227">
        <f>ROUND(I99*H99,2)</f>
        <v>0</v>
      </c>
      <c r="BL99" s="20" t="s">
        <v>193</v>
      </c>
      <c r="BM99" s="226" t="s">
        <v>3554</v>
      </c>
    </row>
    <row r="100" s="2" customFormat="1">
      <c r="A100" s="41"/>
      <c r="B100" s="42"/>
      <c r="C100" s="43"/>
      <c r="D100" s="228" t="s">
        <v>195</v>
      </c>
      <c r="E100" s="43"/>
      <c r="F100" s="229" t="s">
        <v>3552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195</v>
      </c>
      <c r="AU100" s="20" t="s">
        <v>80</v>
      </c>
    </row>
    <row r="101" s="2" customFormat="1" ht="16.5" customHeight="1">
      <c r="A101" s="41"/>
      <c r="B101" s="42"/>
      <c r="C101" s="215" t="s">
        <v>231</v>
      </c>
      <c r="D101" s="215" t="s">
        <v>188</v>
      </c>
      <c r="E101" s="216" t="s">
        <v>3555</v>
      </c>
      <c r="F101" s="217" t="s">
        <v>3556</v>
      </c>
      <c r="G101" s="218" t="s">
        <v>234</v>
      </c>
      <c r="H101" s="219">
        <v>1</v>
      </c>
      <c r="I101" s="220"/>
      <c r="J101" s="221">
        <f>ROUND(I101*H101,2)</f>
        <v>0</v>
      </c>
      <c r="K101" s="217" t="s">
        <v>19</v>
      </c>
      <c r="L101" s="47"/>
      <c r="M101" s="222" t="s">
        <v>19</v>
      </c>
      <c r="N101" s="223" t="s">
        <v>44</v>
      </c>
      <c r="O101" s="87"/>
      <c r="P101" s="224">
        <f>O101*H101</f>
        <v>0</v>
      </c>
      <c r="Q101" s="224">
        <v>0</v>
      </c>
      <c r="R101" s="224">
        <f>Q101*H101</f>
        <v>0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193</v>
      </c>
      <c r="AT101" s="226" t="s">
        <v>188</v>
      </c>
      <c r="AU101" s="226" t="s">
        <v>80</v>
      </c>
      <c r="AY101" s="20" t="s">
        <v>185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80</v>
      </c>
      <c r="BK101" s="227">
        <f>ROUND(I101*H101,2)</f>
        <v>0</v>
      </c>
      <c r="BL101" s="20" t="s">
        <v>193</v>
      </c>
      <c r="BM101" s="226" t="s">
        <v>3557</v>
      </c>
    </row>
    <row r="102" s="2" customFormat="1">
      <c r="A102" s="41"/>
      <c r="B102" s="42"/>
      <c r="C102" s="43"/>
      <c r="D102" s="228" t="s">
        <v>195</v>
      </c>
      <c r="E102" s="43"/>
      <c r="F102" s="229" t="s">
        <v>3556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195</v>
      </c>
      <c r="AU102" s="20" t="s">
        <v>80</v>
      </c>
    </row>
    <row r="103" s="2" customFormat="1" ht="16.5" customHeight="1">
      <c r="A103" s="41"/>
      <c r="B103" s="42"/>
      <c r="C103" s="215" t="s">
        <v>237</v>
      </c>
      <c r="D103" s="215" t="s">
        <v>188</v>
      </c>
      <c r="E103" s="216" t="s">
        <v>3558</v>
      </c>
      <c r="F103" s="217" t="s">
        <v>3559</v>
      </c>
      <c r="G103" s="218" t="s">
        <v>234</v>
      </c>
      <c r="H103" s="219">
        <v>1</v>
      </c>
      <c r="I103" s="220"/>
      <c r="J103" s="221">
        <f>ROUND(I103*H103,2)</f>
        <v>0</v>
      </c>
      <c r="K103" s="217" t="s">
        <v>19</v>
      </c>
      <c r="L103" s="47"/>
      <c r="M103" s="222" t="s">
        <v>19</v>
      </c>
      <c r="N103" s="223" t="s">
        <v>44</v>
      </c>
      <c r="O103" s="87"/>
      <c r="P103" s="224">
        <f>O103*H103</f>
        <v>0</v>
      </c>
      <c r="Q103" s="224">
        <v>0</v>
      </c>
      <c r="R103" s="224">
        <f>Q103*H103</f>
        <v>0</v>
      </c>
      <c r="S103" s="224">
        <v>0</v>
      </c>
      <c r="T103" s="225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6" t="s">
        <v>193</v>
      </c>
      <c r="AT103" s="226" t="s">
        <v>188</v>
      </c>
      <c r="AU103" s="226" t="s">
        <v>80</v>
      </c>
      <c r="AY103" s="20" t="s">
        <v>185</v>
      </c>
      <c r="BE103" s="227">
        <f>IF(N103="základní",J103,0)</f>
        <v>0</v>
      </c>
      <c r="BF103" s="227">
        <f>IF(N103="snížená",J103,0)</f>
        <v>0</v>
      </c>
      <c r="BG103" s="227">
        <f>IF(N103="zákl. přenesená",J103,0)</f>
        <v>0</v>
      </c>
      <c r="BH103" s="227">
        <f>IF(N103="sníž. přenesená",J103,0)</f>
        <v>0</v>
      </c>
      <c r="BI103" s="227">
        <f>IF(N103="nulová",J103,0)</f>
        <v>0</v>
      </c>
      <c r="BJ103" s="20" t="s">
        <v>80</v>
      </c>
      <c r="BK103" s="227">
        <f>ROUND(I103*H103,2)</f>
        <v>0</v>
      </c>
      <c r="BL103" s="20" t="s">
        <v>193</v>
      </c>
      <c r="BM103" s="226" t="s">
        <v>3560</v>
      </c>
    </row>
    <row r="104" s="2" customFormat="1">
      <c r="A104" s="41"/>
      <c r="B104" s="42"/>
      <c r="C104" s="43"/>
      <c r="D104" s="228" t="s">
        <v>195</v>
      </c>
      <c r="E104" s="43"/>
      <c r="F104" s="229" t="s">
        <v>3559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195</v>
      </c>
      <c r="AU104" s="20" t="s">
        <v>80</v>
      </c>
    </row>
    <row r="105" s="2" customFormat="1" ht="16.5" customHeight="1">
      <c r="A105" s="41"/>
      <c r="B105" s="42"/>
      <c r="C105" s="215" t="s">
        <v>246</v>
      </c>
      <c r="D105" s="215" t="s">
        <v>188</v>
      </c>
      <c r="E105" s="216" t="s">
        <v>3561</v>
      </c>
      <c r="F105" s="217" t="s">
        <v>3562</v>
      </c>
      <c r="G105" s="218" t="s">
        <v>234</v>
      </c>
      <c r="H105" s="219">
        <v>1</v>
      </c>
      <c r="I105" s="220"/>
      <c r="J105" s="221">
        <f>ROUND(I105*H105,2)</f>
        <v>0</v>
      </c>
      <c r="K105" s="217" t="s">
        <v>19</v>
      </c>
      <c r="L105" s="47"/>
      <c r="M105" s="222" t="s">
        <v>19</v>
      </c>
      <c r="N105" s="223" t="s">
        <v>44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193</v>
      </c>
      <c r="AT105" s="226" t="s">
        <v>188</v>
      </c>
      <c r="AU105" s="226" t="s">
        <v>80</v>
      </c>
      <c r="AY105" s="20" t="s">
        <v>185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80</v>
      </c>
      <c r="BK105" s="227">
        <f>ROUND(I105*H105,2)</f>
        <v>0</v>
      </c>
      <c r="BL105" s="20" t="s">
        <v>193</v>
      </c>
      <c r="BM105" s="226" t="s">
        <v>3563</v>
      </c>
    </row>
    <row r="106" s="2" customFormat="1">
      <c r="A106" s="41"/>
      <c r="B106" s="42"/>
      <c r="C106" s="43"/>
      <c r="D106" s="228" t="s">
        <v>195</v>
      </c>
      <c r="E106" s="43"/>
      <c r="F106" s="229" t="s">
        <v>3562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195</v>
      </c>
      <c r="AU106" s="20" t="s">
        <v>80</v>
      </c>
    </row>
    <row r="107" s="2" customFormat="1" ht="16.5" customHeight="1">
      <c r="A107" s="41"/>
      <c r="B107" s="42"/>
      <c r="C107" s="215" t="s">
        <v>186</v>
      </c>
      <c r="D107" s="215" t="s">
        <v>188</v>
      </c>
      <c r="E107" s="216" t="s">
        <v>3564</v>
      </c>
      <c r="F107" s="217" t="s">
        <v>3565</v>
      </c>
      <c r="G107" s="218" t="s">
        <v>234</v>
      </c>
      <c r="H107" s="219">
        <v>1</v>
      </c>
      <c r="I107" s="220"/>
      <c r="J107" s="221">
        <f>ROUND(I107*H107,2)</f>
        <v>0</v>
      </c>
      <c r="K107" s="217" t="s">
        <v>19</v>
      </c>
      <c r="L107" s="47"/>
      <c r="M107" s="222" t="s">
        <v>19</v>
      </c>
      <c r="N107" s="223" t="s">
        <v>44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193</v>
      </c>
      <c r="AT107" s="226" t="s">
        <v>188</v>
      </c>
      <c r="AU107" s="226" t="s">
        <v>80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193</v>
      </c>
      <c r="BM107" s="226" t="s">
        <v>3566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3565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80</v>
      </c>
    </row>
    <row r="109" s="2" customFormat="1" ht="16.5" customHeight="1">
      <c r="A109" s="41"/>
      <c r="B109" s="42"/>
      <c r="C109" s="215" t="s">
        <v>258</v>
      </c>
      <c r="D109" s="215" t="s">
        <v>188</v>
      </c>
      <c r="E109" s="216" t="s">
        <v>3567</v>
      </c>
      <c r="F109" s="217" t="s">
        <v>3568</v>
      </c>
      <c r="G109" s="218" t="s">
        <v>234</v>
      </c>
      <c r="H109" s="219">
        <v>1</v>
      </c>
      <c r="I109" s="220"/>
      <c r="J109" s="221">
        <f>ROUND(I109*H109,2)</f>
        <v>0</v>
      </c>
      <c r="K109" s="217" t="s">
        <v>19</v>
      </c>
      <c r="L109" s="47"/>
      <c r="M109" s="222" t="s">
        <v>19</v>
      </c>
      <c r="N109" s="223" t="s">
        <v>44</v>
      </c>
      <c r="O109" s="87"/>
      <c r="P109" s="224">
        <f>O109*H109</f>
        <v>0</v>
      </c>
      <c r="Q109" s="224">
        <v>0</v>
      </c>
      <c r="R109" s="224">
        <f>Q109*H109</f>
        <v>0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193</v>
      </c>
      <c r="AT109" s="226" t="s">
        <v>188</v>
      </c>
      <c r="AU109" s="226" t="s">
        <v>80</v>
      </c>
      <c r="AY109" s="20" t="s">
        <v>185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80</v>
      </c>
      <c r="BK109" s="227">
        <f>ROUND(I109*H109,2)</f>
        <v>0</v>
      </c>
      <c r="BL109" s="20" t="s">
        <v>193</v>
      </c>
      <c r="BM109" s="226" t="s">
        <v>3569</v>
      </c>
    </row>
    <row r="110" s="2" customFormat="1">
      <c r="A110" s="41"/>
      <c r="B110" s="42"/>
      <c r="C110" s="43"/>
      <c r="D110" s="228" t="s">
        <v>195</v>
      </c>
      <c r="E110" s="43"/>
      <c r="F110" s="229" t="s">
        <v>3568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195</v>
      </c>
      <c r="AU110" s="20" t="s">
        <v>80</v>
      </c>
    </row>
    <row r="111" s="2" customFormat="1" ht="16.5" customHeight="1">
      <c r="A111" s="41"/>
      <c r="B111" s="42"/>
      <c r="C111" s="215" t="s">
        <v>267</v>
      </c>
      <c r="D111" s="215" t="s">
        <v>188</v>
      </c>
      <c r="E111" s="216" t="s">
        <v>3570</v>
      </c>
      <c r="F111" s="217" t="s">
        <v>3571</v>
      </c>
      <c r="G111" s="218" t="s">
        <v>226</v>
      </c>
      <c r="H111" s="219">
        <v>5</v>
      </c>
      <c r="I111" s="220"/>
      <c r="J111" s="221">
        <f>ROUND(I111*H111,2)</f>
        <v>0</v>
      </c>
      <c r="K111" s="217" t="s">
        <v>19</v>
      </c>
      <c r="L111" s="47"/>
      <c r="M111" s="222" t="s">
        <v>19</v>
      </c>
      <c r="N111" s="223" t="s">
        <v>44</v>
      </c>
      <c r="O111" s="87"/>
      <c r="P111" s="224">
        <f>O111*H111</f>
        <v>0</v>
      </c>
      <c r="Q111" s="224">
        <v>0</v>
      </c>
      <c r="R111" s="224">
        <f>Q111*H111</f>
        <v>0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193</v>
      </c>
      <c r="AT111" s="226" t="s">
        <v>188</v>
      </c>
      <c r="AU111" s="226" t="s">
        <v>80</v>
      </c>
      <c r="AY111" s="20" t="s">
        <v>185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80</v>
      </c>
      <c r="BK111" s="227">
        <f>ROUND(I111*H111,2)</f>
        <v>0</v>
      </c>
      <c r="BL111" s="20" t="s">
        <v>193</v>
      </c>
      <c r="BM111" s="226" t="s">
        <v>3572</v>
      </c>
    </row>
    <row r="112" s="2" customFormat="1">
      <c r="A112" s="41"/>
      <c r="B112" s="42"/>
      <c r="C112" s="43"/>
      <c r="D112" s="228" t="s">
        <v>195</v>
      </c>
      <c r="E112" s="43"/>
      <c r="F112" s="229" t="s">
        <v>3573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195</v>
      </c>
      <c r="AU112" s="20" t="s">
        <v>80</v>
      </c>
    </row>
    <row r="113" s="2" customFormat="1" ht="16.5" customHeight="1">
      <c r="A113" s="41"/>
      <c r="B113" s="42"/>
      <c r="C113" s="215" t="s">
        <v>8</v>
      </c>
      <c r="D113" s="215" t="s">
        <v>188</v>
      </c>
      <c r="E113" s="216" t="s">
        <v>3574</v>
      </c>
      <c r="F113" s="217" t="s">
        <v>3575</v>
      </c>
      <c r="G113" s="218" t="s">
        <v>226</v>
      </c>
      <c r="H113" s="219">
        <v>2</v>
      </c>
      <c r="I113" s="220"/>
      <c r="J113" s="221">
        <f>ROUND(I113*H113,2)</f>
        <v>0</v>
      </c>
      <c r="K113" s="217" t="s">
        <v>19</v>
      </c>
      <c r="L113" s="47"/>
      <c r="M113" s="222" t="s">
        <v>19</v>
      </c>
      <c r="N113" s="223" t="s">
        <v>44</v>
      </c>
      <c r="O113" s="87"/>
      <c r="P113" s="224">
        <f>O113*H113</f>
        <v>0</v>
      </c>
      <c r="Q113" s="224">
        <v>0</v>
      </c>
      <c r="R113" s="224">
        <f>Q113*H113</f>
        <v>0</v>
      </c>
      <c r="S113" s="224">
        <v>0</v>
      </c>
      <c r="T113" s="225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193</v>
      </c>
      <c r="AT113" s="226" t="s">
        <v>188</v>
      </c>
      <c r="AU113" s="226" t="s">
        <v>80</v>
      </c>
      <c r="AY113" s="20" t="s">
        <v>185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80</v>
      </c>
      <c r="BK113" s="227">
        <f>ROUND(I113*H113,2)</f>
        <v>0</v>
      </c>
      <c r="BL113" s="20" t="s">
        <v>193</v>
      </c>
      <c r="BM113" s="226" t="s">
        <v>3576</v>
      </c>
    </row>
    <row r="114" s="2" customFormat="1">
      <c r="A114" s="41"/>
      <c r="B114" s="42"/>
      <c r="C114" s="43"/>
      <c r="D114" s="228" t="s">
        <v>195</v>
      </c>
      <c r="E114" s="43"/>
      <c r="F114" s="229" t="s">
        <v>3577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195</v>
      </c>
      <c r="AU114" s="20" t="s">
        <v>80</v>
      </c>
    </row>
    <row r="115" s="2" customFormat="1" ht="16.5" customHeight="1">
      <c r="A115" s="41"/>
      <c r="B115" s="42"/>
      <c r="C115" s="215" t="s">
        <v>290</v>
      </c>
      <c r="D115" s="215" t="s">
        <v>188</v>
      </c>
      <c r="E115" s="216" t="s">
        <v>1434</v>
      </c>
      <c r="F115" s="217" t="s">
        <v>1435</v>
      </c>
      <c r="G115" s="218" t="s">
        <v>1436</v>
      </c>
      <c r="H115" s="219">
        <v>6</v>
      </c>
      <c r="I115" s="220"/>
      <c r="J115" s="221">
        <f>ROUND(I115*H115,2)</f>
        <v>0</v>
      </c>
      <c r="K115" s="217" t="s">
        <v>19</v>
      </c>
      <c r="L115" s="47"/>
      <c r="M115" s="222" t="s">
        <v>19</v>
      </c>
      <c r="N115" s="223" t="s">
        <v>44</v>
      </c>
      <c r="O115" s="87"/>
      <c r="P115" s="224">
        <f>O115*H115</f>
        <v>0</v>
      </c>
      <c r="Q115" s="224">
        <v>0</v>
      </c>
      <c r="R115" s="224">
        <f>Q115*H115</f>
        <v>0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193</v>
      </c>
      <c r="AT115" s="226" t="s">
        <v>188</v>
      </c>
      <c r="AU115" s="226" t="s">
        <v>80</v>
      </c>
      <c r="AY115" s="20" t="s">
        <v>185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80</v>
      </c>
      <c r="BK115" s="227">
        <f>ROUND(I115*H115,2)</f>
        <v>0</v>
      </c>
      <c r="BL115" s="20" t="s">
        <v>193</v>
      </c>
      <c r="BM115" s="226" t="s">
        <v>3578</v>
      </c>
    </row>
    <row r="116" s="2" customFormat="1">
      <c r="A116" s="41"/>
      <c r="B116" s="42"/>
      <c r="C116" s="43"/>
      <c r="D116" s="228" t="s">
        <v>195</v>
      </c>
      <c r="E116" s="43"/>
      <c r="F116" s="229" t="s">
        <v>1435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195</v>
      </c>
      <c r="AU116" s="20" t="s">
        <v>80</v>
      </c>
    </row>
    <row r="117" s="2" customFormat="1" ht="16.5" customHeight="1">
      <c r="A117" s="41"/>
      <c r="B117" s="42"/>
      <c r="C117" s="215" t="s">
        <v>296</v>
      </c>
      <c r="D117" s="215" t="s">
        <v>188</v>
      </c>
      <c r="E117" s="216" t="s">
        <v>3579</v>
      </c>
      <c r="F117" s="217" t="s">
        <v>3580</v>
      </c>
      <c r="G117" s="218" t="s">
        <v>2794</v>
      </c>
      <c r="H117" s="219">
        <v>20</v>
      </c>
      <c r="I117" s="220"/>
      <c r="J117" s="221">
        <f>ROUND(I117*H117,2)</f>
        <v>0</v>
      </c>
      <c r="K117" s="217" t="s">
        <v>19</v>
      </c>
      <c r="L117" s="47"/>
      <c r="M117" s="222" t="s">
        <v>19</v>
      </c>
      <c r="N117" s="223" t="s">
        <v>44</v>
      </c>
      <c r="O117" s="87"/>
      <c r="P117" s="224">
        <f>O117*H117</f>
        <v>0</v>
      </c>
      <c r="Q117" s="224">
        <v>0</v>
      </c>
      <c r="R117" s="224">
        <f>Q117*H117</f>
        <v>0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193</v>
      </c>
      <c r="AT117" s="226" t="s">
        <v>188</v>
      </c>
      <c r="AU117" s="226" t="s">
        <v>80</v>
      </c>
      <c r="AY117" s="20" t="s">
        <v>185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80</v>
      </c>
      <c r="BK117" s="227">
        <f>ROUND(I117*H117,2)</f>
        <v>0</v>
      </c>
      <c r="BL117" s="20" t="s">
        <v>193</v>
      </c>
      <c r="BM117" s="226" t="s">
        <v>3581</v>
      </c>
    </row>
    <row r="118" s="2" customFormat="1">
      <c r="A118" s="41"/>
      <c r="B118" s="42"/>
      <c r="C118" s="43"/>
      <c r="D118" s="228" t="s">
        <v>195</v>
      </c>
      <c r="E118" s="43"/>
      <c r="F118" s="229" t="s">
        <v>3580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195</v>
      </c>
      <c r="AU118" s="20" t="s">
        <v>80</v>
      </c>
    </row>
    <row r="119" s="2" customFormat="1" ht="16.5" customHeight="1">
      <c r="A119" s="41"/>
      <c r="B119" s="42"/>
      <c r="C119" s="215" t="s">
        <v>280</v>
      </c>
      <c r="D119" s="215" t="s">
        <v>188</v>
      </c>
      <c r="E119" s="216" t="s">
        <v>3582</v>
      </c>
      <c r="F119" s="217" t="s">
        <v>1464</v>
      </c>
      <c r="G119" s="218" t="s">
        <v>672</v>
      </c>
      <c r="H119" s="281"/>
      <c r="I119" s="220"/>
      <c r="J119" s="221">
        <f>ROUND(I119*H119,2)</f>
        <v>0</v>
      </c>
      <c r="K119" s="217" t="s">
        <v>19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80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3583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1464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80</v>
      </c>
    </row>
    <row r="121" s="2" customFormat="1" ht="16.5" customHeight="1">
      <c r="A121" s="41"/>
      <c r="B121" s="42"/>
      <c r="C121" s="215" t="s">
        <v>307</v>
      </c>
      <c r="D121" s="215" t="s">
        <v>188</v>
      </c>
      <c r="E121" s="216" t="s">
        <v>3584</v>
      </c>
      <c r="F121" s="217" t="s">
        <v>1467</v>
      </c>
      <c r="G121" s="218" t="s">
        <v>672</v>
      </c>
      <c r="H121" s="281"/>
      <c r="I121" s="220"/>
      <c r="J121" s="221">
        <f>ROUND(I121*H121,2)</f>
        <v>0</v>
      </c>
      <c r="K121" s="217" t="s">
        <v>19</v>
      </c>
      <c r="L121" s="47"/>
      <c r="M121" s="222" t="s">
        <v>19</v>
      </c>
      <c r="N121" s="223" t="s">
        <v>44</v>
      </c>
      <c r="O121" s="87"/>
      <c r="P121" s="224">
        <f>O121*H121</f>
        <v>0</v>
      </c>
      <c r="Q121" s="224">
        <v>0</v>
      </c>
      <c r="R121" s="224">
        <f>Q121*H121</f>
        <v>0</v>
      </c>
      <c r="S121" s="224">
        <v>0</v>
      </c>
      <c r="T121" s="225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6" t="s">
        <v>193</v>
      </c>
      <c r="AT121" s="226" t="s">
        <v>188</v>
      </c>
      <c r="AU121" s="226" t="s">
        <v>80</v>
      </c>
      <c r="AY121" s="20" t="s">
        <v>185</v>
      </c>
      <c r="BE121" s="227">
        <f>IF(N121="základní",J121,0)</f>
        <v>0</v>
      </c>
      <c r="BF121" s="227">
        <f>IF(N121="snížená",J121,0)</f>
        <v>0</v>
      </c>
      <c r="BG121" s="227">
        <f>IF(N121="zákl. přenesená",J121,0)</f>
        <v>0</v>
      </c>
      <c r="BH121" s="227">
        <f>IF(N121="sníž. přenesená",J121,0)</f>
        <v>0</v>
      </c>
      <c r="BI121" s="227">
        <f>IF(N121="nulová",J121,0)</f>
        <v>0</v>
      </c>
      <c r="BJ121" s="20" t="s">
        <v>80</v>
      </c>
      <c r="BK121" s="227">
        <f>ROUND(I121*H121,2)</f>
        <v>0</v>
      </c>
      <c r="BL121" s="20" t="s">
        <v>193</v>
      </c>
      <c r="BM121" s="226" t="s">
        <v>3585</v>
      </c>
    </row>
    <row r="122" s="2" customFormat="1">
      <c r="A122" s="41"/>
      <c r="B122" s="42"/>
      <c r="C122" s="43"/>
      <c r="D122" s="228" t="s">
        <v>195</v>
      </c>
      <c r="E122" s="43"/>
      <c r="F122" s="229" t="s">
        <v>1469</v>
      </c>
      <c r="G122" s="43"/>
      <c r="H122" s="43"/>
      <c r="I122" s="230"/>
      <c r="J122" s="43"/>
      <c r="K122" s="43"/>
      <c r="L122" s="47"/>
      <c r="M122" s="231"/>
      <c r="N122" s="232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195</v>
      </c>
      <c r="AU122" s="20" t="s">
        <v>80</v>
      </c>
    </row>
    <row r="123" s="2" customFormat="1" ht="16.5" customHeight="1">
      <c r="A123" s="41"/>
      <c r="B123" s="42"/>
      <c r="C123" s="215" t="s">
        <v>313</v>
      </c>
      <c r="D123" s="215" t="s">
        <v>188</v>
      </c>
      <c r="E123" s="216" t="s">
        <v>3586</v>
      </c>
      <c r="F123" s="217" t="s">
        <v>1471</v>
      </c>
      <c r="G123" s="218" t="s">
        <v>672</v>
      </c>
      <c r="H123" s="281"/>
      <c r="I123" s="220"/>
      <c r="J123" s="221">
        <f>ROUND(I123*H123,2)</f>
        <v>0</v>
      </c>
      <c r="K123" s="217" t="s">
        <v>19</v>
      </c>
      <c r="L123" s="47"/>
      <c r="M123" s="222" t="s">
        <v>19</v>
      </c>
      <c r="N123" s="223" t="s">
        <v>44</v>
      </c>
      <c r="O123" s="87"/>
      <c r="P123" s="224">
        <f>O123*H123</f>
        <v>0</v>
      </c>
      <c r="Q123" s="224">
        <v>0</v>
      </c>
      <c r="R123" s="224">
        <f>Q123*H123</f>
        <v>0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193</v>
      </c>
      <c r="AT123" s="226" t="s">
        <v>188</v>
      </c>
      <c r="AU123" s="226" t="s">
        <v>80</v>
      </c>
      <c r="AY123" s="20" t="s">
        <v>185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80</v>
      </c>
      <c r="BK123" s="227">
        <f>ROUND(I123*H123,2)</f>
        <v>0</v>
      </c>
      <c r="BL123" s="20" t="s">
        <v>193</v>
      </c>
      <c r="BM123" s="226" t="s">
        <v>3587</v>
      </c>
    </row>
    <row r="124" s="2" customFormat="1">
      <c r="A124" s="41"/>
      <c r="B124" s="42"/>
      <c r="C124" s="43"/>
      <c r="D124" s="228" t="s">
        <v>195</v>
      </c>
      <c r="E124" s="43"/>
      <c r="F124" s="229" t="s">
        <v>1471</v>
      </c>
      <c r="G124" s="43"/>
      <c r="H124" s="43"/>
      <c r="I124" s="230"/>
      <c r="J124" s="43"/>
      <c r="K124" s="43"/>
      <c r="L124" s="47"/>
      <c r="M124" s="282"/>
      <c r="N124" s="283"/>
      <c r="O124" s="284"/>
      <c r="P124" s="284"/>
      <c r="Q124" s="284"/>
      <c r="R124" s="284"/>
      <c r="S124" s="284"/>
      <c r="T124" s="285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195</v>
      </c>
      <c r="AU124" s="20" t="s">
        <v>80</v>
      </c>
    </row>
    <row r="125" s="2" customFormat="1" ht="6.96" customHeight="1">
      <c r="A125" s="41"/>
      <c r="B125" s="62"/>
      <c r="C125" s="63"/>
      <c r="D125" s="63"/>
      <c r="E125" s="63"/>
      <c r="F125" s="63"/>
      <c r="G125" s="63"/>
      <c r="H125" s="63"/>
      <c r="I125" s="63"/>
      <c r="J125" s="63"/>
      <c r="K125" s="63"/>
      <c r="L125" s="47"/>
      <c r="M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</row>
  </sheetData>
  <sheetProtection sheet="1" autoFilter="0" formatColumns="0" formatRows="0" objects="1" scenarios="1" spinCount="100000" saltValue="poUx3dj9Kp1xEMw14Va+kjZ6uoTPTXyEJpKDQ/lhxjQeDBzrnxLUmNLCTd3uzbF9YB2USHXIkb9kdnvLxH8DqA==" hashValue="v0IY6H3XvjuvALjXXzpHK29NBXhvkJhGLudFfdo8uP4tK+eQk8Q0DWqXkvDa3moYDotwEu5uqRZz9Y67Tl/5zA==" algorithmName="SHA-512" password="CC35"/>
  <autoFilter ref="C85:K124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119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1517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1473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ROUND(J94,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ROUND((SUM(BE94:BE327)),  2)</f>
        <v>0</v>
      </c>
      <c r="G35" s="41"/>
      <c r="H35" s="41"/>
      <c r="I35" s="160">
        <v>0.20999999999999999</v>
      </c>
      <c r="J35" s="159">
        <f>ROUND(((SUM(BE94:BE327))*I35),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ROUND((SUM(BF94:BF327)),  2)</f>
        <v>0</v>
      </c>
      <c r="G36" s="41"/>
      <c r="H36" s="41"/>
      <c r="I36" s="160">
        <v>0.12</v>
      </c>
      <c r="J36" s="159">
        <f>ROUND(((SUM(BF94:BF327))*I36),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ROUND((SUM(BG94:BG327)),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ROUND((SUM(BH94:BH327)),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ROUND((SUM(BI94:BI327)),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1517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06 - Elektro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J94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3588</v>
      </c>
      <c r="E64" s="180"/>
      <c r="F64" s="180"/>
      <c r="G64" s="180"/>
      <c r="H64" s="180"/>
      <c r="I64" s="180"/>
      <c r="J64" s="181">
        <f>J95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7"/>
      <c r="C65" s="178"/>
      <c r="D65" s="179" t="s">
        <v>3589</v>
      </c>
      <c r="E65" s="180"/>
      <c r="F65" s="180"/>
      <c r="G65" s="180"/>
      <c r="H65" s="180"/>
      <c r="I65" s="180"/>
      <c r="J65" s="181">
        <f>J128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7"/>
      <c r="C66" s="178"/>
      <c r="D66" s="179" t="s">
        <v>3590</v>
      </c>
      <c r="E66" s="180"/>
      <c r="F66" s="180"/>
      <c r="G66" s="180"/>
      <c r="H66" s="180"/>
      <c r="I66" s="180"/>
      <c r="J66" s="181">
        <f>J147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7"/>
      <c r="C67" s="178"/>
      <c r="D67" s="179" t="s">
        <v>3591</v>
      </c>
      <c r="E67" s="180"/>
      <c r="F67" s="180"/>
      <c r="G67" s="180"/>
      <c r="H67" s="180"/>
      <c r="I67" s="180"/>
      <c r="J67" s="181">
        <f>J162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77"/>
      <c r="C68" s="178"/>
      <c r="D68" s="179" t="s">
        <v>3592</v>
      </c>
      <c r="E68" s="180"/>
      <c r="F68" s="180"/>
      <c r="G68" s="180"/>
      <c r="H68" s="180"/>
      <c r="I68" s="180"/>
      <c r="J68" s="181">
        <f>J189</f>
        <v>0</v>
      </c>
      <c r="K68" s="178"/>
      <c r="L68" s="182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9" customFormat="1" ht="24.96" customHeight="1">
      <c r="A69" s="9"/>
      <c r="B69" s="177"/>
      <c r="C69" s="178"/>
      <c r="D69" s="179" t="s">
        <v>3593</v>
      </c>
      <c r="E69" s="180"/>
      <c r="F69" s="180"/>
      <c r="G69" s="180"/>
      <c r="H69" s="180"/>
      <c r="I69" s="180"/>
      <c r="J69" s="181">
        <f>J224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9" customFormat="1" ht="24.96" customHeight="1">
      <c r="A70" s="9"/>
      <c r="B70" s="177"/>
      <c r="C70" s="178"/>
      <c r="D70" s="179" t="s">
        <v>3594</v>
      </c>
      <c r="E70" s="180"/>
      <c r="F70" s="180"/>
      <c r="G70" s="180"/>
      <c r="H70" s="180"/>
      <c r="I70" s="180"/>
      <c r="J70" s="181">
        <f>J227</f>
        <v>0</v>
      </c>
      <c r="K70" s="178"/>
      <c r="L70" s="182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9" customFormat="1" ht="24.96" customHeight="1">
      <c r="A71" s="9"/>
      <c r="B71" s="177"/>
      <c r="C71" s="178"/>
      <c r="D71" s="179" t="s">
        <v>3595</v>
      </c>
      <c r="E71" s="180"/>
      <c r="F71" s="180"/>
      <c r="G71" s="180"/>
      <c r="H71" s="180"/>
      <c r="I71" s="180"/>
      <c r="J71" s="181">
        <f>J266</f>
        <v>0</v>
      </c>
      <c r="K71" s="178"/>
      <c r="L71" s="182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9" customFormat="1" ht="24.96" customHeight="1">
      <c r="A72" s="9"/>
      <c r="B72" s="177"/>
      <c r="C72" s="178"/>
      <c r="D72" s="179" t="s">
        <v>3596</v>
      </c>
      <c r="E72" s="180"/>
      <c r="F72" s="180"/>
      <c r="G72" s="180"/>
      <c r="H72" s="180"/>
      <c r="I72" s="180"/>
      <c r="J72" s="181">
        <f>J291</f>
        <v>0</v>
      </c>
      <c r="K72" s="178"/>
      <c r="L72" s="182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2" customFormat="1" ht="21.84" customHeight="1">
      <c r="A73" s="41"/>
      <c r="B73" s="42"/>
      <c r="C73" s="43"/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62"/>
      <c r="C74" s="63"/>
      <c r="D74" s="63"/>
      <c r="E74" s="63"/>
      <c r="F74" s="63"/>
      <c r="G74" s="63"/>
      <c r="H74" s="63"/>
      <c r="I74" s="63"/>
      <c r="J74" s="63"/>
      <c r="K74" s="6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8" s="2" customFormat="1" ht="6.96" customHeight="1">
      <c r="A78" s="41"/>
      <c r="B78" s="64"/>
      <c r="C78" s="65"/>
      <c r="D78" s="65"/>
      <c r="E78" s="65"/>
      <c r="F78" s="65"/>
      <c r="G78" s="65"/>
      <c r="H78" s="65"/>
      <c r="I78" s="65"/>
      <c r="J78" s="65"/>
      <c r="K78" s="65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24.96" customHeight="1">
      <c r="A79" s="41"/>
      <c r="B79" s="42"/>
      <c r="C79" s="26" t="s">
        <v>170</v>
      </c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16</v>
      </c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6.5" customHeight="1">
      <c r="A82" s="41"/>
      <c r="B82" s="42"/>
      <c r="C82" s="43"/>
      <c r="D82" s="43"/>
      <c r="E82" s="172" t="str">
        <f>E7</f>
        <v>PŘÍSTAVBA A STAVEBNÍ ÚPRAVY ŠATEN SK VĚTROVY</v>
      </c>
      <c r="F82" s="35"/>
      <c r="G82" s="35"/>
      <c r="H82" s="35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1" customFormat="1" ht="12" customHeight="1">
      <c r="B83" s="24"/>
      <c r="C83" s="35" t="s">
        <v>149</v>
      </c>
      <c r="D83" s="25"/>
      <c r="E83" s="25"/>
      <c r="F83" s="25"/>
      <c r="G83" s="25"/>
      <c r="H83" s="25"/>
      <c r="I83" s="25"/>
      <c r="J83" s="25"/>
      <c r="K83" s="25"/>
      <c r="L83" s="23"/>
    </row>
    <row r="84" s="2" customFormat="1" ht="16.5" customHeight="1">
      <c r="A84" s="41"/>
      <c r="B84" s="42"/>
      <c r="C84" s="43"/>
      <c r="D84" s="43"/>
      <c r="E84" s="172" t="s">
        <v>1517</v>
      </c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2" customHeight="1">
      <c r="A85" s="41"/>
      <c r="B85" s="42"/>
      <c r="C85" s="35" t="s">
        <v>151</v>
      </c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6.5" customHeight="1">
      <c r="A86" s="41"/>
      <c r="B86" s="42"/>
      <c r="C86" s="43"/>
      <c r="D86" s="43"/>
      <c r="E86" s="72" t="str">
        <f>E11</f>
        <v>06 - Elektro</v>
      </c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6.96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2" customHeight="1">
      <c r="A88" s="41"/>
      <c r="B88" s="42"/>
      <c r="C88" s="35" t="s">
        <v>21</v>
      </c>
      <c r="D88" s="43"/>
      <c r="E88" s="43"/>
      <c r="F88" s="30" t="str">
        <f>F14</f>
        <v xml:space="preserve"> </v>
      </c>
      <c r="G88" s="43"/>
      <c r="H88" s="43"/>
      <c r="I88" s="35" t="s">
        <v>23</v>
      </c>
      <c r="J88" s="75" t="str">
        <f>IF(J14="","",J14)</f>
        <v>23. 10. 2025</v>
      </c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6.96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5.15" customHeight="1">
      <c r="A90" s="41"/>
      <c r="B90" s="42"/>
      <c r="C90" s="35" t="s">
        <v>25</v>
      </c>
      <c r="D90" s="43"/>
      <c r="E90" s="43"/>
      <c r="F90" s="30" t="str">
        <f>E17</f>
        <v xml:space="preserve"> </v>
      </c>
      <c r="G90" s="43"/>
      <c r="H90" s="43"/>
      <c r="I90" s="35" t="s">
        <v>31</v>
      </c>
      <c r="J90" s="39" t="str">
        <f>E23</f>
        <v xml:space="preserve"> </v>
      </c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5.15" customHeight="1">
      <c r="A91" s="41"/>
      <c r="B91" s="42"/>
      <c r="C91" s="35" t="s">
        <v>29</v>
      </c>
      <c r="D91" s="43"/>
      <c r="E91" s="43"/>
      <c r="F91" s="30" t="str">
        <f>IF(E20="","",E20)</f>
        <v>Vyplň údaj</v>
      </c>
      <c r="G91" s="43"/>
      <c r="H91" s="43"/>
      <c r="I91" s="35" t="s">
        <v>35</v>
      </c>
      <c r="J91" s="39" t="str">
        <f>E26</f>
        <v xml:space="preserve"> 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0.32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11" customFormat="1" ht="29.28" customHeight="1">
      <c r="A93" s="188"/>
      <c r="B93" s="189"/>
      <c r="C93" s="190" t="s">
        <v>171</v>
      </c>
      <c r="D93" s="191" t="s">
        <v>58</v>
      </c>
      <c r="E93" s="191" t="s">
        <v>54</v>
      </c>
      <c r="F93" s="191" t="s">
        <v>55</v>
      </c>
      <c r="G93" s="191" t="s">
        <v>172</v>
      </c>
      <c r="H93" s="191" t="s">
        <v>173</v>
      </c>
      <c r="I93" s="191" t="s">
        <v>174</v>
      </c>
      <c r="J93" s="191" t="s">
        <v>155</v>
      </c>
      <c r="K93" s="192" t="s">
        <v>175</v>
      </c>
      <c r="L93" s="193"/>
      <c r="M93" s="95" t="s">
        <v>19</v>
      </c>
      <c r="N93" s="96" t="s">
        <v>43</v>
      </c>
      <c r="O93" s="96" t="s">
        <v>176</v>
      </c>
      <c r="P93" s="96" t="s">
        <v>177</v>
      </c>
      <c r="Q93" s="96" t="s">
        <v>178</v>
      </c>
      <c r="R93" s="96" t="s">
        <v>179</v>
      </c>
      <c r="S93" s="96" t="s">
        <v>180</v>
      </c>
      <c r="T93" s="97" t="s">
        <v>181</v>
      </c>
      <c r="U93" s="188"/>
      <c r="V93" s="188"/>
      <c r="W93" s="188"/>
      <c r="X93" s="188"/>
      <c r="Y93" s="188"/>
      <c r="Z93" s="188"/>
      <c r="AA93" s="188"/>
      <c r="AB93" s="188"/>
      <c r="AC93" s="188"/>
      <c r="AD93" s="188"/>
      <c r="AE93" s="188"/>
    </row>
    <row r="94" s="2" customFormat="1" ht="22.8" customHeight="1">
      <c r="A94" s="41"/>
      <c r="B94" s="42"/>
      <c r="C94" s="102" t="s">
        <v>182</v>
      </c>
      <c r="D94" s="43"/>
      <c r="E94" s="43"/>
      <c r="F94" s="43"/>
      <c r="G94" s="43"/>
      <c r="H94" s="43"/>
      <c r="I94" s="43"/>
      <c r="J94" s="194">
        <f>BK94</f>
        <v>0</v>
      </c>
      <c r="K94" s="43"/>
      <c r="L94" s="47"/>
      <c r="M94" s="98"/>
      <c r="N94" s="195"/>
      <c r="O94" s="99"/>
      <c r="P94" s="196">
        <f>P95+P128+P147+P162+P189+P224+P227+P266+P291</f>
        <v>0</v>
      </c>
      <c r="Q94" s="99"/>
      <c r="R94" s="196">
        <f>R95+R128+R147+R162+R189+R224+R227+R266+R291</f>
        <v>0</v>
      </c>
      <c r="S94" s="99"/>
      <c r="T94" s="197">
        <f>T95+T128+T147+T162+T189+T224+T227+T266+T291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72</v>
      </c>
      <c r="AU94" s="20" t="s">
        <v>156</v>
      </c>
      <c r="BK94" s="198">
        <f>BK95+BK128+BK147+BK162+BK189+BK224+BK227+BK266+BK291</f>
        <v>0</v>
      </c>
    </row>
    <row r="95" s="12" customFormat="1" ht="25.92" customHeight="1">
      <c r="A95" s="12"/>
      <c r="B95" s="199"/>
      <c r="C95" s="200"/>
      <c r="D95" s="201" t="s">
        <v>72</v>
      </c>
      <c r="E95" s="202" t="s">
        <v>1390</v>
      </c>
      <c r="F95" s="202" t="s">
        <v>3597</v>
      </c>
      <c r="G95" s="200"/>
      <c r="H95" s="200"/>
      <c r="I95" s="203"/>
      <c r="J95" s="204">
        <f>BK95</f>
        <v>0</v>
      </c>
      <c r="K95" s="200"/>
      <c r="L95" s="205"/>
      <c r="M95" s="206"/>
      <c r="N95" s="207"/>
      <c r="O95" s="207"/>
      <c r="P95" s="208">
        <f>SUM(P96:P127)</f>
        <v>0</v>
      </c>
      <c r="Q95" s="207"/>
      <c r="R95" s="208">
        <f>SUM(R96:R127)</f>
        <v>0</v>
      </c>
      <c r="S95" s="207"/>
      <c r="T95" s="209">
        <f>SUM(T96:T127)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0" t="s">
        <v>80</v>
      </c>
      <c r="AT95" s="211" t="s">
        <v>72</v>
      </c>
      <c r="AU95" s="211" t="s">
        <v>73</v>
      </c>
      <c r="AY95" s="210" t="s">
        <v>185</v>
      </c>
      <c r="BK95" s="212">
        <f>SUM(BK96:BK127)</f>
        <v>0</v>
      </c>
    </row>
    <row r="96" s="2" customFormat="1" ht="16.5" customHeight="1">
      <c r="A96" s="41"/>
      <c r="B96" s="42"/>
      <c r="C96" s="215" t="s">
        <v>80</v>
      </c>
      <c r="D96" s="215" t="s">
        <v>188</v>
      </c>
      <c r="E96" s="216" t="s">
        <v>3531</v>
      </c>
      <c r="F96" s="217" t="s">
        <v>3598</v>
      </c>
      <c r="G96" s="218" t="s">
        <v>226</v>
      </c>
      <c r="H96" s="219">
        <v>100</v>
      </c>
      <c r="I96" s="220"/>
      <c r="J96" s="221">
        <f>ROUND(I96*H96,2)</f>
        <v>0</v>
      </c>
      <c r="K96" s="217" t="s">
        <v>19</v>
      </c>
      <c r="L96" s="47"/>
      <c r="M96" s="222" t="s">
        <v>19</v>
      </c>
      <c r="N96" s="223" t="s">
        <v>44</v>
      </c>
      <c r="O96" s="87"/>
      <c r="P96" s="224">
        <f>O96*H96</f>
        <v>0</v>
      </c>
      <c r="Q96" s="224">
        <v>0</v>
      </c>
      <c r="R96" s="224">
        <f>Q96*H96</f>
        <v>0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193</v>
      </c>
      <c r="AT96" s="226" t="s">
        <v>188</v>
      </c>
      <c r="AU96" s="226" t="s">
        <v>80</v>
      </c>
      <c r="AY96" s="20" t="s">
        <v>185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80</v>
      </c>
      <c r="BK96" s="227">
        <f>ROUND(I96*H96,2)</f>
        <v>0</v>
      </c>
      <c r="BL96" s="20" t="s">
        <v>193</v>
      </c>
      <c r="BM96" s="226" t="s">
        <v>3599</v>
      </c>
    </row>
    <row r="97" s="2" customFormat="1">
      <c r="A97" s="41"/>
      <c r="B97" s="42"/>
      <c r="C97" s="43"/>
      <c r="D97" s="228" t="s">
        <v>195</v>
      </c>
      <c r="E97" s="43"/>
      <c r="F97" s="229" t="s">
        <v>3598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195</v>
      </c>
      <c r="AU97" s="20" t="s">
        <v>80</v>
      </c>
    </row>
    <row r="98" s="2" customFormat="1" ht="16.5" customHeight="1">
      <c r="A98" s="41"/>
      <c r="B98" s="42"/>
      <c r="C98" s="215" t="s">
        <v>82</v>
      </c>
      <c r="D98" s="215" t="s">
        <v>188</v>
      </c>
      <c r="E98" s="216" t="s">
        <v>3533</v>
      </c>
      <c r="F98" s="217" t="s">
        <v>3600</v>
      </c>
      <c r="G98" s="218" t="s">
        <v>226</v>
      </c>
      <c r="H98" s="219">
        <v>450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80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3601</v>
      </c>
    </row>
    <row r="99" s="2" customFormat="1">
      <c r="A99" s="41"/>
      <c r="B99" s="42"/>
      <c r="C99" s="43"/>
      <c r="D99" s="228" t="s">
        <v>195</v>
      </c>
      <c r="E99" s="43"/>
      <c r="F99" s="229" t="s">
        <v>3600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80</v>
      </c>
    </row>
    <row r="100" s="2" customFormat="1" ht="16.5" customHeight="1">
      <c r="A100" s="41"/>
      <c r="B100" s="42"/>
      <c r="C100" s="215" t="s">
        <v>209</v>
      </c>
      <c r="D100" s="215" t="s">
        <v>188</v>
      </c>
      <c r="E100" s="216" t="s">
        <v>3535</v>
      </c>
      <c r="F100" s="217" t="s">
        <v>3602</v>
      </c>
      <c r="G100" s="218" t="s">
        <v>226</v>
      </c>
      <c r="H100" s="219">
        <v>100</v>
      </c>
      <c r="I100" s="220"/>
      <c r="J100" s="221">
        <f>ROUND(I100*H100,2)</f>
        <v>0</v>
      </c>
      <c r="K100" s="217" t="s">
        <v>19</v>
      </c>
      <c r="L100" s="47"/>
      <c r="M100" s="222" t="s">
        <v>19</v>
      </c>
      <c r="N100" s="223" t="s">
        <v>44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193</v>
      </c>
      <c r="AT100" s="226" t="s">
        <v>188</v>
      </c>
      <c r="AU100" s="226" t="s">
        <v>80</v>
      </c>
      <c r="AY100" s="20" t="s">
        <v>185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80</v>
      </c>
      <c r="BK100" s="227">
        <f>ROUND(I100*H100,2)</f>
        <v>0</v>
      </c>
      <c r="BL100" s="20" t="s">
        <v>193</v>
      </c>
      <c r="BM100" s="226" t="s">
        <v>3603</v>
      </c>
    </row>
    <row r="101" s="2" customFormat="1">
      <c r="A101" s="41"/>
      <c r="B101" s="42"/>
      <c r="C101" s="43"/>
      <c r="D101" s="228" t="s">
        <v>195</v>
      </c>
      <c r="E101" s="43"/>
      <c r="F101" s="229" t="s">
        <v>3602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195</v>
      </c>
      <c r="AU101" s="20" t="s">
        <v>80</v>
      </c>
    </row>
    <row r="102" s="2" customFormat="1" ht="16.5" customHeight="1">
      <c r="A102" s="41"/>
      <c r="B102" s="42"/>
      <c r="C102" s="215" t="s">
        <v>193</v>
      </c>
      <c r="D102" s="215" t="s">
        <v>188</v>
      </c>
      <c r="E102" s="216" t="s">
        <v>3541</v>
      </c>
      <c r="F102" s="217" t="s">
        <v>3604</v>
      </c>
      <c r="G102" s="218" t="s">
        <v>226</v>
      </c>
      <c r="H102" s="219">
        <v>200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80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3605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3604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80</v>
      </c>
    </row>
    <row r="104" s="2" customFormat="1" ht="16.5" customHeight="1">
      <c r="A104" s="41"/>
      <c r="B104" s="42"/>
      <c r="C104" s="215" t="s">
        <v>223</v>
      </c>
      <c r="D104" s="215" t="s">
        <v>188</v>
      </c>
      <c r="E104" s="216" t="s">
        <v>3545</v>
      </c>
      <c r="F104" s="217" t="s">
        <v>3606</v>
      </c>
      <c r="G104" s="218" t="s">
        <v>226</v>
      </c>
      <c r="H104" s="219">
        <v>150</v>
      </c>
      <c r="I104" s="220"/>
      <c r="J104" s="221">
        <f>ROUND(I104*H104,2)</f>
        <v>0</v>
      </c>
      <c r="K104" s="217" t="s">
        <v>19</v>
      </c>
      <c r="L104" s="47"/>
      <c r="M104" s="222" t="s">
        <v>19</v>
      </c>
      <c r="N104" s="223" t="s">
        <v>44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193</v>
      </c>
      <c r="AT104" s="226" t="s">
        <v>188</v>
      </c>
      <c r="AU104" s="226" t="s">
        <v>80</v>
      </c>
      <c r="AY104" s="20" t="s">
        <v>185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80</v>
      </c>
      <c r="BK104" s="227">
        <f>ROUND(I104*H104,2)</f>
        <v>0</v>
      </c>
      <c r="BL104" s="20" t="s">
        <v>193</v>
      </c>
      <c r="BM104" s="226" t="s">
        <v>3607</v>
      </c>
    </row>
    <row r="105" s="2" customFormat="1">
      <c r="A105" s="41"/>
      <c r="B105" s="42"/>
      <c r="C105" s="43"/>
      <c r="D105" s="228" t="s">
        <v>195</v>
      </c>
      <c r="E105" s="43"/>
      <c r="F105" s="229" t="s">
        <v>3606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195</v>
      </c>
      <c r="AU105" s="20" t="s">
        <v>80</v>
      </c>
    </row>
    <row r="106" s="2" customFormat="1" ht="16.5" customHeight="1">
      <c r="A106" s="41"/>
      <c r="B106" s="42"/>
      <c r="C106" s="215" t="s">
        <v>231</v>
      </c>
      <c r="D106" s="215" t="s">
        <v>188</v>
      </c>
      <c r="E106" s="216" t="s">
        <v>3548</v>
      </c>
      <c r="F106" s="217" t="s">
        <v>3608</v>
      </c>
      <c r="G106" s="218" t="s">
        <v>226</v>
      </c>
      <c r="H106" s="219">
        <v>50</v>
      </c>
      <c r="I106" s="220"/>
      <c r="J106" s="221">
        <f>ROUND(I106*H106,2)</f>
        <v>0</v>
      </c>
      <c r="K106" s="217" t="s">
        <v>19</v>
      </c>
      <c r="L106" s="47"/>
      <c r="M106" s="222" t="s">
        <v>19</v>
      </c>
      <c r="N106" s="223" t="s">
        <v>44</v>
      </c>
      <c r="O106" s="87"/>
      <c r="P106" s="224">
        <f>O106*H106</f>
        <v>0</v>
      </c>
      <c r="Q106" s="224">
        <v>0</v>
      </c>
      <c r="R106" s="224">
        <f>Q106*H106</f>
        <v>0</v>
      </c>
      <c r="S106" s="224">
        <v>0</v>
      </c>
      <c r="T106" s="225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193</v>
      </c>
      <c r="AT106" s="226" t="s">
        <v>188</v>
      </c>
      <c r="AU106" s="226" t="s">
        <v>80</v>
      </c>
      <c r="AY106" s="20" t="s">
        <v>185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80</v>
      </c>
      <c r="BK106" s="227">
        <f>ROUND(I106*H106,2)</f>
        <v>0</v>
      </c>
      <c r="BL106" s="20" t="s">
        <v>193</v>
      </c>
      <c r="BM106" s="226" t="s">
        <v>3609</v>
      </c>
    </row>
    <row r="107" s="2" customFormat="1">
      <c r="A107" s="41"/>
      <c r="B107" s="42"/>
      <c r="C107" s="43"/>
      <c r="D107" s="228" t="s">
        <v>195</v>
      </c>
      <c r="E107" s="43"/>
      <c r="F107" s="229" t="s">
        <v>3608</v>
      </c>
      <c r="G107" s="43"/>
      <c r="H107" s="43"/>
      <c r="I107" s="230"/>
      <c r="J107" s="43"/>
      <c r="K107" s="43"/>
      <c r="L107" s="47"/>
      <c r="M107" s="231"/>
      <c r="N107" s="232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195</v>
      </c>
      <c r="AU107" s="20" t="s">
        <v>80</v>
      </c>
    </row>
    <row r="108" s="2" customFormat="1" ht="16.5" customHeight="1">
      <c r="A108" s="41"/>
      <c r="B108" s="42"/>
      <c r="C108" s="215" t="s">
        <v>237</v>
      </c>
      <c r="D108" s="215" t="s">
        <v>188</v>
      </c>
      <c r="E108" s="216" t="s">
        <v>3551</v>
      </c>
      <c r="F108" s="217" t="s">
        <v>3610</v>
      </c>
      <c r="G108" s="218" t="s">
        <v>226</v>
      </c>
      <c r="H108" s="219">
        <v>850</v>
      </c>
      <c r="I108" s="220"/>
      <c r="J108" s="221">
        <f>ROUND(I108*H108,2)</f>
        <v>0</v>
      </c>
      <c r="K108" s="217" t="s">
        <v>19</v>
      </c>
      <c r="L108" s="47"/>
      <c r="M108" s="222" t="s">
        <v>19</v>
      </c>
      <c r="N108" s="223" t="s">
        <v>44</v>
      </c>
      <c r="O108" s="87"/>
      <c r="P108" s="224">
        <f>O108*H108</f>
        <v>0</v>
      </c>
      <c r="Q108" s="224">
        <v>0</v>
      </c>
      <c r="R108" s="224">
        <f>Q108*H108</f>
        <v>0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193</v>
      </c>
      <c r="AT108" s="226" t="s">
        <v>188</v>
      </c>
      <c r="AU108" s="226" t="s">
        <v>80</v>
      </c>
      <c r="AY108" s="20" t="s">
        <v>185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80</v>
      </c>
      <c r="BK108" s="227">
        <f>ROUND(I108*H108,2)</f>
        <v>0</v>
      </c>
      <c r="BL108" s="20" t="s">
        <v>193</v>
      </c>
      <c r="BM108" s="226" t="s">
        <v>3611</v>
      </c>
    </row>
    <row r="109" s="2" customFormat="1">
      <c r="A109" s="41"/>
      <c r="B109" s="42"/>
      <c r="C109" s="43"/>
      <c r="D109" s="228" t="s">
        <v>195</v>
      </c>
      <c r="E109" s="43"/>
      <c r="F109" s="229" t="s">
        <v>3610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195</v>
      </c>
      <c r="AU109" s="20" t="s">
        <v>80</v>
      </c>
    </row>
    <row r="110" s="2" customFormat="1" ht="16.5" customHeight="1">
      <c r="A110" s="41"/>
      <c r="B110" s="42"/>
      <c r="C110" s="215" t="s">
        <v>246</v>
      </c>
      <c r="D110" s="215" t="s">
        <v>188</v>
      </c>
      <c r="E110" s="216" t="s">
        <v>3555</v>
      </c>
      <c r="F110" s="217" t="s">
        <v>3612</v>
      </c>
      <c r="G110" s="218" t="s">
        <v>226</v>
      </c>
      <c r="H110" s="219">
        <v>95</v>
      </c>
      <c r="I110" s="220"/>
      <c r="J110" s="221">
        <f>ROUND(I110*H110,2)</f>
        <v>0</v>
      </c>
      <c r="K110" s="217" t="s">
        <v>19</v>
      </c>
      <c r="L110" s="47"/>
      <c r="M110" s="222" t="s">
        <v>19</v>
      </c>
      <c r="N110" s="223" t="s">
        <v>44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193</v>
      </c>
      <c r="AT110" s="226" t="s">
        <v>188</v>
      </c>
      <c r="AU110" s="226" t="s">
        <v>80</v>
      </c>
      <c r="AY110" s="20" t="s">
        <v>185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80</v>
      </c>
      <c r="BK110" s="227">
        <f>ROUND(I110*H110,2)</f>
        <v>0</v>
      </c>
      <c r="BL110" s="20" t="s">
        <v>193</v>
      </c>
      <c r="BM110" s="226" t="s">
        <v>3613</v>
      </c>
    </row>
    <row r="111" s="2" customFormat="1">
      <c r="A111" s="41"/>
      <c r="B111" s="42"/>
      <c r="C111" s="43"/>
      <c r="D111" s="228" t="s">
        <v>195</v>
      </c>
      <c r="E111" s="43"/>
      <c r="F111" s="229" t="s">
        <v>3612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195</v>
      </c>
      <c r="AU111" s="20" t="s">
        <v>80</v>
      </c>
    </row>
    <row r="112" s="2" customFormat="1" ht="16.5" customHeight="1">
      <c r="A112" s="41"/>
      <c r="B112" s="42"/>
      <c r="C112" s="215" t="s">
        <v>186</v>
      </c>
      <c r="D112" s="215" t="s">
        <v>188</v>
      </c>
      <c r="E112" s="216" t="s">
        <v>3558</v>
      </c>
      <c r="F112" s="217" t="s">
        <v>3614</v>
      </c>
      <c r="G112" s="218" t="s">
        <v>226</v>
      </c>
      <c r="H112" s="219">
        <v>100</v>
      </c>
      <c r="I112" s="220"/>
      <c r="J112" s="221">
        <f>ROUND(I112*H112,2)</f>
        <v>0</v>
      </c>
      <c r="K112" s="217" t="s">
        <v>19</v>
      </c>
      <c r="L112" s="47"/>
      <c r="M112" s="222" t="s">
        <v>19</v>
      </c>
      <c r="N112" s="223" t="s">
        <v>44</v>
      </c>
      <c r="O112" s="87"/>
      <c r="P112" s="224">
        <f>O112*H112</f>
        <v>0</v>
      </c>
      <c r="Q112" s="224">
        <v>0</v>
      </c>
      <c r="R112" s="224">
        <f>Q112*H112</f>
        <v>0</v>
      </c>
      <c r="S112" s="224">
        <v>0</v>
      </c>
      <c r="T112" s="225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193</v>
      </c>
      <c r="AT112" s="226" t="s">
        <v>188</v>
      </c>
      <c r="AU112" s="226" t="s">
        <v>80</v>
      </c>
      <c r="AY112" s="20" t="s">
        <v>185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80</v>
      </c>
      <c r="BK112" s="227">
        <f>ROUND(I112*H112,2)</f>
        <v>0</v>
      </c>
      <c r="BL112" s="20" t="s">
        <v>193</v>
      </c>
      <c r="BM112" s="226" t="s">
        <v>3615</v>
      </c>
    </row>
    <row r="113" s="2" customFormat="1">
      <c r="A113" s="41"/>
      <c r="B113" s="42"/>
      <c r="C113" s="43"/>
      <c r="D113" s="228" t="s">
        <v>195</v>
      </c>
      <c r="E113" s="43"/>
      <c r="F113" s="229" t="s">
        <v>3614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195</v>
      </c>
      <c r="AU113" s="20" t="s">
        <v>80</v>
      </c>
    </row>
    <row r="114" s="2" customFormat="1" ht="16.5" customHeight="1">
      <c r="A114" s="41"/>
      <c r="B114" s="42"/>
      <c r="C114" s="215" t="s">
        <v>258</v>
      </c>
      <c r="D114" s="215" t="s">
        <v>188</v>
      </c>
      <c r="E114" s="216" t="s">
        <v>3561</v>
      </c>
      <c r="F114" s="217" t="s">
        <v>3616</v>
      </c>
      <c r="G114" s="218" t="s">
        <v>226</v>
      </c>
      <c r="H114" s="219">
        <v>25</v>
      </c>
      <c r="I114" s="220"/>
      <c r="J114" s="221">
        <f>ROUND(I114*H114,2)</f>
        <v>0</v>
      </c>
      <c r="K114" s="217" t="s">
        <v>19</v>
      </c>
      <c r="L114" s="47"/>
      <c r="M114" s="222" t="s">
        <v>19</v>
      </c>
      <c r="N114" s="223" t="s">
        <v>44</v>
      </c>
      <c r="O114" s="87"/>
      <c r="P114" s="224">
        <f>O114*H114</f>
        <v>0</v>
      </c>
      <c r="Q114" s="224">
        <v>0</v>
      </c>
      <c r="R114" s="224">
        <f>Q114*H114</f>
        <v>0</v>
      </c>
      <c r="S114" s="224">
        <v>0</v>
      </c>
      <c r="T114" s="225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193</v>
      </c>
      <c r="AT114" s="226" t="s">
        <v>188</v>
      </c>
      <c r="AU114" s="226" t="s">
        <v>80</v>
      </c>
      <c r="AY114" s="20" t="s">
        <v>185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80</v>
      </c>
      <c r="BK114" s="227">
        <f>ROUND(I114*H114,2)</f>
        <v>0</v>
      </c>
      <c r="BL114" s="20" t="s">
        <v>193</v>
      </c>
      <c r="BM114" s="226" t="s">
        <v>3617</v>
      </c>
    </row>
    <row r="115" s="2" customFormat="1">
      <c r="A115" s="41"/>
      <c r="B115" s="42"/>
      <c r="C115" s="43"/>
      <c r="D115" s="228" t="s">
        <v>195</v>
      </c>
      <c r="E115" s="43"/>
      <c r="F115" s="229" t="s">
        <v>3616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195</v>
      </c>
      <c r="AU115" s="20" t="s">
        <v>80</v>
      </c>
    </row>
    <row r="116" s="2" customFormat="1" ht="16.5" customHeight="1">
      <c r="A116" s="41"/>
      <c r="B116" s="42"/>
      <c r="C116" s="215" t="s">
        <v>267</v>
      </c>
      <c r="D116" s="215" t="s">
        <v>188</v>
      </c>
      <c r="E116" s="216" t="s">
        <v>3564</v>
      </c>
      <c r="F116" s="217" t="s">
        <v>3618</v>
      </c>
      <c r="G116" s="218" t="s">
        <v>226</v>
      </c>
      <c r="H116" s="219">
        <v>120</v>
      </c>
      <c r="I116" s="220"/>
      <c r="J116" s="221">
        <f>ROUND(I116*H116,2)</f>
        <v>0</v>
      </c>
      <c r="K116" s="217" t="s">
        <v>19</v>
      </c>
      <c r="L116" s="47"/>
      <c r="M116" s="222" t="s">
        <v>19</v>
      </c>
      <c r="N116" s="223" t="s">
        <v>44</v>
      </c>
      <c r="O116" s="87"/>
      <c r="P116" s="224">
        <f>O116*H116</f>
        <v>0</v>
      </c>
      <c r="Q116" s="224">
        <v>0</v>
      </c>
      <c r="R116" s="224">
        <f>Q116*H116</f>
        <v>0</v>
      </c>
      <c r="S116" s="224">
        <v>0</v>
      </c>
      <c r="T116" s="225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193</v>
      </c>
      <c r="AT116" s="226" t="s">
        <v>188</v>
      </c>
      <c r="AU116" s="226" t="s">
        <v>80</v>
      </c>
      <c r="AY116" s="20" t="s">
        <v>185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80</v>
      </c>
      <c r="BK116" s="227">
        <f>ROUND(I116*H116,2)</f>
        <v>0</v>
      </c>
      <c r="BL116" s="20" t="s">
        <v>193</v>
      </c>
      <c r="BM116" s="226" t="s">
        <v>3619</v>
      </c>
    </row>
    <row r="117" s="2" customFormat="1">
      <c r="A117" s="41"/>
      <c r="B117" s="42"/>
      <c r="C117" s="43"/>
      <c r="D117" s="228" t="s">
        <v>195</v>
      </c>
      <c r="E117" s="43"/>
      <c r="F117" s="229" t="s">
        <v>3618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195</v>
      </c>
      <c r="AU117" s="20" t="s">
        <v>80</v>
      </c>
    </row>
    <row r="118" s="2" customFormat="1" ht="16.5" customHeight="1">
      <c r="A118" s="41"/>
      <c r="B118" s="42"/>
      <c r="C118" s="215" t="s">
        <v>8</v>
      </c>
      <c r="D118" s="215" t="s">
        <v>188</v>
      </c>
      <c r="E118" s="216" t="s">
        <v>3567</v>
      </c>
      <c r="F118" s="217" t="s">
        <v>3620</v>
      </c>
      <c r="G118" s="218" t="s">
        <v>226</v>
      </c>
      <c r="H118" s="219">
        <v>150</v>
      </c>
      <c r="I118" s="220"/>
      <c r="J118" s="221">
        <f>ROUND(I118*H118,2)</f>
        <v>0</v>
      </c>
      <c r="K118" s="217" t="s">
        <v>19</v>
      </c>
      <c r="L118" s="47"/>
      <c r="M118" s="222" t="s">
        <v>19</v>
      </c>
      <c r="N118" s="223" t="s">
        <v>44</v>
      </c>
      <c r="O118" s="87"/>
      <c r="P118" s="224">
        <f>O118*H118</f>
        <v>0</v>
      </c>
      <c r="Q118" s="224">
        <v>0</v>
      </c>
      <c r="R118" s="224">
        <f>Q118*H118</f>
        <v>0</v>
      </c>
      <c r="S118" s="224">
        <v>0</v>
      </c>
      <c r="T118" s="225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193</v>
      </c>
      <c r="AT118" s="226" t="s">
        <v>188</v>
      </c>
      <c r="AU118" s="226" t="s">
        <v>80</v>
      </c>
      <c r="AY118" s="20" t="s">
        <v>185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80</v>
      </c>
      <c r="BK118" s="227">
        <f>ROUND(I118*H118,2)</f>
        <v>0</v>
      </c>
      <c r="BL118" s="20" t="s">
        <v>193</v>
      </c>
      <c r="BM118" s="226" t="s">
        <v>3621</v>
      </c>
    </row>
    <row r="119" s="2" customFormat="1">
      <c r="A119" s="41"/>
      <c r="B119" s="42"/>
      <c r="C119" s="43"/>
      <c r="D119" s="228" t="s">
        <v>195</v>
      </c>
      <c r="E119" s="43"/>
      <c r="F119" s="229" t="s">
        <v>3620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195</v>
      </c>
      <c r="AU119" s="20" t="s">
        <v>80</v>
      </c>
    </row>
    <row r="120" s="2" customFormat="1" ht="16.5" customHeight="1">
      <c r="A120" s="41"/>
      <c r="B120" s="42"/>
      <c r="C120" s="215" t="s">
        <v>284</v>
      </c>
      <c r="D120" s="215" t="s">
        <v>188</v>
      </c>
      <c r="E120" s="216" t="s">
        <v>3570</v>
      </c>
      <c r="F120" s="217" t="s">
        <v>3622</v>
      </c>
      <c r="G120" s="218" t="s">
        <v>226</v>
      </c>
      <c r="H120" s="219">
        <v>250</v>
      </c>
      <c r="I120" s="220"/>
      <c r="J120" s="221">
        <f>ROUND(I120*H120,2)</f>
        <v>0</v>
      </c>
      <c r="K120" s="217" t="s">
        <v>19</v>
      </c>
      <c r="L120" s="47"/>
      <c r="M120" s="222" t="s">
        <v>19</v>
      </c>
      <c r="N120" s="223" t="s">
        <v>44</v>
      </c>
      <c r="O120" s="87"/>
      <c r="P120" s="224">
        <f>O120*H120</f>
        <v>0</v>
      </c>
      <c r="Q120" s="224">
        <v>0</v>
      </c>
      <c r="R120" s="224">
        <f>Q120*H120</f>
        <v>0</v>
      </c>
      <c r="S120" s="224">
        <v>0</v>
      </c>
      <c r="T120" s="225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193</v>
      </c>
      <c r="AT120" s="226" t="s">
        <v>188</v>
      </c>
      <c r="AU120" s="226" t="s">
        <v>80</v>
      </c>
      <c r="AY120" s="20" t="s">
        <v>185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80</v>
      </c>
      <c r="BK120" s="227">
        <f>ROUND(I120*H120,2)</f>
        <v>0</v>
      </c>
      <c r="BL120" s="20" t="s">
        <v>193</v>
      </c>
      <c r="BM120" s="226" t="s">
        <v>3623</v>
      </c>
    </row>
    <row r="121" s="2" customFormat="1">
      <c r="A121" s="41"/>
      <c r="B121" s="42"/>
      <c r="C121" s="43"/>
      <c r="D121" s="228" t="s">
        <v>195</v>
      </c>
      <c r="E121" s="43"/>
      <c r="F121" s="229" t="s">
        <v>3622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195</v>
      </c>
      <c r="AU121" s="20" t="s">
        <v>80</v>
      </c>
    </row>
    <row r="122" s="2" customFormat="1" ht="16.5" customHeight="1">
      <c r="A122" s="41"/>
      <c r="B122" s="42"/>
      <c r="C122" s="215" t="s">
        <v>290</v>
      </c>
      <c r="D122" s="215" t="s">
        <v>188</v>
      </c>
      <c r="E122" s="216" t="s">
        <v>3574</v>
      </c>
      <c r="F122" s="217" t="s">
        <v>3624</v>
      </c>
      <c r="G122" s="218" t="s">
        <v>226</v>
      </c>
      <c r="H122" s="219">
        <v>50</v>
      </c>
      <c r="I122" s="220"/>
      <c r="J122" s="221">
        <f>ROUND(I122*H122,2)</f>
        <v>0</v>
      </c>
      <c r="K122" s="217" t="s">
        <v>19</v>
      </c>
      <c r="L122" s="47"/>
      <c r="M122" s="222" t="s">
        <v>19</v>
      </c>
      <c r="N122" s="223" t="s">
        <v>44</v>
      </c>
      <c r="O122" s="87"/>
      <c r="P122" s="224">
        <f>O122*H122</f>
        <v>0</v>
      </c>
      <c r="Q122" s="224">
        <v>0</v>
      </c>
      <c r="R122" s="224">
        <f>Q122*H122</f>
        <v>0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193</v>
      </c>
      <c r="AT122" s="226" t="s">
        <v>188</v>
      </c>
      <c r="AU122" s="226" t="s">
        <v>80</v>
      </c>
      <c r="AY122" s="20" t="s">
        <v>185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80</v>
      </c>
      <c r="BK122" s="227">
        <f>ROUND(I122*H122,2)</f>
        <v>0</v>
      </c>
      <c r="BL122" s="20" t="s">
        <v>193</v>
      </c>
      <c r="BM122" s="226" t="s">
        <v>3625</v>
      </c>
    </row>
    <row r="123" s="2" customFormat="1">
      <c r="A123" s="41"/>
      <c r="B123" s="42"/>
      <c r="C123" s="43"/>
      <c r="D123" s="228" t="s">
        <v>195</v>
      </c>
      <c r="E123" s="43"/>
      <c r="F123" s="229" t="s">
        <v>3624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195</v>
      </c>
      <c r="AU123" s="20" t="s">
        <v>80</v>
      </c>
    </row>
    <row r="124" s="2" customFormat="1" ht="16.5" customHeight="1">
      <c r="A124" s="41"/>
      <c r="B124" s="42"/>
      <c r="C124" s="215" t="s">
        <v>296</v>
      </c>
      <c r="D124" s="215" t="s">
        <v>188</v>
      </c>
      <c r="E124" s="216" t="s">
        <v>1434</v>
      </c>
      <c r="F124" s="217" t="s">
        <v>3626</v>
      </c>
      <c r="G124" s="218" t="s">
        <v>226</v>
      </c>
      <c r="H124" s="219">
        <v>200</v>
      </c>
      <c r="I124" s="220"/>
      <c r="J124" s="221">
        <f>ROUND(I124*H124,2)</f>
        <v>0</v>
      </c>
      <c r="K124" s="217" t="s">
        <v>19</v>
      </c>
      <c r="L124" s="47"/>
      <c r="M124" s="222" t="s">
        <v>19</v>
      </c>
      <c r="N124" s="223" t="s">
        <v>44</v>
      </c>
      <c r="O124" s="87"/>
      <c r="P124" s="224">
        <f>O124*H124</f>
        <v>0</v>
      </c>
      <c r="Q124" s="224">
        <v>0</v>
      </c>
      <c r="R124" s="224">
        <f>Q124*H124</f>
        <v>0</v>
      </c>
      <c r="S124" s="224">
        <v>0</v>
      </c>
      <c r="T124" s="225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6" t="s">
        <v>193</v>
      </c>
      <c r="AT124" s="226" t="s">
        <v>188</v>
      </c>
      <c r="AU124" s="226" t="s">
        <v>80</v>
      </c>
      <c r="AY124" s="20" t="s">
        <v>185</v>
      </c>
      <c r="BE124" s="227">
        <f>IF(N124="základní",J124,0)</f>
        <v>0</v>
      </c>
      <c r="BF124" s="227">
        <f>IF(N124="snížená",J124,0)</f>
        <v>0</v>
      </c>
      <c r="BG124" s="227">
        <f>IF(N124="zákl. přenesená",J124,0)</f>
        <v>0</v>
      </c>
      <c r="BH124" s="227">
        <f>IF(N124="sníž. přenesená",J124,0)</f>
        <v>0</v>
      </c>
      <c r="BI124" s="227">
        <f>IF(N124="nulová",J124,0)</f>
        <v>0</v>
      </c>
      <c r="BJ124" s="20" t="s">
        <v>80</v>
      </c>
      <c r="BK124" s="227">
        <f>ROUND(I124*H124,2)</f>
        <v>0</v>
      </c>
      <c r="BL124" s="20" t="s">
        <v>193</v>
      </c>
      <c r="BM124" s="226" t="s">
        <v>3627</v>
      </c>
    </row>
    <row r="125" s="2" customFormat="1">
      <c r="A125" s="41"/>
      <c r="B125" s="42"/>
      <c r="C125" s="43"/>
      <c r="D125" s="228" t="s">
        <v>195</v>
      </c>
      <c r="E125" s="43"/>
      <c r="F125" s="229" t="s">
        <v>3626</v>
      </c>
      <c r="G125" s="43"/>
      <c r="H125" s="43"/>
      <c r="I125" s="230"/>
      <c r="J125" s="43"/>
      <c r="K125" s="43"/>
      <c r="L125" s="47"/>
      <c r="M125" s="231"/>
      <c r="N125" s="232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195</v>
      </c>
      <c r="AU125" s="20" t="s">
        <v>80</v>
      </c>
    </row>
    <row r="126" s="2" customFormat="1" ht="16.5" customHeight="1">
      <c r="A126" s="41"/>
      <c r="B126" s="42"/>
      <c r="C126" s="215" t="s">
        <v>280</v>
      </c>
      <c r="D126" s="215" t="s">
        <v>188</v>
      </c>
      <c r="E126" s="216" t="s">
        <v>3579</v>
      </c>
      <c r="F126" s="217" t="s">
        <v>3628</v>
      </c>
      <c r="G126" s="218" t="s">
        <v>226</v>
      </c>
      <c r="H126" s="219">
        <v>160</v>
      </c>
      <c r="I126" s="220"/>
      <c r="J126" s="221">
        <f>ROUND(I126*H126,2)</f>
        <v>0</v>
      </c>
      <c r="K126" s="217" t="s">
        <v>19</v>
      </c>
      <c r="L126" s="47"/>
      <c r="M126" s="222" t="s">
        <v>19</v>
      </c>
      <c r="N126" s="223" t="s">
        <v>44</v>
      </c>
      <c r="O126" s="87"/>
      <c r="P126" s="224">
        <f>O126*H126</f>
        <v>0</v>
      </c>
      <c r="Q126" s="224">
        <v>0</v>
      </c>
      <c r="R126" s="224">
        <f>Q126*H126</f>
        <v>0</v>
      </c>
      <c r="S126" s="224">
        <v>0</v>
      </c>
      <c r="T126" s="225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6" t="s">
        <v>193</v>
      </c>
      <c r="AT126" s="226" t="s">
        <v>188</v>
      </c>
      <c r="AU126" s="226" t="s">
        <v>80</v>
      </c>
      <c r="AY126" s="20" t="s">
        <v>185</v>
      </c>
      <c r="BE126" s="227">
        <f>IF(N126="základní",J126,0)</f>
        <v>0</v>
      </c>
      <c r="BF126" s="227">
        <f>IF(N126="snížená",J126,0)</f>
        <v>0</v>
      </c>
      <c r="BG126" s="227">
        <f>IF(N126="zákl. přenesená",J126,0)</f>
        <v>0</v>
      </c>
      <c r="BH126" s="227">
        <f>IF(N126="sníž. přenesená",J126,0)</f>
        <v>0</v>
      </c>
      <c r="BI126" s="227">
        <f>IF(N126="nulová",J126,0)</f>
        <v>0</v>
      </c>
      <c r="BJ126" s="20" t="s">
        <v>80</v>
      </c>
      <c r="BK126" s="227">
        <f>ROUND(I126*H126,2)</f>
        <v>0</v>
      </c>
      <c r="BL126" s="20" t="s">
        <v>193</v>
      </c>
      <c r="BM126" s="226" t="s">
        <v>3629</v>
      </c>
    </row>
    <row r="127" s="2" customFormat="1">
      <c r="A127" s="41"/>
      <c r="B127" s="42"/>
      <c r="C127" s="43"/>
      <c r="D127" s="228" t="s">
        <v>195</v>
      </c>
      <c r="E127" s="43"/>
      <c r="F127" s="229" t="s">
        <v>3628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195</v>
      </c>
      <c r="AU127" s="20" t="s">
        <v>80</v>
      </c>
    </row>
    <row r="128" s="12" customFormat="1" ht="25.92" customHeight="1">
      <c r="A128" s="12"/>
      <c r="B128" s="199"/>
      <c r="C128" s="200"/>
      <c r="D128" s="201" t="s">
        <v>72</v>
      </c>
      <c r="E128" s="202" t="s">
        <v>1395</v>
      </c>
      <c r="F128" s="202" t="s">
        <v>3630</v>
      </c>
      <c r="G128" s="200"/>
      <c r="H128" s="200"/>
      <c r="I128" s="203"/>
      <c r="J128" s="204">
        <f>BK128</f>
        <v>0</v>
      </c>
      <c r="K128" s="200"/>
      <c r="L128" s="205"/>
      <c r="M128" s="206"/>
      <c r="N128" s="207"/>
      <c r="O128" s="207"/>
      <c r="P128" s="208">
        <f>SUM(P129:P146)</f>
        <v>0</v>
      </c>
      <c r="Q128" s="207"/>
      <c r="R128" s="208">
        <f>SUM(R129:R146)</f>
        <v>0</v>
      </c>
      <c r="S128" s="207"/>
      <c r="T128" s="209">
        <f>SUM(T129:T146)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10" t="s">
        <v>80</v>
      </c>
      <c r="AT128" s="211" t="s">
        <v>72</v>
      </c>
      <c r="AU128" s="211" t="s">
        <v>73</v>
      </c>
      <c r="AY128" s="210" t="s">
        <v>185</v>
      </c>
      <c r="BK128" s="212">
        <f>SUM(BK129:BK146)</f>
        <v>0</v>
      </c>
    </row>
    <row r="129" s="2" customFormat="1" ht="21.75" customHeight="1">
      <c r="A129" s="41"/>
      <c r="B129" s="42"/>
      <c r="C129" s="215" t="s">
        <v>307</v>
      </c>
      <c r="D129" s="215" t="s">
        <v>188</v>
      </c>
      <c r="E129" s="216" t="s">
        <v>3582</v>
      </c>
      <c r="F129" s="217" t="s">
        <v>3631</v>
      </c>
      <c r="G129" s="218" t="s">
        <v>234</v>
      </c>
      <c r="H129" s="219">
        <v>32</v>
      </c>
      <c r="I129" s="220"/>
      <c r="J129" s="221">
        <f>ROUND(I129*H129,2)</f>
        <v>0</v>
      </c>
      <c r="K129" s="217" t="s">
        <v>19</v>
      </c>
      <c r="L129" s="47"/>
      <c r="M129" s="222" t="s">
        <v>19</v>
      </c>
      <c r="N129" s="223" t="s">
        <v>44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193</v>
      </c>
      <c r="AT129" s="226" t="s">
        <v>188</v>
      </c>
      <c r="AU129" s="226" t="s">
        <v>80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3632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3631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80</v>
      </c>
    </row>
    <row r="131" s="2" customFormat="1" ht="16.5" customHeight="1">
      <c r="A131" s="41"/>
      <c r="B131" s="42"/>
      <c r="C131" s="215" t="s">
        <v>313</v>
      </c>
      <c r="D131" s="215" t="s">
        <v>188</v>
      </c>
      <c r="E131" s="216" t="s">
        <v>3584</v>
      </c>
      <c r="F131" s="217" t="s">
        <v>3633</v>
      </c>
      <c r="G131" s="218" t="s">
        <v>234</v>
      </c>
      <c r="H131" s="219">
        <v>13</v>
      </c>
      <c r="I131" s="220"/>
      <c r="J131" s="221">
        <f>ROUND(I131*H131,2)</f>
        <v>0</v>
      </c>
      <c r="K131" s="217" t="s">
        <v>19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193</v>
      </c>
      <c r="AT131" s="226" t="s">
        <v>188</v>
      </c>
      <c r="AU131" s="226" t="s">
        <v>80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193</v>
      </c>
      <c r="BM131" s="226" t="s">
        <v>3634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3633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80</v>
      </c>
    </row>
    <row r="133" s="2" customFormat="1" ht="16.5" customHeight="1">
      <c r="A133" s="41"/>
      <c r="B133" s="42"/>
      <c r="C133" s="215" t="s">
        <v>319</v>
      </c>
      <c r="D133" s="215" t="s">
        <v>188</v>
      </c>
      <c r="E133" s="216" t="s">
        <v>3586</v>
      </c>
      <c r="F133" s="217" t="s">
        <v>3635</v>
      </c>
      <c r="G133" s="218" t="s">
        <v>234</v>
      </c>
      <c r="H133" s="219">
        <v>6</v>
      </c>
      <c r="I133" s="220"/>
      <c r="J133" s="221">
        <f>ROUND(I133*H133,2)</f>
        <v>0</v>
      </c>
      <c r="K133" s="217" t="s">
        <v>19</v>
      </c>
      <c r="L133" s="47"/>
      <c r="M133" s="222" t="s">
        <v>19</v>
      </c>
      <c r="N133" s="223" t="s">
        <v>44</v>
      </c>
      <c r="O133" s="87"/>
      <c r="P133" s="224">
        <f>O133*H133</f>
        <v>0</v>
      </c>
      <c r="Q133" s="224">
        <v>0</v>
      </c>
      <c r="R133" s="224">
        <f>Q133*H133</f>
        <v>0</v>
      </c>
      <c r="S133" s="224">
        <v>0</v>
      </c>
      <c r="T133" s="225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6" t="s">
        <v>193</v>
      </c>
      <c r="AT133" s="226" t="s">
        <v>188</v>
      </c>
      <c r="AU133" s="226" t="s">
        <v>80</v>
      </c>
      <c r="AY133" s="20" t="s">
        <v>185</v>
      </c>
      <c r="BE133" s="227">
        <f>IF(N133="základní",J133,0)</f>
        <v>0</v>
      </c>
      <c r="BF133" s="227">
        <f>IF(N133="snížená",J133,0)</f>
        <v>0</v>
      </c>
      <c r="BG133" s="227">
        <f>IF(N133="zákl. přenesená",J133,0)</f>
        <v>0</v>
      </c>
      <c r="BH133" s="227">
        <f>IF(N133="sníž. přenesená",J133,0)</f>
        <v>0</v>
      </c>
      <c r="BI133" s="227">
        <f>IF(N133="nulová",J133,0)</f>
        <v>0</v>
      </c>
      <c r="BJ133" s="20" t="s">
        <v>80</v>
      </c>
      <c r="BK133" s="227">
        <f>ROUND(I133*H133,2)</f>
        <v>0</v>
      </c>
      <c r="BL133" s="20" t="s">
        <v>193</v>
      </c>
      <c r="BM133" s="226" t="s">
        <v>3636</v>
      </c>
    </row>
    <row r="134" s="2" customFormat="1">
      <c r="A134" s="41"/>
      <c r="B134" s="42"/>
      <c r="C134" s="43"/>
      <c r="D134" s="228" t="s">
        <v>195</v>
      </c>
      <c r="E134" s="43"/>
      <c r="F134" s="229" t="s">
        <v>3635</v>
      </c>
      <c r="G134" s="43"/>
      <c r="H134" s="43"/>
      <c r="I134" s="230"/>
      <c r="J134" s="43"/>
      <c r="K134" s="43"/>
      <c r="L134" s="47"/>
      <c r="M134" s="231"/>
      <c r="N134" s="232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195</v>
      </c>
      <c r="AU134" s="20" t="s">
        <v>80</v>
      </c>
    </row>
    <row r="135" s="2" customFormat="1" ht="16.5" customHeight="1">
      <c r="A135" s="41"/>
      <c r="B135" s="42"/>
      <c r="C135" s="215" t="s">
        <v>328</v>
      </c>
      <c r="D135" s="215" t="s">
        <v>188</v>
      </c>
      <c r="E135" s="216" t="s">
        <v>1438</v>
      </c>
      <c r="F135" s="217" t="s">
        <v>3637</v>
      </c>
      <c r="G135" s="218" t="s">
        <v>234</v>
      </c>
      <c r="H135" s="219">
        <v>4</v>
      </c>
      <c r="I135" s="220"/>
      <c r="J135" s="221">
        <f>ROUND(I135*H135,2)</f>
        <v>0</v>
      </c>
      <c r="K135" s="217" t="s">
        <v>19</v>
      </c>
      <c r="L135" s="47"/>
      <c r="M135" s="222" t="s">
        <v>19</v>
      </c>
      <c r="N135" s="223" t="s">
        <v>44</v>
      </c>
      <c r="O135" s="87"/>
      <c r="P135" s="224">
        <f>O135*H135</f>
        <v>0</v>
      </c>
      <c r="Q135" s="224">
        <v>0</v>
      </c>
      <c r="R135" s="224">
        <f>Q135*H135</f>
        <v>0</v>
      </c>
      <c r="S135" s="224">
        <v>0</v>
      </c>
      <c r="T135" s="225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6" t="s">
        <v>193</v>
      </c>
      <c r="AT135" s="226" t="s">
        <v>188</v>
      </c>
      <c r="AU135" s="226" t="s">
        <v>80</v>
      </c>
      <c r="AY135" s="20" t="s">
        <v>185</v>
      </c>
      <c r="BE135" s="227">
        <f>IF(N135="základní",J135,0)</f>
        <v>0</v>
      </c>
      <c r="BF135" s="227">
        <f>IF(N135="snížená",J135,0)</f>
        <v>0</v>
      </c>
      <c r="BG135" s="227">
        <f>IF(N135="zákl. přenesená",J135,0)</f>
        <v>0</v>
      </c>
      <c r="BH135" s="227">
        <f>IF(N135="sníž. přenesená",J135,0)</f>
        <v>0</v>
      </c>
      <c r="BI135" s="227">
        <f>IF(N135="nulová",J135,0)</f>
        <v>0</v>
      </c>
      <c r="BJ135" s="20" t="s">
        <v>80</v>
      </c>
      <c r="BK135" s="227">
        <f>ROUND(I135*H135,2)</f>
        <v>0</v>
      </c>
      <c r="BL135" s="20" t="s">
        <v>193</v>
      </c>
      <c r="BM135" s="226" t="s">
        <v>3638</v>
      </c>
    </row>
    <row r="136" s="2" customFormat="1">
      <c r="A136" s="41"/>
      <c r="B136" s="42"/>
      <c r="C136" s="43"/>
      <c r="D136" s="228" t="s">
        <v>195</v>
      </c>
      <c r="E136" s="43"/>
      <c r="F136" s="229" t="s">
        <v>3637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195</v>
      </c>
      <c r="AU136" s="20" t="s">
        <v>80</v>
      </c>
    </row>
    <row r="137" s="2" customFormat="1" ht="21.75" customHeight="1">
      <c r="A137" s="41"/>
      <c r="B137" s="42"/>
      <c r="C137" s="215" t="s">
        <v>7</v>
      </c>
      <c r="D137" s="215" t="s">
        <v>188</v>
      </c>
      <c r="E137" s="216" t="s">
        <v>1443</v>
      </c>
      <c r="F137" s="217" t="s">
        <v>3631</v>
      </c>
      <c r="G137" s="218" t="s">
        <v>234</v>
      </c>
      <c r="H137" s="219">
        <v>12</v>
      </c>
      <c r="I137" s="220"/>
      <c r="J137" s="221">
        <f>ROUND(I137*H137,2)</f>
        <v>0</v>
      </c>
      <c r="K137" s="217" t="s">
        <v>19</v>
      </c>
      <c r="L137" s="47"/>
      <c r="M137" s="222" t="s">
        <v>19</v>
      </c>
      <c r="N137" s="223" t="s">
        <v>44</v>
      </c>
      <c r="O137" s="87"/>
      <c r="P137" s="224">
        <f>O137*H137</f>
        <v>0</v>
      </c>
      <c r="Q137" s="224">
        <v>0</v>
      </c>
      <c r="R137" s="224">
        <f>Q137*H137</f>
        <v>0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193</v>
      </c>
      <c r="AT137" s="226" t="s">
        <v>188</v>
      </c>
      <c r="AU137" s="226" t="s">
        <v>80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193</v>
      </c>
      <c r="BM137" s="226" t="s">
        <v>3639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3631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80</v>
      </c>
    </row>
    <row r="139" s="2" customFormat="1" ht="21.75" customHeight="1">
      <c r="A139" s="41"/>
      <c r="B139" s="42"/>
      <c r="C139" s="215" t="s">
        <v>343</v>
      </c>
      <c r="D139" s="215" t="s">
        <v>188</v>
      </c>
      <c r="E139" s="216" t="s">
        <v>1447</v>
      </c>
      <c r="F139" s="217" t="s">
        <v>3640</v>
      </c>
      <c r="G139" s="218" t="s">
        <v>234</v>
      </c>
      <c r="H139" s="219">
        <v>6</v>
      </c>
      <c r="I139" s="220"/>
      <c r="J139" s="221">
        <f>ROUND(I139*H139,2)</f>
        <v>0</v>
      </c>
      <c r="K139" s="217" t="s">
        <v>19</v>
      </c>
      <c r="L139" s="47"/>
      <c r="M139" s="222" t="s">
        <v>19</v>
      </c>
      <c r="N139" s="223" t="s">
        <v>44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193</v>
      </c>
      <c r="AT139" s="226" t="s">
        <v>188</v>
      </c>
      <c r="AU139" s="226" t="s">
        <v>80</v>
      </c>
      <c r="AY139" s="20" t="s">
        <v>185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80</v>
      </c>
      <c r="BK139" s="227">
        <f>ROUND(I139*H139,2)</f>
        <v>0</v>
      </c>
      <c r="BL139" s="20" t="s">
        <v>193</v>
      </c>
      <c r="BM139" s="226" t="s">
        <v>3641</v>
      </c>
    </row>
    <row r="140" s="2" customFormat="1">
      <c r="A140" s="41"/>
      <c r="B140" s="42"/>
      <c r="C140" s="43"/>
      <c r="D140" s="228" t="s">
        <v>195</v>
      </c>
      <c r="E140" s="43"/>
      <c r="F140" s="229" t="s">
        <v>3640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195</v>
      </c>
      <c r="AU140" s="20" t="s">
        <v>80</v>
      </c>
    </row>
    <row r="141" s="2" customFormat="1" ht="16.5" customHeight="1">
      <c r="A141" s="41"/>
      <c r="B141" s="42"/>
      <c r="C141" s="215" t="s">
        <v>365</v>
      </c>
      <c r="D141" s="215" t="s">
        <v>188</v>
      </c>
      <c r="E141" s="216" t="s">
        <v>1456</v>
      </c>
      <c r="F141" s="217" t="s">
        <v>3642</v>
      </c>
      <c r="G141" s="218" t="s">
        <v>1402</v>
      </c>
      <c r="H141" s="219">
        <v>1</v>
      </c>
      <c r="I141" s="220"/>
      <c r="J141" s="221">
        <f>ROUND(I141*H141,2)</f>
        <v>0</v>
      </c>
      <c r="K141" s="217" t="s">
        <v>19</v>
      </c>
      <c r="L141" s="47"/>
      <c r="M141" s="222" t="s">
        <v>19</v>
      </c>
      <c r="N141" s="223" t="s">
        <v>44</v>
      </c>
      <c r="O141" s="87"/>
      <c r="P141" s="224">
        <f>O141*H141</f>
        <v>0</v>
      </c>
      <c r="Q141" s="224">
        <v>0</v>
      </c>
      <c r="R141" s="224">
        <f>Q141*H141</f>
        <v>0</v>
      </c>
      <c r="S141" s="224">
        <v>0</v>
      </c>
      <c r="T141" s="225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6" t="s">
        <v>193</v>
      </c>
      <c r="AT141" s="226" t="s">
        <v>188</v>
      </c>
      <c r="AU141" s="226" t="s">
        <v>80</v>
      </c>
      <c r="AY141" s="20" t="s">
        <v>185</v>
      </c>
      <c r="BE141" s="227">
        <f>IF(N141="základní",J141,0)</f>
        <v>0</v>
      </c>
      <c r="BF141" s="227">
        <f>IF(N141="snížená",J141,0)</f>
        <v>0</v>
      </c>
      <c r="BG141" s="227">
        <f>IF(N141="zákl. přenesená",J141,0)</f>
        <v>0</v>
      </c>
      <c r="BH141" s="227">
        <f>IF(N141="sníž. přenesená",J141,0)</f>
        <v>0</v>
      </c>
      <c r="BI141" s="227">
        <f>IF(N141="nulová",J141,0)</f>
        <v>0</v>
      </c>
      <c r="BJ141" s="20" t="s">
        <v>80</v>
      </c>
      <c r="BK141" s="227">
        <f>ROUND(I141*H141,2)</f>
        <v>0</v>
      </c>
      <c r="BL141" s="20" t="s">
        <v>193</v>
      </c>
      <c r="BM141" s="226" t="s">
        <v>3643</v>
      </c>
    </row>
    <row r="142" s="2" customFormat="1">
      <c r="A142" s="41"/>
      <c r="B142" s="42"/>
      <c r="C142" s="43"/>
      <c r="D142" s="228" t="s">
        <v>195</v>
      </c>
      <c r="E142" s="43"/>
      <c r="F142" s="229" t="s">
        <v>3642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195</v>
      </c>
      <c r="AU142" s="20" t="s">
        <v>80</v>
      </c>
    </row>
    <row r="143" s="2" customFormat="1" ht="16.5" customHeight="1">
      <c r="A143" s="41"/>
      <c r="B143" s="42"/>
      <c r="C143" s="215" t="s">
        <v>372</v>
      </c>
      <c r="D143" s="215" t="s">
        <v>188</v>
      </c>
      <c r="E143" s="216" t="s">
        <v>1460</v>
      </c>
      <c r="F143" s="217" t="s">
        <v>3644</v>
      </c>
      <c r="G143" s="218" t="s">
        <v>1402</v>
      </c>
      <c r="H143" s="219">
        <v>1</v>
      </c>
      <c r="I143" s="220"/>
      <c r="J143" s="221">
        <f>ROUND(I143*H143,2)</f>
        <v>0</v>
      </c>
      <c r="K143" s="217" t="s">
        <v>19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193</v>
      </c>
      <c r="AT143" s="226" t="s">
        <v>188</v>
      </c>
      <c r="AU143" s="226" t="s">
        <v>80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3645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3644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80</v>
      </c>
    </row>
    <row r="145" s="2" customFormat="1" ht="16.5" customHeight="1">
      <c r="A145" s="41"/>
      <c r="B145" s="42"/>
      <c r="C145" s="215" t="s">
        <v>379</v>
      </c>
      <c r="D145" s="215" t="s">
        <v>188</v>
      </c>
      <c r="E145" s="216" t="s">
        <v>1463</v>
      </c>
      <c r="F145" s="217" t="s">
        <v>3646</v>
      </c>
      <c r="G145" s="218" t="s">
        <v>1402</v>
      </c>
      <c r="H145" s="219">
        <v>1</v>
      </c>
      <c r="I145" s="220"/>
      <c r="J145" s="221">
        <f>ROUND(I145*H145,2)</f>
        <v>0</v>
      </c>
      <c r="K145" s="217" t="s">
        <v>19</v>
      </c>
      <c r="L145" s="47"/>
      <c r="M145" s="222" t="s">
        <v>19</v>
      </c>
      <c r="N145" s="223" t="s">
        <v>44</v>
      </c>
      <c r="O145" s="87"/>
      <c r="P145" s="224">
        <f>O145*H145</f>
        <v>0</v>
      </c>
      <c r="Q145" s="224">
        <v>0</v>
      </c>
      <c r="R145" s="224">
        <f>Q145*H145</f>
        <v>0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193</v>
      </c>
      <c r="AT145" s="226" t="s">
        <v>188</v>
      </c>
      <c r="AU145" s="226" t="s">
        <v>80</v>
      </c>
      <c r="AY145" s="20" t="s">
        <v>185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80</v>
      </c>
      <c r="BK145" s="227">
        <f>ROUND(I145*H145,2)</f>
        <v>0</v>
      </c>
      <c r="BL145" s="20" t="s">
        <v>193</v>
      </c>
      <c r="BM145" s="226" t="s">
        <v>3647</v>
      </c>
    </row>
    <row r="146" s="2" customFormat="1">
      <c r="A146" s="41"/>
      <c r="B146" s="42"/>
      <c r="C146" s="43"/>
      <c r="D146" s="228" t="s">
        <v>195</v>
      </c>
      <c r="E146" s="43"/>
      <c r="F146" s="229" t="s">
        <v>3646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195</v>
      </c>
      <c r="AU146" s="20" t="s">
        <v>80</v>
      </c>
    </row>
    <row r="147" s="12" customFormat="1" ht="25.92" customHeight="1">
      <c r="A147" s="12"/>
      <c r="B147" s="199"/>
      <c r="C147" s="200"/>
      <c r="D147" s="201" t="s">
        <v>72</v>
      </c>
      <c r="E147" s="202" t="s">
        <v>1413</v>
      </c>
      <c r="F147" s="202" t="s">
        <v>3648</v>
      </c>
      <c r="G147" s="200"/>
      <c r="H147" s="200"/>
      <c r="I147" s="203"/>
      <c r="J147" s="204">
        <f>BK147</f>
        <v>0</v>
      </c>
      <c r="K147" s="200"/>
      <c r="L147" s="205"/>
      <c r="M147" s="206"/>
      <c r="N147" s="207"/>
      <c r="O147" s="207"/>
      <c r="P147" s="208">
        <f>SUM(P148:P161)</f>
        <v>0</v>
      </c>
      <c r="Q147" s="207"/>
      <c r="R147" s="208">
        <f>SUM(R148:R161)</f>
        <v>0</v>
      </c>
      <c r="S147" s="207"/>
      <c r="T147" s="209">
        <f>SUM(T148:T161)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10" t="s">
        <v>80</v>
      </c>
      <c r="AT147" s="211" t="s">
        <v>72</v>
      </c>
      <c r="AU147" s="211" t="s">
        <v>73</v>
      </c>
      <c r="AY147" s="210" t="s">
        <v>185</v>
      </c>
      <c r="BK147" s="212">
        <f>SUM(BK148:BK161)</f>
        <v>0</v>
      </c>
    </row>
    <row r="148" s="2" customFormat="1" ht="16.5" customHeight="1">
      <c r="A148" s="41"/>
      <c r="B148" s="42"/>
      <c r="C148" s="215" t="s">
        <v>388</v>
      </c>
      <c r="D148" s="215" t="s">
        <v>188</v>
      </c>
      <c r="E148" s="216" t="s">
        <v>1466</v>
      </c>
      <c r="F148" s="217" t="s">
        <v>3649</v>
      </c>
      <c r="G148" s="218" t="s">
        <v>226</v>
      </c>
      <c r="H148" s="219">
        <v>30</v>
      </c>
      <c r="I148" s="220"/>
      <c r="J148" s="221">
        <f>ROUND(I148*H148,2)</f>
        <v>0</v>
      </c>
      <c r="K148" s="217" t="s">
        <v>19</v>
      </c>
      <c r="L148" s="47"/>
      <c r="M148" s="222" t="s">
        <v>19</v>
      </c>
      <c r="N148" s="223" t="s">
        <v>44</v>
      </c>
      <c r="O148" s="87"/>
      <c r="P148" s="224">
        <f>O148*H148</f>
        <v>0</v>
      </c>
      <c r="Q148" s="224">
        <v>0</v>
      </c>
      <c r="R148" s="224">
        <f>Q148*H148</f>
        <v>0</v>
      </c>
      <c r="S148" s="224">
        <v>0</v>
      </c>
      <c r="T148" s="225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6" t="s">
        <v>193</v>
      </c>
      <c r="AT148" s="226" t="s">
        <v>188</v>
      </c>
      <c r="AU148" s="226" t="s">
        <v>80</v>
      </c>
      <c r="AY148" s="20" t="s">
        <v>185</v>
      </c>
      <c r="BE148" s="227">
        <f>IF(N148="základní",J148,0)</f>
        <v>0</v>
      </c>
      <c r="BF148" s="227">
        <f>IF(N148="snížená",J148,0)</f>
        <v>0</v>
      </c>
      <c r="BG148" s="227">
        <f>IF(N148="zákl. přenesená",J148,0)</f>
        <v>0</v>
      </c>
      <c r="BH148" s="227">
        <f>IF(N148="sníž. přenesená",J148,0)</f>
        <v>0</v>
      </c>
      <c r="BI148" s="227">
        <f>IF(N148="nulová",J148,0)</f>
        <v>0</v>
      </c>
      <c r="BJ148" s="20" t="s">
        <v>80</v>
      </c>
      <c r="BK148" s="227">
        <f>ROUND(I148*H148,2)</f>
        <v>0</v>
      </c>
      <c r="BL148" s="20" t="s">
        <v>193</v>
      </c>
      <c r="BM148" s="226" t="s">
        <v>3650</v>
      </c>
    </row>
    <row r="149" s="2" customFormat="1">
      <c r="A149" s="41"/>
      <c r="B149" s="42"/>
      <c r="C149" s="43"/>
      <c r="D149" s="228" t="s">
        <v>195</v>
      </c>
      <c r="E149" s="43"/>
      <c r="F149" s="229" t="s">
        <v>3649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195</v>
      </c>
      <c r="AU149" s="20" t="s">
        <v>80</v>
      </c>
    </row>
    <row r="150" s="2" customFormat="1" ht="16.5" customHeight="1">
      <c r="A150" s="41"/>
      <c r="B150" s="42"/>
      <c r="C150" s="215" t="s">
        <v>393</v>
      </c>
      <c r="D150" s="215" t="s">
        <v>188</v>
      </c>
      <c r="E150" s="216" t="s">
        <v>1470</v>
      </c>
      <c r="F150" s="217" t="s">
        <v>3651</v>
      </c>
      <c r="G150" s="218" t="s">
        <v>226</v>
      </c>
      <c r="H150" s="219">
        <v>10</v>
      </c>
      <c r="I150" s="220"/>
      <c r="J150" s="221">
        <f>ROUND(I150*H150,2)</f>
        <v>0</v>
      </c>
      <c r="K150" s="217" t="s">
        <v>19</v>
      </c>
      <c r="L150" s="47"/>
      <c r="M150" s="222" t="s">
        <v>19</v>
      </c>
      <c r="N150" s="223" t="s">
        <v>44</v>
      </c>
      <c r="O150" s="87"/>
      <c r="P150" s="224">
        <f>O150*H150</f>
        <v>0</v>
      </c>
      <c r="Q150" s="224">
        <v>0</v>
      </c>
      <c r="R150" s="224">
        <f>Q150*H150</f>
        <v>0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193</v>
      </c>
      <c r="AT150" s="226" t="s">
        <v>188</v>
      </c>
      <c r="AU150" s="226" t="s">
        <v>80</v>
      </c>
      <c r="AY150" s="20" t="s">
        <v>185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80</v>
      </c>
      <c r="BK150" s="227">
        <f>ROUND(I150*H150,2)</f>
        <v>0</v>
      </c>
      <c r="BL150" s="20" t="s">
        <v>193</v>
      </c>
      <c r="BM150" s="226" t="s">
        <v>3652</v>
      </c>
    </row>
    <row r="151" s="2" customFormat="1">
      <c r="A151" s="41"/>
      <c r="B151" s="42"/>
      <c r="C151" s="43"/>
      <c r="D151" s="228" t="s">
        <v>195</v>
      </c>
      <c r="E151" s="43"/>
      <c r="F151" s="229" t="s">
        <v>3651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195</v>
      </c>
      <c r="AU151" s="20" t="s">
        <v>80</v>
      </c>
    </row>
    <row r="152" s="2" customFormat="1" ht="16.5" customHeight="1">
      <c r="A152" s="41"/>
      <c r="B152" s="42"/>
      <c r="C152" s="215" t="s">
        <v>400</v>
      </c>
      <c r="D152" s="215" t="s">
        <v>188</v>
      </c>
      <c r="E152" s="216" t="s">
        <v>3435</v>
      </c>
      <c r="F152" s="217" t="s">
        <v>3653</v>
      </c>
      <c r="G152" s="218" t="s">
        <v>226</v>
      </c>
      <c r="H152" s="219">
        <v>30</v>
      </c>
      <c r="I152" s="220"/>
      <c r="J152" s="221">
        <f>ROUND(I152*H152,2)</f>
        <v>0</v>
      </c>
      <c r="K152" s="217" t="s">
        <v>19</v>
      </c>
      <c r="L152" s="47"/>
      <c r="M152" s="222" t="s">
        <v>19</v>
      </c>
      <c r="N152" s="223" t="s">
        <v>44</v>
      </c>
      <c r="O152" s="87"/>
      <c r="P152" s="224">
        <f>O152*H152</f>
        <v>0</v>
      </c>
      <c r="Q152" s="224">
        <v>0</v>
      </c>
      <c r="R152" s="224">
        <f>Q152*H152</f>
        <v>0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193</v>
      </c>
      <c r="AT152" s="226" t="s">
        <v>188</v>
      </c>
      <c r="AU152" s="226" t="s">
        <v>80</v>
      </c>
      <c r="AY152" s="20" t="s">
        <v>185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80</v>
      </c>
      <c r="BK152" s="227">
        <f>ROUND(I152*H152,2)</f>
        <v>0</v>
      </c>
      <c r="BL152" s="20" t="s">
        <v>193</v>
      </c>
      <c r="BM152" s="226" t="s">
        <v>3654</v>
      </c>
    </row>
    <row r="153" s="2" customFormat="1">
      <c r="A153" s="41"/>
      <c r="B153" s="42"/>
      <c r="C153" s="43"/>
      <c r="D153" s="228" t="s">
        <v>195</v>
      </c>
      <c r="E153" s="43"/>
      <c r="F153" s="229" t="s">
        <v>3653</v>
      </c>
      <c r="G153" s="43"/>
      <c r="H153" s="43"/>
      <c r="I153" s="230"/>
      <c r="J153" s="43"/>
      <c r="K153" s="43"/>
      <c r="L153" s="47"/>
      <c r="M153" s="231"/>
      <c r="N153" s="232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195</v>
      </c>
      <c r="AU153" s="20" t="s">
        <v>80</v>
      </c>
    </row>
    <row r="154" s="2" customFormat="1" ht="16.5" customHeight="1">
      <c r="A154" s="41"/>
      <c r="B154" s="42"/>
      <c r="C154" s="215" t="s">
        <v>408</v>
      </c>
      <c r="D154" s="215" t="s">
        <v>188</v>
      </c>
      <c r="E154" s="216" t="s">
        <v>3439</v>
      </c>
      <c r="F154" s="217" t="s">
        <v>3655</v>
      </c>
      <c r="G154" s="218" t="s">
        <v>234</v>
      </c>
      <c r="H154" s="219">
        <v>250</v>
      </c>
      <c r="I154" s="220"/>
      <c r="J154" s="221">
        <f>ROUND(I154*H154,2)</f>
        <v>0</v>
      </c>
      <c r="K154" s="217" t="s">
        <v>19</v>
      </c>
      <c r="L154" s="47"/>
      <c r="M154" s="222" t="s">
        <v>19</v>
      </c>
      <c r="N154" s="223" t="s">
        <v>44</v>
      </c>
      <c r="O154" s="87"/>
      <c r="P154" s="224">
        <f>O154*H154</f>
        <v>0</v>
      </c>
      <c r="Q154" s="224">
        <v>0</v>
      </c>
      <c r="R154" s="224">
        <f>Q154*H154</f>
        <v>0</v>
      </c>
      <c r="S154" s="224">
        <v>0</v>
      </c>
      <c r="T154" s="225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6" t="s">
        <v>193</v>
      </c>
      <c r="AT154" s="226" t="s">
        <v>188</v>
      </c>
      <c r="AU154" s="226" t="s">
        <v>80</v>
      </c>
      <c r="AY154" s="20" t="s">
        <v>185</v>
      </c>
      <c r="BE154" s="227">
        <f>IF(N154="základní",J154,0)</f>
        <v>0</v>
      </c>
      <c r="BF154" s="227">
        <f>IF(N154="snížená",J154,0)</f>
        <v>0</v>
      </c>
      <c r="BG154" s="227">
        <f>IF(N154="zákl. přenesená",J154,0)</f>
        <v>0</v>
      </c>
      <c r="BH154" s="227">
        <f>IF(N154="sníž. přenesená",J154,0)</f>
        <v>0</v>
      </c>
      <c r="BI154" s="227">
        <f>IF(N154="nulová",J154,0)</f>
        <v>0</v>
      </c>
      <c r="BJ154" s="20" t="s">
        <v>80</v>
      </c>
      <c r="BK154" s="227">
        <f>ROUND(I154*H154,2)</f>
        <v>0</v>
      </c>
      <c r="BL154" s="20" t="s">
        <v>193</v>
      </c>
      <c r="BM154" s="226" t="s">
        <v>3656</v>
      </c>
    </row>
    <row r="155" s="2" customFormat="1">
      <c r="A155" s="41"/>
      <c r="B155" s="42"/>
      <c r="C155" s="43"/>
      <c r="D155" s="228" t="s">
        <v>195</v>
      </c>
      <c r="E155" s="43"/>
      <c r="F155" s="229" t="s">
        <v>3655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195</v>
      </c>
      <c r="AU155" s="20" t="s">
        <v>80</v>
      </c>
    </row>
    <row r="156" s="2" customFormat="1" ht="16.5" customHeight="1">
      <c r="A156" s="41"/>
      <c r="B156" s="42"/>
      <c r="C156" s="215" t="s">
        <v>415</v>
      </c>
      <c r="D156" s="215" t="s">
        <v>188</v>
      </c>
      <c r="E156" s="216" t="s">
        <v>3442</v>
      </c>
      <c r="F156" s="217" t="s">
        <v>3657</v>
      </c>
      <c r="G156" s="218" t="s">
        <v>234</v>
      </c>
      <c r="H156" s="219">
        <v>15</v>
      </c>
      <c r="I156" s="220"/>
      <c r="J156" s="221">
        <f>ROUND(I156*H156,2)</f>
        <v>0</v>
      </c>
      <c r="K156" s="217" t="s">
        <v>19</v>
      </c>
      <c r="L156" s="47"/>
      <c r="M156" s="222" t="s">
        <v>19</v>
      </c>
      <c r="N156" s="223" t="s">
        <v>44</v>
      </c>
      <c r="O156" s="87"/>
      <c r="P156" s="224">
        <f>O156*H156</f>
        <v>0</v>
      </c>
      <c r="Q156" s="224">
        <v>0</v>
      </c>
      <c r="R156" s="224">
        <f>Q156*H156</f>
        <v>0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193</v>
      </c>
      <c r="AT156" s="226" t="s">
        <v>188</v>
      </c>
      <c r="AU156" s="226" t="s">
        <v>80</v>
      </c>
      <c r="AY156" s="20" t="s">
        <v>185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80</v>
      </c>
      <c r="BK156" s="227">
        <f>ROUND(I156*H156,2)</f>
        <v>0</v>
      </c>
      <c r="BL156" s="20" t="s">
        <v>193</v>
      </c>
      <c r="BM156" s="226" t="s">
        <v>3658</v>
      </c>
    </row>
    <row r="157" s="2" customFormat="1">
      <c r="A157" s="41"/>
      <c r="B157" s="42"/>
      <c r="C157" s="43"/>
      <c r="D157" s="228" t="s">
        <v>195</v>
      </c>
      <c r="E157" s="43"/>
      <c r="F157" s="229" t="s">
        <v>3657</v>
      </c>
      <c r="G157" s="43"/>
      <c r="H157" s="43"/>
      <c r="I157" s="230"/>
      <c r="J157" s="43"/>
      <c r="K157" s="43"/>
      <c r="L157" s="47"/>
      <c r="M157" s="231"/>
      <c r="N157" s="232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195</v>
      </c>
      <c r="AU157" s="20" t="s">
        <v>80</v>
      </c>
    </row>
    <row r="158" s="2" customFormat="1" ht="16.5" customHeight="1">
      <c r="A158" s="41"/>
      <c r="B158" s="42"/>
      <c r="C158" s="215" t="s">
        <v>423</v>
      </c>
      <c r="D158" s="215" t="s">
        <v>188</v>
      </c>
      <c r="E158" s="216" t="s">
        <v>3448</v>
      </c>
      <c r="F158" s="217" t="s">
        <v>3659</v>
      </c>
      <c r="G158" s="218" t="s">
        <v>234</v>
      </c>
      <c r="H158" s="219">
        <v>40</v>
      </c>
      <c r="I158" s="220"/>
      <c r="J158" s="221">
        <f>ROUND(I158*H158,2)</f>
        <v>0</v>
      </c>
      <c r="K158" s="217" t="s">
        <v>19</v>
      </c>
      <c r="L158" s="47"/>
      <c r="M158" s="222" t="s">
        <v>19</v>
      </c>
      <c r="N158" s="223" t="s">
        <v>44</v>
      </c>
      <c r="O158" s="87"/>
      <c r="P158" s="224">
        <f>O158*H158</f>
        <v>0</v>
      </c>
      <c r="Q158" s="224">
        <v>0</v>
      </c>
      <c r="R158" s="224">
        <f>Q158*H158</f>
        <v>0</v>
      </c>
      <c r="S158" s="224">
        <v>0</v>
      </c>
      <c r="T158" s="225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6" t="s">
        <v>193</v>
      </c>
      <c r="AT158" s="226" t="s">
        <v>188</v>
      </c>
      <c r="AU158" s="226" t="s">
        <v>80</v>
      </c>
      <c r="AY158" s="20" t="s">
        <v>185</v>
      </c>
      <c r="BE158" s="227">
        <f>IF(N158="základní",J158,0)</f>
        <v>0</v>
      </c>
      <c r="BF158" s="227">
        <f>IF(N158="snížená",J158,0)</f>
        <v>0</v>
      </c>
      <c r="BG158" s="227">
        <f>IF(N158="zákl. přenesená",J158,0)</f>
        <v>0</v>
      </c>
      <c r="BH158" s="227">
        <f>IF(N158="sníž. přenesená",J158,0)</f>
        <v>0</v>
      </c>
      <c r="BI158" s="227">
        <f>IF(N158="nulová",J158,0)</f>
        <v>0</v>
      </c>
      <c r="BJ158" s="20" t="s">
        <v>80</v>
      </c>
      <c r="BK158" s="227">
        <f>ROUND(I158*H158,2)</f>
        <v>0</v>
      </c>
      <c r="BL158" s="20" t="s">
        <v>193</v>
      </c>
      <c r="BM158" s="226" t="s">
        <v>3660</v>
      </c>
    </row>
    <row r="159" s="2" customFormat="1">
      <c r="A159" s="41"/>
      <c r="B159" s="42"/>
      <c r="C159" s="43"/>
      <c r="D159" s="228" t="s">
        <v>195</v>
      </c>
      <c r="E159" s="43"/>
      <c r="F159" s="229" t="s">
        <v>3659</v>
      </c>
      <c r="G159" s="43"/>
      <c r="H159" s="43"/>
      <c r="I159" s="230"/>
      <c r="J159" s="43"/>
      <c r="K159" s="43"/>
      <c r="L159" s="47"/>
      <c r="M159" s="231"/>
      <c r="N159" s="232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195</v>
      </c>
      <c r="AU159" s="20" t="s">
        <v>80</v>
      </c>
    </row>
    <row r="160" s="2" customFormat="1" ht="16.5" customHeight="1">
      <c r="A160" s="41"/>
      <c r="B160" s="42"/>
      <c r="C160" s="215" t="s">
        <v>431</v>
      </c>
      <c r="D160" s="215" t="s">
        <v>188</v>
      </c>
      <c r="E160" s="216" t="s">
        <v>3451</v>
      </c>
      <c r="F160" s="217" t="s">
        <v>3661</v>
      </c>
      <c r="G160" s="218" t="s">
        <v>234</v>
      </c>
      <c r="H160" s="219">
        <v>40</v>
      </c>
      <c r="I160" s="220"/>
      <c r="J160" s="221">
        <f>ROUND(I160*H160,2)</f>
        <v>0</v>
      </c>
      <c r="K160" s="217" t="s">
        <v>19</v>
      </c>
      <c r="L160" s="47"/>
      <c r="M160" s="222" t="s">
        <v>19</v>
      </c>
      <c r="N160" s="223" t="s">
        <v>44</v>
      </c>
      <c r="O160" s="87"/>
      <c r="P160" s="224">
        <f>O160*H160</f>
        <v>0</v>
      </c>
      <c r="Q160" s="224">
        <v>0</v>
      </c>
      <c r="R160" s="224">
        <f>Q160*H160</f>
        <v>0</v>
      </c>
      <c r="S160" s="224">
        <v>0</v>
      </c>
      <c r="T160" s="225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6" t="s">
        <v>193</v>
      </c>
      <c r="AT160" s="226" t="s">
        <v>188</v>
      </c>
      <c r="AU160" s="226" t="s">
        <v>80</v>
      </c>
      <c r="AY160" s="20" t="s">
        <v>185</v>
      </c>
      <c r="BE160" s="227">
        <f>IF(N160="základní",J160,0)</f>
        <v>0</v>
      </c>
      <c r="BF160" s="227">
        <f>IF(N160="snížená",J160,0)</f>
        <v>0</v>
      </c>
      <c r="BG160" s="227">
        <f>IF(N160="zákl. přenesená",J160,0)</f>
        <v>0</v>
      </c>
      <c r="BH160" s="227">
        <f>IF(N160="sníž. přenesená",J160,0)</f>
        <v>0</v>
      </c>
      <c r="BI160" s="227">
        <f>IF(N160="nulová",J160,0)</f>
        <v>0</v>
      </c>
      <c r="BJ160" s="20" t="s">
        <v>80</v>
      </c>
      <c r="BK160" s="227">
        <f>ROUND(I160*H160,2)</f>
        <v>0</v>
      </c>
      <c r="BL160" s="20" t="s">
        <v>193</v>
      </c>
      <c r="BM160" s="226" t="s">
        <v>3662</v>
      </c>
    </row>
    <row r="161" s="2" customFormat="1">
      <c r="A161" s="41"/>
      <c r="B161" s="42"/>
      <c r="C161" s="43"/>
      <c r="D161" s="228" t="s">
        <v>195</v>
      </c>
      <c r="E161" s="43"/>
      <c r="F161" s="229" t="s">
        <v>3661</v>
      </c>
      <c r="G161" s="43"/>
      <c r="H161" s="43"/>
      <c r="I161" s="230"/>
      <c r="J161" s="43"/>
      <c r="K161" s="43"/>
      <c r="L161" s="47"/>
      <c r="M161" s="231"/>
      <c r="N161" s="232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195</v>
      </c>
      <c r="AU161" s="20" t="s">
        <v>80</v>
      </c>
    </row>
    <row r="162" s="12" customFormat="1" ht="25.92" customHeight="1">
      <c r="A162" s="12"/>
      <c r="B162" s="199"/>
      <c r="C162" s="200"/>
      <c r="D162" s="201" t="s">
        <v>72</v>
      </c>
      <c r="E162" s="202" t="s">
        <v>1419</v>
      </c>
      <c r="F162" s="202" t="s">
        <v>3663</v>
      </c>
      <c r="G162" s="200"/>
      <c r="H162" s="200"/>
      <c r="I162" s="203"/>
      <c r="J162" s="204">
        <f>BK162</f>
        <v>0</v>
      </c>
      <c r="K162" s="200"/>
      <c r="L162" s="205"/>
      <c r="M162" s="206"/>
      <c r="N162" s="207"/>
      <c r="O162" s="207"/>
      <c r="P162" s="208">
        <f>SUM(P163:P188)</f>
        <v>0</v>
      </c>
      <c r="Q162" s="207"/>
      <c r="R162" s="208">
        <f>SUM(R163:R188)</f>
        <v>0</v>
      </c>
      <c r="S162" s="207"/>
      <c r="T162" s="209">
        <f>SUM(T163:T188)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10" t="s">
        <v>80</v>
      </c>
      <c r="AT162" s="211" t="s">
        <v>72</v>
      </c>
      <c r="AU162" s="211" t="s">
        <v>73</v>
      </c>
      <c r="AY162" s="210" t="s">
        <v>185</v>
      </c>
      <c r="BK162" s="212">
        <f>SUM(BK163:BK188)</f>
        <v>0</v>
      </c>
    </row>
    <row r="163" s="2" customFormat="1" ht="16.5" customHeight="1">
      <c r="A163" s="41"/>
      <c r="B163" s="42"/>
      <c r="C163" s="215" t="s">
        <v>825</v>
      </c>
      <c r="D163" s="215" t="s">
        <v>188</v>
      </c>
      <c r="E163" s="216" t="s">
        <v>3664</v>
      </c>
      <c r="F163" s="217" t="s">
        <v>3665</v>
      </c>
      <c r="G163" s="218" t="s">
        <v>234</v>
      </c>
      <c r="H163" s="219">
        <v>2</v>
      </c>
      <c r="I163" s="220"/>
      <c r="J163" s="221">
        <f>ROUND(I163*H163,2)</f>
        <v>0</v>
      </c>
      <c r="K163" s="217" t="s">
        <v>19</v>
      </c>
      <c r="L163" s="47"/>
      <c r="M163" s="222" t="s">
        <v>19</v>
      </c>
      <c r="N163" s="223" t="s">
        <v>44</v>
      </c>
      <c r="O163" s="87"/>
      <c r="P163" s="224">
        <f>O163*H163</f>
        <v>0</v>
      </c>
      <c r="Q163" s="224">
        <v>0</v>
      </c>
      <c r="R163" s="224">
        <f>Q163*H163</f>
        <v>0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193</v>
      </c>
      <c r="AT163" s="226" t="s">
        <v>188</v>
      </c>
      <c r="AU163" s="226" t="s">
        <v>80</v>
      </c>
      <c r="AY163" s="20" t="s">
        <v>185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80</v>
      </c>
      <c r="BK163" s="227">
        <f>ROUND(I163*H163,2)</f>
        <v>0</v>
      </c>
      <c r="BL163" s="20" t="s">
        <v>193</v>
      </c>
      <c r="BM163" s="226" t="s">
        <v>3666</v>
      </c>
    </row>
    <row r="164" s="2" customFormat="1">
      <c r="A164" s="41"/>
      <c r="B164" s="42"/>
      <c r="C164" s="43"/>
      <c r="D164" s="228" t="s">
        <v>195</v>
      </c>
      <c r="E164" s="43"/>
      <c r="F164" s="229" t="s">
        <v>3665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195</v>
      </c>
      <c r="AU164" s="20" t="s">
        <v>80</v>
      </c>
    </row>
    <row r="165" s="2" customFormat="1" ht="16.5" customHeight="1">
      <c r="A165" s="41"/>
      <c r="B165" s="42"/>
      <c r="C165" s="215" t="s">
        <v>829</v>
      </c>
      <c r="D165" s="215" t="s">
        <v>188</v>
      </c>
      <c r="E165" s="216" t="s">
        <v>3667</v>
      </c>
      <c r="F165" s="217" t="s">
        <v>3668</v>
      </c>
      <c r="G165" s="218" t="s">
        <v>234</v>
      </c>
      <c r="H165" s="219">
        <v>6</v>
      </c>
      <c r="I165" s="220"/>
      <c r="J165" s="221">
        <f>ROUND(I165*H165,2)</f>
        <v>0</v>
      </c>
      <c r="K165" s="217" t="s">
        <v>19</v>
      </c>
      <c r="L165" s="47"/>
      <c r="M165" s="222" t="s">
        <v>19</v>
      </c>
      <c r="N165" s="223" t="s">
        <v>44</v>
      </c>
      <c r="O165" s="87"/>
      <c r="P165" s="224">
        <f>O165*H165</f>
        <v>0</v>
      </c>
      <c r="Q165" s="224">
        <v>0</v>
      </c>
      <c r="R165" s="224">
        <f>Q165*H165</f>
        <v>0</v>
      </c>
      <c r="S165" s="224">
        <v>0</v>
      </c>
      <c r="T165" s="225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193</v>
      </c>
      <c r="AT165" s="226" t="s">
        <v>188</v>
      </c>
      <c r="AU165" s="226" t="s">
        <v>80</v>
      </c>
      <c r="AY165" s="20" t="s">
        <v>185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80</v>
      </c>
      <c r="BK165" s="227">
        <f>ROUND(I165*H165,2)</f>
        <v>0</v>
      </c>
      <c r="BL165" s="20" t="s">
        <v>193</v>
      </c>
      <c r="BM165" s="226" t="s">
        <v>3669</v>
      </c>
    </row>
    <row r="166" s="2" customFormat="1">
      <c r="A166" s="41"/>
      <c r="B166" s="42"/>
      <c r="C166" s="43"/>
      <c r="D166" s="228" t="s">
        <v>195</v>
      </c>
      <c r="E166" s="43"/>
      <c r="F166" s="229" t="s">
        <v>3668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195</v>
      </c>
      <c r="AU166" s="20" t="s">
        <v>80</v>
      </c>
    </row>
    <row r="167" s="2" customFormat="1" ht="16.5" customHeight="1">
      <c r="A167" s="41"/>
      <c r="B167" s="42"/>
      <c r="C167" s="215" t="s">
        <v>833</v>
      </c>
      <c r="D167" s="215" t="s">
        <v>188</v>
      </c>
      <c r="E167" s="216" t="s">
        <v>3670</v>
      </c>
      <c r="F167" s="217" t="s">
        <v>3671</v>
      </c>
      <c r="G167" s="218" t="s">
        <v>1402</v>
      </c>
      <c r="H167" s="219">
        <v>1</v>
      </c>
      <c r="I167" s="220"/>
      <c r="J167" s="221">
        <f>ROUND(I167*H167,2)</f>
        <v>0</v>
      </c>
      <c r="K167" s="217" t="s">
        <v>19</v>
      </c>
      <c r="L167" s="47"/>
      <c r="M167" s="222" t="s">
        <v>19</v>
      </c>
      <c r="N167" s="223" t="s">
        <v>44</v>
      </c>
      <c r="O167" s="87"/>
      <c r="P167" s="224">
        <f>O167*H167</f>
        <v>0</v>
      </c>
      <c r="Q167" s="224">
        <v>0</v>
      </c>
      <c r="R167" s="224">
        <f>Q167*H167</f>
        <v>0</v>
      </c>
      <c r="S167" s="224">
        <v>0</v>
      </c>
      <c r="T167" s="225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6" t="s">
        <v>193</v>
      </c>
      <c r="AT167" s="226" t="s">
        <v>188</v>
      </c>
      <c r="AU167" s="226" t="s">
        <v>80</v>
      </c>
      <c r="AY167" s="20" t="s">
        <v>185</v>
      </c>
      <c r="BE167" s="227">
        <f>IF(N167="základní",J167,0)</f>
        <v>0</v>
      </c>
      <c r="BF167" s="227">
        <f>IF(N167="snížená",J167,0)</f>
        <v>0</v>
      </c>
      <c r="BG167" s="227">
        <f>IF(N167="zákl. přenesená",J167,0)</f>
        <v>0</v>
      </c>
      <c r="BH167" s="227">
        <f>IF(N167="sníž. přenesená",J167,0)</f>
        <v>0</v>
      </c>
      <c r="BI167" s="227">
        <f>IF(N167="nulová",J167,0)</f>
        <v>0</v>
      </c>
      <c r="BJ167" s="20" t="s">
        <v>80</v>
      </c>
      <c r="BK167" s="227">
        <f>ROUND(I167*H167,2)</f>
        <v>0</v>
      </c>
      <c r="BL167" s="20" t="s">
        <v>193</v>
      </c>
      <c r="BM167" s="226" t="s">
        <v>3672</v>
      </c>
    </row>
    <row r="168" s="2" customFormat="1">
      <c r="A168" s="41"/>
      <c r="B168" s="42"/>
      <c r="C168" s="43"/>
      <c r="D168" s="228" t="s">
        <v>195</v>
      </c>
      <c r="E168" s="43"/>
      <c r="F168" s="229" t="s">
        <v>3671</v>
      </c>
      <c r="G168" s="43"/>
      <c r="H168" s="43"/>
      <c r="I168" s="230"/>
      <c r="J168" s="43"/>
      <c r="K168" s="43"/>
      <c r="L168" s="47"/>
      <c r="M168" s="231"/>
      <c r="N168" s="232"/>
      <c r="O168" s="87"/>
      <c r="P168" s="87"/>
      <c r="Q168" s="87"/>
      <c r="R168" s="87"/>
      <c r="S168" s="87"/>
      <c r="T168" s="88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195</v>
      </c>
      <c r="AU168" s="20" t="s">
        <v>80</v>
      </c>
    </row>
    <row r="169" s="2" customFormat="1" ht="16.5" customHeight="1">
      <c r="A169" s="41"/>
      <c r="B169" s="42"/>
      <c r="C169" s="215" t="s">
        <v>440</v>
      </c>
      <c r="D169" s="215" t="s">
        <v>188</v>
      </c>
      <c r="E169" s="216" t="s">
        <v>3454</v>
      </c>
      <c r="F169" s="217" t="s">
        <v>3673</v>
      </c>
      <c r="G169" s="218" t="s">
        <v>234</v>
      </c>
      <c r="H169" s="219">
        <v>24</v>
      </c>
      <c r="I169" s="220"/>
      <c r="J169" s="221">
        <f>ROUND(I169*H169,2)</f>
        <v>0</v>
      </c>
      <c r="K169" s="217" t="s">
        <v>19</v>
      </c>
      <c r="L169" s="47"/>
      <c r="M169" s="222" t="s">
        <v>19</v>
      </c>
      <c r="N169" s="223" t="s">
        <v>44</v>
      </c>
      <c r="O169" s="87"/>
      <c r="P169" s="224">
        <f>O169*H169</f>
        <v>0</v>
      </c>
      <c r="Q169" s="224">
        <v>0</v>
      </c>
      <c r="R169" s="224">
        <f>Q169*H169</f>
        <v>0</v>
      </c>
      <c r="S169" s="224">
        <v>0</v>
      </c>
      <c r="T169" s="225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6" t="s">
        <v>193</v>
      </c>
      <c r="AT169" s="226" t="s">
        <v>188</v>
      </c>
      <c r="AU169" s="226" t="s">
        <v>80</v>
      </c>
      <c r="AY169" s="20" t="s">
        <v>185</v>
      </c>
      <c r="BE169" s="227">
        <f>IF(N169="základní",J169,0)</f>
        <v>0</v>
      </c>
      <c r="BF169" s="227">
        <f>IF(N169="snížená",J169,0)</f>
        <v>0</v>
      </c>
      <c r="BG169" s="227">
        <f>IF(N169="zákl. přenesená",J169,0)</f>
        <v>0</v>
      </c>
      <c r="BH169" s="227">
        <f>IF(N169="sníž. přenesená",J169,0)</f>
        <v>0</v>
      </c>
      <c r="BI169" s="227">
        <f>IF(N169="nulová",J169,0)</f>
        <v>0</v>
      </c>
      <c r="BJ169" s="20" t="s">
        <v>80</v>
      </c>
      <c r="BK169" s="227">
        <f>ROUND(I169*H169,2)</f>
        <v>0</v>
      </c>
      <c r="BL169" s="20" t="s">
        <v>193</v>
      </c>
      <c r="BM169" s="226" t="s">
        <v>3674</v>
      </c>
    </row>
    <row r="170" s="2" customFormat="1">
      <c r="A170" s="41"/>
      <c r="B170" s="42"/>
      <c r="C170" s="43"/>
      <c r="D170" s="228" t="s">
        <v>195</v>
      </c>
      <c r="E170" s="43"/>
      <c r="F170" s="229" t="s">
        <v>3673</v>
      </c>
      <c r="G170" s="43"/>
      <c r="H170" s="43"/>
      <c r="I170" s="230"/>
      <c r="J170" s="43"/>
      <c r="K170" s="43"/>
      <c r="L170" s="47"/>
      <c r="M170" s="231"/>
      <c r="N170" s="232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195</v>
      </c>
      <c r="AU170" s="20" t="s">
        <v>80</v>
      </c>
    </row>
    <row r="171" s="2" customFormat="1" ht="16.5" customHeight="1">
      <c r="A171" s="41"/>
      <c r="B171" s="42"/>
      <c r="C171" s="215" t="s">
        <v>456</v>
      </c>
      <c r="D171" s="215" t="s">
        <v>188</v>
      </c>
      <c r="E171" s="216" t="s">
        <v>3463</v>
      </c>
      <c r="F171" s="217" t="s">
        <v>3675</v>
      </c>
      <c r="G171" s="218" t="s">
        <v>234</v>
      </c>
      <c r="H171" s="219">
        <v>3</v>
      </c>
      <c r="I171" s="220"/>
      <c r="J171" s="221">
        <f>ROUND(I171*H171,2)</f>
        <v>0</v>
      </c>
      <c r="K171" s="217" t="s">
        <v>19</v>
      </c>
      <c r="L171" s="47"/>
      <c r="M171" s="222" t="s">
        <v>19</v>
      </c>
      <c r="N171" s="223" t="s">
        <v>44</v>
      </c>
      <c r="O171" s="87"/>
      <c r="P171" s="224">
        <f>O171*H171</f>
        <v>0</v>
      </c>
      <c r="Q171" s="224">
        <v>0</v>
      </c>
      <c r="R171" s="224">
        <f>Q171*H171</f>
        <v>0</v>
      </c>
      <c r="S171" s="224">
        <v>0</v>
      </c>
      <c r="T171" s="225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6" t="s">
        <v>193</v>
      </c>
      <c r="AT171" s="226" t="s">
        <v>188</v>
      </c>
      <c r="AU171" s="226" t="s">
        <v>80</v>
      </c>
      <c r="AY171" s="20" t="s">
        <v>185</v>
      </c>
      <c r="BE171" s="227">
        <f>IF(N171="základní",J171,0)</f>
        <v>0</v>
      </c>
      <c r="BF171" s="227">
        <f>IF(N171="snížená",J171,0)</f>
        <v>0</v>
      </c>
      <c r="BG171" s="227">
        <f>IF(N171="zákl. přenesená",J171,0)</f>
        <v>0</v>
      </c>
      <c r="BH171" s="227">
        <f>IF(N171="sníž. přenesená",J171,0)</f>
        <v>0</v>
      </c>
      <c r="BI171" s="227">
        <f>IF(N171="nulová",J171,0)</f>
        <v>0</v>
      </c>
      <c r="BJ171" s="20" t="s">
        <v>80</v>
      </c>
      <c r="BK171" s="227">
        <f>ROUND(I171*H171,2)</f>
        <v>0</v>
      </c>
      <c r="BL171" s="20" t="s">
        <v>193</v>
      </c>
      <c r="BM171" s="226" t="s">
        <v>3676</v>
      </c>
    </row>
    <row r="172" s="2" customFormat="1">
      <c r="A172" s="41"/>
      <c r="B172" s="42"/>
      <c r="C172" s="43"/>
      <c r="D172" s="228" t="s">
        <v>195</v>
      </c>
      <c r="E172" s="43"/>
      <c r="F172" s="229" t="s">
        <v>3675</v>
      </c>
      <c r="G172" s="43"/>
      <c r="H172" s="43"/>
      <c r="I172" s="230"/>
      <c r="J172" s="43"/>
      <c r="K172" s="43"/>
      <c r="L172" s="47"/>
      <c r="M172" s="231"/>
      <c r="N172" s="232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195</v>
      </c>
      <c r="AU172" s="20" t="s">
        <v>80</v>
      </c>
    </row>
    <row r="173" s="2" customFormat="1" ht="16.5" customHeight="1">
      <c r="A173" s="41"/>
      <c r="B173" s="42"/>
      <c r="C173" s="215" t="s">
        <v>728</v>
      </c>
      <c r="D173" s="215" t="s">
        <v>188</v>
      </c>
      <c r="E173" s="216" t="s">
        <v>3469</v>
      </c>
      <c r="F173" s="217" t="s">
        <v>3677</v>
      </c>
      <c r="G173" s="218" t="s">
        <v>234</v>
      </c>
      <c r="H173" s="219">
        <v>12</v>
      </c>
      <c r="I173" s="220"/>
      <c r="J173" s="221">
        <f>ROUND(I173*H173,2)</f>
        <v>0</v>
      </c>
      <c r="K173" s="217" t="s">
        <v>19</v>
      </c>
      <c r="L173" s="47"/>
      <c r="M173" s="222" t="s">
        <v>19</v>
      </c>
      <c r="N173" s="223" t="s">
        <v>44</v>
      </c>
      <c r="O173" s="87"/>
      <c r="P173" s="224">
        <f>O173*H173</f>
        <v>0</v>
      </c>
      <c r="Q173" s="224">
        <v>0</v>
      </c>
      <c r="R173" s="224">
        <f>Q173*H173</f>
        <v>0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193</v>
      </c>
      <c r="AT173" s="226" t="s">
        <v>188</v>
      </c>
      <c r="AU173" s="226" t="s">
        <v>80</v>
      </c>
      <c r="AY173" s="20" t="s">
        <v>185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80</v>
      </c>
      <c r="BK173" s="227">
        <f>ROUND(I173*H173,2)</f>
        <v>0</v>
      </c>
      <c r="BL173" s="20" t="s">
        <v>193</v>
      </c>
      <c r="BM173" s="226" t="s">
        <v>3678</v>
      </c>
    </row>
    <row r="174" s="2" customFormat="1">
      <c r="A174" s="41"/>
      <c r="B174" s="42"/>
      <c r="C174" s="43"/>
      <c r="D174" s="228" t="s">
        <v>195</v>
      </c>
      <c r="E174" s="43"/>
      <c r="F174" s="229" t="s">
        <v>3679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195</v>
      </c>
      <c r="AU174" s="20" t="s">
        <v>80</v>
      </c>
    </row>
    <row r="175" s="2" customFormat="1" ht="16.5" customHeight="1">
      <c r="A175" s="41"/>
      <c r="B175" s="42"/>
      <c r="C175" s="215" t="s">
        <v>740</v>
      </c>
      <c r="D175" s="215" t="s">
        <v>188</v>
      </c>
      <c r="E175" s="216" t="s">
        <v>3476</v>
      </c>
      <c r="F175" s="217" t="s">
        <v>3680</v>
      </c>
      <c r="G175" s="218" t="s">
        <v>234</v>
      </c>
      <c r="H175" s="219">
        <v>2</v>
      </c>
      <c r="I175" s="220"/>
      <c r="J175" s="221">
        <f>ROUND(I175*H175,2)</f>
        <v>0</v>
      </c>
      <c r="K175" s="217" t="s">
        <v>19</v>
      </c>
      <c r="L175" s="47"/>
      <c r="M175" s="222" t="s">
        <v>19</v>
      </c>
      <c r="N175" s="223" t="s">
        <v>44</v>
      </c>
      <c r="O175" s="87"/>
      <c r="P175" s="224">
        <f>O175*H175</f>
        <v>0</v>
      </c>
      <c r="Q175" s="224">
        <v>0</v>
      </c>
      <c r="R175" s="224">
        <f>Q175*H175</f>
        <v>0</v>
      </c>
      <c r="S175" s="224">
        <v>0</v>
      </c>
      <c r="T175" s="225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6" t="s">
        <v>193</v>
      </c>
      <c r="AT175" s="226" t="s">
        <v>188</v>
      </c>
      <c r="AU175" s="226" t="s">
        <v>80</v>
      </c>
      <c r="AY175" s="20" t="s">
        <v>185</v>
      </c>
      <c r="BE175" s="227">
        <f>IF(N175="základní",J175,0)</f>
        <v>0</v>
      </c>
      <c r="BF175" s="227">
        <f>IF(N175="snížená",J175,0)</f>
        <v>0</v>
      </c>
      <c r="BG175" s="227">
        <f>IF(N175="zákl. přenesená",J175,0)</f>
        <v>0</v>
      </c>
      <c r="BH175" s="227">
        <f>IF(N175="sníž. přenesená",J175,0)</f>
        <v>0</v>
      </c>
      <c r="BI175" s="227">
        <f>IF(N175="nulová",J175,0)</f>
        <v>0</v>
      </c>
      <c r="BJ175" s="20" t="s">
        <v>80</v>
      </c>
      <c r="BK175" s="227">
        <f>ROUND(I175*H175,2)</f>
        <v>0</v>
      </c>
      <c r="BL175" s="20" t="s">
        <v>193</v>
      </c>
      <c r="BM175" s="226" t="s">
        <v>3681</v>
      </c>
    </row>
    <row r="176" s="2" customFormat="1">
      <c r="A176" s="41"/>
      <c r="B176" s="42"/>
      <c r="C176" s="43"/>
      <c r="D176" s="228" t="s">
        <v>195</v>
      </c>
      <c r="E176" s="43"/>
      <c r="F176" s="229" t="s">
        <v>3680</v>
      </c>
      <c r="G176" s="43"/>
      <c r="H176" s="43"/>
      <c r="I176" s="230"/>
      <c r="J176" s="43"/>
      <c r="K176" s="43"/>
      <c r="L176" s="47"/>
      <c r="M176" s="231"/>
      <c r="N176" s="232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195</v>
      </c>
      <c r="AU176" s="20" t="s">
        <v>80</v>
      </c>
    </row>
    <row r="177" s="2" customFormat="1" ht="16.5" customHeight="1">
      <c r="A177" s="41"/>
      <c r="B177" s="42"/>
      <c r="C177" s="215" t="s">
        <v>749</v>
      </c>
      <c r="D177" s="215" t="s">
        <v>188</v>
      </c>
      <c r="E177" s="216" t="s">
        <v>3479</v>
      </c>
      <c r="F177" s="217" t="s">
        <v>3682</v>
      </c>
      <c r="G177" s="218" t="s">
        <v>234</v>
      </c>
      <c r="H177" s="219">
        <v>5</v>
      </c>
      <c r="I177" s="220"/>
      <c r="J177" s="221">
        <f>ROUND(I177*H177,2)</f>
        <v>0</v>
      </c>
      <c r="K177" s="217" t="s">
        <v>19</v>
      </c>
      <c r="L177" s="47"/>
      <c r="M177" s="222" t="s">
        <v>19</v>
      </c>
      <c r="N177" s="223" t="s">
        <v>44</v>
      </c>
      <c r="O177" s="87"/>
      <c r="P177" s="224">
        <f>O177*H177</f>
        <v>0</v>
      </c>
      <c r="Q177" s="224">
        <v>0</v>
      </c>
      <c r="R177" s="224">
        <f>Q177*H177</f>
        <v>0</v>
      </c>
      <c r="S177" s="224">
        <v>0</v>
      </c>
      <c r="T177" s="225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193</v>
      </c>
      <c r="AT177" s="226" t="s">
        <v>188</v>
      </c>
      <c r="AU177" s="226" t="s">
        <v>80</v>
      </c>
      <c r="AY177" s="20" t="s">
        <v>185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80</v>
      </c>
      <c r="BK177" s="227">
        <f>ROUND(I177*H177,2)</f>
        <v>0</v>
      </c>
      <c r="BL177" s="20" t="s">
        <v>193</v>
      </c>
      <c r="BM177" s="226" t="s">
        <v>3683</v>
      </c>
    </row>
    <row r="178" s="2" customFormat="1">
      <c r="A178" s="41"/>
      <c r="B178" s="42"/>
      <c r="C178" s="43"/>
      <c r="D178" s="228" t="s">
        <v>195</v>
      </c>
      <c r="E178" s="43"/>
      <c r="F178" s="229" t="s">
        <v>3684</v>
      </c>
      <c r="G178" s="43"/>
      <c r="H178" s="43"/>
      <c r="I178" s="230"/>
      <c r="J178" s="43"/>
      <c r="K178" s="43"/>
      <c r="L178" s="47"/>
      <c r="M178" s="231"/>
      <c r="N178" s="232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195</v>
      </c>
      <c r="AU178" s="20" t="s">
        <v>80</v>
      </c>
    </row>
    <row r="179" s="2" customFormat="1" ht="16.5" customHeight="1">
      <c r="A179" s="41"/>
      <c r="B179" s="42"/>
      <c r="C179" s="215" t="s">
        <v>770</v>
      </c>
      <c r="D179" s="215" t="s">
        <v>188</v>
      </c>
      <c r="E179" s="216" t="s">
        <v>3489</v>
      </c>
      <c r="F179" s="217" t="s">
        <v>3685</v>
      </c>
      <c r="G179" s="218" t="s">
        <v>234</v>
      </c>
      <c r="H179" s="219">
        <v>3</v>
      </c>
      <c r="I179" s="220"/>
      <c r="J179" s="221">
        <f>ROUND(I179*H179,2)</f>
        <v>0</v>
      </c>
      <c r="K179" s="217" t="s">
        <v>19</v>
      </c>
      <c r="L179" s="47"/>
      <c r="M179" s="222" t="s">
        <v>19</v>
      </c>
      <c r="N179" s="223" t="s">
        <v>44</v>
      </c>
      <c r="O179" s="87"/>
      <c r="P179" s="224">
        <f>O179*H179</f>
        <v>0</v>
      </c>
      <c r="Q179" s="224">
        <v>0</v>
      </c>
      <c r="R179" s="224">
        <f>Q179*H179</f>
        <v>0</v>
      </c>
      <c r="S179" s="224">
        <v>0</v>
      </c>
      <c r="T179" s="225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226" t="s">
        <v>193</v>
      </c>
      <c r="AT179" s="226" t="s">
        <v>188</v>
      </c>
      <c r="AU179" s="226" t="s">
        <v>80</v>
      </c>
      <c r="AY179" s="20" t="s">
        <v>185</v>
      </c>
      <c r="BE179" s="227">
        <f>IF(N179="základní",J179,0)</f>
        <v>0</v>
      </c>
      <c r="BF179" s="227">
        <f>IF(N179="snížená",J179,0)</f>
        <v>0</v>
      </c>
      <c r="BG179" s="227">
        <f>IF(N179="zákl. přenesená",J179,0)</f>
        <v>0</v>
      </c>
      <c r="BH179" s="227">
        <f>IF(N179="sníž. přenesená",J179,0)</f>
        <v>0</v>
      </c>
      <c r="BI179" s="227">
        <f>IF(N179="nulová",J179,0)</f>
        <v>0</v>
      </c>
      <c r="BJ179" s="20" t="s">
        <v>80</v>
      </c>
      <c r="BK179" s="227">
        <f>ROUND(I179*H179,2)</f>
        <v>0</v>
      </c>
      <c r="BL179" s="20" t="s">
        <v>193</v>
      </c>
      <c r="BM179" s="226" t="s">
        <v>3686</v>
      </c>
    </row>
    <row r="180" s="2" customFormat="1">
      <c r="A180" s="41"/>
      <c r="B180" s="42"/>
      <c r="C180" s="43"/>
      <c r="D180" s="228" t="s">
        <v>195</v>
      </c>
      <c r="E180" s="43"/>
      <c r="F180" s="229" t="s">
        <v>3685</v>
      </c>
      <c r="G180" s="43"/>
      <c r="H180" s="43"/>
      <c r="I180" s="230"/>
      <c r="J180" s="43"/>
      <c r="K180" s="43"/>
      <c r="L180" s="47"/>
      <c r="M180" s="231"/>
      <c r="N180" s="232"/>
      <c r="O180" s="87"/>
      <c r="P180" s="87"/>
      <c r="Q180" s="87"/>
      <c r="R180" s="87"/>
      <c r="S180" s="87"/>
      <c r="T180" s="88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T180" s="20" t="s">
        <v>195</v>
      </c>
      <c r="AU180" s="20" t="s">
        <v>80</v>
      </c>
    </row>
    <row r="181" s="2" customFormat="1" ht="16.5" customHeight="1">
      <c r="A181" s="41"/>
      <c r="B181" s="42"/>
      <c r="C181" s="215" t="s">
        <v>790</v>
      </c>
      <c r="D181" s="215" t="s">
        <v>188</v>
      </c>
      <c r="E181" s="216" t="s">
        <v>3498</v>
      </c>
      <c r="F181" s="217" t="s">
        <v>3687</v>
      </c>
      <c r="G181" s="218" t="s">
        <v>234</v>
      </c>
      <c r="H181" s="219">
        <v>2</v>
      </c>
      <c r="I181" s="220"/>
      <c r="J181" s="221">
        <f>ROUND(I181*H181,2)</f>
        <v>0</v>
      </c>
      <c r="K181" s="217" t="s">
        <v>19</v>
      </c>
      <c r="L181" s="47"/>
      <c r="M181" s="222" t="s">
        <v>19</v>
      </c>
      <c r="N181" s="223" t="s">
        <v>44</v>
      </c>
      <c r="O181" s="87"/>
      <c r="P181" s="224">
        <f>O181*H181</f>
        <v>0</v>
      </c>
      <c r="Q181" s="224">
        <v>0</v>
      </c>
      <c r="R181" s="224">
        <f>Q181*H181</f>
        <v>0</v>
      </c>
      <c r="S181" s="224">
        <v>0</v>
      </c>
      <c r="T181" s="225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26" t="s">
        <v>193</v>
      </c>
      <c r="AT181" s="226" t="s">
        <v>188</v>
      </c>
      <c r="AU181" s="226" t="s">
        <v>80</v>
      </c>
      <c r="AY181" s="20" t="s">
        <v>185</v>
      </c>
      <c r="BE181" s="227">
        <f>IF(N181="základní",J181,0)</f>
        <v>0</v>
      </c>
      <c r="BF181" s="227">
        <f>IF(N181="snížená",J181,0)</f>
        <v>0</v>
      </c>
      <c r="BG181" s="227">
        <f>IF(N181="zákl. přenesená",J181,0)</f>
        <v>0</v>
      </c>
      <c r="BH181" s="227">
        <f>IF(N181="sníž. přenesená",J181,0)</f>
        <v>0</v>
      </c>
      <c r="BI181" s="227">
        <f>IF(N181="nulová",J181,0)</f>
        <v>0</v>
      </c>
      <c r="BJ181" s="20" t="s">
        <v>80</v>
      </c>
      <c r="BK181" s="227">
        <f>ROUND(I181*H181,2)</f>
        <v>0</v>
      </c>
      <c r="BL181" s="20" t="s">
        <v>193</v>
      </c>
      <c r="BM181" s="226" t="s">
        <v>3688</v>
      </c>
    </row>
    <row r="182" s="2" customFormat="1">
      <c r="A182" s="41"/>
      <c r="B182" s="42"/>
      <c r="C182" s="43"/>
      <c r="D182" s="228" t="s">
        <v>195</v>
      </c>
      <c r="E182" s="43"/>
      <c r="F182" s="229" t="s">
        <v>3687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195</v>
      </c>
      <c r="AU182" s="20" t="s">
        <v>80</v>
      </c>
    </row>
    <row r="183" s="2" customFormat="1" ht="16.5" customHeight="1">
      <c r="A183" s="41"/>
      <c r="B183" s="42"/>
      <c r="C183" s="215" t="s">
        <v>795</v>
      </c>
      <c r="D183" s="215" t="s">
        <v>188</v>
      </c>
      <c r="E183" s="216" t="s">
        <v>3500</v>
      </c>
      <c r="F183" s="217" t="s">
        <v>3689</v>
      </c>
      <c r="G183" s="218" t="s">
        <v>234</v>
      </c>
      <c r="H183" s="219">
        <v>1</v>
      </c>
      <c r="I183" s="220"/>
      <c r="J183" s="221">
        <f>ROUND(I183*H183,2)</f>
        <v>0</v>
      </c>
      <c r="K183" s="217" t="s">
        <v>19</v>
      </c>
      <c r="L183" s="47"/>
      <c r="M183" s="222" t="s">
        <v>19</v>
      </c>
      <c r="N183" s="223" t="s">
        <v>44</v>
      </c>
      <c r="O183" s="87"/>
      <c r="P183" s="224">
        <f>O183*H183</f>
        <v>0</v>
      </c>
      <c r="Q183" s="224">
        <v>0</v>
      </c>
      <c r="R183" s="224">
        <f>Q183*H183</f>
        <v>0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193</v>
      </c>
      <c r="AT183" s="226" t="s">
        <v>188</v>
      </c>
      <c r="AU183" s="226" t="s">
        <v>80</v>
      </c>
      <c r="AY183" s="20" t="s">
        <v>185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80</v>
      </c>
      <c r="BK183" s="227">
        <f>ROUND(I183*H183,2)</f>
        <v>0</v>
      </c>
      <c r="BL183" s="20" t="s">
        <v>193</v>
      </c>
      <c r="BM183" s="226" t="s">
        <v>3690</v>
      </c>
    </row>
    <row r="184" s="2" customFormat="1">
      <c r="A184" s="41"/>
      <c r="B184" s="42"/>
      <c r="C184" s="43"/>
      <c r="D184" s="228" t="s">
        <v>195</v>
      </c>
      <c r="E184" s="43"/>
      <c r="F184" s="229" t="s">
        <v>3689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195</v>
      </c>
      <c r="AU184" s="20" t="s">
        <v>80</v>
      </c>
    </row>
    <row r="185" s="2" customFormat="1" ht="16.5" customHeight="1">
      <c r="A185" s="41"/>
      <c r="B185" s="42"/>
      <c r="C185" s="215" t="s">
        <v>802</v>
      </c>
      <c r="D185" s="215" t="s">
        <v>188</v>
      </c>
      <c r="E185" s="216" t="s">
        <v>3502</v>
      </c>
      <c r="F185" s="217" t="s">
        <v>3691</v>
      </c>
      <c r="G185" s="218" t="s">
        <v>234</v>
      </c>
      <c r="H185" s="219">
        <v>60</v>
      </c>
      <c r="I185" s="220"/>
      <c r="J185" s="221">
        <f>ROUND(I185*H185,2)</f>
        <v>0</v>
      </c>
      <c r="K185" s="217" t="s">
        <v>19</v>
      </c>
      <c r="L185" s="47"/>
      <c r="M185" s="222" t="s">
        <v>19</v>
      </c>
      <c r="N185" s="223" t="s">
        <v>44</v>
      </c>
      <c r="O185" s="87"/>
      <c r="P185" s="224">
        <f>O185*H185</f>
        <v>0</v>
      </c>
      <c r="Q185" s="224">
        <v>0</v>
      </c>
      <c r="R185" s="224">
        <f>Q185*H185</f>
        <v>0</v>
      </c>
      <c r="S185" s="224">
        <v>0</v>
      </c>
      <c r="T185" s="225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26" t="s">
        <v>193</v>
      </c>
      <c r="AT185" s="226" t="s">
        <v>188</v>
      </c>
      <c r="AU185" s="226" t="s">
        <v>80</v>
      </c>
      <c r="AY185" s="20" t="s">
        <v>185</v>
      </c>
      <c r="BE185" s="227">
        <f>IF(N185="základní",J185,0)</f>
        <v>0</v>
      </c>
      <c r="BF185" s="227">
        <f>IF(N185="snížená",J185,0)</f>
        <v>0</v>
      </c>
      <c r="BG185" s="227">
        <f>IF(N185="zákl. přenesená",J185,0)</f>
        <v>0</v>
      </c>
      <c r="BH185" s="227">
        <f>IF(N185="sníž. přenesená",J185,0)</f>
        <v>0</v>
      </c>
      <c r="BI185" s="227">
        <f>IF(N185="nulová",J185,0)</f>
        <v>0</v>
      </c>
      <c r="BJ185" s="20" t="s">
        <v>80</v>
      </c>
      <c r="BK185" s="227">
        <f>ROUND(I185*H185,2)</f>
        <v>0</v>
      </c>
      <c r="BL185" s="20" t="s">
        <v>193</v>
      </c>
      <c r="BM185" s="226" t="s">
        <v>3692</v>
      </c>
    </row>
    <row r="186" s="2" customFormat="1">
      <c r="A186" s="41"/>
      <c r="B186" s="42"/>
      <c r="C186" s="43"/>
      <c r="D186" s="228" t="s">
        <v>195</v>
      </c>
      <c r="E186" s="43"/>
      <c r="F186" s="229" t="s">
        <v>3691</v>
      </c>
      <c r="G186" s="43"/>
      <c r="H186" s="43"/>
      <c r="I186" s="230"/>
      <c r="J186" s="43"/>
      <c r="K186" s="43"/>
      <c r="L186" s="47"/>
      <c r="M186" s="231"/>
      <c r="N186" s="232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195</v>
      </c>
      <c r="AU186" s="20" t="s">
        <v>80</v>
      </c>
    </row>
    <row r="187" s="2" customFormat="1" ht="16.5" customHeight="1">
      <c r="A187" s="41"/>
      <c r="B187" s="42"/>
      <c r="C187" s="215" t="s">
        <v>807</v>
      </c>
      <c r="D187" s="215" t="s">
        <v>188</v>
      </c>
      <c r="E187" s="216" t="s">
        <v>3504</v>
      </c>
      <c r="F187" s="217" t="s">
        <v>3693</v>
      </c>
      <c r="G187" s="218" t="s">
        <v>234</v>
      </c>
      <c r="H187" s="219">
        <v>17</v>
      </c>
      <c r="I187" s="220"/>
      <c r="J187" s="221">
        <f>ROUND(I187*H187,2)</f>
        <v>0</v>
      </c>
      <c r="K187" s="217" t="s">
        <v>19</v>
      </c>
      <c r="L187" s="47"/>
      <c r="M187" s="222" t="s">
        <v>19</v>
      </c>
      <c r="N187" s="223" t="s">
        <v>44</v>
      </c>
      <c r="O187" s="87"/>
      <c r="P187" s="224">
        <f>O187*H187</f>
        <v>0</v>
      </c>
      <c r="Q187" s="224">
        <v>0</v>
      </c>
      <c r="R187" s="224">
        <f>Q187*H187</f>
        <v>0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193</v>
      </c>
      <c r="AT187" s="226" t="s">
        <v>188</v>
      </c>
      <c r="AU187" s="226" t="s">
        <v>80</v>
      </c>
      <c r="AY187" s="20" t="s">
        <v>185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80</v>
      </c>
      <c r="BK187" s="227">
        <f>ROUND(I187*H187,2)</f>
        <v>0</v>
      </c>
      <c r="BL187" s="20" t="s">
        <v>193</v>
      </c>
      <c r="BM187" s="226" t="s">
        <v>3694</v>
      </c>
    </row>
    <row r="188" s="2" customFormat="1">
      <c r="A188" s="41"/>
      <c r="B188" s="42"/>
      <c r="C188" s="43"/>
      <c r="D188" s="228" t="s">
        <v>195</v>
      </c>
      <c r="E188" s="43"/>
      <c r="F188" s="229" t="s">
        <v>3693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195</v>
      </c>
      <c r="AU188" s="20" t="s">
        <v>80</v>
      </c>
    </row>
    <row r="189" s="12" customFormat="1" ht="25.92" customHeight="1">
      <c r="A189" s="12"/>
      <c r="B189" s="199"/>
      <c r="C189" s="200"/>
      <c r="D189" s="201" t="s">
        <v>72</v>
      </c>
      <c r="E189" s="202" t="s">
        <v>1498</v>
      </c>
      <c r="F189" s="202" t="s">
        <v>3695</v>
      </c>
      <c r="G189" s="200"/>
      <c r="H189" s="200"/>
      <c r="I189" s="203"/>
      <c r="J189" s="204">
        <f>BK189</f>
        <v>0</v>
      </c>
      <c r="K189" s="200"/>
      <c r="L189" s="205"/>
      <c r="M189" s="206"/>
      <c r="N189" s="207"/>
      <c r="O189" s="207"/>
      <c r="P189" s="208">
        <f>SUM(P190:P223)</f>
        <v>0</v>
      </c>
      <c r="Q189" s="207"/>
      <c r="R189" s="208">
        <f>SUM(R190:R223)</f>
        <v>0</v>
      </c>
      <c r="S189" s="207"/>
      <c r="T189" s="209">
        <f>SUM(T190:T223)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210" t="s">
        <v>80</v>
      </c>
      <c r="AT189" s="211" t="s">
        <v>72</v>
      </c>
      <c r="AU189" s="211" t="s">
        <v>73</v>
      </c>
      <c r="AY189" s="210" t="s">
        <v>185</v>
      </c>
      <c r="BK189" s="212">
        <f>SUM(BK190:BK223)</f>
        <v>0</v>
      </c>
    </row>
    <row r="190" s="2" customFormat="1" ht="16.5" customHeight="1">
      <c r="A190" s="41"/>
      <c r="B190" s="42"/>
      <c r="C190" s="215" t="s">
        <v>837</v>
      </c>
      <c r="D190" s="215" t="s">
        <v>188</v>
      </c>
      <c r="E190" s="216" t="s">
        <v>3696</v>
      </c>
      <c r="F190" s="217" t="s">
        <v>3697</v>
      </c>
      <c r="G190" s="218" t="s">
        <v>226</v>
      </c>
      <c r="H190" s="219">
        <v>30</v>
      </c>
      <c r="I190" s="220"/>
      <c r="J190" s="221">
        <f>ROUND(I190*H190,2)</f>
        <v>0</v>
      </c>
      <c r="K190" s="217" t="s">
        <v>19</v>
      </c>
      <c r="L190" s="47"/>
      <c r="M190" s="222" t="s">
        <v>19</v>
      </c>
      <c r="N190" s="223" t="s">
        <v>44</v>
      </c>
      <c r="O190" s="87"/>
      <c r="P190" s="224">
        <f>O190*H190</f>
        <v>0</v>
      </c>
      <c r="Q190" s="224">
        <v>0</v>
      </c>
      <c r="R190" s="224">
        <f>Q190*H190</f>
        <v>0</v>
      </c>
      <c r="S190" s="224">
        <v>0</v>
      </c>
      <c r="T190" s="225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26" t="s">
        <v>193</v>
      </c>
      <c r="AT190" s="226" t="s">
        <v>188</v>
      </c>
      <c r="AU190" s="226" t="s">
        <v>80</v>
      </c>
      <c r="AY190" s="20" t="s">
        <v>185</v>
      </c>
      <c r="BE190" s="227">
        <f>IF(N190="základní",J190,0)</f>
        <v>0</v>
      </c>
      <c r="BF190" s="227">
        <f>IF(N190="snížená",J190,0)</f>
        <v>0</v>
      </c>
      <c r="BG190" s="227">
        <f>IF(N190="zákl. přenesená",J190,0)</f>
        <v>0</v>
      </c>
      <c r="BH190" s="227">
        <f>IF(N190="sníž. přenesená",J190,0)</f>
        <v>0</v>
      </c>
      <c r="BI190" s="227">
        <f>IF(N190="nulová",J190,0)</f>
        <v>0</v>
      </c>
      <c r="BJ190" s="20" t="s">
        <v>80</v>
      </c>
      <c r="BK190" s="227">
        <f>ROUND(I190*H190,2)</f>
        <v>0</v>
      </c>
      <c r="BL190" s="20" t="s">
        <v>193</v>
      </c>
      <c r="BM190" s="226" t="s">
        <v>3698</v>
      </c>
    </row>
    <row r="191" s="2" customFormat="1">
      <c r="A191" s="41"/>
      <c r="B191" s="42"/>
      <c r="C191" s="43"/>
      <c r="D191" s="228" t="s">
        <v>195</v>
      </c>
      <c r="E191" s="43"/>
      <c r="F191" s="229" t="s">
        <v>3697</v>
      </c>
      <c r="G191" s="43"/>
      <c r="H191" s="43"/>
      <c r="I191" s="230"/>
      <c r="J191" s="43"/>
      <c r="K191" s="43"/>
      <c r="L191" s="47"/>
      <c r="M191" s="231"/>
      <c r="N191" s="232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195</v>
      </c>
      <c r="AU191" s="20" t="s">
        <v>80</v>
      </c>
    </row>
    <row r="192" s="2" customFormat="1" ht="16.5" customHeight="1">
      <c r="A192" s="41"/>
      <c r="B192" s="42"/>
      <c r="C192" s="215" t="s">
        <v>843</v>
      </c>
      <c r="D192" s="215" t="s">
        <v>188</v>
      </c>
      <c r="E192" s="216" t="s">
        <v>3699</v>
      </c>
      <c r="F192" s="217" t="s">
        <v>3700</v>
      </c>
      <c r="G192" s="218" t="s">
        <v>226</v>
      </c>
      <c r="H192" s="219">
        <v>20</v>
      </c>
      <c r="I192" s="220"/>
      <c r="J192" s="221">
        <f>ROUND(I192*H192,2)</f>
        <v>0</v>
      </c>
      <c r="K192" s="217" t="s">
        <v>19</v>
      </c>
      <c r="L192" s="47"/>
      <c r="M192" s="222" t="s">
        <v>19</v>
      </c>
      <c r="N192" s="223" t="s">
        <v>44</v>
      </c>
      <c r="O192" s="87"/>
      <c r="P192" s="224">
        <f>O192*H192</f>
        <v>0</v>
      </c>
      <c r="Q192" s="224">
        <v>0</v>
      </c>
      <c r="R192" s="224">
        <f>Q192*H192</f>
        <v>0</v>
      </c>
      <c r="S192" s="224">
        <v>0</v>
      </c>
      <c r="T192" s="225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226" t="s">
        <v>193</v>
      </c>
      <c r="AT192" s="226" t="s">
        <v>188</v>
      </c>
      <c r="AU192" s="226" t="s">
        <v>80</v>
      </c>
      <c r="AY192" s="20" t="s">
        <v>185</v>
      </c>
      <c r="BE192" s="227">
        <f>IF(N192="základní",J192,0)</f>
        <v>0</v>
      </c>
      <c r="BF192" s="227">
        <f>IF(N192="snížená",J192,0)</f>
        <v>0</v>
      </c>
      <c r="BG192" s="227">
        <f>IF(N192="zákl. přenesená",J192,0)</f>
        <v>0</v>
      </c>
      <c r="BH192" s="227">
        <f>IF(N192="sníž. přenesená",J192,0)</f>
        <v>0</v>
      </c>
      <c r="BI192" s="227">
        <f>IF(N192="nulová",J192,0)</f>
        <v>0</v>
      </c>
      <c r="BJ192" s="20" t="s">
        <v>80</v>
      </c>
      <c r="BK192" s="227">
        <f>ROUND(I192*H192,2)</f>
        <v>0</v>
      </c>
      <c r="BL192" s="20" t="s">
        <v>193</v>
      </c>
      <c r="BM192" s="226" t="s">
        <v>3701</v>
      </c>
    </row>
    <row r="193" s="2" customFormat="1">
      <c r="A193" s="41"/>
      <c r="B193" s="42"/>
      <c r="C193" s="43"/>
      <c r="D193" s="228" t="s">
        <v>195</v>
      </c>
      <c r="E193" s="43"/>
      <c r="F193" s="229" t="s">
        <v>3700</v>
      </c>
      <c r="G193" s="43"/>
      <c r="H193" s="43"/>
      <c r="I193" s="230"/>
      <c r="J193" s="43"/>
      <c r="K193" s="43"/>
      <c r="L193" s="47"/>
      <c r="M193" s="231"/>
      <c r="N193" s="232"/>
      <c r="O193" s="87"/>
      <c r="P193" s="87"/>
      <c r="Q193" s="87"/>
      <c r="R193" s="87"/>
      <c r="S193" s="87"/>
      <c r="T193" s="88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0" t="s">
        <v>195</v>
      </c>
      <c r="AU193" s="20" t="s">
        <v>80</v>
      </c>
    </row>
    <row r="194" s="2" customFormat="1" ht="16.5" customHeight="1">
      <c r="A194" s="41"/>
      <c r="B194" s="42"/>
      <c r="C194" s="215" t="s">
        <v>847</v>
      </c>
      <c r="D194" s="215" t="s">
        <v>188</v>
      </c>
      <c r="E194" s="216" t="s">
        <v>3702</v>
      </c>
      <c r="F194" s="217" t="s">
        <v>3703</v>
      </c>
      <c r="G194" s="218" t="s">
        <v>234</v>
      </c>
      <c r="H194" s="219">
        <v>30</v>
      </c>
      <c r="I194" s="220"/>
      <c r="J194" s="221">
        <f>ROUND(I194*H194,2)</f>
        <v>0</v>
      </c>
      <c r="K194" s="217" t="s">
        <v>19</v>
      </c>
      <c r="L194" s="47"/>
      <c r="M194" s="222" t="s">
        <v>19</v>
      </c>
      <c r="N194" s="223" t="s">
        <v>44</v>
      </c>
      <c r="O194" s="87"/>
      <c r="P194" s="224">
        <f>O194*H194</f>
        <v>0</v>
      </c>
      <c r="Q194" s="224">
        <v>0</v>
      </c>
      <c r="R194" s="224">
        <f>Q194*H194</f>
        <v>0</v>
      </c>
      <c r="S194" s="224">
        <v>0</v>
      </c>
      <c r="T194" s="225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26" t="s">
        <v>193</v>
      </c>
      <c r="AT194" s="226" t="s">
        <v>188</v>
      </c>
      <c r="AU194" s="226" t="s">
        <v>80</v>
      </c>
      <c r="AY194" s="20" t="s">
        <v>185</v>
      </c>
      <c r="BE194" s="227">
        <f>IF(N194="základní",J194,0)</f>
        <v>0</v>
      </c>
      <c r="BF194" s="227">
        <f>IF(N194="snížená",J194,0)</f>
        <v>0</v>
      </c>
      <c r="BG194" s="227">
        <f>IF(N194="zákl. přenesená",J194,0)</f>
        <v>0</v>
      </c>
      <c r="BH194" s="227">
        <f>IF(N194="sníž. přenesená",J194,0)</f>
        <v>0</v>
      </c>
      <c r="BI194" s="227">
        <f>IF(N194="nulová",J194,0)</f>
        <v>0</v>
      </c>
      <c r="BJ194" s="20" t="s">
        <v>80</v>
      </c>
      <c r="BK194" s="227">
        <f>ROUND(I194*H194,2)</f>
        <v>0</v>
      </c>
      <c r="BL194" s="20" t="s">
        <v>193</v>
      </c>
      <c r="BM194" s="226" t="s">
        <v>3704</v>
      </c>
    </row>
    <row r="195" s="2" customFormat="1">
      <c r="A195" s="41"/>
      <c r="B195" s="42"/>
      <c r="C195" s="43"/>
      <c r="D195" s="228" t="s">
        <v>195</v>
      </c>
      <c r="E195" s="43"/>
      <c r="F195" s="229" t="s">
        <v>3703</v>
      </c>
      <c r="G195" s="43"/>
      <c r="H195" s="43"/>
      <c r="I195" s="230"/>
      <c r="J195" s="43"/>
      <c r="K195" s="43"/>
      <c r="L195" s="47"/>
      <c r="M195" s="231"/>
      <c r="N195" s="232"/>
      <c r="O195" s="87"/>
      <c r="P195" s="87"/>
      <c r="Q195" s="87"/>
      <c r="R195" s="87"/>
      <c r="S195" s="87"/>
      <c r="T195" s="88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0" t="s">
        <v>195</v>
      </c>
      <c r="AU195" s="20" t="s">
        <v>80</v>
      </c>
    </row>
    <row r="196" s="2" customFormat="1" ht="16.5" customHeight="1">
      <c r="A196" s="41"/>
      <c r="B196" s="42"/>
      <c r="C196" s="215" t="s">
        <v>850</v>
      </c>
      <c r="D196" s="215" t="s">
        <v>188</v>
      </c>
      <c r="E196" s="216" t="s">
        <v>3705</v>
      </c>
      <c r="F196" s="217" t="s">
        <v>3706</v>
      </c>
      <c r="G196" s="218" t="s">
        <v>234</v>
      </c>
      <c r="H196" s="219">
        <v>20</v>
      </c>
      <c r="I196" s="220"/>
      <c r="J196" s="221">
        <f>ROUND(I196*H196,2)</f>
        <v>0</v>
      </c>
      <c r="K196" s="217" t="s">
        <v>19</v>
      </c>
      <c r="L196" s="47"/>
      <c r="M196" s="222" t="s">
        <v>19</v>
      </c>
      <c r="N196" s="223" t="s">
        <v>44</v>
      </c>
      <c r="O196" s="87"/>
      <c r="P196" s="224">
        <f>O196*H196</f>
        <v>0</v>
      </c>
      <c r="Q196" s="224">
        <v>0</v>
      </c>
      <c r="R196" s="224">
        <f>Q196*H196</f>
        <v>0</v>
      </c>
      <c r="S196" s="224">
        <v>0</v>
      </c>
      <c r="T196" s="225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26" t="s">
        <v>193</v>
      </c>
      <c r="AT196" s="226" t="s">
        <v>188</v>
      </c>
      <c r="AU196" s="226" t="s">
        <v>80</v>
      </c>
      <c r="AY196" s="20" t="s">
        <v>185</v>
      </c>
      <c r="BE196" s="227">
        <f>IF(N196="základní",J196,0)</f>
        <v>0</v>
      </c>
      <c r="BF196" s="227">
        <f>IF(N196="snížená",J196,0)</f>
        <v>0</v>
      </c>
      <c r="BG196" s="227">
        <f>IF(N196="zákl. přenesená",J196,0)</f>
        <v>0</v>
      </c>
      <c r="BH196" s="227">
        <f>IF(N196="sníž. přenesená",J196,0)</f>
        <v>0</v>
      </c>
      <c r="BI196" s="227">
        <f>IF(N196="nulová",J196,0)</f>
        <v>0</v>
      </c>
      <c r="BJ196" s="20" t="s">
        <v>80</v>
      </c>
      <c r="BK196" s="227">
        <f>ROUND(I196*H196,2)</f>
        <v>0</v>
      </c>
      <c r="BL196" s="20" t="s">
        <v>193</v>
      </c>
      <c r="BM196" s="226" t="s">
        <v>3707</v>
      </c>
    </row>
    <row r="197" s="2" customFormat="1">
      <c r="A197" s="41"/>
      <c r="B197" s="42"/>
      <c r="C197" s="43"/>
      <c r="D197" s="228" t="s">
        <v>195</v>
      </c>
      <c r="E197" s="43"/>
      <c r="F197" s="229" t="s">
        <v>3706</v>
      </c>
      <c r="G197" s="43"/>
      <c r="H197" s="43"/>
      <c r="I197" s="230"/>
      <c r="J197" s="43"/>
      <c r="K197" s="43"/>
      <c r="L197" s="47"/>
      <c r="M197" s="231"/>
      <c r="N197" s="232"/>
      <c r="O197" s="87"/>
      <c r="P197" s="87"/>
      <c r="Q197" s="87"/>
      <c r="R197" s="87"/>
      <c r="S197" s="87"/>
      <c r="T197" s="88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195</v>
      </c>
      <c r="AU197" s="20" t="s">
        <v>80</v>
      </c>
    </row>
    <row r="198" s="2" customFormat="1" ht="16.5" customHeight="1">
      <c r="A198" s="41"/>
      <c r="B198" s="42"/>
      <c r="C198" s="215" t="s">
        <v>854</v>
      </c>
      <c r="D198" s="215" t="s">
        <v>188</v>
      </c>
      <c r="E198" s="216" t="s">
        <v>3708</v>
      </c>
      <c r="F198" s="217" t="s">
        <v>3709</v>
      </c>
      <c r="G198" s="218" t="s">
        <v>226</v>
      </c>
      <c r="H198" s="219">
        <v>50</v>
      </c>
      <c r="I198" s="220"/>
      <c r="J198" s="221">
        <f>ROUND(I198*H198,2)</f>
        <v>0</v>
      </c>
      <c r="K198" s="217" t="s">
        <v>19</v>
      </c>
      <c r="L198" s="47"/>
      <c r="M198" s="222" t="s">
        <v>19</v>
      </c>
      <c r="N198" s="223" t="s">
        <v>44</v>
      </c>
      <c r="O198" s="87"/>
      <c r="P198" s="224">
        <f>O198*H198</f>
        <v>0</v>
      </c>
      <c r="Q198" s="224">
        <v>0</v>
      </c>
      <c r="R198" s="224">
        <f>Q198*H198</f>
        <v>0</v>
      </c>
      <c r="S198" s="224">
        <v>0</v>
      </c>
      <c r="T198" s="225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226" t="s">
        <v>193</v>
      </c>
      <c r="AT198" s="226" t="s">
        <v>188</v>
      </c>
      <c r="AU198" s="226" t="s">
        <v>80</v>
      </c>
      <c r="AY198" s="20" t="s">
        <v>185</v>
      </c>
      <c r="BE198" s="227">
        <f>IF(N198="základní",J198,0)</f>
        <v>0</v>
      </c>
      <c r="BF198" s="227">
        <f>IF(N198="snížená",J198,0)</f>
        <v>0</v>
      </c>
      <c r="BG198" s="227">
        <f>IF(N198="zákl. přenesená",J198,0)</f>
        <v>0</v>
      </c>
      <c r="BH198" s="227">
        <f>IF(N198="sníž. přenesená",J198,0)</f>
        <v>0</v>
      </c>
      <c r="BI198" s="227">
        <f>IF(N198="nulová",J198,0)</f>
        <v>0</v>
      </c>
      <c r="BJ198" s="20" t="s">
        <v>80</v>
      </c>
      <c r="BK198" s="227">
        <f>ROUND(I198*H198,2)</f>
        <v>0</v>
      </c>
      <c r="BL198" s="20" t="s">
        <v>193</v>
      </c>
      <c r="BM198" s="226" t="s">
        <v>3710</v>
      </c>
    </row>
    <row r="199" s="2" customFormat="1">
      <c r="A199" s="41"/>
      <c r="B199" s="42"/>
      <c r="C199" s="43"/>
      <c r="D199" s="228" t="s">
        <v>195</v>
      </c>
      <c r="E199" s="43"/>
      <c r="F199" s="229" t="s">
        <v>3709</v>
      </c>
      <c r="G199" s="43"/>
      <c r="H199" s="43"/>
      <c r="I199" s="230"/>
      <c r="J199" s="43"/>
      <c r="K199" s="43"/>
      <c r="L199" s="47"/>
      <c r="M199" s="231"/>
      <c r="N199" s="232"/>
      <c r="O199" s="87"/>
      <c r="P199" s="87"/>
      <c r="Q199" s="87"/>
      <c r="R199" s="87"/>
      <c r="S199" s="87"/>
      <c r="T199" s="88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0" t="s">
        <v>195</v>
      </c>
      <c r="AU199" s="20" t="s">
        <v>80</v>
      </c>
    </row>
    <row r="200" s="2" customFormat="1" ht="16.5" customHeight="1">
      <c r="A200" s="41"/>
      <c r="B200" s="42"/>
      <c r="C200" s="215" t="s">
        <v>857</v>
      </c>
      <c r="D200" s="215" t="s">
        <v>188</v>
      </c>
      <c r="E200" s="216" t="s">
        <v>3711</v>
      </c>
      <c r="F200" s="217" t="s">
        <v>3712</v>
      </c>
      <c r="G200" s="218" t="s">
        <v>226</v>
      </c>
      <c r="H200" s="219">
        <v>35</v>
      </c>
      <c r="I200" s="220"/>
      <c r="J200" s="221">
        <f>ROUND(I200*H200,2)</f>
        <v>0</v>
      </c>
      <c r="K200" s="217" t="s">
        <v>19</v>
      </c>
      <c r="L200" s="47"/>
      <c r="M200" s="222" t="s">
        <v>19</v>
      </c>
      <c r="N200" s="223" t="s">
        <v>44</v>
      </c>
      <c r="O200" s="87"/>
      <c r="P200" s="224">
        <f>O200*H200</f>
        <v>0</v>
      </c>
      <c r="Q200" s="224">
        <v>0</v>
      </c>
      <c r="R200" s="224">
        <f>Q200*H200</f>
        <v>0</v>
      </c>
      <c r="S200" s="224">
        <v>0</v>
      </c>
      <c r="T200" s="225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226" t="s">
        <v>193</v>
      </c>
      <c r="AT200" s="226" t="s">
        <v>188</v>
      </c>
      <c r="AU200" s="226" t="s">
        <v>80</v>
      </c>
      <c r="AY200" s="20" t="s">
        <v>185</v>
      </c>
      <c r="BE200" s="227">
        <f>IF(N200="základní",J200,0)</f>
        <v>0</v>
      </c>
      <c r="BF200" s="227">
        <f>IF(N200="snížená",J200,0)</f>
        <v>0</v>
      </c>
      <c r="BG200" s="227">
        <f>IF(N200="zákl. přenesená",J200,0)</f>
        <v>0</v>
      </c>
      <c r="BH200" s="227">
        <f>IF(N200="sníž. přenesená",J200,0)</f>
        <v>0</v>
      </c>
      <c r="BI200" s="227">
        <f>IF(N200="nulová",J200,0)</f>
        <v>0</v>
      </c>
      <c r="BJ200" s="20" t="s">
        <v>80</v>
      </c>
      <c r="BK200" s="227">
        <f>ROUND(I200*H200,2)</f>
        <v>0</v>
      </c>
      <c r="BL200" s="20" t="s">
        <v>193</v>
      </c>
      <c r="BM200" s="226" t="s">
        <v>3713</v>
      </c>
    </row>
    <row r="201" s="2" customFormat="1">
      <c r="A201" s="41"/>
      <c r="B201" s="42"/>
      <c r="C201" s="43"/>
      <c r="D201" s="228" t="s">
        <v>195</v>
      </c>
      <c r="E201" s="43"/>
      <c r="F201" s="229" t="s">
        <v>3712</v>
      </c>
      <c r="G201" s="43"/>
      <c r="H201" s="43"/>
      <c r="I201" s="230"/>
      <c r="J201" s="43"/>
      <c r="K201" s="43"/>
      <c r="L201" s="47"/>
      <c r="M201" s="231"/>
      <c r="N201" s="232"/>
      <c r="O201" s="87"/>
      <c r="P201" s="87"/>
      <c r="Q201" s="87"/>
      <c r="R201" s="87"/>
      <c r="S201" s="87"/>
      <c r="T201" s="88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T201" s="20" t="s">
        <v>195</v>
      </c>
      <c r="AU201" s="20" t="s">
        <v>80</v>
      </c>
    </row>
    <row r="202" s="2" customFormat="1" ht="16.5" customHeight="1">
      <c r="A202" s="41"/>
      <c r="B202" s="42"/>
      <c r="C202" s="215" t="s">
        <v>860</v>
      </c>
      <c r="D202" s="215" t="s">
        <v>188</v>
      </c>
      <c r="E202" s="216" t="s">
        <v>3714</v>
      </c>
      <c r="F202" s="217" t="s">
        <v>3715</v>
      </c>
      <c r="G202" s="218" t="s">
        <v>226</v>
      </c>
      <c r="H202" s="219">
        <v>20</v>
      </c>
      <c r="I202" s="220"/>
      <c r="J202" s="221">
        <f>ROUND(I202*H202,2)</f>
        <v>0</v>
      </c>
      <c r="K202" s="217" t="s">
        <v>19</v>
      </c>
      <c r="L202" s="47"/>
      <c r="M202" s="222" t="s">
        <v>19</v>
      </c>
      <c r="N202" s="223" t="s">
        <v>44</v>
      </c>
      <c r="O202" s="87"/>
      <c r="P202" s="224">
        <f>O202*H202</f>
        <v>0</v>
      </c>
      <c r="Q202" s="224">
        <v>0</v>
      </c>
      <c r="R202" s="224">
        <f>Q202*H202</f>
        <v>0</v>
      </c>
      <c r="S202" s="224">
        <v>0</v>
      </c>
      <c r="T202" s="225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6" t="s">
        <v>193</v>
      </c>
      <c r="AT202" s="226" t="s">
        <v>188</v>
      </c>
      <c r="AU202" s="226" t="s">
        <v>80</v>
      </c>
      <c r="AY202" s="20" t="s">
        <v>185</v>
      </c>
      <c r="BE202" s="227">
        <f>IF(N202="základní",J202,0)</f>
        <v>0</v>
      </c>
      <c r="BF202" s="227">
        <f>IF(N202="snížená",J202,0)</f>
        <v>0</v>
      </c>
      <c r="BG202" s="227">
        <f>IF(N202="zákl. přenesená",J202,0)</f>
        <v>0</v>
      </c>
      <c r="BH202" s="227">
        <f>IF(N202="sníž. přenesená",J202,0)</f>
        <v>0</v>
      </c>
      <c r="BI202" s="227">
        <f>IF(N202="nulová",J202,0)</f>
        <v>0</v>
      </c>
      <c r="BJ202" s="20" t="s">
        <v>80</v>
      </c>
      <c r="BK202" s="227">
        <f>ROUND(I202*H202,2)</f>
        <v>0</v>
      </c>
      <c r="BL202" s="20" t="s">
        <v>193</v>
      </c>
      <c r="BM202" s="226" t="s">
        <v>3716</v>
      </c>
    </row>
    <row r="203" s="2" customFormat="1">
      <c r="A203" s="41"/>
      <c r="B203" s="42"/>
      <c r="C203" s="43"/>
      <c r="D203" s="228" t="s">
        <v>195</v>
      </c>
      <c r="E203" s="43"/>
      <c r="F203" s="229" t="s">
        <v>3715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195</v>
      </c>
      <c r="AU203" s="20" t="s">
        <v>80</v>
      </c>
    </row>
    <row r="204" s="2" customFormat="1" ht="16.5" customHeight="1">
      <c r="A204" s="41"/>
      <c r="B204" s="42"/>
      <c r="C204" s="215" t="s">
        <v>879</v>
      </c>
      <c r="D204" s="215" t="s">
        <v>188</v>
      </c>
      <c r="E204" s="216" t="s">
        <v>3717</v>
      </c>
      <c r="F204" s="217" t="s">
        <v>3718</v>
      </c>
      <c r="G204" s="218" t="s">
        <v>226</v>
      </c>
      <c r="H204" s="219">
        <v>10</v>
      </c>
      <c r="I204" s="220"/>
      <c r="J204" s="221">
        <f>ROUND(I204*H204,2)</f>
        <v>0</v>
      </c>
      <c r="K204" s="217" t="s">
        <v>19</v>
      </c>
      <c r="L204" s="47"/>
      <c r="M204" s="222" t="s">
        <v>19</v>
      </c>
      <c r="N204" s="223" t="s">
        <v>44</v>
      </c>
      <c r="O204" s="87"/>
      <c r="P204" s="224">
        <f>O204*H204</f>
        <v>0</v>
      </c>
      <c r="Q204" s="224">
        <v>0</v>
      </c>
      <c r="R204" s="224">
        <f>Q204*H204</f>
        <v>0</v>
      </c>
      <c r="S204" s="224">
        <v>0</v>
      </c>
      <c r="T204" s="225">
        <f>S204*H204</f>
        <v>0</v>
      </c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R204" s="226" t="s">
        <v>193</v>
      </c>
      <c r="AT204" s="226" t="s">
        <v>188</v>
      </c>
      <c r="AU204" s="226" t="s">
        <v>80</v>
      </c>
      <c r="AY204" s="20" t="s">
        <v>185</v>
      </c>
      <c r="BE204" s="227">
        <f>IF(N204="základní",J204,0)</f>
        <v>0</v>
      </c>
      <c r="BF204" s="227">
        <f>IF(N204="snížená",J204,0)</f>
        <v>0</v>
      </c>
      <c r="BG204" s="227">
        <f>IF(N204="zákl. přenesená",J204,0)</f>
        <v>0</v>
      </c>
      <c r="BH204" s="227">
        <f>IF(N204="sníž. přenesená",J204,0)</f>
        <v>0</v>
      </c>
      <c r="BI204" s="227">
        <f>IF(N204="nulová",J204,0)</f>
        <v>0</v>
      </c>
      <c r="BJ204" s="20" t="s">
        <v>80</v>
      </c>
      <c r="BK204" s="227">
        <f>ROUND(I204*H204,2)</f>
        <v>0</v>
      </c>
      <c r="BL204" s="20" t="s">
        <v>193</v>
      </c>
      <c r="BM204" s="226" t="s">
        <v>3719</v>
      </c>
    </row>
    <row r="205" s="2" customFormat="1">
      <c r="A205" s="41"/>
      <c r="B205" s="42"/>
      <c r="C205" s="43"/>
      <c r="D205" s="228" t="s">
        <v>195</v>
      </c>
      <c r="E205" s="43"/>
      <c r="F205" s="229" t="s">
        <v>3718</v>
      </c>
      <c r="G205" s="43"/>
      <c r="H205" s="43"/>
      <c r="I205" s="230"/>
      <c r="J205" s="43"/>
      <c r="K205" s="43"/>
      <c r="L205" s="47"/>
      <c r="M205" s="231"/>
      <c r="N205" s="232"/>
      <c r="O205" s="87"/>
      <c r="P205" s="87"/>
      <c r="Q205" s="87"/>
      <c r="R205" s="87"/>
      <c r="S205" s="87"/>
      <c r="T205" s="88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T205" s="20" t="s">
        <v>195</v>
      </c>
      <c r="AU205" s="20" t="s">
        <v>80</v>
      </c>
    </row>
    <row r="206" s="2" customFormat="1" ht="16.5" customHeight="1">
      <c r="A206" s="41"/>
      <c r="B206" s="42"/>
      <c r="C206" s="215" t="s">
        <v>885</v>
      </c>
      <c r="D206" s="215" t="s">
        <v>188</v>
      </c>
      <c r="E206" s="216" t="s">
        <v>3720</v>
      </c>
      <c r="F206" s="217" t="s">
        <v>3721</v>
      </c>
      <c r="G206" s="218" t="s">
        <v>234</v>
      </c>
      <c r="H206" s="219">
        <v>210</v>
      </c>
      <c r="I206" s="220"/>
      <c r="J206" s="221">
        <f>ROUND(I206*H206,2)</f>
        <v>0</v>
      </c>
      <c r="K206" s="217" t="s">
        <v>19</v>
      </c>
      <c r="L206" s="47"/>
      <c r="M206" s="222" t="s">
        <v>19</v>
      </c>
      <c r="N206" s="223" t="s">
        <v>44</v>
      </c>
      <c r="O206" s="87"/>
      <c r="P206" s="224">
        <f>O206*H206</f>
        <v>0</v>
      </c>
      <c r="Q206" s="224">
        <v>0</v>
      </c>
      <c r="R206" s="224">
        <f>Q206*H206</f>
        <v>0</v>
      </c>
      <c r="S206" s="224">
        <v>0</v>
      </c>
      <c r="T206" s="225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6" t="s">
        <v>193</v>
      </c>
      <c r="AT206" s="226" t="s">
        <v>188</v>
      </c>
      <c r="AU206" s="226" t="s">
        <v>80</v>
      </c>
      <c r="AY206" s="20" t="s">
        <v>185</v>
      </c>
      <c r="BE206" s="227">
        <f>IF(N206="základní",J206,0)</f>
        <v>0</v>
      </c>
      <c r="BF206" s="227">
        <f>IF(N206="snížená",J206,0)</f>
        <v>0</v>
      </c>
      <c r="BG206" s="227">
        <f>IF(N206="zákl. přenesená",J206,0)</f>
        <v>0</v>
      </c>
      <c r="BH206" s="227">
        <f>IF(N206="sníž. přenesená",J206,0)</f>
        <v>0</v>
      </c>
      <c r="BI206" s="227">
        <f>IF(N206="nulová",J206,0)</f>
        <v>0</v>
      </c>
      <c r="BJ206" s="20" t="s">
        <v>80</v>
      </c>
      <c r="BK206" s="227">
        <f>ROUND(I206*H206,2)</f>
        <v>0</v>
      </c>
      <c r="BL206" s="20" t="s">
        <v>193</v>
      </c>
      <c r="BM206" s="226" t="s">
        <v>3722</v>
      </c>
    </row>
    <row r="207" s="2" customFormat="1">
      <c r="A207" s="41"/>
      <c r="B207" s="42"/>
      <c r="C207" s="43"/>
      <c r="D207" s="228" t="s">
        <v>195</v>
      </c>
      <c r="E207" s="43"/>
      <c r="F207" s="229" t="s">
        <v>3721</v>
      </c>
      <c r="G207" s="43"/>
      <c r="H207" s="43"/>
      <c r="I207" s="230"/>
      <c r="J207" s="43"/>
      <c r="K207" s="43"/>
      <c r="L207" s="47"/>
      <c r="M207" s="231"/>
      <c r="N207" s="232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195</v>
      </c>
      <c r="AU207" s="20" t="s">
        <v>80</v>
      </c>
    </row>
    <row r="208" s="2" customFormat="1" ht="16.5" customHeight="1">
      <c r="A208" s="41"/>
      <c r="B208" s="42"/>
      <c r="C208" s="215" t="s">
        <v>895</v>
      </c>
      <c r="D208" s="215" t="s">
        <v>188</v>
      </c>
      <c r="E208" s="216" t="s">
        <v>3723</v>
      </c>
      <c r="F208" s="217" t="s">
        <v>3724</v>
      </c>
      <c r="G208" s="218" t="s">
        <v>234</v>
      </c>
      <c r="H208" s="219">
        <v>40</v>
      </c>
      <c r="I208" s="220"/>
      <c r="J208" s="221">
        <f>ROUND(I208*H208,2)</f>
        <v>0</v>
      </c>
      <c r="K208" s="217" t="s">
        <v>19</v>
      </c>
      <c r="L208" s="47"/>
      <c r="M208" s="222" t="s">
        <v>19</v>
      </c>
      <c r="N208" s="223" t="s">
        <v>44</v>
      </c>
      <c r="O208" s="87"/>
      <c r="P208" s="224">
        <f>O208*H208</f>
        <v>0</v>
      </c>
      <c r="Q208" s="224">
        <v>0</v>
      </c>
      <c r="R208" s="224">
        <f>Q208*H208</f>
        <v>0</v>
      </c>
      <c r="S208" s="224">
        <v>0</v>
      </c>
      <c r="T208" s="225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193</v>
      </c>
      <c r="AT208" s="226" t="s">
        <v>188</v>
      </c>
      <c r="AU208" s="226" t="s">
        <v>80</v>
      </c>
      <c r="AY208" s="20" t="s">
        <v>185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80</v>
      </c>
      <c r="BK208" s="227">
        <f>ROUND(I208*H208,2)</f>
        <v>0</v>
      </c>
      <c r="BL208" s="20" t="s">
        <v>193</v>
      </c>
      <c r="BM208" s="226" t="s">
        <v>3725</v>
      </c>
    </row>
    <row r="209" s="2" customFormat="1">
      <c r="A209" s="41"/>
      <c r="B209" s="42"/>
      <c r="C209" s="43"/>
      <c r="D209" s="228" t="s">
        <v>195</v>
      </c>
      <c r="E209" s="43"/>
      <c r="F209" s="229" t="s">
        <v>3724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195</v>
      </c>
      <c r="AU209" s="20" t="s">
        <v>80</v>
      </c>
    </row>
    <row r="210" s="2" customFormat="1" ht="16.5" customHeight="1">
      <c r="A210" s="41"/>
      <c r="B210" s="42"/>
      <c r="C210" s="215" t="s">
        <v>899</v>
      </c>
      <c r="D210" s="215" t="s">
        <v>188</v>
      </c>
      <c r="E210" s="216" t="s">
        <v>3726</v>
      </c>
      <c r="F210" s="217" t="s">
        <v>3727</v>
      </c>
      <c r="G210" s="218" t="s">
        <v>234</v>
      </c>
      <c r="H210" s="219">
        <v>15</v>
      </c>
      <c r="I210" s="220"/>
      <c r="J210" s="221">
        <f>ROUND(I210*H210,2)</f>
        <v>0</v>
      </c>
      <c r="K210" s="217" t="s">
        <v>19</v>
      </c>
      <c r="L210" s="47"/>
      <c r="M210" s="222" t="s">
        <v>19</v>
      </c>
      <c r="N210" s="223" t="s">
        <v>44</v>
      </c>
      <c r="O210" s="87"/>
      <c r="P210" s="224">
        <f>O210*H210</f>
        <v>0</v>
      </c>
      <c r="Q210" s="224">
        <v>0</v>
      </c>
      <c r="R210" s="224">
        <f>Q210*H210</f>
        <v>0</v>
      </c>
      <c r="S210" s="224">
        <v>0</v>
      </c>
      <c r="T210" s="225">
        <f>S210*H210</f>
        <v>0</v>
      </c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R210" s="226" t="s">
        <v>193</v>
      </c>
      <c r="AT210" s="226" t="s">
        <v>188</v>
      </c>
      <c r="AU210" s="226" t="s">
        <v>80</v>
      </c>
      <c r="AY210" s="20" t="s">
        <v>185</v>
      </c>
      <c r="BE210" s="227">
        <f>IF(N210="základní",J210,0)</f>
        <v>0</v>
      </c>
      <c r="BF210" s="227">
        <f>IF(N210="snížená",J210,0)</f>
        <v>0</v>
      </c>
      <c r="BG210" s="227">
        <f>IF(N210="zákl. přenesená",J210,0)</f>
        <v>0</v>
      </c>
      <c r="BH210" s="227">
        <f>IF(N210="sníž. přenesená",J210,0)</f>
        <v>0</v>
      </c>
      <c r="BI210" s="227">
        <f>IF(N210="nulová",J210,0)</f>
        <v>0</v>
      </c>
      <c r="BJ210" s="20" t="s">
        <v>80</v>
      </c>
      <c r="BK210" s="227">
        <f>ROUND(I210*H210,2)</f>
        <v>0</v>
      </c>
      <c r="BL210" s="20" t="s">
        <v>193</v>
      </c>
      <c r="BM210" s="226" t="s">
        <v>3728</v>
      </c>
    </row>
    <row r="211" s="2" customFormat="1">
      <c r="A211" s="41"/>
      <c r="B211" s="42"/>
      <c r="C211" s="43"/>
      <c r="D211" s="228" t="s">
        <v>195</v>
      </c>
      <c r="E211" s="43"/>
      <c r="F211" s="229" t="s">
        <v>3727</v>
      </c>
      <c r="G211" s="43"/>
      <c r="H211" s="43"/>
      <c r="I211" s="230"/>
      <c r="J211" s="43"/>
      <c r="K211" s="43"/>
      <c r="L211" s="47"/>
      <c r="M211" s="231"/>
      <c r="N211" s="232"/>
      <c r="O211" s="87"/>
      <c r="P211" s="87"/>
      <c r="Q211" s="87"/>
      <c r="R211" s="87"/>
      <c r="S211" s="87"/>
      <c r="T211" s="88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T211" s="20" t="s">
        <v>195</v>
      </c>
      <c r="AU211" s="20" t="s">
        <v>80</v>
      </c>
    </row>
    <row r="212" s="2" customFormat="1" ht="16.5" customHeight="1">
      <c r="A212" s="41"/>
      <c r="B212" s="42"/>
      <c r="C212" s="215" t="s">
        <v>903</v>
      </c>
      <c r="D212" s="215" t="s">
        <v>188</v>
      </c>
      <c r="E212" s="216" t="s">
        <v>3729</v>
      </c>
      <c r="F212" s="217" t="s">
        <v>3730</v>
      </c>
      <c r="G212" s="218" t="s">
        <v>234</v>
      </c>
      <c r="H212" s="219">
        <v>35</v>
      </c>
      <c r="I212" s="220"/>
      <c r="J212" s="221">
        <f>ROUND(I212*H212,2)</f>
        <v>0</v>
      </c>
      <c r="K212" s="217" t="s">
        <v>19</v>
      </c>
      <c r="L212" s="47"/>
      <c r="M212" s="222" t="s">
        <v>19</v>
      </c>
      <c r="N212" s="223" t="s">
        <v>44</v>
      </c>
      <c r="O212" s="87"/>
      <c r="P212" s="224">
        <f>O212*H212</f>
        <v>0</v>
      </c>
      <c r="Q212" s="224">
        <v>0</v>
      </c>
      <c r="R212" s="224">
        <f>Q212*H212</f>
        <v>0</v>
      </c>
      <c r="S212" s="224">
        <v>0</v>
      </c>
      <c r="T212" s="225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226" t="s">
        <v>193</v>
      </c>
      <c r="AT212" s="226" t="s">
        <v>188</v>
      </c>
      <c r="AU212" s="226" t="s">
        <v>80</v>
      </c>
      <c r="AY212" s="20" t="s">
        <v>185</v>
      </c>
      <c r="BE212" s="227">
        <f>IF(N212="základní",J212,0)</f>
        <v>0</v>
      </c>
      <c r="BF212" s="227">
        <f>IF(N212="snížená",J212,0)</f>
        <v>0</v>
      </c>
      <c r="BG212" s="227">
        <f>IF(N212="zákl. přenesená",J212,0)</f>
        <v>0</v>
      </c>
      <c r="BH212" s="227">
        <f>IF(N212="sníž. přenesená",J212,0)</f>
        <v>0</v>
      </c>
      <c r="BI212" s="227">
        <f>IF(N212="nulová",J212,0)</f>
        <v>0</v>
      </c>
      <c r="BJ212" s="20" t="s">
        <v>80</v>
      </c>
      <c r="BK212" s="227">
        <f>ROUND(I212*H212,2)</f>
        <v>0</v>
      </c>
      <c r="BL212" s="20" t="s">
        <v>193</v>
      </c>
      <c r="BM212" s="226" t="s">
        <v>3731</v>
      </c>
    </row>
    <row r="213" s="2" customFormat="1">
      <c r="A213" s="41"/>
      <c r="B213" s="42"/>
      <c r="C213" s="43"/>
      <c r="D213" s="228" t="s">
        <v>195</v>
      </c>
      <c r="E213" s="43"/>
      <c r="F213" s="229" t="s">
        <v>3730</v>
      </c>
      <c r="G213" s="43"/>
      <c r="H213" s="43"/>
      <c r="I213" s="230"/>
      <c r="J213" s="43"/>
      <c r="K213" s="43"/>
      <c r="L213" s="47"/>
      <c r="M213" s="231"/>
      <c r="N213" s="232"/>
      <c r="O213" s="87"/>
      <c r="P213" s="87"/>
      <c r="Q213" s="87"/>
      <c r="R213" s="87"/>
      <c r="S213" s="87"/>
      <c r="T213" s="88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T213" s="20" t="s">
        <v>195</v>
      </c>
      <c r="AU213" s="20" t="s">
        <v>80</v>
      </c>
    </row>
    <row r="214" s="2" customFormat="1" ht="16.5" customHeight="1">
      <c r="A214" s="41"/>
      <c r="B214" s="42"/>
      <c r="C214" s="215" t="s">
        <v>907</v>
      </c>
      <c r="D214" s="215" t="s">
        <v>188</v>
      </c>
      <c r="E214" s="216" t="s">
        <v>3732</v>
      </c>
      <c r="F214" s="217" t="s">
        <v>3733</v>
      </c>
      <c r="G214" s="218" t="s">
        <v>234</v>
      </c>
      <c r="H214" s="219">
        <v>10</v>
      </c>
      <c r="I214" s="220"/>
      <c r="J214" s="221">
        <f>ROUND(I214*H214,2)</f>
        <v>0</v>
      </c>
      <c r="K214" s="217" t="s">
        <v>19</v>
      </c>
      <c r="L214" s="47"/>
      <c r="M214" s="222" t="s">
        <v>19</v>
      </c>
      <c r="N214" s="223" t="s">
        <v>44</v>
      </c>
      <c r="O214" s="87"/>
      <c r="P214" s="224">
        <f>O214*H214</f>
        <v>0</v>
      </c>
      <c r="Q214" s="224">
        <v>0</v>
      </c>
      <c r="R214" s="224">
        <f>Q214*H214</f>
        <v>0</v>
      </c>
      <c r="S214" s="224">
        <v>0</v>
      </c>
      <c r="T214" s="225">
        <f>S214*H214</f>
        <v>0</v>
      </c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R214" s="226" t="s">
        <v>193</v>
      </c>
      <c r="AT214" s="226" t="s">
        <v>188</v>
      </c>
      <c r="AU214" s="226" t="s">
        <v>80</v>
      </c>
      <c r="AY214" s="20" t="s">
        <v>185</v>
      </c>
      <c r="BE214" s="227">
        <f>IF(N214="základní",J214,0)</f>
        <v>0</v>
      </c>
      <c r="BF214" s="227">
        <f>IF(N214="snížená",J214,0)</f>
        <v>0</v>
      </c>
      <c r="BG214" s="227">
        <f>IF(N214="zákl. přenesená",J214,0)</f>
        <v>0</v>
      </c>
      <c r="BH214" s="227">
        <f>IF(N214="sníž. přenesená",J214,0)</f>
        <v>0</v>
      </c>
      <c r="BI214" s="227">
        <f>IF(N214="nulová",J214,0)</f>
        <v>0</v>
      </c>
      <c r="BJ214" s="20" t="s">
        <v>80</v>
      </c>
      <c r="BK214" s="227">
        <f>ROUND(I214*H214,2)</f>
        <v>0</v>
      </c>
      <c r="BL214" s="20" t="s">
        <v>193</v>
      </c>
      <c r="BM214" s="226" t="s">
        <v>3734</v>
      </c>
    </row>
    <row r="215" s="2" customFormat="1">
      <c r="A215" s="41"/>
      <c r="B215" s="42"/>
      <c r="C215" s="43"/>
      <c r="D215" s="228" t="s">
        <v>195</v>
      </c>
      <c r="E215" s="43"/>
      <c r="F215" s="229" t="s">
        <v>3733</v>
      </c>
      <c r="G215" s="43"/>
      <c r="H215" s="43"/>
      <c r="I215" s="230"/>
      <c r="J215" s="43"/>
      <c r="K215" s="43"/>
      <c r="L215" s="47"/>
      <c r="M215" s="231"/>
      <c r="N215" s="232"/>
      <c r="O215" s="87"/>
      <c r="P215" s="87"/>
      <c r="Q215" s="87"/>
      <c r="R215" s="87"/>
      <c r="S215" s="87"/>
      <c r="T215" s="88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T215" s="20" t="s">
        <v>195</v>
      </c>
      <c r="AU215" s="20" t="s">
        <v>80</v>
      </c>
    </row>
    <row r="216" s="2" customFormat="1" ht="16.5" customHeight="1">
      <c r="A216" s="41"/>
      <c r="B216" s="42"/>
      <c r="C216" s="215" t="s">
        <v>911</v>
      </c>
      <c r="D216" s="215" t="s">
        <v>188</v>
      </c>
      <c r="E216" s="216" t="s">
        <v>3735</v>
      </c>
      <c r="F216" s="217" t="s">
        <v>3736</v>
      </c>
      <c r="G216" s="218" t="s">
        <v>234</v>
      </c>
      <c r="H216" s="219">
        <v>1</v>
      </c>
      <c r="I216" s="220"/>
      <c r="J216" s="221">
        <f>ROUND(I216*H216,2)</f>
        <v>0</v>
      </c>
      <c r="K216" s="217" t="s">
        <v>19</v>
      </c>
      <c r="L216" s="47"/>
      <c r="M216" s="222" t="s">
        <v>19</v>
      </c>
      <c r="N216" s="223" t="s">
        <v>44</v>
      </c>
      <c r="O216" s="87"/>
      <c r="P216" s="224">
        <f>O216*H216</f>
        <v>0</v>
      </c>
      <c r="Q216" s="224">
        <v>0</v>
      </c>
      <c r="R216" s="224">
        <f>Q216*H216</f>
        <v>0</v>
      </c>
      <c r="S216" s="224">
        <v>0</v>
      </c>
      <c r="T216" s="225">
        <f>S216*H216</f>
        <v>0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6" t="s">
        <v>193</v>
      </c>
      <c r="AT216" s="226" t="s">
        <v>188</v>
      </c>
      <c r="AU216" s="226" t="s">
        <v>80</v>
      </c>
      <c r="AY216" s="20" t="s">
        <v>185</v>
      </c>
      <c r="BE216" s="227">
        <f>IF(N216="základní",J216,0)</f>
        <v>0</v>
      </c>
      <c r="BF216" s="227">
        <f>IF(N216="snížená",J216,0)</f>
        <v>0</v>
      </c>
      <c r="BG216" s="227">
        <f>IF(N216="zákl. přenesená",J216,0)</f>
        <v>0</v>
      </c>
      <c r="BH216" s="227">
        <f>IF(N216="sníž. přenesená",J216,0)</f>
        <v>0</v>
      </c>
      <c r="BI216" s="227">
        <f>IF(N216="nulová",J216,0)</f>
        <v>0</v>
      </c>
      <c r="BJ216" s="20" t="s">
        <v>80</v>
      </c>
      <c r="BK216" s="227">
        <f>ROUND(I216*H216,2)</f>
        <v>0</v>
      </c>
      <c r="BL216" s="20" t="s">
        <v>193</v>
      </c>
      <c r="BM216" s="226" t="s">
        <v>3737</v>
      </c>
    </row>
    <row r="217" s="2" customFormat="1">
      <c r="A217" s="41"/>
      <c r="B217" s="42"/>
      <c r="C217" s="43"/>
      <c r="D217" s="228" t="s">
        <v>195</v>
      </c>
      <c r="E217" s="43"/>
      <c r="F217" s="229" t="s">
        <v>3736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195</v>
      </c>
      <c r="AU217" s="20" t="s">
        <v>80</v>
      </c>
    </row>
    <row r="218" s="2" customFormat="1" ht="16.5" customHeight="1">
      <c r="A218" s="41"/>
      <c r="B218" s="42"/>
      <c r="C218" s="215" t="s">
        <v>919</v>
      </c>
      <c r="D218" s="215" t="s">
        <v>188</v>
      </c>
      <c r="E218" s="216" t="s">
        <v>3738</v>
      </c>
      <c r="F218" s="217" t="s">
        <v>3739</v>
      </c>
      <c r="G218" s="218" t="s">
        <v>234</v>
      </c>
      <c r="H218" s="219">
        <v>2</v>
      </c>
      <c r="I218" s="220"/>
      <c r="J218" s="221">
        <f>ROUND(I218*H218,2)</f>
        <v>0</v>
      </c>
      <c r="K218" s="217" t="s">
        <v>19</v>
      </c>
      <c r="L218" s="47"/>
      <c r="M218" s="222" t="s">
        <v>19</v>
      </c>
      <c r="N218" s="223" t="s">
        <v>44</v>
      </c>
      <c r="O218" s="87"/>
      <c r="P218" s="224">
        <f>O218*H218</f>
        <v>0</v>
      </c>
      <c r="Q218" s="224">
        <v>0</v>
      </c>
      <c r="R218" s="224">
        <f>Q218*H218</f>
        <v>0</v>
      </c>
      <c r="S218" s="224">
        <v>0</v>
      </c>
      <c r="T218" s="225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226" t="s">
        <v>193</v>
      </c>
      <c r="AT218" s="226" t="s">
        <v>188</v>
      </c>
      <c r="AU218" s="226" t="s">
        <v>80</v>
      </c>
      <c r="AY218" s="20" t="s">
        <v>185</v>
      </c>
      <c r="BE218" s="227">
        <f>IF(N218="základní",J218,0)</f>
        <v>0</v>
      </c>
      <c r="BF218" s="227">
        <f>IF(N218="snížená",J218,0)</f>
        <v>0</v>
      </c>
      <c r="BG218" s="227">
        <f>IF(N218="zákl. přenesená",J218,0)</f>
        <v>0</v>
      </c>
      <c r="BH218" s="227">
        <f>IF(N218="sníž. přenesená",J218,0)</f>
        <v>0</v>
      </c>
      <c r="BI218" s="227">
        <f>IF(N218="nulová",J218,0)</f>
        <v>0</v>
      </c>
      <c r="BJ218" s="20" t="s">
        <v>80</v>
      </c>
      <c r="BK218" s="227">
        <f>ROUND(I218*H218,2)</f>
        <v>0</v>
      </c>
      <c r="BL218" s="20" t="s">
        <v>193</v>
      </c>
      <c r="BM218" s="226" t="s">
        <v>3740</v>
      </c>
    </row>
    <row r="219" s="2" customFormat="1">
      <c r="A219" s="41"/>
      <c r="B219" s="42"/>
      <c r="C219" s="43"/>
      <c r="D219" s="228" t="s">
        <v>195</v>
      </c>
      <c r="E219" s="43"/>
      <c r="F219" s="229" t="s">
        <v>3739</v>
      </c>
      <c r="G219" s="43"/>
      <c r="H219" s="43"/>
      <c r="I219" s="230"/>
      <c r="J219" s="43"/>
      <c r="K219" s="43"/>
      <c r="L219" s="47"/>
      <c r="M219" s="231"/>
      <c r="N219" s="232"/>
      <c r="O219" s="87"/>
      <c r="P219" s="87"/>
      <c r="Q219" s="87"/>
      <c r="R219" s="87"/>
      <c r="S219" s="87"/>
      <c r="T219" s="88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0" t="s">
        <v>195</v>
      </c>
      <c r="AU219" s="20" t="s">
        <v>80</v>
      </c>
    </row>
    <row r="220" s="2" customFormat="1" ht="16.5" customHeight="1">
      <c r="A220" s="41"/>
      <c r="B220" s="42"/>
      <c r="C220" s="215" t="s">
        <v>923</v>
      </c>
      <c r="D220" s="215" t="s">
        <v>188</v>
      </c>
      <c r="E220" s="216" t="s">
        <v>3741</v>
      </c>
      <c r="F220" s="217" t="s">
        <v>3742</v>
      </c>
      <c r="G220" s="218" t="s">
        <v>234</v>
      </c>
      <c r="H220" s="219">
        <v>2</v>
      </c>
      <c r="I220" s="220"/>
      <c r="J220" s="221">
        <f>ROUND(I220*H220,2)</f>
        <v>0</v>
      </c>
      <c r="K220" s="217" t="s">
        <v>19</v>
      </c>
      <c r="L220" s="47"/>
      <c r="M220" s="222" t="s">
        <v>19</v>
      </c>
      <c r="N220" s="223" t="s">
        <v>44</v>
      </c>
      <c r="O220" s="87"/>
      <c r="P220" s="224">
        <f>O220*H220</f>
        <v>0</v>
      </c>
      <c r="Q220" s="224">
        <v>0</v>
      </c>
      <c r="R220" s="224">
        <f>Q220*H220</f>
        <v>0</v>
      </c>
      <c r="S220" s="224">
        <v>0</v>
      </c>
      <c r="T220" s="225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26" t="s">
        <v>193</v>
      </c>
      <c r="AT220" s="226" t="s">
        <v>188</v>
      </c>
      <c r="AU220" s="226" t="s">
        <v>80</v>
      </c>
      <c r="AY220" s="20" t="s">
        <v>185</v>
      </c>
      <c r="BE220" s="227">
        <f>IF(N220="základní",J220,0)</f>
        <v>0</v>
      </c>
      <c r="BF220" s="227">
        <f>IF(N220="snížená",J220,0)</f>
        <v>0</v>
      </c>
      <c r="BG220" s="227">
        <f>IF(N220="zákl. přenesená",J220,0)</f>
        <v>0</v>
      </c>
      <c r="BH220" s="227">
        <f>IF(N220="sníž. přenesená",J220,0)</f>
        <v>0</v>
      </c>
      <c r="BI220" s="227">
        <f>IF(N220="nulová",J220,0)</f>
        <v>0</v>
      </c>
      <c r="BJ220" s="20" t="s">
        <v>80</v>
      </c>
      <c r="BK220" s="227">
        <f>ROUND(I220*H220,2)</f>
        <v>0</v>
      </c>
      <c r="BL220" s="20" t="s">
        <v>193</v>
      </c>
      <c r="BM220" s="226" t="s">
        <v>3743</v>
      </c>
    </row>
    <row r="221" s="2" customFormat="1">
      <c r="A221" s="41"/>
      <c r="B221" s="42"/>
      <c r="C221" s="43"/>
      <c r="D221" s="228" t="s">
        <v>195</v>
      </c>
      <c r="E221" s="43"/>
      <c r="F221" s="229" t="s">
        <v>3742</v>
      </c>
      <c r="G221" s="43"/>
      <c r="H221" s="43"/>
      <c r="I221" s="230"/>
      <c r="J221" s="43"/>
      <c r="K221" s="43"/>
      <c r="L221" s="47"/>
      <c r="M221" s="231"/>
      <c r="N221" s="232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195</v>
      </c>
      <c r="AU221" s="20" t="s">
        <v>80</v>
      </c>
    </row>
    <row r="222" s="2" customFormat="1" ht="24.15" customHeight="1">
      <c r="A222" s="41"/>
      <c r="B222" s="42"/>
      <c r="C222" s="215" t="s">
        <v>929</v>
      </c>
      <c r="D222" s="215" t="s">
        <v>188</v>
      </c>
      <c r="E222" s="216" t="s">
        <v>3744</v>
      </c>
      <c r="F222" s="217" t="s">
        <v>3745</v>
      </c>
      <c r="G222" s="218" t="s">
        <v>234</v>
      </c>
      <c r="H222" s="219">
        <v>1</v>
      </c>
      <c r="I222" s="220"/>
      <c r="J222" s="221">
        <f>ROUND(I222*H222,2)</f>
        <v>0</v>
      </c>
      <c r="K222" s="217" t="s">
        <v>19</v>
      </c>
      <c r="L222" s="47"/>
      <c r="M222" s="222" t="s">
        <v>19</v>
      </c>
      <c r="N222" s="223" t="s">
        <v>44</v>
      </c>
      <c r="O222" s="87"/>
      <c r="P222" s="224">
        <f>O222*H222</f>
        <v>0</v>
      </c>
      <c r="Q222" s="224">
        <v>0</v>
      </c>
      <c r="R222" s="224">
        <f>Q222*H222</f>
        <v>0</v>
      </c>
      <c r="S222" s="224">
        <v>0</v>
      </c>
      <c r="T222" s="225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226" t="s">
        <v>193</v>
      </c>
      <c r="AT222" s="226" t="s">
        <v>188</v>
      </c>
      <c r="AU222" s="226" t="s">
        <v>80</v>
      </c>
      <c r="AY222" s="20" t="s">
        <v>185</v>
      </c>
      <c r="BE222" s="227">
        <f>IF(N222="základní",J222,0)</f>
        <v>0</v>
      </c>
      <c r="BF222" s="227">
        <f>IF(N222="snížená",J222,0)</f>
        <v>0</v>
      </c>
      <c r="BG222" s="227">
        <f>IF(N222="zákl. přenesená",J222,0)</f>
        <v>0</v>
      </c>
      <c r="BH222" s="227">
        <f>IF(N222="sníž. přenesená",J222,0)</f>
        <v>0</v>
      </c>
      <c r="BI222" s="227">
        <f>IF(N222="nulová",J222,0)</f>
        <v>0</v>
      </c>
      <c r="BJ222" s="20" t="s">
        <v>80</v>
      </c>
      <c r="BK222" s="227">
        <f>ROUND(I222*H222,2)</f>
        <v>0</v>
      </c>
      <c r="BL222" s="20" t="s">
        <v>193</v>
      </c>
      <c r="BM222" s="226" t="s">
        <v>3746</v>
      </c>
    </row>
    <row r="223" s="2" customFormat="1">
      <c r="A223" s="41"/>
      <c r="B223" s="42"/>
      <c r="C223" s="43"/>
      <c r="D223" s="228" t="s">
        <v>195</v>
      </c>
      <c r="E223" s="43"/>
      <c r="F223" s="229" t="s">
        <v>3745</v>
      </c>
      <c r="G223" s="43"/>
      <c r="H223" s="43"/>
      <c r="I223" s="230"/>
      <c r="J223" s="43"/>
      <c r="K223" s="43"/>
      <c r="L223" s="47"/>
      <c r="M223" s="231"/>
      <c r="N223" s="232"/>
      <c r="O223" s="87"/>
      <c r="P223" s="87"/>
      <c r="Q223" s="87"/>
      <c r="R223" s="87"/>
      <c r="S223" s="87"/>
      <c r="T223" s="88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0" t="s">
        <v>195</v>
      </c>
      <c r="AU223" s="20" t="s">
        <v>80</v>
      </c>
    </row>
    <row r="224" s="12" customFormat="1" ht="25.92" customHeight="1">
      <c r="A224" s="12"/>
      <c r="B224" s="199"/>
      <c r="C224" s="200"/>
      <c r="D224" s="201" t="s">
        <v>72</v>
      </c>
      <c r="E224" s="202" t="s">
        <v>1503</v>
      </c>
      <c r="F224" s="202" t="s">
        <v>3747</v>
      </c>
      <c r="G224" s="200"/>
      <c r="H224" s="200"/>
      <c r="I224" s="203"/>
      <c r="J224" s="204">
        <f>BK224</f>
        <v>0</v>
      </c>
      <c r="K224" s="200"/>
      <c r="L224" s="205"/>
      <c r="M224" s="206"/>
      <c r="N224" s="207"/>
      <c r="O224" s="207"/>
      <c r="P224" s="208">
        <f>SUM(P225:P226)</f>
        <v>0</v>
      </c>
      <c r="Q224" s="207"/>
      <c r="R224" s="208">
        <f>SUM(R225:R226)</f>
        <v>0</v>
      </c>
      <c r="S224" s="207"/>
      <c r="T224" s="209">
        <f>SUM(T225:T226)</f>
        <v>0</v>
      </c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R224" s="210" t="s">
        <v>80</v>
      </c>
      <c r="AT224" s="211" t="s">
        <v>72</v>
      </c>
      <c r="AU224" s="211" t="s">
        <v>73</v>
      </c>
      <c r="AY224" s="210" t="s">
        <v>185</v>
      </c>
      <c r="BK224" s="212">
        <f>SUM(BK225:BK226)</f>
        <v>0</v>
      </c>
    </row>
    <row r="225" s="2" customFormat="1" ht="16.5" customHeight="1">
      <c r="A225" s="41"/>
      <c r="B225" s="42"/>
      <c r="C225" s="215" t="s">
        <v>938</v>
      </c>
      <c r="D225" s="215" t="s">
        <v>188</v>
      </c>
      <c r="E225" s="216" t="s">
        <v>3748</v>
      </c>
      <c r="F225" s="217" t="s">
        <v>3749</v>
      </c>
      <c r="G225" s="218" t="s">
        <v>1496</v>
      </c>
      <c r="H225" s="219">
        <v>1</v>
      </c>
      <c r="I225" s="220"/>
      <c r="J225" s="221">
        <f>ROUND(I225*H225,2)</f>
        <v>0</v>
      </c>
      <c r="K225" s="217" t="s">
        <v>19</v>
      </c>
      <c r="L225" s="47"/>
      <c r="M225" s="222" t="s">
        <v>19</v>
      </c>
      <c r="N225" s="223" t="s">
        <v>44</v>
      </c>
      <c r="O225" s="87"/>
      <c r="P225" s="224">
        <f>O225*H225</f>
        <v>0</v>
      </c>
      <c r="Q225" s="224">
        <v>0</v>
      </c>
      <c r="R225" s="224">
        <f>Q225*H225</f>
        <v>0</v>
      </c>
      <c r="S225" s="224">
        <v>0</v>
      </c>
      <c r="T225" s="225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6" t="s">
        <v>193</v>
      </c>
      <c r="AT225" s="226" t="s">
        <v>188</v>
      </c>
      <c r="AU225" s="226" t="s">
        <v>80</v>
      </c>
      <c r="AY225" s="20" t="s">
        <v>185</v>
      </c>
      <c r="BE225" s="227">
        <f>IF(N225="základní",J225,0)</f>
        <v>0</v>
      </c>
      <c r="BF225" s="227">
        <f>IF(N225="snížená",J225,0)</f>
        <v>0</v>
      </c>
      <c r="BG225" s="227">
        <f>IF(N225="zákl. přenesená",J225,0)</f>
        <v>0</v>
      </c>
      <c r="BH225" s="227">
        <f>IF(N225="sníž. přenesená",J225,0)</f>
        <v>0</v>
      </c>
      <c r="BI225" s="227">
        <f>IF(N225="nulová",J225,0)</f>
        <v>0</v>
      </c>
      <c r="BJ225" s="20" t="s">
        <v>80</v>
      </c>
      <c r="BK225" s="227">
        <f>ROUND(I225*H225,2)</f>
        <v>0</v>
      </c>
      <c r="BL225" s="20" t="s">
        <v>193</v>
      </c>
      <c r="BM225" s="226" t="s">
        <v>3750</v>
      </c>
    </row>
    <row r="226" s="2" customFormat="1">
      <c r="A226" s="41"/>
      <c r="B226" s="42"/>
      <c r="C226" s="43"/>
      <c r="D226" s="228" t="s">
        <v>195</v>
      </c>
      <c r="E226" s="43"/>
      <c r="F226" s="229" t="s">
        <v>3749</v>
      </c>
      <c r="G226" s="43"/>
      <c r="H226" s="43"/>
      <c r="I226" s="230"/>
      <c r="J226" s="43"/>
      <c r="K226" s="43"/>
      <c r="L226" s="47"/>
      <c r="M226" s="231"/>
      <c r="N226" s="232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195</v>
      </c>
      <c r="AU226" s="20" t="s">
        <v>80</v>
      </c>
    </row>
    <row r="227" s="12" customFormat="1" ht="25.92" customHeight="1">
      <c r="A227" s="12"/>
      <c r="B227" s="199"/>
      <c r="C227" s="200"/>
      <c r="D227" s="201" t="s">
        <v>72</v>
      </c>
      <c r="E227" s="202" t="s">
        <v>3399</v>
      </c>
      <c r="F227" s="202" t="s">
        <v>3751</v>
      </c>
      <c r="G227" s="200"/>
      <c r="H227" s="200"/>
      <c r="I227" s="203"/>
      <c r="J227" s="204">
        <f>BK227</f>
        <v>0</v>
      </c>
      <c r="K227" s="200"/>
      <c r="L227" s="205"/>
      <c r="M227" s="206"/>
      <c r="N227" s="207"/>
      <c r="O227" s="207"/>
      <c r="P227" s="208">
        <f>SUM(P228:P265)</f>
        <v>0</v>
      </c>
      <c r="Q227" s="207"/>
      <c r="R227" s="208">
        <f>SUM(R228:R265)</f>
        <v>0</v>
      </c>
      <c r="S227" s="207"/>
      <c r="T227" s="209">
        <f>SUM(T228:T265)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210" t="s">
        <v>80</v>
      </c>
      <c r="AT227" s="211" t="s">
        <v>72</v>
      </c>
      <c r="AU227" s="211" t="s">
        <v>73</v>
      </c>
      <c r="AY227" s="210" t="s">
        <v>185</v>
      </c>
      <c r="BK227" s="212">
        <f>SUM(BK228:BK265)</f>
        <v>0</v>
      </c>
    </row>
    <row r="228" s="2" customFormat="1" ht="16.5" customHeight="1">
      <c r="A228" s="41"/>
      <c r="B228" s="42"/>
      <c r="C228" s="215" t="s">
        <v>944</v>
      </c>
      <c r="D228" s="215" t="s">
        <v>188</v>
      </c>
      <c r="E228" s="216" t="s">
        <v>3752</v>
      </c>
      <c r="F228" s="217" t="s">
        <v>3753</v>
      </c>
      <c r="G228" s="218" t="s">
        <v>226</v>
      </c>
      <c r="H228" s="219">
        <v>140</v>
      </c>
      <c r="I228" s="220"/>
      <c r="J228" s="221">
        <f>ROUND(I228*H228,2)</f>
        <v>0</v>
      </c>
      <c r="K228" s="217" t="s">
        <v>19</v>
      </c>
      <c r="L228" s="47"/>
      <c r="M228" s="222" t="s">
        <v>19</v>
      </c>
      <c r="N228" s="223" t="s">
        <v>44</v>
      </c>
      <c r="O228" s="87"/>
      <c r="P228" s="224">
        <f>O228*H228</f>
        <v>0</v>
      </c>
      <c r="Q228" s="224">
        <v>0</v>
      </c>
      <c r="R228" s="224">
        <f>Q228*H228</f>
        <v>0</v>
      </c>
      <c r="S228" s="224">
        <v>0</v>
      </c>
      <c r="T228" s="225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226" t="s">
        <v>193</v>
      </c>
      <c r="AT228" s="226" t="s">
        <v>188</v>
      </c>
      <c r="AU228" s="226" t="s">
        <v>80</v>
      </c>
      <c r="AY228" s="20" t="s">
        <v>185</v>
      </c>
      <c r="BE228" s="227">
        <f>IF(N228="základní",J228,0)</f>
        <v>0</v>
      </c>
      <c r="BF228" s="227">
        <f>IF(N228="snížená",J228,0)</f>
        <v>0</v>
      </c>
      <c r="BG228" s="227">
        <f>IF(N228="zákl. přenesená",J228,0)</f>
        <v>0</v>
      </c>
      <c r="BH228" s="227">
        <f>IF(N228="sníž. přenesená",J228,0)</f>
        <v>0</v>
      </c>
      <c r="BI228" s="227">
        <f>IF(N228="nulová",J228,0)</f>
        <v>0</v>
      </c>
      <c r="BJ228" s="20" t="s">
        <v>80</v>
      </c>
      <c r="BK228" s="227">
        <f>ROUND(I228*H228,2)</f>
        <v>0</v>
      </c>
      <c r="BL228" s="20" t="s">
        <v>193</v>
      </c>
      <c r="BM228" s="226" t="s">
        <v>3754</v>
      </c>
    </row>
    <row r="229" s="2" customFormat="1">
      <c r="A229" s="41"/>
      <c r="B229" s="42"/>
      <c r="C229" s="43"/>
      <c r="D229" s="228" t="s">
        <v>195</v>
      </c>
      <c r="E229" s="43"/>
      <c r="F229" s="229" t="s">
        <v>3753</v>
      </c>
      <c r="G229" s="43"/>
      <c r="H229" s="43"/>
      <c r="I229" s="230"/>
      <c r="J229" s="43"/>
      <c r="K229" s="43"/>
      <c r="L229" s="47"/>
      <c r="M229" s="231"/>
      <c r="N229" s="232"/>
      <c r="O229" s="87"/>
      <c r="P229" s="87"/>
      <c r="Q229" s="87"/>
      <c r="R229" s="87"/>
      <c r="S229" s="87"/>
      <c r="T229" s="88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0" t="s">
        <v>195</v>
      </c>
      <c r="AU229" s="20" t="s">
        <v>80</v>
      </c>
    </row>
    <row r="230" s="2" customFormat="1" ht="16.5" customHeight="1">
      <c r="A230" s="41"/>
      <c r="B230" s="42"/>
      <c r="C230" s="215" t="s">
        <v>954</v>
      </c>
      <c r="D230" s="215" t="s">
        <v>188</v>
      </c>
      <c r="E230" s="216" t="s">
        <v>3755</v>
      </c>
      <c r="F230" s="217" t="s">
        <v>3756</v>
      </c>
      <c r="G230" s="218" t="s">
        <v>234</v>
      </c>
      <c r="H230" s="219">
        <v>120</v>
      </c>
      <c r="I230" s="220"/>
      <c r="J230" s="221">
        <f>ROUND(I230*H230,2)</f>
        <v>0</v>
      </c>
      <c r="K230" s="217" t="s">
        <v>19</v>
      </c>
      <c r="L230" s="47"/>
      <c r="M230" s="222" t="s">
        <v>19</v>
      </c>
      <c r="N230" s="223" t="s">
        <v>44</v>
      </c>
      <c r="O230" s="87"/>
      <c r="P230" s="224">
        <f>O230*H230</f>
        <v>0</v>
      </c>
      <c r="Q230" s="224">
        <v>0</v>
      </c>
      <c r="R230" s="224">
        <f>Q230*H230</f>
        <v>0</v>
      </c>
      <c r="S230" s="224">
        <v>0</v>
      </c>
      <c r="T230" s="225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226" t="s">
        <v>193</v>
      </c>
      <c r="AT230" s="226" t="s">
        <v>188</v>
      </c>
      <c r="AU230" s="226" t="s">
        <v>80</v>
      </c>
      <c r="AY230" s="20" t="s">
        <v>185</v>
      </c>
      <c r="BE230" s="227">
        <f>IF(N230="základní",J230,0)</f>
        <v>0</v>
      </c>
      <c r="BF230" s="227">
        <f>IF(N230="snížená",J230,0)</f>
        <v>0</v>
      </c>
      <c r="BG230" s="227">
        <f>IF(N230="zákl. přenesená",J230,0)</f>
        <v>0</v>
      </c>
      <c r="BH230" s="227">
        <f>IF(N230="sníž. přenesená",J230,0)</f>
        <v>0</v>
      </c>
      <c r="BI230" s="227">
        <f>IF(N230="nulová",J230,0)</f>
        <v>0</v>
      </c>
      <c r="BJ230" s="20" t="s">
        <v>80</v>
      </c>
      <c r="BK230" s="227">
        <f>ROUND(I230*H230,2)</f>
        <v>0</v>
      </c>
      <c r="BL230" s="20" t="s">
        <v>193</v>
      </c>
      <c r="BM230" s="226" t="s">
        <v>3757</v>
      </c>
    </row>
    <row r="231" s="2" customFormat="1">
      <c r="A231" s="41"/>
      <c r="B231" s="42"/>
      <c r="C231" s="43"/>
      <c r="D231" s="228" t="s">
        <v>195</v>
      </c>
      <c r="E231" s="43"/>
      <c r="F231" s="229" t="s">
        <v>3756</v>
      </c>
      <c r="G231" s="43"/>
      <c r="H231" s="43"/>
      <c r="I231" s="230"/>
      <c r="J231" s="43"/>
      <c r="K231" s="43"/>
      <c r="L231" s="47"/>
      <c r="M231" s="231"/>
      <c r="N231" s="232"/>
      <c r="O231" s="87"/>
      <c r="P231" s="87"/>
      <c r="Q231" s="87"/>
      <c r="R231" s="87"/>
      <c r="S231" s="87"/>
      <c r="T231" s="88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0" t="s">
        <v>195</v>
      </c>
      <c r="AU231" s="20" t="s">
        <v>80</v>
      </c>
    </row>
    <row r="232" s="2" customFormat="1" ht="16.5" customHeight="1">
      <c r="A232" s="41"/>
      <c r="B232" s="42"/>
      <c r="C232" s="215" t="s">
        <v>959</v>
      </c>
      <c r="D232" s="215" t="s">
        <v>188</v>
      </c>
      <c r="E232" s="216" t="s">
        <v>3758</v>
      </c>
      <c r="F232" s="217" t="s">
        <v>3759</v>
      </c>
      <c r="G232" s="218" t="s">
        <v>234</v>
      </c>
      <c r="H232" s="219">
        <v>21</v>
      </c>
      <c r="I232" s="220"/>
      <c r="J232" s="221">
        <f>ROUND(I232*H232,2)</f>
        <v>0</v>
      </c>
      <c r="K232" s="217" t="s">
        <v>19</v>
      </c>
      <c r="L232" s="47"/>
      <c r="M232" s="222" t="s">
        <v>19</v>
      </c>
      <c r="N232" s="223" t="s">
        <v>44</v>
      </c>
      <c r="O232" s="87"/>
      <c r="P232" s="224">
        <f>O232*H232</f>
        <v>0</v>
      </c>
      <c r="Q232" s="224">
        <v>0</v>
      </c>
      <c r="R232" s="224">
        <f>Q232*H232</f>
        <v>0</v>
      </c>
      <c r="S232" s="224">
        <v>0</v>
      </c>
      <c r="T232" s="225">
        <f>S232*H232</f>
        <v>0</v>
      </c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R232" s="226" t="s">
        <v>193</v>
      </c>
      <c r="AT232" s="226" t="s">
        <v>188</v>
      </c>
      <c r="AU232" s="226" t="s">
        <v>80</v>
      </c>
      <c r="AY232" s="20" t="s">
        <v>185</v>
      </c>
      <c r="BE232" s="227">
        <f>IF(N232="základní",J232,0)</f>
        <v>0</v>
      </c>
      <c r="BF232" s="227">
        <f>IF(N232="snížená",J232,0)</f>
        <v>0</v>
      </c>
      <c r="BG232" s="227">
        <f>IF(N232="zákl. přenesená",J232,0)</f>
        <v>0</v>
      </c>
      <c r="BH232" s="227">
        <f>IF(N232="sníž. přenesená",J232,0)</f>
        <v>0</v>
      </c>
      <c r="BI232" s="227">
        <f>IF(N232="nulová",J232,0)</f>
        <v>0</v>
      </c>
      <c r="BJ232" s="20" t="s">
        <v>80</v>
      </c>
      <c r="BK232" s="227">
        <f>ROUND(I232*H232,2)</f>
        <v>0</v>
      </c>
      <c r="BL232" s="20" t="s">
        <v>193</v>
      </c>
      <c r="BM232" s="226" t="s">
        <v>3760</v>
      </c>
    </row>
    <row r="233" s="2" customFormat="1">
      <c r="A233" s="41"/>
      <c r="B233" s="42"/>
      <c r="C233" s="43"/>
      <c r="D233" s="228" t="s">
        <v>195</v>
      </c>
      <c r="E233" s="43"/>
      <c r="F233" s="229" t="s">
        <v>3759</v>
      </c>
      <c r="G233" s="43"/>
      <c r="H233" s="43"/>
      <c r="I233" s="230"/>
      <c r="J233" s="43"/>
      <c r="K233" s="43"/>
      <c r="L233" s="47"/>
      <c r="M233" s="231"/>
      <c r="N233" s="232"/>
      <c r="O233" s="87"/>
      <c r="P233" s="87"/>
      <c r="Q233" s="87"/>
      <c r="R233" s="87"/>
      <c r="S233" s="87"/>
      <c r="T233" s="88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T233" s="20" t="s">
        <v>195</v>
      </c>
      <c r="AU233" s="20" t="s">
        <v>80</v>
      </c>
    </row>
    <row r="234" s="2" customFormat="1" ht="24.15" customHeight="1">
      <c r="A234" s="41"/>
      <c r="B234" s="42"/>
      <c r="C234" s="215" t="s">
        <v>965</v>
      </c>
      <c r="D234" s="215" t="s">
        <v>188</v>
      </c>
      <c r="E234" s="216" t="s">
        <v>3761</v>
      </c>
      <c r="F234" s="217" t="s">
        <v>3762</v>
      </c>
      <c r="G234" s="218" t="s">
        <v>234</v>
      </c>
      <c r="H234" s="219">
        <v>4</v>
      </c>
      <c r="I234" s="220"/>
      <c r="J234" s="221">
        <f>ROUND(I234*H234,2)</f>
        <v>0</v>
      </c>
      <c r="K234" s="217" t="s">
        <v>19</v>
      </c>
      <c r="L234" s="47"/>
      <c r="M234" s="222" t="s">
        <v>19</v>
      </c>
      <c r="N234" s="223" t="s">
        <v>44</v>
      </c>
      <c r="O234" s="87"/>
      <c r="P234" s="224">
        <f>O234*H234</f>
        <v>0</v>
      </c>
      <c r="Q234" s="224">
        <v>0</v>
      </c>
      <c r="R234" s="224">
        <f>Q234*H234</f>
        <v>0</v>
      </c>
      <c r="S234" s="224">
        <v>0</v>
      </c>
      <c r="T234" s="225">
        <f>S234*H234</f>
        <v>0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226" t="s">
        <v>193</v>
      </c>
      <c r="AT234" s="226" t="s">
        <v>188</v>
      </c>
      <c r="AU234" s="226" t="s">
        <v>80</v>
      </c>
      <c r="AY234" s="20" t="s">
        <v>185</v>
      </c>
      <c r="BE234" s="227">
        <f>IF(N234="základní",J234,0)</f>
        <v>0</v>
      </c>
      <c r="BF234" s="227">
        <f>IF(N234="snížená",J234,0)</f>
        <v>0</v>
      </c>
      <c r="BG234" s="227">
        <f>IF(N234="zákl. přenesená",J234,0)</f>
        <v>0</v>
      </c>
      <c r="BH234" s="227">
        <f>IF(N234="sníž. přenesená",J234,0)</f>
        <v>0</v>
      </c>
      <c r="BI234" s="227">
        <f>IF(N234="nulová",J234,0)</f>
        <v>0</v>
      </c>
      <c r="BJ234" s="20" t="s">
        <v>80</v>
      </c>
      <c r="BK234" s="227">
        <f>ROUND(I234*H234,2)</f>
        <v>0</v>
      </c>
      <c r="BL234" s="20" t="s">
        <v>193</v>
      </c>
      <c r="BM234" s="226" t="s">
        <v>3763</v>
      </c>
    </row>
    <row r="235" s="2" customFormat="1">
      <c r="A235" s="41"/>
      <c r="B235" s="42"/>
      <c r="C235" s="43"/>
      <c r="D235" s="228" t="s">
        <v>195</v>
      </c>
      <c r="E235" s="43"/>
      <c r="F235" s="229" t="s">
        <v>3762</v>
      </c>
      <c r="G235" s="43"/>
      <c r="H235" s="43"/>
      <c r="I235" s="230"/>
      <c r="J235" s="43"/>
      <c r="K235" s="43"/>
      <c r="L235" s="47"/>
      <c r="M235" s="231"/>
      <c r="N235" s="232"/>
      <c r="O235" s="87"/>
      <c r="P235" s="87"/>
      <c r="Q235" s="87"/>
      <c r="R235" s="87"/>
      <c r="S235" s="87"/>
      <c r="T235" s="88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0" t="s">
        <v>195</v>
      </c>
      <c r="AU235" s="20" t="s">
        <v>80</v>
      </c>
    </row>
    <row r="236" s="2" customFormat="1" ht="16.5" customHeight="1">
      <c r="A236" s="41"/>
      <c r="B236" s="42"/>
      <c r="C236" s="215" t="s">
        <v>970</v>
      </c>
      <c r="D236" s="215" t="s">
        <v>188</v>
      </c>
      <c r="E236" s="216" t="s">
        <v>3764</v>
      </c>
      <c r="F236" s="217" t="s">
        <v>3765</v>
      </c>
      <c r="G236" s="218" t="s">
        <v>234</v>
      </c>
      <c r="H236" s="219">
        <v>1</v>
      </c>
      <c r="I236" s="220"/>
      <c r="J236" s="221">
        <f>ROUND(I236*H236,2)</f>
        <v>0</v>
      </c>
      <c r="K236" s="217" t="s">
        <v>19</v>
      </c>
      <c r="L236" s="47"/>
      <c r="M236" s="222" t="s">
        <v>19</v>
      </c>
      <c r="N236" s="223" t="s">
        <v>44</v>
      </c>
      <c r="O236" s="87"/>
      <c r="P236" s="224">
        <f>O236*H236</f>
        <v>0</v>
      </c>
      <c r="Q236" s="224">
        <v>0</v>
      </c>
      <c r="R236" s="224">
        <f>Q236*H236</f>
        <v>0</v>
      </c>
      <c r="S236" s="224">
        <v>0</v>
      </c>
      <c r="T236" s="225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226" t="s">
        <v>193</v>
      </c>
      <c r="AT236" s="226" t="s">
        <v>188</v>
      </c>
      <c r="AU236" s="226" t="s">
        <v>80</v>
      </c>
      <c r="AY236" s="20" t="s">
        <v>185</v>
      </c>
      <c r="BE236" s="227">
        <f>IF(N236="základní",J236,0)</f>
        <v>0</v>
      </c>
      <c r="BF236" s="227">
        <f>IF(N236="snížená",J236,0)</f>
        <v>0</v>
      </c>
      <c r="BG236" s="227">
        <f>IF(N236="zákl. přenesená",J236,0)</f>
        <v>0</v>
      </c>
      <c r="BH236" s="227">
        <f>IF(N236="sníž. přenesená",J236,0)</f>
        <v>0</v>
      </c>
      <c r="BI236" s="227">
        <f>IF(N236="nulová",J236,0)</f>
        <v>0</v>
      </c>
      <c r="BJ236" s="20" t="s">
        <v>80</v>
      </c>
      <c r="BK236" s="227">
        <f>ROUND(I236*H236,2)</f>
        <v>0</v>
      </c>
      <c r="BL236" s="20" t="s">
        <v>193</v>
      </c>
      <c r="BM236" s="226" t="s">
        <v>3766</v>
      </c>
    </row>
    <row r="237" s="2" customFormat="1">
      <c r="A237" s="41"/>
      <c r="B237" s="42"/>
      <c r="C237" s="43"/>
      <c r="D237" s="228" t="s">
        <v>195</v>
      </c>
      <c r="E237" s="43"/>
      <c r="F237" s="229" t="s">
        <v>3765</v>
      </c>
      <c r="G237" s="43"/>
      <c r="H237" s="43"/>
      <c r="I237" s="230"/>
      <c r="J237" s="43"/>
      <c r="K237" s="43"/>
      <c r="L237" s="47"/>
      <c r="M237" s="231"/>
      <c r="N237" s="232"/>
      <c r="O237" s="87"/>
      <c r="P237" s="87"/>
      <c r="Q237" s="87"/>
      <c r="R237" s="87"/>
      <c r="S237" s="87"/>
      <c r="T237" s="88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T237" s="20" t="s">
        <v>195</v>
      </c>
      <c r="AU237" s="20" t="s">
        <v>80</v>
      </c>
    </row>
    <row r="238" s="2" customFormat="1" ht="16.5" customHeight="1">
      <c r="A238" s="41"/>
      <c r="B238" s="42"/>
      <c r="C238" s="215" t="s">
        <v>976</v>
      </c>
      <c r="D238" s="215" t="s">
        <v>188</v>
      </c>
      <c r="E238" s="216" t="s">
        <v>3767</v>
      </c>
      <c r="F238" s="217" t="s">
        <v>3768</v>
      </c>
      <c r="G238" s="218" t="s">
        <v>3769</v>
      </c>
      <c r="H238" s="219">
        <v>12</v>
      </c>
      <c r="I238" s="220"/>
      <c r="J238" s="221">
        <f>ROUND(I238*H238,2)</f>
        <v>0</v>
      </c>
      <c r="K238" s="217" t="s">
        <v>19</v>
      </c>
      <c r="L238" s="47"/>
      <c r="M238" s="222" t="s">
        <v>19</v>
      </c>
      <c r="N238" s="223" t="s">
        <v>44</v>
      </c>
      <c r="O238" s="87"/>
      <c r="P238" s="224">
        <f>O238*H238</f>
        <v>0</v>
      </c>
      <c r="Q238" s="224">
        <v>0</v>
      </c>
      <c r="R238" s="224">
        <f>Q238*H238</f>
        <v>0</v>
      </c>
      <c r="S238" s="224">
        <v>0</v>
      </c>
      <c r="T238" s="225">
        <f>S238*H238</f>
        <v>0</v>
      </c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R238" s="226" t="s">
        <v>193</v>
      </c>
      <c r="AT238" s="226" t="s">
        <v>188</v>
      </c>
      <c r="AU238" s="226" t="s">
        <v>80</v>
      </c>
      <c r="AY238" s="20" t="s">
        <v>185</v>
      </c>
      <c r="BE238" s="227">
        <f>IF(N238="základní",J238,0)</f>
        <v>0</v>
      </c>
      <c r="BF238" s="227">
        <f>IF(N238="snížená",J238,0)</f>
        <v>0</v>
      </c>
      <c r="BG238" s="227">
        <f>IF(N238="zákl. přenesená",J238,0)</f>
        <v>0</v>
      </c>
      <c r="BH238" s="227">
        <f>IF(N238="sníž. přenesená",J238,0)</f>
        <v>0</v>
      </c>
      <c r="BI238" s="227">
        <f>IF(N238="nulová",J238,0)</f>
        <v>0</v>
      </c>
      <c r="BJ238" s="20" t="s">
        <v>80</v>
      </c>
      <c r="BK238" s="227">
        <f>ROUND(I238*H238,2)</f>
        <v>0</v>
      </c>
      <c r="BL238" s="20" t="s">
        <v>193</v>
      </c>
      <c r="BM238" s="226" t="s">
        <v>3770</v>
      </c>
    </row>
    <row r="239" s="2" customFormat="1">
      <c r="A239" s="41"/>
      <c r="B239" s="42"/>
      <c r="C239" s="43"/>
      <c r="D239" s="228" t="s">
        <v>195</v>
      </c>
      <c r="E239" s="43"/>
      <c r="F239" s="229" t="s">
        <v>3768</v>
      </c>
      <c r="G239" s="43"/>
      <c r="H239" s="43"/>
      <c r="I239" s="230"/>
      <c r="J239" s="43"/>
      <c r="K239" s="43"/>
      <c r="L239" s="47"/>
      <c r="M239" s="231"/>
      <c r="N239" s="232"/>
      <c r="O239" s="87"/>
      <c r="P239" s="87"/>
      <c r="Q239" s="87"/>
      <c r="R239" s="87"/>
      <c r="S239" s="87"/>
      <c r="T239" s="88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T239" s="20" t="s">
        <v>195</v>
      </c>
      <c r="AU239" s="20" t="s">
        <v>80</v>
      </c>
    </row>
    <row r="240" s="2" customFormat="1" ht="16.5" customHeight="1">
      <c r="A240" s="41"/>
      <c r="B240" s="42"/>
      <c r="C240" s="215" t="s">
        <v>988</v>
      </c>
      <c r="D240" s="215" t="s">
        <v>188</v>
      </c>
      <c r="E240" s="216" t="s">
        <v>3771</v>
      </c>
      <c r="F240" s="217" t="s">
        <v>3772</v>
      </c>
      <c r="G240" s="218" t="s">
        <v>3773</v>
      </c>
      <c r="H240" s="219">
        <v>6</v>
      </c>
      <c r="I240" s="220"/>
      <c r="J240" s="221">
        <f>ROUND(I240*H240,2)</f>
        <v>0</v>
      </c>
      <c r="K240" s="217" t="s">
        <v>19</v>
      </c>
      <c r="L240" s="47"/>
      <c r="M240" s="222" t="s">
        <v>19</v>
      </c>
      <c r="N240" s="223" t="s">
        <v>44</v>
      </c>
      <c r="O240" s="87"/>
      <c r="P240" s="224">
        <f>O240*H240</f>
        <v>0</v>
      </c>
      <c r="Q240" s="224">
        <v>0</v>
      </c>
      <c r="R240" s="224">
        <f>Q240*H240</f>
        <v>0</v>
      </c>
      <c r="S240" s="224">
        <v>0</v>
      </c>
      <c r="T240" s="225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226" t="s">
        <v>193</v>
      </c>
      <c r="AT240" s="226" t="s">
        <v>188</v>
      </c>
      <c r="AU240" s="226" t="s">
        <v>80</v>
      </c>
      <c r="AY240" s="20" t="s">
        <v>185</v>
      </c>
      <c r="BE240" s="227">
        <f>IF(N240="základní",J240,0)</f>
        <v>0</v>
      </c>
      <c r="BF240" s="227">
        <f>IF(N240="snížená",J240,0)</f>
        <v>0</v>
      </c>
      <c r="BG240" s="227">
        <f>IF(N240="zákl. přenesená",J240,0)</f>
        <v>0</v>
      </c>
      <c r="BH240" s="227">
        <f>IF(N240="sníž. přenesená",J240,0)</f>
        <v>0</v>
      </c>
      <c r="BI240" s="227">
        <f>IF(N240="nulová",J240,0)</f>
        <v>0</v>
      </c>
      <c r="BJ240" s="20" t="s">
        <v>80</v>
      </c>
      <c r="BK240" s="227">
        <f>ROUND(I240*H240,2)</f>
        <v>0</v>
      </c>
      <c r="BL240" s="20" t="s">
        <v>193</v>
      </c>
      <c r="BM240" s="226" t="s">
        <v>3774</v>
      </c>
    </row>
    <row r="241" s="2" customFormat="1">
      <c r="A241" s="41"/>
      <c r="B241" s="42"/>
      <c r="C241" s="43"/>
      <c r="D241" s="228" t="s">
        <v>195</v>
      </c>
      <c r="E241" s="43"/>
      <c r="F241" s="229" t="s">
        <v>3772</v>
      </c>
      <c r="G241" s="43"/>
      <c r="H241" s="43"/>
      <c r="I241" s="230"/>
      <c r="J241" s="43"/>
      <c r="K241" s="43"/>
      <c r="L241" s="47"/>
      <c r="M241" s="231"/>
      <c r="N241" s="232"/>
      <c r="O241" s="87"/>
      <c r="P241" s="87"/>
      <c r="Q241" s="87"/>
      <c r="R241" s="87"/>
      <c r="S241" s="87"/>
      <c r="T241" s="88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195</v>
      </c>
      <c r="AU241" s="20" t="s">
        <v>80</v>
      </c>
    </row>
    <row r="242" s="2" customFormat="1" ht="16.5" customHeight="1">
      <c r="A242" s="41"/>
      <c r="B242" s="42"/>
      <c r="C242" s="215" t="s">
        <v>994</v>
      </c>
      <c r="D242" s="215" t="s">
        <v>188</v>
      </c>
      <c r="E242" s="216" t="s">
        <v>3775</v>
      </c>
      <c r="F242" s="217" t="s">
        <v>3776</v>
      </c>
      <c r="G242" s="218" t="s">
        <v>3769</v>
      </c>
      <c r="H242" s="219">
        <v>1</v>
      </c>
      <c r="I242" s="220"/>
      <c r="J242" s="221">
        <f>ROUND(I242*H242,2)</f>
        <v>0</v>
      </c>
      <c r="K242" s="217" t="s">
        <v>19</v>
      </c>
      <c r="L242" s="47"/>
      <c r="M242" s="222" t="s">
        <v>19</v>
      </c>
      <c r="N242" s="223" t="s">
        <v>44</v>
      </c>
      <c r="O242" s="87"/>
      <c r="P242" s="224">
        <f>O242*H242</f>
        <v>0</v>
      </c>
      <c r="Q242" s="224">
        <v>0</v>
      </c>
      <c r="R242" s="224">
        <f>Q242*H242</f>
        <v>0</v>
      </c>
      <c r="S242" s="224">
        <v>0</v>
      </c>
      <c r="T242" s="225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26" t="s">
        <v>193</v>
      </c>
      <c r="AT242" s="226" t="s">
        <v>188</v>
      </c>
      <c r="AU242" s="226" t="s">
        <v>80</v>
      </c>
      <c r="AY242" s="20" t="s">
        <v>185</v>
      </c>
      <c r="BE242" s="227">
        <f>IF(N242="základní",J242,0)</f>
        <v>0</v>
      </c>
      <c r="BF242" s="227">
        <f>IF(N242="snížená",J242,0)</f>
        <v>0</v>
      </c>
      <c r="BG242" s="227">
        <f>IF(N242="zákl. přenesená",J242,0)</f>
        <v>0</v>
      </c>
      <c r="BH242" s="227">
        <f>IF(N242="sníž. přenesená",J242,0)</f>
        <v>0</v>
      </c>
      <c r="BI242" s="227">
        <f>IF(N242="nulová",J242,0)</f>
        <v>0</v>
      </c>
      <c r="BJ242" s="20" t="s">
        <v>80</v>
      </c>
      <c r="BK242" s="227">
        <f>ROUND(I242*H242,2)</f>
        <v>0</v>
      </c>
      <c r="BL242" s="20" t="s">
        <v>193</v>
      </c>
      <c r="BM242" s="226" t="s">
        <v>3777</v>
      </c>
    </row>
    <row r="243" s="2" customFormat="1">
      <c r="A243" s="41"/>
      <c r="B243" s="42"/>
      <c r="C243" s="43"/>
      <c r="D243" s="228" t="s">
        <v>195</v>
      </c>
      <c r="E243" s="43"/>
      <c r="F243" s="229" t="s">
        <v>3776</v>
      </c>
      <c r="G243" s="43"/>
      <c r="H243" s="43"/>
      <c r="I243" s="230"/>
      <c r="J243" s="43"/>
      <c r="K243" s="43"/>
      <c r="L243" s="47"/>
      <c r="M243" s="231"/>
      <c r="N243" s="232"/>
      <c r="O243" s="87"/>
      <c r="P243" s="87"/>
      <c r="Q243" s="87"/>
      <c r="R243" s="87"/>
      <c r="S243" s="87"/>
      <c r="T243" s="88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195</v>
      </c>
      <c r="AU243" s="20" t="s">
        <v>80</v>
      </c>
    </row>
    <row r="244" s="2" customFormat="1" ht="16.5" customHeight="1">
      <c r="A244" s="41"/>
      <c r="B244" s="42"/>
      <c r="C244" s="215" t="s">
        <v>1000</v>
      </c>
      <c r="D244" s="215" t="s">
        <v>188</v>
      </c>
      <c r="E244" s="216" t="s">
        <v>3778</v>
      </c>
      <c r="F244" s="217" t="s">
        <v>3779</v>
      </c>
      <c r="G244" s="218" t="s">
        <v>1423</v>
      </c>
      <c r="H244" s="219">
        <v>12</v>
      </c>
      <c r="I244" s="220"/>
      <c r="J244" s="221">
        <f>ROUND(I244*H244,2)</f>
        <v>0</v>
      </c>
      <c r="K244" s="217" t="s">
        <v>19</v>
      </c>
      <c r="L244" s="47"/>
      <c r="M244" s="222" t="s">
        <v>19</v>
      </c>
      <c r="N244" s="223" t="s">
        <v>44</v>
      </c>
      <c r="O244" s="87"/>
      <c r="P244" s="224">
        <f>O244*H244</f>
        <v>0</v>
      </c>
      <c r="Q244" s="224">
        <v>0</v>
      </c>
      <c r="R244" s="224">
        <f>Q244*H244</f>
        <v>0</v>
      </c>
      <c r="S244" s="224">
        <v>0</v>
      </c>
      <c r="T244" s="225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226" t="s">
        <v>193</v>
      </c>
      <c r="AT244" s="226" t="s">
        <v>188</v>
      </c>
      <c r="AU244" s="226" t="s">
        <v>80</v>
      </c>
      <c r="AY244" s="20" t="s">
        <v>185</v>
      </c>
      <c r="BE244" s="227">
        <f>IF(N244="základní",J244,0)</f>
        <v>0</v>
      </c>
      <c r="BF244" s="227">
        <f>IF(N244="snížená",J244,0)</f>
        <v>0</v>
      </c>
      <c r="BG244" s="227">
        <f>IF(N244="zákl. přenesená",J244,0)</f>
        <v>0</v>
      </c>
      <c r="BH244" s="227">
        <f>IF(N244="sníž. přenesená",J244,0)</f>
        <v>0</v>
      </c>
      <c r="BI244" s="227">
        <f>IF(N244="nulová",J244,0)</f>
        <v>0</v>
      </c>
      <c r="BJ244" s="20" t="s">
        <v>80</v>
      </c>
      <c r="BK244" s="227">
        <f>ROUND(I244*H244,2)</f>
        <v>0</v>
      </c>
      <c r="BL244" s="20" t="s">
        <v>193</v>
      </c>
      <c r="BM244" s="226" t="s">
        <v>3780</v>
      </c>
    </row>
    <row r="245" s="2" customFormat="1">
      <c r="A245" s="41"/>
      <c r="B245" s="42"/>
      <c r="C245" s="43"/>
      <c r="D245" s="228" t="s">
        <v>195</v>
      </c>
      <c r="E245" s="43"/>
      <c r="F245" s="229" t="s">
        <v>3779</v>
      </c>
      <c r="G245" s="43"/>
      <c r="H245" s="43"/>
      <c r="I245" s="230"/>
      <c r="J245" s="43"/>
      <c r="K245" s="43"/>
      <c r="L245" s="47"/>
      <c r="M245" s="231"/>
      <c r="N245" s="232"/>
      <c r="O245" s="87"/>
      <c r="P245" s="87"/>
      <c r="Q245" s="87"/>
      <c r="R245" s="87"/>
      <c r="S245" s="87"/>
      <c r="T245" s="88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T245" s="20" t="s">
        <v>195</v>
      </c>
      <c r="AU245" s="20" t="s">
        <v>80</v>
      </c>
    </row>
    <row r="246" s="2" customFormat="1" ht="16.5" customHeight="1">
      <c r="A246" s="41"/>
      <c r="B246" s="42"/>
      <c r="C246" s="215" t="s">
        <v>1005</v>
      </c>
      <c r="D246" s="215" t="s">
        <v>188</v>
      </c>
      <c r="E246" s="216" t="s">
        <v>3781</v>
      </c>
      <c r="F246" s="217" t="s">
        <v>3782</v>
      </c>
      <c r="G246" s="218" t="s">
        <v>1423</v>
      </c>
      <c r="H246" s="219">
        <v>8</v>
      </c>
      <c r="I246" s="220"/>
      <c r="J246" s="221">
        <f>ROUND(I246*H246,2)</f>
        <v>0</v>
      </c>
      <c r="K246" s="217" t="s">
        <v>19</v>
      </c>
      <c r="L246" s="47"/>
      <c r="M246" s="222" t="s">
        <v>19</v>
      </c>
      <c r="N246" s="223" t="s">
        <v>44</v>
      </c>
      <c r="O246" s="87"/>
      <c r="P246" s="224">
        <f>O246*H246</f>
        <v>0</v>
      </c>
      <c r="Q246" s="224">
        <v>0</v>
      </c>
      <c r="R246" s="224">
        <f>Q246*H246</f>
        <v>0</v>
      </c>
      <c r="S246" s="224">
        <v>0</v>
      </c>
      <c r="T246" s="225">
        <f>S246*H246</f>
        <v>0</v>
      </c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R246" s="226" t="s">
        <v>193</v>
      </c>
      <c r="AT246" s="226" t="s">
        <v>188</v>
      </c>
      <c r="AU246" s="226" t="s">
        <v>80</v>
      </c>
      <c r="AY246" s="20" t="s">
        <v>185</v>
      </c>
      <c r="BE246" s="227">
        <f>IF(N246="základní",J246,0)</f>
        <v>0</v>
      </c>
      <c r="BF246" s="227">
        <f>IF(N246="snížená",J246,0)</f>
        <v>0</v>
      </c>
      <c r="BG246" s="227">
        <f>IF(N246="zákl. přenesená",J246,0)</f>
        <v>0</v>
      </c>
      <c r="BH246" s="227">
        <f>IF(N246="sníž. přenesená",J246,0)</f>
        <v>0</v>
      </c>
      <c r="BI246" s="227">
        <f>IF(N246="nulová",J246,0)</f>
        <v>0</v>
      </c>
      <c r="BJ246" s="20" t="s">
        <v>80</v>
      </c>
      <c r="BK246" s="227">
        <f>ROUND(I246*H246,2)</f>
        <v>0</v>
      </c>
      <c r="BL246" s="20" t="s">
        <v>193</v>
      </c>
      <c r="BM246" s="226" t="s">
        <v>3783</v>
      </c>
    </row>
    <row r="247" s="2" customFormat="1">
      <c r="A247" s="41"/>
      <c r="B247" s="42"/>
      <c r="C247" s="43"/>
      <c r="D247" s="228" t="s">
        <v>195</v>
      </c>
      <c r="E247" s="43"/>
      <c r="F247" s="229" t="s">
        <v>3782</v>
      </c>
      <c r="G247" s="43"/>
      <c r="H247" s="43"/>
      <c r="I247" s="230"/>
      <c r="J247" s="43"/>
      <c r="K247" s="43"/>
      <c r="L247" s="47"/>
      <c r="M247" s="231"/>
      <c r="N247" s="232"/>
      <c r="O247" s="87"/>
      <c r="P247" s="87"/>
      <c r="Q247" s="87"/>
      <c r="R247" s="87"/>
      <c r="S247" s="87"/>
      <c r="T247" s="88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T247" s="20" t="s">
        <v>195</v>
      </c>
      <c r="AU247" s="20" t="s">
        <v>80</v>
      </c>
    </row>
    <row r="248" s="2" customFormat="1" ht="16.5" customHeight="1">
      <c r="A248" s="41"/>
      <c r="B248" s="42"/>
      <c r="C248" s="215" t="s">
        <v>1013</v>
      </c>
      <c r="D248" s="215" t="s">
        <v>188</v>
      </c>
      <c r="E248" s="216" t="s">
        <v>3784</v>
      </c>
      <c r="F248" s="217" t="s">
        <v>3785</v>
      </c>
      <c r="G248" s="218" t="s">
        <v>1402</v>
      </c>
      <c r="H248" s="219">
        <v>1</v>
      </c>
      <c r="I248" s="220"/>
      <c r="J248" s="221">
        <f>ROUND(I248*H248,2)</f>
        <v>0</v>
      </c>
      <c r="K248" s="217" t="s">
        <v>19</v>
      </c>
      <c r="L248" s="47"/>
      <c r="M248" s="222" t="s">
        <v>19</v>
      </c>
      <c r="N248" s="223" t="s">
        <v>44</v>
      </c>
      <c r="O248" s="87"/>
      <c r="P248" s="224">
        <f>O248*H248</f>
        <v>0</v>
      </c>
      <c r="Q248" s="224">
        <v>0</v>
      </c>
      <c r="R248" s="224">
        <f>Q248*H248</f>
        <v>0</v>
      </c>
      <c r="S248" s="224">
        <v>0</v>
      </c>
      <c r="T248" s="225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6" t="s">
        <v>193</v>
      </c>
      <c r="AT248" s="226" t="s">
        <v>188</v>
      </c>
      <c r="AU248" s="226" t="s">
        <v>80</v>
      </c>
      <c r="AY248" s="20" t="s">
        <v>185</v>
      </c>
      <c r="BE248" s="227">
        <f>IF(N248="základní",J248,0)</f>
        <v>0</v>
      </c>
      <c r="BF248" s="227">
        <f>IF(N248="snížená",J248,0)</f>
        <v>0</v>
      </c>
      <c r="BG248" s="227">
        <f>IF(N248="zákl. přenesená",J248,0)</f>
        <v>0</v>
      </c>
      <c r="BH248" s="227">
        <f>IF(N248="sníž. přenesená",J248,0)</f>
        <v>0</v>
      </c>
      <c r="BI248" s="227">
        <f>IF(N248="nulová",J248,0)</f>
        <v>0</v>
      </c>
      <c r="BJ248" s="20" t="s">
        <v>80</v>
      </c>
      <c r="BK248" s="227">
        <f>ROUND(I248*H248,2)</f>
        <v>0</v>
      </c>
      <c r="BL248" s="20" t="s">
        <v>193</v>
      </c>
      <c r="BM248" s="226" t="s">
        <v>3786</v>
      </c>
    </row>
    <row r="249" s="2" customFormat="1">
      <c r="A249" s="41"/>
      <c r="B249" s="42"/>
      <c r="C249" s="43"/>
      <c r="D249" s="228" t="s">
        <v>195</v>
      </c>
      <c r="E249" s="43"/>
      <c r="F249" s="229" t="s">
        <v>3785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195</v>
      </c>
      <c r="AU249" s="20" t="s">
        <v>80</v>
      </c>
    </row>
    <row r="250" s="2" customFormat="1" ht="16.5" customHeight="1">
      <c r="A250" s="41"/>
      <c r="B250" s="42"/>
      <c r="C250" s="215" t="s">
        <v>1032</v>
      </c>
      <c r="D250" s="215" t="s">
        <v>188</v>
      </c>
      <c r="E250" s="216" t="s">
        <v>3787</v>
      </c>
      <c r="F250" s="217" t="s">
        <v>3788</v>
      </c>
      <c r="G250" s="218" t="s">
        <v>234</v>
      </c>
      <c r="H250" s="219">
        <v>5</v>
      </c>
      <c r="I250" s="220"/>
      <c r="J250" s="221">
        <f>ROUND(I250*H250,2)</f>
        <v>0</v>
      </c>
      <c r="K250" s="217" t="s">
        <v>19</v>
      </c>
      <c r="L250" s="47"/>
      <c r="M250" s="222" t="s">
        <v>19</v>
      </c>
      <c r="N250" s="223" t="s">
        <v>44</v>
      </c>
      <c r="O250" s="87"/>
      <c r="P250" s="224">
        <f>O250*H250</f>
        <v>0</v>
      </c>
      <c r="Q250" s="224">
        <v>0</v>
      </c>
      <c r="R250" s="224">
        <f>Q250*H250</f>
        <v>0</v>
      </c>
      <c r="S250" s="224">
        <v>0</v>
      </c>
      <c r="T250" s="225">
        <f>S250*H250</f>
        <v>0</v>
      </c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R250" s="226" t="s">
        <v>193</v>
      </c>
      <c r="AT250" s="226" t="s">
        <v>188</v>
      </c>
      <c r="AU250" s="226" t="s">
        <v>80</v>
      </c>
      <c r="AY250" s="20" t="s">
        <v>185</v>
      </c>
      <c r="BE250" s="227">
        <f>IF(N250="základní",J250,0)</f>
        <v>0</v>
      </c>
      <c r="BF250" s="227">
        <f>IF(N250="snížená",J250,0)</f>
        <v>0</v>
      </c>
      <c r="BG250" s="227">
        <f>IF(N250="zákl. přenesená",J250,0)</f>
        <v>0</v>
      </c>
      <c r="BH250" s="227">
        <f>IF(N250="sníž. přenesená",J250,0)</f>
        <v>0</v>
      </c>
      <c r="BI250" s="227">
        <f>IF(N250="nulová",J250,0)</f>
        <v>0</v>
      </c>
      <c r="BJ250" s="20" t="s">
        <v>80</v>
      </c>
      <c r="BK250" s="227">
        <f>ROUND(I250*H250,2)</f>
        <v>0</v>
      </c>
      <c r="BL250" s="20" t="s">
        <v>193</v>
      </c>
      <c r="BM250" s="226" t="s">
        <v>3789</v>
      </c>
    </row>
    <row r="251" s="2" customFormat="1">
      <c r="A251" s="41"/>
      <c r="B251" s="42"/>
      <c r="C251" s="43"/>
      <c r="D251" s="228" t="s">
        <v>195</v>
      </c>
      <c r="E251" s="43"/>
      <c r="F251" s="229" t="s">
        <v>3788</v>
      </c>
      <c r="G251" s="43"/>
      <c r="H251" s="43"/>
      <c r="I251" s="230"/>
      <c r="J251" s="43"/>
      <c r="K251" s="43"/>
      <c r="L251" s="47"/>
      <c r="M251" s="231"/>
      <c r="N251" s="232"/>
      <c r="O251" s="87"/>
      <c r="P251" s="87"/>
      <c r="Q251" s="87"/>
      <c r="R251" s="87"/>
      <c r="S251" s="87"/>
      <c r="T251" s="88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T251" s="20" t="s">
        <v>195</v>
      </c>
      <c r="AU251" s="20" t="s">
        <v>80</v>
      </c>
    </row>
    <row r="252" s="2" customFormat="1" ht="16.5" customHeight="1">
      <c r="A252" s="41"/>
      <c r="B252" s="42"/>
      <c r="C252" s="215" t="s">
        <v>1039</v>
      </c>
      <c r="D252" s="215" t="s">
        <v>188</v>
      </c>
      <c r="E252" s="216" t="s">
        <v>3790</v>
      </c>
      <c r="F252" s="217" t="s">
        <v>3791</v>
      </c>
      <c r="G252" s="218" t="s">
        <v>226</v>
      </c>
      <c r="H252" s="219">
        <v>190</v>
      </c>
      <c r="I252" s="220"/>
      <c r="J252" s="221">
        <f>ROUND(I252*H252,2)</f>
        <v>0</v>
      </c>
      <c r="K252" s="217" t="s">
        <v>19</v>
      </c>
      <c r="L252" s="47"/>
      <c r="M252" s="222" t="s">
        <v>19</v>
      </c>
      <c r="N252" s="223" t="s">
        <v>44</v>
      </c>
      <c r="O252" s="87"/>
      <c r="P252" s="224">
        <f>O252*H252</f>
        <v>0</v>
      </c>
      <c r="Q252" s="224">
        <v>0</v>
      </c>
      <c r="R252" s="224">
        <f>Q252*H252</f>
        <v>0</v>
      </c>
      <c r="S252" s="224">
        <v>0</v>
      </c>
      <c r="T252" s="225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226" t="s">
        <v>193</v>
      </c>
      <c r="AT252" s="226" t="s">
        <v>188</v>
      </c>
      <c r="AU252" s="226" t="s">
        <v>80</v>
      </c>
      <c r="AY252" s="20" t="s">
        <v>185</v>
      </c>
      <c r="BE252" s="227">
        <f>IF(N252="základní",J252,0)</f>
        <v>0</v>
      </c>
      <c r="BF252" s="227">
        <f>IF(N252="snížená",J252,0)</f>
        <v>0</v>
      </c>
      <c r="BG252" s="227">
        <f>IF(N252="zákl. přenesená",J252,0)</f>
        <v>0</v>
      </c>
      <c r="BH252" s="227">
        <f>IF(N252="sníž. přenesená",J252,0)</f>
        <v>0</v>
      </c>
      <c r="BI252" s="227">
        <f>IF(N252="nulová",J252,0)</f>
        <v>0</v>
      </c>
      <c r="BJ252" s="20" t="s">
        <v>80</v>
      </c>
      <c r="BK252" s="227">
        <f>ROUND(I252*H252,2)</f>
        <v>0</v>
      </c>
      <c r="BL252" s="20" t="s">
        <v>193</v>
      </c>
      <c r="BM252" s="226" t="s">
        <v>3792</v>
      </c>
    </row>
    <row r="253" s="2" customFormat="1">
      <c r="A253" s="41"/>
      <c r="B253" s="42"/>
      <c r="C253" s="43"/>
      <c r="D253" s="228" t="s">
        <v>195</v>
      </c>
      <c r="E253" s="43"/>
      <c r="F253" s="229" t="s">
        <v>3791</v>
      </c>
      <c r="G253" s="43"/>
      <c r="H253" s="43"/>
      <c r="I253" s="230"/>
      <c r="J253" s="43"/>
      <c r="K253" s="43"/>
      <c r="L253" s="47"/>
      <c r="M253" s="231"/>
      <c r="N253" s="232"/>
      <c r="O253" s="87"/>
      <c r="P253" s="87"/>
      <c r="Q253" s="87"/>
      <c r="R253" s="87"/>
      <c r="S253" s="87"/>
      <c r="T253" s="88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195</v>
      </c>
      <c r="AU253" s="20" t="s">
        <v>80</v>
      </c>
    </row>
    <row r="254" s="2" customFormat="1" ht="16.5" customHeight="1">
      <c r="A254" s="41"/>
      <c r="B254" s="42"/>
      <c r="C254" s="215" t="s">
        <v>1045</v>
      </c>
      <c r="D254" s="215" t="s">
        <v>188</v>
      </c>
      <c r="E254" s="216" t="s">
        <v>3793</v>
      </c>
      <c r="F254" s="217" t="s">
        <v>3794</v>
      </c>
      <c r="G254" s="218" t="s">
        <v>234</v>
      </c>
      <c r="H254" s="219">
        <v>10</v>
      </c>
      <c r="I254" s="220"/>
      <c r="J254" s="221">
        <f>ROUND(I254*H254,2)</f>
        <v>0</v>
      </c>
      <c r="K254" s="217" t="s">
        <v>19</v>
      </c>
      <c r="L254" s="47"/>
      <c r="M254" s="222" t="s">
        <v>19</v>
      </c>
      <c r="N254" s="223" t="s">
        <v>44</v>
      </c>
      <c r="O254" s="87"/>
      <c r="P254" s="224">
        <f>O254*H254</f>
        <v>0</v>
      </c>
      <c r="Q254" s="224">
        <v>0</v>
      </c>
      <c r="R254" s="224">
        <f>Q254*H254</f>
        <v>0</v>
      </c>
      <c r="S254" s="224">
        <v>0</v>
      </c>
      <c r="T254" s="225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6" t="s">
        <v>193</v>
      </c>
      <c r="AT254" s="226" t="s">
        <v>188</v>
      </c>
      <c r="AU254" s="226" t="s">
        <v>80</v>
      </c>
      <c r="AY254" s="20" t="s">
        <v>185</v>
      </c>
      <c r="BE254" s="227">
        <f>IF(N254="základní",J254,0)</f>
        <v>0</v>
      </c>
      <c r="BF254" s="227">
        <f>IF(N254="snížená",J254,0)</f>
        <v>0</v>
      </c>
      <c r="BG254" s="227">
        <f>IF(N254="zákl. přenesená",J254,0)</f>
        <v>0</v>
      </c>
      <c r="BH254" s="227">
        <f>IF(N254="sníž. přenesená",J254,0)</f>
        <v>0</v>
      </c>
      <c r="BI254" s="227">
        <f>IF(N254="nulová",J254,0)</f>
        <v>0</v>
      </c>
      <c r="BJ254" s="20" t="s">
        <v>80</v>
      </c>
      <c r="BK254" s="227">
        <f>ROUND(I254*H254,2)</f>
        <v>0</v>
      </c>
      <c r="BL254" s="20" t="s">
        <v>193</v>
      </c>
      <c r="BM254" s="226" t="s">
        <v>3795</v>
      </c>
    </row>
    <row r="255" s="2" customFormat="1">
      <c r="A255" s="41"/>
      <c r="B255" s="42"/>
      <c r="C255" s="43"/>
      <c r="D255" s="228" t="s">
        <v>195</v>
      </c>
      <c r="E255" s="43"/>
      <c r="F255" s="229" t="s">
        <v>3794</v>
      </c>
      <c r="G255" s="43"/>
      <c r="H255" s="43"/>
      <c r="I255" s="230"/>
      <c r="J255" s="43"/>
      <c r="K255" s="43"/>
      <c r="L255" s="47"/>
      <c r="M255" s="231"/>
      <c r="N255" s="232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195</v>
      </c>
      <c r="AU255" s="20" t="s">
        <v>80</v>
      </c>
    </row>
    <row r="256" s="2" customFormat="1" ht="16.5" customHeight="1">
      <c r="A256" s="41"/>
      <c r="B256" s="42"/>
      <c r="C256" s="215" t="s">
        <v>609</v>
      </c>
      <c r="D256" s="215" t="s">
        <v>188</v>
      </c>
      <c r="E256" s="216" t="s">
        <v>3796</v>
      </c>
      <c r="F256" s="217" t="s">
        <v>3797</v>
      </c>
      <c r="G256" s="218" t="s">
        <v>234</v>
      </c>
      <c r="H256" s="219">
        <v>20</v>
      </c>
      <c r="I256" s="220"/>
      <c r="J256" s="221">
        <f>ROUND(I256*H256,2)</f>
        <v>0</v>
      </c>
      <c r="K256" s="217" t="s">
        <v>19</v>
      </c>
      <c r="L256" s="47"/>
      <c r="M256" s="222" t="s">
        <v>19</v>
      </c>
      <c r="N256" s="223" t="s">
        <v>44</v>
      </c>
      <c r="O256" s="87"/>
      <c r="P256" s="224">
        <f>O256*H256</f>
        <v>0</v>
      </c>
      <c r="Q256" s="224">
        <v>0</v>
      </c>
      <c r="R256" s="224">
        <f>Q256*H256</f>
        <v>0</v>
      </c>
      <c r="S256" s="224">
        <v>0</v>
      </c>
      <c r="T256" s="225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226" t="s">
        <v>193</v>
      </c>
      <c r="AT256" s="226" t="s">
        <v>188</v>
      </c>
      <c r="AU256" s="226" t="s">
        <v>80</v>
      </c>
      <c r="AY256" s="20" t="s">
        <v>185</v>
      </c>
      <c r="BE256" s="227">
        <f>IF(N256="základní",J256,0)</f>
        <v>0</v>
      </c>
      <c r="BF256" s="227">
        <f>IF(N256="snížená",J256,0)</f>
        <v>0</v>
      </c>
      <c r="BG256" s="227">
        <f>IF(N256="zákl. přenesená",J256,0)</f>
        <v>0</v>
      </c>
      <c r="BH256" s="227">
        <f>IF(N256="sníž. přenesená",J256,0)</f>
        <v>0</v>
      </c>
      <c r="BI256" s="227">
        <f>IF(N256="nulová",J256,0)</f>
        <v>0</v>
      </c>
      <c r="BJ256" s="20" t="s">
        <v>80</v>
      </c>
      <c r="BK256" s="227">
        <f>ROUND(I256*H256,2)</f>
        <v>0</v>
      </c>
      <c r="BL256" s="20" t="s">
        <v>193</v>
      </c>
      <c r="BM256" s="226" t="s">
        <v>3798</v>
      </c>
    </row>
    <row r="257" s="2" customFormat="1">
      <c r="A257" s="41"/>
      <c r="B257" s="42"/>
      <c r="C257" s="43"/>
      <c r="D257" s="228" t="s">
        <v>195</v>
      </c>
      <c r="E257" s="43"/>
      <c r="F257" s="229" t="s">
        <v>3797</v>
      </c>
      <c r="G257" s="43"/>
      <c r="H257" s="43"/>
      <c r="I257" s="230"/>
      <c r="J257" s="43"/>
      <c r="K257" s="43"/>
      <c r="L257" s="47"/>
      <c r="M257" s="231"/>
      <c r="N257" s="232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195</v>
      </c>
      <c r="AU257" s="20" t="s">
        <v>80</v>
      </c>
    </row>
    <row r="258" s="2" customFormat="1" ht="16.5" customHeight="1">
      <c r="A258" s="41"/>
      <c r="B258" s="42"/>
      <c r="C258" s="215" t="s">
        <v>622</v>
      </c>
      <c r="D258" s="215" t="s">
        <v>188</v>
      </c>
      <c r="E258" s="216" t="s">
        <v>3799</v>
      </c>
      <c r="F258" s="217" t="s">
        <v>3800</v>
      </c>
      <c r="G258" s="218" t="s">
        <v>226</v>
      </c>
      <c r="H258" s="219">
        <v>70</v>
      </c>
      <c r="I258" s="220"/>
      <c r="J258" s="221">
        <f>ROUND(I258*H258,2)</f>
        <v>0</v>
      </c>
      <c r="K258" s="217" t="s">
        <v>19</v>
      </c>
      <c r="L258" s="47"/>
      <c r="M258" s="222" t="s">
        <v>19</v>
      </c>
      <c r="N258" s="223" t="s">
        <v>44</v>
      </c>
      <c r="O258" s="87"/>
      <c r="P258" s="224">
        <f>O258*H258</f>
        <v>0</v>
      </c>
      <c r="Q258" s="224">
        <v>0</v>
      </c>
      <c r="R258" s="224">
        <f>Q258*H258</f>
        <v>0</v>
      </c>
      <c r="S258" s="224">
        <v>0</v>
      </c>
      <c r="T258" s="225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26" t="s">
        <v>193</v>
      </c>
      <c r="AT258" s="226" t="s">
        <v>188</v>
      </c>
      <c r="AU258" s="226" t="s">
        <v>80</v>
      </c>
      <c r="AY258" s="20" t="s">
        <v>185</v>
      </c>
      <c r="BE258" s="227">
        <f>IF(N258="základní",J258,0)</f>
        <v>0</v>
      </c>
      <c r="BF258" s="227">
        <f>IF(N258="snížená",J258,0)</f>
        <v>0</v>
      </c>
      <c r="BG258" s="227">
        <f>IF(N258="zákl. přenesená",J258,0)</f>
        <v>0</v>
      </c>
      <c r="BH258" s="227">
        <f>IF(N258="sníž. přenesená",J258,0)</f>
        <v>0</v>
      </c>
      <c r="BI258" s="227">
        <f>IF(N258="nulová",J258,0)</f>
        <v>0</v>
      </c>
      <c r="BJ258" s="20" t="s">
        <v>80</v>
      </c>
      <c r="BK258" s="227">
        <f>ROUND(I258*H258,2)</f>
        <v>0</v>
      </c>
      <c r="BL258" s="20" t="s">
        <v>193</v>
      </c>
      <c r="BM258" s="226" t="s">
        <v>3801</v>
      </c>
    </row>
    <row r="259" s="2" customFormat="1">
      <c r="A259" s="41"/>
      <c r="B259" s="42"/>
      <c r="C259" s="43"/>
      <c r="D259" s="228" t="s">
        <v>195</v>
      </c>
      <c r="E259" s="43"/>
      <c r="F259" s="229" t="s">
        <v>3800</v>
      </c>
      <c r="G259" s="43"/>
      <c r="H259" s="43"/>
      <c r="I259" s="230"/>
      <c r="J259" s="43"/>
      <c r="K259" s="43"/>
      <c r="L259" s="47"/>
      <c r="M259" s="231"/>
      <c r="N259" s="232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195</v>
      </c>
      <c r="AU259" s="20" t="s">
        <v>80</v>
      </c>
    </row>
    <row r="260" s="2" customFormat="1" ht="16.5" customHeight="1">
      <c r="A260" s="41"/>
      <c r="B260" s="42"/>
      <c r="C260" s="215" t="s">
        <v>626</v>
      </c>
      <c r="D260" s="215" t="s">
        <v>188</v>
      </c>
      <c r="E260" s="216" t="s">
        <v>3802</v>
      </c>
      <c r="F260" s="217" t="s">
        <v>3803</v>
      </c>
      <c r="G260" s="218" t="s">
        <v>3773</v>
      </c>
      <c r="H260" s="219">
        <v>5</v>
      </c>
      <c r="I260" s="220"/>
      <c r="J260" s="221">
        <f>ROUND(I260*H260,2)</f>
        <v>0</v>
      </c>
      <c r="K260" s="217" t="s">
        <v>19</v>
      </c>
      <c r="L260" s="47"/>
      <c r="M260" s="222" t="s">
        <v>19</v>
      </c>
      <c r="N260" s="223" t="s">
        <v>44</v>
      </c>
      <c r="O260" s="87"/>
      <c r="P260" s="224">
        <f>O260*H260</f>
        <v>0</v>
      </c>
      <c r="Q260" s="224">
        <v>0</v>
      </c>
      <c r="R260" s="224">
        <f>Q260*H260</f>
        <v>0</v>
      </c>
      <c r="S260" s="224">
        <v>0</v>
      </c>
      <c r="T260" s="225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226" t="s">
        <v>193</v>
      </c>
      <c r="AT260" s="226" t="s">
        <v>188</v>
      </c>
      <c r="AU260" s="226" t="s">
        <v>80</v>
      </c>
      <c r="AY260" s="20" t="s">
        <v>185</v>
      </c>
      <c r="BE260" s="227">
        <f>IF(N260="základní",J260,0)</f>
        <v>0</v>
      </c>
      <c r="BF260" s="227">
        <f>IF(N260="snížená",J260,0)</f>
        <v>0</v>
      </c>
      <c r="BG260" s="227">
        <f>IF(N260="zákl. přenesená",J260,0)</f>
        <v>0</v>
      </c>
      <c r="BH260" s="227">
        <f>IF(N260="sníž. přenesená",J260,0)</f>
        <v>0</v>
      </c>
      <c r="BI260" s="227">
        <f>IF(N260="nulová",J260,0)</f>
        <v>0</v>
      </c>
      <c r="BJ260" s="20" t="s">
        <v>80</v>
      </c>
      <c r="BK260" s="227">
        <f>ROUND(I260*H260,2)</f>
        <v>0</v>
      </c>
      <c r="BL260" s="20" t="s">
        <v>193</v>
      </c>
      <c r="BM260" s="226" t="s">
        <v>3804</v>
      </c>
    </row>
    <row r="261" s="2" customFormat="1">
      <c r="A261" s="41"/>
      <c r="B261" s="42"/>
      <c r="C261" s="43"/>
      <c r="D261" s="228" t="s">
        <v>195</v>
      </c>
      <c r="E261" s="43"/>
      <c r="F261" s="229" t="s">
        <v>3803</v>
      </c>
      <c r="G261" s="43"/>
      <c r="H261" s="43"/>
      <c r="I261" s="230"/>
      <c r="J261" s="43"/>
      <c r="K261" s="43"/>
      <c r="L261" s="47"/>
      <c r="M261" s="231"/>
      <c r="N261" s="232"/>
      <c r="O261" s="87"/>
      <c r="P261" s="87"/>
      <c r="Q261" s="87"/>
      <c r="R261" s="87"/>
      <c r="S261" s="87"/>
      <c r="T261" s="88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0" t="s">
        <v>195</v>
      </c>
      <c r="AU261" s="20" t="s">
        <v>80</v>
      </c>
    </row>
    <row r="262" s="2" customFormat="1" ht="16.5" customHeight="1">
      <c r="A262" s="41"/>
      <c r="B262" s="42"/>
      <c r="C262" s="215" t="s">
        <v>630</v>
      </c>
      <c r="D262" s="215" t="s">
        <v>188</v>
      </c>
      <c r="E262" s="216" t="s">
        <v>3805</v>
      </c>
      <c r="F262" s="217" t="s">
        <v>3806</v>
      </c>
      <c r="G262" s="218" t="s">
        <v>3773</v>
      </c>
      <c r="H262" s="219">
        <v>1</v>
      </c>
      <c r="I262" s="220"/>
      <c r="J262" s="221">
        <f>ROUND(I262*H262,2)</f>
        <v>0</v>
      </c>
      <c r="K262" s="217" t="s">
        <v>19</v>
      </c>
      <c r="L262" s="47"/>
      <c r="M262" s="222" t="s">
        <v>19</v>
      </c>
      <c r="N262" s="223" t="s">
        <v>44</v>
      </c>
      <c r="O262" s="87"/>
      <c r="P262" s="224">
        <f>O262*H262</f>
        <v>0</v>
      </c>
      <c r="Q262" s="224">
        <v>0</v>
      </c>
      <c r="R262" s="224">
        <f>Q262*H262</f>
        <v>0</v>
      </c>
      <c r="S262" s="224">
        <v>0</v>
      </c>
      <c r="T262" s="225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226" t="s">
        <v>193</v>
      </c>
      <c r="AT262" s="226" t="s">
        <v>188</v>
      </c>
      <c r="AU262" s="226" t="s">
        <v>80</v>
      </c>
      <c r="AY262" s="20" t="s">
        <v>185</v>
      </c>
      <c r="BE262" s="227">
        <f>IF(N262="základní",J262,0)</f>
        <v>0</v>
      </c>
      <c r="BF262" s="227">
        <f>IF(N262="snížená",J262,0)</f>
        <v>0</v>
      </c>
      <c r="BG262" s="227">
        <f>IF(N262="zákl. přenesená",J262,0)</f>
        <v>0</v>
      </c>
      <c r="BH262" s="227">
        <f>IF(N262="sníž. přenesená",J262,0)</f>
        <v>0</v>
      </c>
      <c r="BI262" s="227">
        <f>IF(N262="nulová",J262,0)</f>
        <v>0</v>
      </c>
      <c r="BJ262" s="20" t="s">
        <v>80</v>
      </c>
      <c r="BK262" s="227">
        <f>ROUND(I262*H262,2)</f>
        <v>0</v>
      </c>
      <c r="BL262" s="20" t="s">
        <v>193</v>
      </c>
      <c r="BM262" s="226" t="s">
        <v>3807</v>
      </c>
    </row>
    <row r="263" s="2" customFormat="1">
      <c r="A263" s="41"/>
      <c r="B263" s="42"/>
      <c r="C263" s="43"/>
      <c r="D263" s="228" t="s">
        <v>195</v>
      </c>
      <c r="E263" s="43"/>
      <c r="F263" s="229" t="s">
        <v>3806</v>
      </c>
      <c r="G263" s="43"/>
      <c r="H263" s="43"/>
      <c r="I263" s="230"/>
      <c r="J263" s="43"/>
      <c r="K263" s="43"/>
      <c r="L263" s="47"/>
      <c r="M263" s="231"/>
      <c r="N263" s="232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195</v>
      </c>
      <c r="AU263" s="20" t="s">
        <v>80</v>
      </c>
    </row>
    <row r="264" s="2" customFormat="1" ht="16.5" customHeight="1">
      <c r="A264" s="41"/>
      <c r="B264" s="42"/>
      <c r="C264" s="215" t="s">
        <v>864</v>
      </c>
      <c r="D264" s="215" t="s">
        <v>188</v>
      </c>
      <c r="E264" s="216" t="s">
        <v>3808</v>
      </c>
      <c r="F264" s="217" t="s">
        <v>3809</v>
      </c>
      <c r="G264" s="218" t="s">
        <v>234</v>
      </c>
      <c r="H264" s="219">
        <v>120</v>
      </c>
      <c r="I264" s="220"/>
      <c r="J264" s="221">
        <f>ROUND(I264*H264,2)</f>
        <v>0</v>
      </c>
      <c r="K264" s="217" t="s">
        <v>19</v>
      </c>
      <c r="L264" s="47"/>
      <c r="M264" s="222" t="s">
        <v>19</v>
      </c>
      <c r="N264" s="223" t="s">
        <v>44</v>
      </c>
      <c r="O264" s="87"/>
      <c r="P264" s="224">
        <f>O264*H264</f>
        <v>0</v>
      </c>
      <c r="Q264" s="224">
        <v>0</v>
      </c>
      <c r="R264" s="224">
        <f>Q264*H264</f>
        <v>0</v>
      </c>
      <c r="S264" s="224">
        <v>0</v>
      </c>
      <c r="T264" s="225">
        <f>S264*H264</f>
        <v>0</v>
      </c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R264" s="226" t="s">
        <v>193</v>
      </c>
      <c r="AT264" s="226" t="s">
        <v>188</v>
      </c>
      <c r="AU264" s="226" t="s">
        <v>80</v>
      </c>
      <c r="AY264" s="20" t="s">
        <v>185</v>
      </c>
      <c r="BE264" s="227">
        <f>IF(N264="základní",J264,0)</f>
        <v>0</v>
      </c>
      <c r="BF264" s="227">
        <f>IF(N264="snížená",J264,0)</f>
        <v>0</v>
      </c>
      <c r="BG264" s="227">
        <f>IF(N264="zákl. přenesená",J264,0)</f>
        <v>0</v>
      </c>
      <c r="BH264" s="227">
        <f>IF(N264="sníž. přenesená",J264,0)</f>
        <v>0</v>
      </c>
      <c r="BI264" s="227">
        <f>IF(N264="nulová",J264,0)</f>
        <v>0</v>
      </c>
      <c r="BJ264" s="20" t="s">
        <v>80</v>
      </c>
      <c r="BK264" s="227">
        <f>ROUND(I264*H264,2)</f>
        <v>0</v>
      </c>
      <c r="BL264" s="20" t="s">
        <v>193</v>
      </c>
      <c r="BM264" s="226" t="s">
        <v>3810</v>
      </c>
    </row>
    <row r="265" s="2" customFormat="1">
      <c r="A265" s="41"/>
      <c r="B265" s="42"/>
      <c r="C265" s="43"/>
      <c r="D265" s="228" t="s">
        <v>195</v>
      </c>
      <c r="E265" s="43"/>
      <c r="F265" s="229" t="s">
        <v>3809</v>
      </c>
      <c r="G265" s="43"/>
      <c r="H265" s="43"/>
      <c r="I265" s="230"/>
      <c r="J265" s="43"/>
      <c r="K265" s="43"/>
      <c r="L265" s="47"/>
      <c r="M265" s="231"/>
      <c r="N265" s="232"/>
      <c r="O265" s="87"/>
      <c r="P265" s="87"/>
      <c r="Q265" s="87"/>
      <c r="R265" s="87"/>
      <c r="S265" s="87"/>
      <c r="T265" s="88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T265" s="20" t="s">
        <v>195</v>
      </c>
      <c r="AU265" s="20" t="s">
        <v>80</v>
      </c>
    </row>
    <row r="266" s="12" customFormat="1" ht="25.92" customHeight="1">
      <c r="A266" s="12"/>
      <c r="B266" s="199"/>
      <c r="C266" s="200"/>
      <c r="D266" s="201" t="s">
        <v>72</v>
      </c>
      <c r="E266" s="202" t="s">
        <v>3811</v>
      </c>
      <c r="F266" s="202" t="s">
        <v>3812</v>
      </c>
      <c r="G266" s="200"/>
      <c r="H266" s="200"/>
      <c r="I266" s="203"/>
      <c r="J266" s="204">
        <f>BK266</f>
        <v>0</v>
      </c>
      <c r="K266" s="200"/>
      <c r="L266" s="205"/>
      <c r="M266" s="206"/>
      <c r="N266" s="207"/>
      <c r="O266" s="207"/>
      <c r="P266" s="208">
        <f>SUM(P267:P290)</f>
        <v>0</v>
      </c>
      <c r="Q266" s="207"/>
      <c r="R266" s="208">
        <f>SUM(R267:R290)</f>
        <v>0</v>
      </c>
      <c r="S266" s="207"/>
      <c r="T266" s="209">
        <f>SUM(T267:T290)</f>
        <v>0</v>
      </c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R266" s="210" t="s">
        <v>80</v>
      </c>
      <c r="AT266" s="211" t="s">
        <v>72</v>
      </c>
      <c r="AU266" s="211" t="s">
        <v>73</v>
      </c>
      <c r="AY266" s="210" t="s">
        <v>185</v>
      </c>
      <c r="BK266" s="212">
        <f>SUM(BK267:BK290)</f>
        <v>0</v>
      </c>
    </row>
    <row r="267" s="2" customFormat="1" ht="16.5" customHeight="1">
      <c r="A267" s="41"/>
      <c r="B267" s="42"/>
      <c r="C267" s="215" t="s">
        <v>875</v>
      </c>
      <c r="D267" s="215" t="s">
        <v>188</v>
      </c>
      <c r="E267" s="216" t="s">
        <v>3813</v>
      </c>
      <c r="F267" s="217" t="s">
        <v>3814</v>
      </c>
      <c r="G267" s="218" t="s">
        <v>234</v>
      </c>
      <c r="H267" s="219">
        <v>450</v>
      </c>
      <c r="I267" s="220"/>
      <c r="J267" s="221">
        <f>ROUND(I267*H267,2)</f>
        <v>0</v>
      </c>
      <c r="K267" s="217" t="s">
        <v>19</v>
      </c>
      <c r="L267" s="47"/>
      <c r="M267" s="222" t="s">
        <v>19</v>
      </c>
      <c r="N267" s="223" t="s">
        <v>44</v>
      </c>
      <c r="O267" s="87"/>
      <c r="P267" s="224">
        <f>O267*H267</f>
        <v>0</v>
      </c>
      <c r="Q267" s="224">
        <v>0</v>
      </c>
      <c r="R267" s="224">
        <f>Q267*H267</f>
        <v>0</v>
      </c>
      <c r="S267" s="224">
        <v>0</v>
      </c>
      <c r="T267" s="225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6" t="s">
        <v>193</v>
      </c>
      <c r="AT267" s="226" t="s">
        <v>188</v>
      </c>
      <c r="AU267" s="226" t="s">
        <v>80</v>
      </c>
      <c r="AY267" s="20" t="s">
        <v>185</v>
      </c>
      <c r="BE267" s="227">
        <f>IF(N267="základní",J267,0)</f>
        <v>0</v>
      </c>
      <c r="BF267" s="227">
        <f>IF(N267="snížená",J267,0)</f>
        <v>0</v>
      </c>
      <c r="BG267" s="227">
        <f>IF(N267="zákl. přenesená",J267,0)</f>
        <v>0</v>
      </c>
      <c r="BH267" s="227">
        <f>IF(N267="sníž. přenesená",J267,0)</f>
        <v>0</v>
      </c>
      <c r="BI267" s="227">
        <f>IF(N267="nulová",J267,0)</f>
        <v>0</v>
      </c>
      <c r="BJ267" s="20" t="s">
        <v>80</v>
      </c>
      <c r="BK267" s="227">
        <f>ROUND(I267*H267,2)</f>
        <v>0</v>
      </c>
      <c r="BL267" s="20" t="s">
        <v>193</v>
      </c>
      <c r="BM267" s="226" t="s">
        <v>3815</v>
      </c>
    </row>
    <row r="268" s="2" customFormat="1">
      <c r="A268" s="41"/>
      <c r="B268" s="42"/>
      <c r="C268" s="43"/>
      <c r="D268" s="228" t="s">
        <v>195</v>
      </c>
      <c r="E268" s="43"/>
      <c r="F268" s="229" t="s">
        <v>3814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195</v>
      </c>
      <c r="AU268" s="20" t="s">
        <v>80</v>
      </c>
    </row>
    <row r="269" s="2" customFormat="1" ht="16.5" customHeight="1">
      <c r="A269" s="41"/>
      <c r="B269" s="42"/>
      <c r="C269" s="215" t="s">
        <v>2142</v>
      </c>
      <c r="D269" s="215" t="s">
        <v>188</v>
      </c>
      <c r="E269" s="216" t="s">
        <v>3816</v>
      </c>
      <c r="F269" s="217" t="s">
        <v>3817</v>
      </c>
      <c r="G269" s="218" t="s">
        <v>234</v>
      </c>
      <c r="H269" s="219">
        <v>35</v>
      </c>
      <c r="I269" s="220"/>
      <c r="J269" s="221">
        <f>ROUND(I269*H269,2)</f>
        <v>0</v>
      </c>
      <c r="K269" s="217" t="s">
        <v>19</v>
      </c>
      <c r="L269" s="47"/>
      <c r="M269" s="222" t="s">
        <v>19</v>
      </c>
      <c r="N269" s="223" t="s">
        <v>44</v>
      </c>
      <c r="O269" s="87"/>
      <c r="P269" s="224">
        <f>O269*H269</f>
        <v>0</v>
      </c>
      <c r="Q269" s="224">
        <v>0</v>
      </c>
      <c r="R269" s="224">
        <f>Q269*H269</f>
        <v>0</v>
      </c>
      <c r="S269" s="224">
        <v>0</v>
      </c>
      <c r="T269" s="225">
        <f>S269*H269</f>
        <v>0</v>
      </c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R269" s="226" t="s">
        <v>193</v>
      </c>
      <c r="AT269" s="226" t="s">
        <v>188</v>
      </c>
      <c r="AU269" s="226" t="s">
        <v>80</v>
      </c>
      <c r="AY269" s="20" t="s">
        <v>185</v>
      </c>
      <c r="BE269" s="227">
        <f>IF(N269="základní",J269,0)</f>
        <v>0</v>
      </c>
      <c r="BF269" s="227">
        <f>IF(N269="snížená",J269,0)</f>
        <v>0</v>
      </c>
      <c r="BG269" s="227">
        <f>IF(N269="zákl. přenesená",J269,0)</f>
        <v>0</v>
      </c>
      <c r="BH269" s="227">
        <f>IF(N269="sníž. přenesená",J269,0)</f>
        <v>0</v>
      </c>
      <c r="BI269" s="227">
        <f>IF(N269="nulová",J269,0)</f>
        <v>0</v>
      </c>
      <c r="BJ269" s="20" t="s">
        <v>80</v>
      </c>
      <c r="BK269" s="227">
        <f>ROUND(I269*H269,2)</f>
        <v>0</v>
      </c>
      <c r="BL269" s="20" t="s">
        <v>193</v>
      </c>
      <c r="BM269" s="226" t="s">
        <v>3818</v>
      </c>
    </row>
    <row r="270" s="2" customFormat="1">
      <c r="A270" s="41"/>
      <c r="B270" s="42"/>
      <c r="C270" s="43"/>
      <c r="D270" s="228" t="s">
        <v>195</v>
      </c>
      <c r="E270" s="43"/>
      <c r="F270" s="229" t="s">
        <v>3817</v>
      </c>
      <c r="G270" s="43"/>
      <c r="H270" s="43"/>
      <c r="I270" s="230"/>
      <c r="J270" s="43"/>
      <c r="K270" s="43"/>
      <c r="L270" s="47"/>
      <c r="M270" s="231"/>
      <c r="N270" s="232"/>
      <c r="O270" s="87"/>
      <c r="P270" s="87"/>
      <c r="Q270" s="87"/>
      <c r="R270" s="87"/>
      <c r="S270" s="87"/>
      <c r="T270" s="88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T270" s="20" t="s">
        <v>195</v>
      </c>
      <c r="AU270" s="20" t="s">
        <v>80</v>
      </c>
    </row>
    <row r="271" s="2" customFormat="1" ht="16.5" customHeight="1">
      <c r="A271" s="41"/>
      <c r="B271" s="42"/>
      <c r="C271" s="215" t="s">
        <v>2150</v>
      </c>
      <c r="D271" s="215" t="s">
        <v>188</v>
      </c>
      <c r="E271" s="216" t="s">
        <v>3819</v>
      </c>
      <c r="F271" s="217" t="s">
        <v>3820</v>
      </c>
      <c r="G271" s="218" t="s">
        <v>234</v>
      </c>
      <c r="H271" s="219">
        <v>2</v>
      </c>
      <c r="I271" s="220"/>
      <c r="J271" s="221">
        <f>ROUND(I271*H271,2)</f>
        <v>0</v>
      </c>
      <c r="K271" s="217" t="s">
        <v>19</v>
      </c>
      <c r="L271" s="47"/>
      <c r="M271" s="222" t="s">
        <v>19</v>
      </c>
      <c r="N271" s="223" t="s">
        <v>44</v>
      </c>
      <c r="O271" s="87"/>
      <c r="P271" s="224">
        <f>O271*H271</f>
        <v>0</v>
      </c>
      <c r="Q271" s="224">
        <v>0</v>
      </c>
      <c r="R271" s="224">
        <f>Q271*H271</f>
        <v>0</v>
      </c>
      <c r="S271" s="224">
        <v>0</v>
      </c>
      <c r="T271" s="225">
        <f>S271*H271</f>
        <v>0</v>
      </c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226" t="s">
        <v>193</v>
      </c>
      <c r="AT271" s="226" t="s">
        <v>188</v>
      </c>
      <c r="AU271" s="226" t="s">
        <v>80</v>
      </c>
      <c r="AY271" s="20" t="s">
        <v>185</v>
      </c>
      <c r="BE271" s="227">
        <f>IF(N271="základní",J271,0)</f>
        <v>0</v>
      </c>
      <c r="BF271" s="227">
        <f>IF(N271="snížená",J271,0)</f>
        <v>0</v>
      </c>
      <c r="BG271" s="227">
        <f>IF(N271="zákl. přenesená",J271,0)</f>
        <v>0</v>
      </c>
      <c r="BH271" s="227">
        <f>IF(N271="sníž. přenesená",J271,0)</f>
        <v>0</v>
      </c>
      <c r="BI271" s="227">
        <f>IF(N271="nulová",J271,0)</f>
        <v>0</v>
      </c>
      <c r="BJ271" s="20" t="s">
        <v>80</v>
      </c>
      <c r="BK271" s="227">
        <f>ROUND(I271*H271,2)</f>
        <v>0</v>
      </c>
      <c r="BL271" s="20" t="s">
        <v>193</v>
      </c>
      <c r="BM271" s="226" t="s">
        <v>3821</v>
      </c>
    </row>
    <row r="272" s="2" customFormat="1">
      <c r="A272" s="41"/>
      <c r="B272" s="42"/>
      <c r="C272" s="43"/>
      <c r="D272" s="228" t="s">
        <v>195</v>
      </c>
      <c r="E272" s="43"/>
      <c r="F272" s="229" t="s">
        <v>3820</v>
      </c>
      <c r="G272" s="43"/>
      <c r="H272" s="43"/>
      <c r="I272" s="230"/>
      <c r="J272" s="43"/>
      <c r="K272" s="43"/>
      <c r="L272" s="47"/>
      <c r="M272" s="231"/>
      <c r="N272" s="232"/>
      <c r="O272" s="87"/>
      <c r="P272" s="87"/>
      <c r="Q272" s="87"/>
      <c r="R272" s="87"/>
      <c r="S272" s="87"/>
      <c r="T272" s="88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T272" s="20" t="s">
        <v>195</v>
      </c>
      <c r="AU272" s="20" t="s">
        <v>80</v>
      </c>
    </row>
    <row r="273" s="2" customFormat="1" ht="16.5" customHeight="1">
      <c r="A273" s="41"/>
      <c r="B273" s="42"/>
      <c r="C273" s="215" t="s">
        <v>2155</v>
      </c>
      <c r="D273" s="215" t="s">
        <v>188</v>
      </c>
      <c r="E273" s="216" t="s">
        <v>3822</v>
      </c>
      <c r="F273" s="217" t="s">
        <v>3823</v>
      </c>
      <c r="G273" s="218" t="s">
        <v>234</v>
      </c>
      <c r="H273" s="219">
        <v>8</v>
      </c>
      <c r="I273" s="220"/>
      <c r="J273" s="221">
        <f>ROUND(I273*H273,2)</f>
        <v>0</v>
      </c>
      <c r="K273" s="217" t="s">
        <v>19</v>
      </c>
      <c r="L273" s="47"/>
      <c r="M273" s="222" t="s">
        <v>19</v>
      </c>
      <c r="N273" s="223" t="s">
        <v>44</v>
      </c>
      <c r="O273" s="87"/>
      <c r="P273" s="224">
        <f>O273*H273</f>
        <v>0</v>
      </c>
      <c r="Q273" s="224">
        <v>0</v>
      </c>
      <c r="R273" s="224">
        <f>Q273*H273</f>
        <v>0</v>
      </c>
      <c r="S273" s="224">
        <v>0</v>
      </c>
      <c r="T273" s="225">
        <f>S273*H273</f>
        <v>0</v>
      </c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R273" s="226" t="s">
        <v>193</v>
      </c>
      <c r="AT273" s="226" t="s">
        <v>188</v>
      </c>
      <c r="AU273" s="226" t="s">
        <v>80</v>
      </c>
      <c r="AY273" s="20" t="s">
        <v>185</v>
      </c>
      <c r="BE273" s="227">
        <f>IF(N273="základní",J273,0)</f>
        <v>0</v>
      </c>
      <c r="BF273" s="227">
        <f>IF(N273="snížená",J273,0)</f>
        <v>0</v>
      </c>
      <c r="BG273" s="227">
        <f>IF(N273="zákl. přenesená",J273,0)</f>
        <v>0</v>
      </c>
      <c r="BH273" s="227">
        <f>IF(N273="sníž. přenesená",J273,0)</f>
        <v>0</v>
      </c>
      <c r="BI273" s="227">
        <f>IF(N273="nulová",J273,0)</f>
        <v>0</v>
      </c>
      <c r="BJ273" s="20" t="s">
        <v>80</v>
      </c>
      <c r="BK273" s="227">
        <f>ROUND(I273*H273,2)</f>
        <v>0</v>
      </c>
      <c r="BL273" s="20" t="s">
        <v>193</v>
      </c>
      <c r="BM273" s="226" t="s">
        <v>3824</v>
      </c>
    </row>
    <row r="274" s="2" customFormat="1">
      <c r="A274" s="41"/>
      <c r="B274" s="42"/>
      <c r="C274" s="43"/>
      <c r="D274" s="228" t="s">
        <v>195</v>
      </c>
      <c r="E274" s="43"/>
      <c r="F274" s="229" t="s">
        <v>3823</v>
      </c>
      <c r="G274" s="43"/>
      <c r="H274" s="43"/>
      <c r="I274" s="230"/>
      <c r="J274" s="43"/>
      <c r="K274" s="43"/>
      <c r="L274" s="47"/>
      <c r="M274" s="231"/>
      <c r="N274" s="232"/>
      <c r="O274" s="87"/>
      <c r="P274" s="87"/>
      <c r="Q274" s="87"/>
      <c r="R274" s="87"/>
      <c r="S274" s="87"/>
      <c r="T274" s="88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T274" s="20" t="s">
        <v>195</v>
      </c>
      <c r="AU274" s="20" t="s">
        <v>80</v>
      </c>
    </row>
    <row r="275" s="2" customFormat="1" ht="16.5" customHeight="1">
      <c r="A275" s="41"/>
      <c r="B275" s="42"/>
      <c r="C275" s="215" t="s">
        <v>2163</v>
      </c>
      <c r="D275" s="215" t="s">
        <v>188</v>
      </c>
      <c r="E275" s="216" t="s">
        <v>3825</v>
      </c>
      <c r="F275" s="217" t="s">
        <v>3826</v>
      </c>
      <c r="G275" s="218" t="s">
        <v>234</v>
      </c>
      <c r="H275" s="219">
        <v>20</v>
      </c>
      <c r="I275" s="220"/>
      <c r="J275" s="221">
        <f>ROUND(I275*H275,2)</f>
        <v>0</v>
      </c>
      <c r="K275" s="217" t="s">
        <v>19</v>
      </c>
      <c r="L275" s="47"/>
      <c r="M275" s="222" t="s">
        <v>19</v>
      </c>
      <c r="N275" s="223" t="s">
        <v>44</v>
      </c>
      <c r="O275" s="87"/>
      <c r="P275" s="224">
        <f>O275*H275</f>
        <v>0</v>
      </c>
      <c r="Q275" s="224">
        <v>0</v>
      </c>
      <c r="R275" s="224">
        <f>Q275*H275</f>
        <v>0</v>
      </c>
      <c r="S275" s="224">
        <v>0</v>
      </c>
      <c r="T275" s="225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6" t="s">
        <v>193</v>
      </c>
      <c r="AT275" s="226" t="s">
        <v>188</v>
      </c>
      <c r="AU275" s="226" t="s">
        <v>80</v>
      </c>
      <c r="AY275" s="20" t="s">
        <v>185</v>
      </c>
      <c r="BE275" s="227">
        <f>IF(N275="základní",J275,0)</f>
        <v>0</v>
      </c>
      <c r="BF275" s="227">
        <f>IF(N275="snížená",J275,0)</f>
        <v>0</v>
      </c>
      <c r="BG275" s="227">
        <f>IF(N275="zákl. přenesená",J275,0)</f>
        <v>0</v>
      </c>
      <c r="BH275" s="227">
        <f>IF(N275="sníž. přenesená",J275,0)</f>
        <v>0</v>
      </c>
      <c r="BI275" s="227">
        <f>IF(N275="nulová",J275,0)</f>
        <v>0</v>
      </c>
      <c r="BJ275" s="20" t="s">
        <v>80</v>
      </c>
      <c r="BK275" s="227">
        <f>ROUND(I275*H275,2)</f>
        <v>0</v>
      </c>
      <c r="BL275" s="20" t="s">
        <v>193</v>
      </c>
      <c r="BM275" s="226" t="s">
        <v>3827</v>
      </c>
    </row>
    <row r="276" s="2" customFormat="1">
      <c r="A276" s="41"/>
      <c r="B276" s="42"/>
      <c r="C276" s="43"/>
      <c r="D276" s="228" t="s">
        <v>195</v>
      </c>
      <c r="E276" s="43"/>
      <c r="F276" s="229" t="s">
        <v>3826</v>
      </c>
      <c r="G276" s="43"/>
      <c r="H276" s="43"/>
      <c r="I276" s="230"/>
      <c r="J276" s="43"/>
      <c r="K276" s="43"/>
      <c r="L276" s="47"/>
      <c r="M276" s="231"/>
      <c r="N276" s="232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195</v>
      </c>
      <c r="AU276" s="20" t="s">
        <v>80</v>
      </c>
    </row>
    <row r="277" s="2" customFormat="1" ht="16.5" customHeight="1">
      <c r="A277" s="41"/>
      <c r="B277" s="42"/>
      <c r="C277" s="215" t="s">
        <v>2175</v>
      </c>
      <c r="D277" s="215" t="s">
        <v>188</v>
      </c>
      <c r="E277" s="216" t="s">
        <v>3828</v>
      </c>
      <c r="F277" s="217" t="s">
        <v>3829</v>
      </c>
      <c r="G277" s="218" t="s">
        <v>234</v>
      </c>
      <c r="H277" s="219">
        <v>4</v>
      </c>
      <c r="I277" s="220"/>
      <c r="J277" s="221">
        <f>ROUND(I277*H277,2)</f>
        <v>0</v>
      </c>
      <c r="K277" s="217" t="s">
        <v>19</v>
      </c>
      <c r="L277" s="47"/>
      <c r="M277" s="222" t="s">
        <v>19</v>
      </c>
      <c r="N277" s="223" t="s">
        <v>44</v>
      </c>
      <c r="O277" s="87"/>
      <c r="P277" s="224">
        <f>O277*H277</f>
        <v>0</v>
      </c>
      <c r="Q277" s="224">
        <v>0</v>
      </c>
      <c r="R277" s="224">
        <f>Q277*H277</f>
        <v>0</v>
      </c>
      <c r="S277" s="224">
        <v>0</v>
      </c>
      <c r="T277" s="225">
        <f>S277*H277</f>
        <v>0</v>
      </c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R277" s="226" t="s">
        <v>193</v>
      </c>
      <c r="AT277" s="226" t="s">
        <v>188</v>
      </c>
      <c r="AU277" s="226" t="s">
        <v>80</v>
      </c>
      <c r="AY277" s="20" t="s">
        <v>185</v>
      </c>
      <c r="BE277" s="227">
        <f>IF(N277="základní",J277,0)</f>
        <v>0</v>
      </c>
      <c r="BF277" s="227">
        <f>IF(N277="snížená",J277,0)</f>
        <v>0</v>
      </c>
      <c r="BG277" s="227">
        <f>IF(N277="zákl. přenesená",J277,0)</f>
        <v>0</v>
      </c>
      <c r="BH277" s="227">
        <f>IF(N277="sníž. přenesená",J277,0)</f>
        <v>0</v>
      </c>
      <c r="BI277" s="227">
        <f>IF(N277="nulová",J277,0)</f>
        <v>0</v>
      </c>
      <c r="BJ277" s="20" t="s">
        <v>80</v>
      </c>
      <c r="BK277" s="227">
        <f>ROUND(I277*H277,2)</f>
        <v>0</v>
      </c>
      <c r="BL277" s="20" t="s">
        <v>193</v>
      </c>
      <c r="BM277" s="226" t="s">
        <v>3830</v>
      </c>
    </row>
    <row r="278" s="2" customFormat="1">
      <c r="A278" s="41"/>
      <c r="B278" s="42"/>
      <c r="C278" s="43"/>
      <c r="D278" s="228" t="s">
        <v>195</v>
      </c>
      <c r="E278" s="43"/>
      <c r="F278" s="229" t="s">
        <v>3829</v>
      </c>
      <c r="G278" s="43"/>
      <c r="H278" s="43"/>
      <c r="I278" s="230"/>
      <c r="J278" s="43"/>
      <c r="K278" s="43"/>
      <c r="L278" s="47"/>
      <c r="M278" s="231"/>
      <c r="N278" s="232"/>
      <c r="O278" s="87"/>
      <c r="P278" s="87"/>
      <c r="Q278" s="87"/>
      <c r="R278" s="87"/>
      <c r="S278" s="87"/>
      <c r="T278" s="88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T278" s="20" t="s">
        <v>195</v>
      </c>
      <c r="AU278" s="20" t="s">
        <v>80</v>
      </c>
    </row>
    <row r="279" s="2" customFormat="1" ht="16.5" customHeight="1">
      <c r="A279" s="41"/>
      <c r="B279" s="42"/>
      <c r="C279" s="215" t="s">
        <v>2180</v>
      </c>
      <c r="D279" s="215" t="s">
        <v>188</v>
      </c>
      <c r="E279" s="216" t="s">
        <v>3831</v>
      </c>
      <c r="F279" s="217" t="s">
        <v>3832</v>
      </c>
      <c r="G279" s="218" t="s">
        <v>234</v>
      </c>
      <c r="H279" s="219">
        <v>4</v>
      </c>
      <c r="I279" s="220"/>
      <c r="J279" s="221">
        <f>ROUND(I279*H279,2)</f>
        <v>0</v>
      </c>
      <c r="K279" s="217" t="s">
        <v>19</v>
      </c>
      <c r="L279" s="47"/>
      <c r="M279" s="222" t="s">
        <v>19</v>
      </c>
      <c r="N279" s="223" t="s">
        <v>44</v>
      </c>
      <c r="O279" s="87"/>
      <c r="P279" s="224">
        <f>O279*H279</f>
        <v>0</v>
      </c>
      <c r="Q279" s="224">
        <v>0</v>
      </c>
      <c r="R279" s="224">
        <f>Q279*H279</f>
        <v>0</v>
      </c>
      <c r="S279" s="224">
        <v>0</v>
      </c>
      <c r="T279" s="225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226" t="s">
        <v>193</v>
      </c>
      <c r="AT279" s="226" t="s">
        <v>188</v>
      </c>
      <c r="AU279" s="226" t="s">
        <v>80</v>
      </c>
      <c r="AY279" s="20" t="s">
        <v>185</v>
      </c>
      <c r="BE279" s="227">
        <f>IF(N279="základní",J279,0)</f>
        <v>0</v>
      </c>
      <c r="BF279" s="227">
        <f>IF(N279="snížená",J279,0)</f>
        <v>0</v>
      </c>
      <c r="BG279" s="227">
        <f>IF(N279="zákl. přenesená",J279,0)</f>
        <v>0</v>
      </c>
      <c r="BH279" s="227">
        <f>IF(N279="sníž. přenesená",J279,0)</f>
        <v>0</v>
      </c>
      <c r="BI279" s="227">
        <f>IF(N279="nulová",J279,0)</f>
        <v>0</v>
      </c>
      <c r="BJ279" s="20" t="s">
        <v>80</v>
      </c>
      <c r="BK279" s="227">
        <f>ROUND(I279*H279,2)</f>
        <v>0</v>
      </c>
      <c r="BL279" s="20" t="s">
        <v>193</v>
      </c>
      <c r="BM279" s="226" t="s">
        <v>3833</v>
      </c>
    </row>
    <row r="280" s="2" customFormat="1">
      <c r="A280" s="41"/>
      <c r="B280" s="42"/>
      <c r="C280" s="43"/>
      <c r="D280" s="228" t="s">
        <v>195</v>
      </c>
      <c r="E280" s="43"/>
      <c r="F280" s="229" t="s">
        <v>3832</v>
      </c>
      <c r="G280" s="43"/>
      <c r="H280" s="43"/>
      <c r="I280" s="230"/>
      <c r="J280" s="43"/>
      <c r="K280" s="43"/>
      <c r="L280" s="47"/>
      <c r="M280" s="231"/>
      <c r="N280" s="232"/>
      <c r="O280" s="87"/>
      <c r="P280" s="87"/>
      <c r="Q280" s="87"/>
      <c r="R280" s="87"/>
      <c r="S280" s="87"/>
      <c r="T280" s="88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T280" s="20" t="s">
        <v>195</v>
      </c>
      <c r="AU280" s="20" t="s">
        <v>80</v>
      </c>
    </row>
    <row r="281" s="2" customFormat="1" ht="16.5" customHeight="1">
      <c r="A281" s="41"/>
      <c r="B281" s="42"/>
      <c r="C281" s="215" t="s">
        <v>2191</v>
      </c>
      <c r="D281" s="215" t="s">
        <v>188</v>
      </c>
      <c r="E281" s="216" t="s">
        <v>3834</v>
      </c>
      <c r="F281" s="217" t="s">
        <v>3835</v>
      </c>
      <c r="G281" s="218" t="s">
        <v>234</v>
      </c>
      <c r="H281" s="219">
        <v>95</v>
      </c>
      <c r="I281" s="220"/>
      <c r="J281" s="221">
        <f>ROUND(I281*H281,2)</f>
        <v>0</v>
      </c>
      <c r="K281" s="217" t="s">
        <v>19</v>
      </c>
      <c r="L281" s="47"/>
      <c r="M281" s="222" t="s">
        <v>19</v>
      </c>
      <c r="N281" s="223" t="s">
        <v>44</v>
      </c>
      <c r="O281" s="87"/>
      <c r="P281" s="224">
        <f>O281*H281</f>
        <v>0</v>
      </c>
      <c r="Q281" s="224">
        <v>0</v>
      </c>
      <c r="R281" s="224">
        <f>Q281*H281</f>
        <v>0</v>
      </c>
      <c r="S281" s="224">
        <v>0</v>
      </c>
      <c r="T281" s="225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226" t="s">
        <v>193</v>
      </c>
      <c r="AT281" s="226" t="s">
        <v>188</v>
      </c>
      <c r="AU281" s="226" t="s">
        <v>80</v>
      </c>
      <c r="AY281" s="20" t="s">
        <v>185</v>
      </c>
      <c r="BE281" s="227">
        <f>IF(N281="základní",J281,0)</f>
        <v>0</v>
      </c>
      <c r="BF281" s="227">
        <f>IF(N281="snížená",J281,0)</f>
        <v>0</v>
      </c>
      <c r="BG281" s="227">
        <f>IF(N281="zákl. přenesená",J281,0)</f>
        <v>0</v>
      </c>
      <c r="BH281" s="227">
        <f>IF(N281="sníž. přenesená",J281,0)</f>
        <v>0</v>
      </c>
      <c r="BI281" s="227">
        <f>IF(N281="nulová",J281,0)</f>
        <v>0</v>
      </c>
      <c r="BJ281" s="20" t="s">
        <v>80</v>
      </c>
      <c r="BK281" s="227">
        <f>ROUND(I281*H281,2)</f>
        <v>0</v>
      </c>
      <c r="BL281" s="20" t="s">
        <v>193</v>
      </c>
      <c r="BM281" s="226" t="s">
        <v>3836</v>
      </c>
    </row>
    <row r="282" s="2" customFormat="1">
      <c r="A282" s="41"/>
      <c r="B282" s="42"/>
      <c r="C282" s="43"/>
      <c r="D282" s="228" t="s">
        <v>195</v>
      </c>
      <c r="E282" s="43"/>
      <c r="F282" s="229" t="s">
        <v>3835</v>
      </c>
      <c r="G282" s="43"/>
      <c r="H282" s="43"/>
      <c r="I282" s="230"/>
      <c r="J282" s="43"/>
      <c r="K282" s="43"/>
      <c r="L282" s="47"/>
      <c r="M282" s="231"/>
      <c r="N282" s="232"/>
      <c r="O282" s="87"/>
      <c r="P282" s="87"/>
      <c r="Q282" s="87"/>
      <c r="R282" s="87"/>
      <c r="S282" s="87"/>
      <c r="T282" s="88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T282" s="20" t="s">
        <v>195</v>
      </c>
      <c r="AU282" s="20" t="s">
        <v>80</v>
      </c>
    </row>
    <row r="283" s="2" customFormat="1" ht="16.5" customHeight="1">
      <c r="A283" s="41"/>
      <c r="B283" s="42"/>
      <c r="C283" s="215" t="s">
        <v>2195</v>
      </c>
      <c r="D283" s="215" t="s">
        <v>188</v>
      </c>
      <c r="E283" s="216" t="s">
        <v>3837</v>
      </c>
      <c r="F283" s="217" t="s">
        <v>3838</v>
      </c>
      <c r="G283" s="218" t="s">
        <v>234</v>
      </c>
      <c r="H283" s="219">
        <v>25</v>
      </c>
      <c r="I283" s="220"/>
      <c r="J283" s="221">
        <f>ROUND(I283*H283,2)</f>
        <v>0</v>
      </c>
      <c r="K283" s="217" t="s">
        <v>19</v>
      </c>
      <c r="L283" s="47"/>
      <c r="M283" s="222" t="s">
        <v>19</v>
      </c>
      <c r="N283" s="223" t="s">
        <v>44</v>
      </c>
      <c r="O283" s="87"/>
      <c r="P283" s="224">
        <f>O283*H283</f>
        <v>0</v>
      </c>
      <c r="Q283" s="224">
        <v>0</v>
      </c>
      <c r="R283" s="224">
        <f>Q283*H283</f>
        <v>0</v>
      </c>
      <c r="S283" s="224">
        <v>0</v>
      </c>
      <c r="T283" s="225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226" t="s">
        <v>193</v>
      </c>
      <c r="AT283" s="226" t="s">
        <v>188</v>
      </c>
      <c r="AU283" s="226" t="s">
        <v>80</v>
      </c>
      <c r="AY283" s="20" t="s">
        <v>185</v>
      </c>
      <c r="BE283" s="227">
        <f>IF(N283="základní",J283,0)</f>
        <v>0</v>
      </c>
      <c r="BF283" s="227">
        <f>IF(N283="snížená",J283,0)</f>
        <v>0</v>
      </c>
      <c r="BG283" s="227">
        <f>IF(N283="zákl. přenesená",J283,0)</f>
        <v>0</v>
      </c>
      <c r="BH283" s="227">
        <f>IF(N283="sníž. přenesená",J283,0)</f>
        <v>0</v>
      </c>
      <c r="BI283" s="227">
        <f>IF(N283="nulová",J283,0)</f>
        <v>0</v>
      </c>
      <c r="BJ283" s="20" t="s">
        <v>80</v>
      </c>
      <c r="BK283" s="227">
        <f>ROUND(I283*H283,2)</f>
        <v>0</v>
      </c>
      <c r="BL283" s="20" t="s">
        <v>193</v>
      </c>
      <c r="BM283" s="226" t="s">
        <v>3839</v>
      </c>
    </row>
    <row r="284" s="2" customFormat="1">
      <c r="A284" s="41"/>
      <c r="B284" s="42"/>
      <c r="C284" s="43"/>
      <c r="D284" s="228" t="s">
        <v>195</v>
      </c>
      <c r="E284" s="43"/>
      <c r="F284" s="229" t="s">
        <v>3838</v>
      </c>
      <c r="G284" s="43"/>
      <c r="H284" s="43"/>
      <c r="I284" s="230"/>
      <c r="J284" s="43"/>
      <c r="K284" s="43"/>
      <c r="L284" s="47"/>
      <c r="M284" s="231"/>
      <c r="N284" s="232"/>
      <c r="O284" s="87"/>
      <c r="P284" s="87"/>
      <c r="Q284" s="87"/>
      <c r="R284" s="87"/>
      <c r="S284" s="87"/>
      <c r="T284" s="88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T284" s="20" t="s">
        <v>195</v>
      </c>
      <c r="AU284" s="20" t="s">
        <v>80</v>
      </c>
    </row>
    <row r="285" s="2" customFormat="1" ht="16.5" customHeight="1">
      <c r="A285" s="41"/>
      <c r="B285" s="42"/>
      <c r="C285" s="215" t="s">
        <v>2202</v>
      </c>
      <c r="D285" s="215" t="s">
        <v>188</v>
      </c>
      <c r="E285" s="216" t="s">
        <v>3840</v>
      </c>
      <c r="F285" s="217" t="s">
        <v>3841</v>
      </c>
      <c r="G285" s="218" t="s">
        <v>226</v>
      </c>
      <c r="H285" s="219">
        <v>120</v>
      </c>
      <c r="I285" s="220"/>
      <c r="J285" s="221">
        <f>ROUND(I285*H285,2)</f>
        <v>0</v>
      </c>
      <c r="K285" s="217" t="s">
        <v>19</v>
      </c>
      <c r="L285" s="47"/>
      <c r="M285" s="222" t="s">
        <v>19</v>
      </c>
      <c r="N285" s="223" t="s">
        <v>44</v>
      </c>
      <c r="O285" s="87"/>
      <c r="P285" s="224">
        <f>O285*H285</f>
        <v>0</v>
      </c>
      <c r="Q285" s="224">
        <v>0</v>
      </c>
      <c r="R285" s="224">
        <f>Q285*H285</f>
        <v>0</v>
      </c>
      <c r="S285" s="224">
        <v>0</v>
      </c>
      <c r="T285" s="225">
        <f>S285*H285</f>
        <v>0</v>
      </c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R285" s="226" t="s">
        <v>193</v>
      </c>
      <c r="AT285" s="226" t="s">
        <v>188</v>
      </c>
      <c r="AU285" s="226" t="s">
        <v>80</v>
      </c>
      <c r="AY285" s="20" t="s">
        <v>185</v>
      </c>
      <c r="BE285" s="227">
        <f>IF(N285="základní",J285,0)</f>
        <v>0</v>
      </c>
      <c r="BF285" s="227">
        <f>IF(N285="snížená",J285,0)</f>
        <v>0</v>
      </c>
      <c r="BG285" s="227">
        <f>IF(N285="zákl. přenesená",J285,0)</f>
        <v>0</v>
      </c>
      <c r="BH285" s="227">
        <f>IF(N285="sníž. přenesená",J285,0)</f>
        <v>0</v>
      </c>
      <c r="BI285" s="227">
        <f>IF(N285="nulová",J285,0)</f>
        <v>0</v>
      </c>
      <c r="BJ285" s="20" t="s">
        <v>80</v>
      </c>
      <c r="BK285" s="227">
        <f>ROUND(I285*H285,2)</f>
        <v>0</v>
      </c>
      <c r="BL285" s="20" t="s">
        <v>193</v>
      </c>
      <c r="BM285" s="226" t="s">
        <v>3842</v>
      </c>
    </row>
    <row r="286" s="2" customFormat="1">
      <c r="A286" s="41"/>
      <c r="B286" s="42"/>
      <c r="C286" s="43"/>
      <c r="D286" s="228" t="s">
        <v>195</v>
      </c>
      <c r="E286" s="43"/>
      <c r="F286" s="229" t="s">
        <v>3841</v>
      </c>
      <c r="G286" s="43"/>
      <c r="H286" s="43"/>
      <c r="I286" s="230"/>
      <c r="J286" s="43"/>
      <c r="K286" s="43"/>
      <c r="L286" s="47"/>
      <c r="M286" s="231"/>
      <c r="N286" s="232"/>
      <c r="O286" s="87"/>
      <c r="P286" s="87"/>
      <c r="Q286" s="87"/>
      <c r="R286" s="87"/>
      <c r="S286" s="87"/>
      <c r="T286" s="88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T286" s="20" t="s">
        <v>195</v>
      </c>
      <c r="AU286" s="20" t="s">
        <v>80</v>
      </c>
    </row>
    <row r="287" s="2" customFormat="1" ht="16.5" customHeight="1">
      <c r="A287" s="41"/>
      <c r="B287" s="42"/>
      <c r="C287" s="215" t="s">
        <v>2206</v>
      </c>
      <c r="D287" s="215" t="s">
        <v>188</v>
      </c>
      <c r="E287" s="216" t="s">
        <v>3843</v>
      </c>
      <c r="F287" s="217" t="s">
        <v>3844</v>
      </c>
      <c r="G287" s="218" t="s">
        <v>226</v>
      </c>
      <c r="H287" s="219">
        <v>86</v>
      </c>
      <c r="I287" s="220"/>
      <c r="J287" s="221">
        <f>ROUND(I287*H287,2)</f>
        <v>0</v>
      </c>
      <c r="K287" s="217" t="s">
        <v>19</v>
      </c>
      <c r="L287" s="47"/>
      <c r="M287" s="222" t="s">
        <v>19</v>
      </c>
      <c r="N287" s="223" t="s">
        <v>44</v>
      </c>
      <c r="O287" s="87"/>
      <c r="P287" s="224">
        <f>O287*H287</f>
        <v>0</v>
      </c>
      <c r="Q287" s="224">
        <v>0</v>
      </c>
      <c r="R287" s="224">
        <f>Q287*H287</f>
        <v>0</v>
      </c>
      <c r="S287" s="224">
        <v>0</v>
      </c>
      <c r="T287" s="225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226" t="s">
        <v>193</v>
      </c>
      <c r="AT287" s="226" t="s">
        <v>188</v>
      </c>
      <c r="AU287" s="226" t="s">
        <v>80</v>
      </c>
      <c r="AY287" s="20" t="s">
        <v>185</v>
      </c>
      <c r="BE287" s="227">
        <f>IF(N287="základní",J287,0)</f>
        <v>0</v>
      </c>
      <c r="BF287" s="227">
        <f>IF(N287="snížená",J287,0)</f>
        <v>0</v>
      </c>
      <c r="BG287" s="227">
        <f>IF(N287="zákl. přenesená",J287,0)</f>
        <v>0</v>
      </c>
      <c r="BH287" s="227">
        <f>IF(N287="sníž. přenesená",J287,0)</f>
        <v>0</v>
      </c>
      <c r="BI287" s="227">
        <f>IF(N287="nulová",J287,0)</f>
        <v>0</v>
      </c>
      <c r="BJ287" s="20" t="s">
        <v>80</v>
      </c>
      <c r="BK287" s="227">
        <f>ROUND(I287*H287,2)</f>
        <v>0</v>
      </c>
      <c r="BL287" s="20" t="s">
        <v>193</v>
      </c>
      <c r="BM287" s="226" t="s">
        <v>3845</v>
      </c>
    </row>
    <row r="288" s="2" customFormat="1">
      <c r="A288" s="41"/>
      <c r="B288" s="42"/>
      <c r="C288" s="43"/>
      <c r="D288" s="228" t="s">
        <v>195</v>
      </c>
      <c r="E288" s="43"/>
      <c r="F288" s="229" t="s">
        <v>3844</v>
      </c>
      <c r="G288" s="43"/>
      <c r="H288" s="43"/>
      <c r="I288" s="230"/>
      <c r="J288" s="43"/>
      <c r="K288" s="43"/>
      <c r="L288" s="47"/>
      <c r="M288" s="231"/>
      <c r="N288" s="232"/>
      <c r="O288" s="87"/>
      <c r="P288" s="87"/>
      <c r="Q288" s="87"/>
      <c r="R288" s="87"/>
      <c r="S288" s="87"/>
      <c r="T288" s="88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0" t="s">
        <v>195</v>
      </c>
      <c r="AU288" s="20" t="s">
        <v>80</v>
      </c>
    </row>
    <row r="289" s="2" customFormat="1" ht="16.5" customHeight="1">
      <c r="A289" s="41"/>
      <c r="B289" s="42"/>
      <c r="C289" s="215" t="s">
        <v>2212</v>
      </c>
      <c r="D289" s="215" t="s">
        <v>188</v>
      </c>
      <c r="E289" s="216" t="s">
        <v>3846</v>
      </c>
      <c r="F289" s="217" t="s">
        <v>3847</v>
      </c>
      <c r="G289" s="218" t="s">
        <v>226</v>
      </c>
      <c r="H289" s="219">
        <v>45</v>
      </c>
      <c r="I289" s="220"/>
      <c r="J289" s="221">
        <f>ROUND(I289*H289,2)</f>
        <v>0</v>
      </c>
      <c r="K289" s="217" t="s">
        <v>19</v>
      </c>
      <c r="L289" s="47"/>
      <c r="M289" s="222" t="s">
        <v>19</v>
      </c>
      <c r="N289" s="223" t="s">
        <v>44</v>
      </c>
      <c r="O289" s="87"/>
      <c r="P289" s="224">
        <f>O289*H289</f>
        <v>0</v>
      </c>
      <c r="Q289" s="224">
        <v>0</v>
      </c>
      <c r="R289" s="224">
        <f>Q289*H289</f>
        <v>0</v>
      </c>
      <c r="S289" s="224">
        <v>0</v>
      </c>
      <c r="T289" s="225">
        <f>S289*H289</f>
        <v>0</v>
      </c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R289" s="226" t="s">
        <v>193</v>
      </c>
      <c r="AT289" s="226" t="s">
        <v>188</v>
      </c>
      <c r="AU289" s="226" t="s">
        <v>80</v>
      </c>
      <c r="AY289" s="20" t="s">
        <v>185</v>
      </c>
      <c r="BE289" s="227">
        <f>IF(N289="základní",J289,0)</f>
        <v>0</v>
      </c>
      <c r="BF289" s="227">
        <f>IF(N289="snížená",J289,0)</f>
        <v>0</v>
      </c>
      <c r="BG289" s="227">
        <f>IF(N289="zákl. přenesená",J289,0)</f>
        <v>0</v>
      </c>
      <c r="BH289" s="227">
        <f>IF(N289="sníž. přenesená",J289,0)</f>
        <v>0</v>
      </c>
      <c r="BI289" s="227">
        <f>IF(N289="nulová",J289,0)</f>
        <v>0</v>
      </c>
      <c r="BJ289" s="20" t="s">
        <v>80</v>
      </c>
      <c r="BK289" s="227">
        <f>ROUND(I289*H289,2)</f>
        <v>0</v>
      </c>
      <c r="BL289" s="20" t="s">
        <v>193</v>
      </c>
      <c r="BM289" s="226" t="s">
        <v>3848</v>
      </c>
    </row>
    <row r="290" s="2" customFormat="1">
      <c r="A290" s="41"/>
      <c r="B290" s="42"/>
      <c r="C290" s="43"/>
      <c r="D290" s="228" t="s">
        <v>195</v>
      </c>
      <c r="E290" s="43"/>
      <c r="F290" s="229" t="s">
        <v>3847</v>
      </c>
      <c r="G290" s="43"/>
      <c r="H290" s="43"/>
      <c r="I290" s="230"/>
      <c r="J290" s="43"/>
      <c r="K290" s="43"/>
      <c r="L290" s="47"/>
      <c r="M290" s="231"/>
      <c r="N290" s="232"/>
      <c r="O290" s="87"/>
      <c r="P290" s="87"/>
      <c r="Q290" s="87"/>
      <c r="R290" s="87"/>
      <c r="S290" s="87"/>
      <c r="T290" s="88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T290" s="20" t="s">
        <v>195</v>
      </c>
      <c r="AU290" s="20" t="s">
        <v>80</v>
      </c>
    </row>
    <row r="291" s="12" customFormat="1" ht="25.92" customHeight="1">
      <c r="A291" s="12"/>
      <c r="B291" s="199"/>
      <c r="C291" s="200"/>
      <c r="D291" s="201" t="s">
        <v>72</v>
      </c>
      <c r="E291" s="202" t="s">
        <v>3849</v>
      </c>
      <c r="F291" s="202" t="s">
        <v>3850</v>
      </c>
      <c r="G291" s="200"/>
      <c r="H291" s="200"/>
      <c r="I291" s="203"/>
      <c r="J291" s="204">
        <f>BK291</f>
        <v>0</v>
      </c>
      <c r="K291" s="200"/>
      <c r="L291" s="205"/>
      <c r="M291" s="206"/>
      <c r="N291" s="207"/>
      <c r="O291" s="207"/>
      <c r="P291" s="208">
        <f>SUM(P292:P327)</f>
        <v>0</v>
      </c>
      <c r="Q291" s="207"/>
      <c r="R291" s="208">
        <f>SUM(R292:R327)</f>
        <v>0</v>
      </c>
      <c r="S291" s="207"/>
      <c r="T291" s="209">
        <f>SUM(T292:T327)</f>
        <v>0</v>
      </c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R291" s="210" t="s">
        <v>80</v>
      </c>
      <c r="AT291" s="211" t="s">
        <v>72</v>
      </c>
      <c r="AU291" s="211" t="s">
        <v>73</v>
      </c>
      <c r="AY291" s="210" t="s">
        <v>185</v>
      </c>
      <c r="BK291" s="212">
        <f>SUM(BK292:BK327)</f>
        <v>0</v>
      </c>
    </row>
    <row r="292" s="2" customFormat="1" ht="16.5" customHeight="1">
      <c r="A292" s="41"/>
      <c r="B292" s="42"/>
      <c r="C292" s="215" t="s">
        <v>2218</v>
      </c>
      <c r="D292" s="215" t="s">
        <v>188</v>
      </c>
      <c r="E292" s="216" t="s">
        <v>3851</v>
      </c>
      <c r="F292" s="217" t="s">
        <v>3852</v>
      </c>
      <c r="G292" s="218" t="s">
        <v>234</v>
      </c>
      <c r="H292" s="219">
        <v>1</v>
      </c>
      <c r="I292" s="220"/>
      <c r="J292" s="221">
        <f>ROUND(I292*H292,2)</f>
        <v>0</v>
      </c>
      <c r="K292" s="217" t="s">
        <v>19</v>
      </c>
      <c r="L292" s="47"/>
      <c r="M292" s="222" t="s">
        <v>19</v>
      </c>
      <c r="N292" s="223" t="s">
        <v>44</v>
      </c>
      <c r="O292" s="87"/>
      <c r="P292" s="224">
        <f>O292*H292</f>
        <v>0</v>
      </c>
      <c r="Q292" s="224">
        <v>0</v>
      </c>
      <c r="R292" s="224">
        <f>Q292*H292</f>
        <v>0</v>
      </c>
      <c r="S292" s="224">
        <v>0</v>
      </c>
      <c r="T292" s="225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226" t="s">
        <v>193</v>
      </c>
      <c r="AT292" s="226" t="s">
        <v>188</v>
      </c>
      <c r="AU292" s="226" t="s">
        <v>80</v>
      </c>
      <c r="AY292" s="20" t="s">
        <v>185</v>
      </c>
      <c r="BE292" s="227">
        <f>IF(N292="základní",J292,0)</f>
        <v>0</v>
      </c>
      <c r="BF292" s="227">
        <f>IF(N292="snížená",J292,0)</f>
        <v>0</v>
      </c>
      <c r="BG292" s="227">
        <f>IF(N292="zákl. přenesená",J292,0)</f>
        <v>0</v>
      </c>
      <c r="BH292" s="227">
        <f>IF(N292="sníž. přenesená",J292,0)</f>
        <v>0</v>
      </c>
      <c r="BI292" s="227">
        <f>IF(N292="nulová",J292,0)</f>
        <v>0</v>
      </c>
      <c r="BJ292" s="20" t="s">
        <v>80</v>
      </c>
      <c r="BK292" s="227">
        <f>ROUND(I292*H292,2)</f>
        <v>0</v>
      </c>
      <c r="BL292" s="20" t="s">
        <v>193</v>
      </c>
      <c r="BM292" s="226" t="s">
        <v>3853</v>
      </c>
    </row>
    <row r="293" s="2" customFormat="1">
      <c r="A293" s="41"/>
      <c r="B293" s="42"/>
      <c r="C293" s="43"/>
      <c r="D293" s="228" t="s">
        <v>195</v>
      </c>
      <c r="E293" s="43"/>
      <c r="F293" s="229" t="s">
        <v>3852</v>
      </c>
      <c r="G293" s="43"/>
      <c r="H293" s="43"/>
      <c r="I293" s="230"/>
      <c r="J293" s="43"/>
      <c r="K293" s="43"/>
      <c r="L293" s="47"/>
      <c r="M293" s="231"/>
      <c r="N293" s="232"/>
      <c r="O293" s="87"/>
      <c r="P293" s="87"/>
      <c r="Q293" s="87"/>
      <c r="R293" s="87"/>
      <c r="S293" s="87"/>
      <c r="T293" s="88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T293" s="20" t="s">
        <v>195</v>
      </c>
      <c r="AU293" s="20" t="s">
        <v>80</v>
      </c>
    </row>
    <row r="294" s="2" customFormat="1" ht="16.5" customHeight="1">
      <c r="A294" s="41"/>
      <c r="B294" s="42"/>
      <c r="C294" s="215" t="s">
        <v>2223</v>
      </c>
      <c r="D294" s="215" t="s">
        <v>188</v>
      </c>
      <c r="E294" s="216" t="s">
        <v>3854</v>
      </c>
      <c r="F294" s="217" t="s">
        <v>3855</v>
      </c>
      <c r="G294" s="218" t="s">
        <v>234</v>
      </c>
      <c r="H294" s="219">
        <v>1</v>
      </c>
      <c r="I294" s="220"/>
      <c r="J294" s="221">
        <f>ROUND(I294*H294,2)</f>
        <v>0</v>
      </c>
      <c r="K294" s="217" t="s">
        <v>19</v>
      </c>
      <c r="L294" s="47"/>
      <c r="M294" s="222" t="s">
        <v>19</v>
      </c>
      <c r="N294" s="223" t="s">
        <v>44</v>
      </c>
      <c r="O294" s="87"/>
      <c r="P294" s="224">
        <f>O294*H294</f>
        <v>0</v>
      </c>
      <c r="Q294" s="224">
        <v>0</v>
      </c>
      <c r="R294" s="224">
        <f>Q294*H294</f>
        <v>0</v>
      </c>
      <c r="S294" s="224">
        <v>0</v>
      </c>
      <c r="T294" s="225">
        <f>S294*H294</f>
        <v>0</v>
      </c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R294" s="226" t="s">
        <v>193</v>
      </c>
      <c r="AT294" s="226" t="s">
        <v>188</v>
      </c>
      <c r="AU294" s="226" t="s">
        <v>80</v>
      </c>
      <c r="AY294" s="20" t="s">
        <v>185</v>
      </c>
      <c r="BE294" s="227">
        <f>IF(N294="základní",J294,0)</f>
        <v>0</v>
      </c>
      <c r="BF294" s="227">
        <f>IF(N294="snížená",J294,0)</f>
        <v>0</v>
      </c>
      <c r="BG294" s="227">
        <f>IF(N294="zákl. přenesená",J294,0)</f>
        <v>0</v>
      </c>
      <c r="BH294" s="227">
        <f>IF(N294="sníž. přenesená",J294,0)</f>
        <v>0</v>
      </c>
      <c r="BI294" s="227">
        <f>IF(N294="nulová",J294,0)</f>
        <v>0</v>
      </c>
      <c r="BJ294" s="20" t="s">
        <v>80</v>
      </c>
      <c r="BK294" s="227">
        <f>ROUND(I294*H294,2)</f>
        <v>0</v>
      </c>
      <c r="BL294" s="20" t="s">
        <v>193</v>
      </c>
      <c r="BM294" s="226" t="s">
        <v>3856</v>
      </c>
    </row>
    <row r="295" s="2" customFormat="1">
      <c r="A295" s="41"/>
      <c r="B295" s="42"/>
      <c r="C295" s="43"/>
      <c r="D295" s="228" t="s">
        <v>195</v>
      </c>
      <c r="E295" s="43"/>
      <c r="F295" s="229" t="s">
        <v>3855</v>
      </c>
      <c r="G295" s="43"/>
      <c r="H295" s="43"/>
      <c r="I295" s="230"/>
      <c r="J295" s="43"/>
      <c r="K295" s="43"/>
      <c r="L295" s="47"/>
      <c r="M295" s="231"/>
      <c r="N295" s="232"/>
      <c r="O295" s="87"/>
      <c r="P295" s="87"/>
      <c r="Q295" s="87"/>
      <c r="R295" s="87"/>
      <c r="S295" s="87"/>
      <c r="T295" s="88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T295" s="20" t="s">
        <v>195</v>
      </c>
      <c r="AU295" s="20" t="s">
        <v>80</v>
      </c>
    </row>
    <row r="296" s="2" customFormat="1" ht="16.5" customHeight="1">
      <c r="A296" s="41"/>
      <c r="B296" s="42"/>
      <c r="C296" s="215" t="s">
        <v>2227</v>
      </c>
      <c r="D296" s="215" t="s">
        <v>188</v>
      </c>
      <c r="E296" s="216" t="s">
        <v>3857</v>
      </c>
      <c r="F296" s="217" t="s">
        <v>3858</v>
      </c>
      <c r="G296" s="218" t="s">
        <v>234</v>
      </c>
      <c r="H296" s="219">
        <v>2</v>
      </c>
      <c r="I296" s="220"/>
      <c r="J296" s="221">
        <f>ROUND(I296*H296,2)</f>
        <v>0</v>
      </c>
      <c r="K296" s="217" t="s">
        <v>19</v>
      </c>
      <c r="L296" s="47"/>
      <c r="M296" s="222" t="s">
        <v>19</v>
      </c>
      <c r="N296" s="223" t="s">
        <v>44</v>
      </c>
      <c r="O296" s="87"/>
      <c r="P296" s="224">
        <f>O296*H296</f>
        <v>0</v>
      </c>
      <c r="Q296" s="224">
        <v>0</v>
      </c>
      <c r="R296" s="224">
        <f>Q296*H296</f>
        <v>0</v>
      </c>
      <c r="S296" s="224">
        <v>0</v>
      </c>
      <c r="T296" s="225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226" t="s">
        <v>193</v>
      </c>
      <c r="AT296" s="226" t="s">
        <v>188</v>
      </c>
      <c r="AU296" s="226" t="s">
        <v>80</v>
      </c>
      <c r="AY296" s="20" t="s">
        <v>185</v>
      </c>
      <c r="BE296" s="227">
        <f>IF(N296="základní",J296,0)</f>
        <v>0</v>
      </c>
      <c r="BF296" s="227">
        <f>IF(N296="snížená",J296,0)</f>
        <v>0</v>
      </c>
      <c r="BG296" s="227">
        <f>IF(N296="zákl. přenesená",J296,0)</f>
        <v>0</v>
      </c>
      <c r="BH296" s="227">
        <f>IF(N296="sníž. přenesená",J296,0)</f>
        <v>0</v>
      </c>
      <c r="BI296" s="227">
        <f>IF(N296="nulová",J296,0)</f>
        <v>0</v>
      </c>
      <c r="BJ296" s="20" t="s">
        <v>80</v>
      </c>
      <c r="BK296" s="227">
        <f>ROUND(I296*H296,2)</f>
        <v>0</v>
      </c>
      <c r="BL296" s="20" t="s">
        <v>193</v>
      </c>
      <c r="BM296" s="226" t="s">
        <v>3859</v>
      </c>
    </row>
    <row r="297" s="2" customFormat="1">
      <c r="A297" s="41"/>
      <c r="B297" s="42"/>
      <c r="C297" s="43"/>
      <c r="D297" s="228" t="s">
        <v>195</v>
      </c>
      <c r="E297" s="43"/>
      <c r="F297" s="229" t="s">
        <v>3858</v>
      </c>
      <c r="G297" s="43"/>
      <c r="H297" s="43"/>
      <c r="I297" s="230"/>
      <c r="J297" s="43"/>
      <c r="K297" s="43"/>
      <c r="L297" s="47"/>
      <c r="M297" s="231"/>
      <c r="N297" s="232"/>
      <c r="O297" s="87"/>
      <c r="P297" s="87"/>
      <c r="Q297" s="87"/>
      <c r="R297" s="87"/>
      <c r="S297" s="87"/>
      <c r="T297" s="88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T297" s="20" t="s">
        <v>195</v>
      </c>
      <c r="AU297" s="20" t="s">
        <v>80</v>
      </c>
    </row>
    <row r="298" s="2" customFormat="1" ht="16.5" customHeight="1">
      <c r="A298" s="41"/>
      <c r="B298" s="42"/>
      <c r="C298" s="215" t="s">
        <v>2230</v>
      </c>
      <c r="D298" s="215" t="s">
        <v>188</v>
      </c>
      <c r="E298" s="216" t="s">
        <v>3860</v>
      </c>
      <c r="F298" s="217" t="s">
        <v>3861</v>
      </c>
      <c r="G298" s="218" t="s">
        <v>234</v>
      </c>
      <c r="H298" s="219">
        <v>1</v>
      </c>
      <c r="I298" s="220"/>
      <c r="J298" s="221">
        <f>ROUND(I298*H298,2)</f>
        <v>0</v>
      </c>
      <c r="K298" s="217" t="s">
        <v>19</v>
      </c>
      <c r="L298" s="47"/>
      <c r="M298" s="222" t="s">
        <v>19</v>
      </c>
      <c r="N298" s="223" t="s">
        <v>44</v>
      </c>
      <c r="O298" s="87"/>
      <c r="P298" s="224">
        <f>O298*H298</f>
        <v>0</v>
      </c>
      <c r="Q298" s="224">
        <v>0</v>
      </c>
      <c r="R298" s="224">
        <f>Q298*H298</f>
        <v>0</v>
      </c>
      <c r="S298" s="224">
        <v>0</v>
      </c>
      <c r="T298" s="225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226" t="s">
        <v>193</v>
      </c>
      <c r="AT298" s="226" t="s">
        <v>188</v>
      </c>
      <c r="AU298" s="226" t="s">
        <v>80</v>
      </c>
      <c r="AY298" s="20" t="s">
        <v>185</v>
      </c>
      <c r="BE298" s="227">
        <f>IF(N298="základní",J298,0)</f>
        <v>0</v>
      </c>
      <c r="BF298" s="227">
        <f>IF(N298="snížená",J298,0)</f>
        <v>0</v>
      </c>
      <c r="BG298" s="227">
        <f>IF(N298="zákl. přenesená",J298,0)</f>
        <v>0</v>
      </c>
      <c r="BH298" s="227">
        <f>IF(N298="sníž. přenesená",J298,0)</f>
        <v>0</v>
      </c>
      <c r="BI298" s="227">
        <f>IF(N298="nulová",J298,0)</f>
        <v>0</v>
      </c>
      <c r="BJ298" s="20" t="s">
        <v>80</v>
      </c>
      <c r="BK298" s="227">
        <f>ROUND(I298*H298,2)</f>
        <v>0</v>
      </c>
      <c r="BL298" s="20" t="s">
        <v>193</v>
      </c>
      <c r="BM298" s="226" t="s">
        <v>3862</v>
      </c>
    </row>
    <row r="299" s="2" customFormat="1">
      <c r="A299" s="41"/>
      <c r="B299" s="42"/>
      <c r="C299" s="43"/>
      <c r="D299" s="228" t="s">
        <v>195</v>
      </c>
      <c r="E299" s="43"/>
      <c r="F299" s="229" t="s">
        <v>3861</v>
      </c>
      <c r="G299" s="43"/>
      <c r="H299" s="43"/>
      <c r="I299" s="230"/>
      <c r="J299" s="43"/>
      <c r="K299" s="43"/>
      <c r="L299" s="47"/>
      <c r="M299" s="231"/>
      <c r="N299" s="232"/>
      <c r="O299" s="87"/>
      <c r="P299" s="87"/>
      <c r="Q299" s="87"/>
      <c r="R299" s="87"/>
      <c r="S299" s="87"/>
      <c r="T299" s="88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0" t="s">
        <v>195</v>
      </c>
      <c r="AU299" s="20" t="s">
        <v>80</v>
      </c>
    </row>
    <row r="300" s="2" customFormat="1" ht="16.5" customHeight="1">
      <c r="A300" s="41"/>
      <c r="B300" s="42"/>
      <c r="C300" s="215" t="s">
        <v>2235</v>
      </c>
      <c r="D300" s="215" t="s">
        <v>188</v>
      </c>
      <c r="E300" s="216" t="s">
        <v>3863</v>
      </c>
      <c r="F300" s="217" t="s">
        <v>3864</v>
      </c>
      <c r="G300" s="218" t="s">
        <v>3769</v>
      </c>
      <c r="H300" s="219">
        <v>1</v>
      </c>
      <c r="I300" s="220"/>
      <c r="J300" s="221">
        <f>ROUND(I300*H300,2)</f>
        <v>0</v>
      </c>
      <c r="K300" s="217" t="s">
        <v>19</v>
      </c>
      <c r="L300" s="47"/>
      <c r="M300" s="222" t="s">
        <v>19</v>
      </c>
      <c r="N300" s="223" t="s">
        <v>44</v>
      </c>
      <c r="O300" s="87"/>
      <c r="P300" s="224">
        <f>O300*H300</f>
        <v>0</v>
      </c>
      <c r="Q300" s="224">
        <v>0</v>
      </c>
      <c r="R300" s="224">
        <f>Q300*H300</f>
        <v>0</v>
      </c>
      <c r="S300" s="224">
        <v>0</v>
      </c>
      <c r="T300" s="225">
        <f>S300*H300</f>
        <v>0</v>
      </c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R300" s="226" t="s">
        <v>193</v>
      </c>
      <c r="AT300" s="226" t="s">
        <v>188</v>
      </c>
      <c r="AU300" s="226" t="s">
        <v>80</v>
      </c>
      <c r="AY300" s="20" t="s">
        <v>185</v>
      </c>
      <c r="BE300" s="227">
        <f>IF(N300="základní",J300,0)</f>
        <v>0</v>
      </c>
      <c r="BF300" s="227">
        <f>IF(N300="snížená",J300,0)</f>
        <v>0</v>
      </c>
      <c r="BG300" s="227">
        <f>IF(N300="zákl. přenesená",J300,0)</f>
        <v>0</v>
      </c>
      <c r="BH300" s="227">
        <f>IF(N300="sníž. přenesená",J300,0)</f>
        <v>0</v>
      </c>
      <c r="BI300" s="227">
        <f>IF(N300="nulová",J300,0)</f>
        <v>0</v>
      </c>
      <c r="BJ300" s="20" t="s">
        <v>80</v>
      </c>
      <c r="BK300" s="227">
        <f>ROUND(I300*H300,2)</f>
        <v>0</v>
      </c>
      <c r="BL300" s="20" t="s">
        <v>193</v>
      </c>
      <c r="BM300" s="226" t="s">
        <v>3865</v>
      </c>
    </row>
    <row r="301" s="2" customFormat="1">
      <c r="A301" s="41"/>
      <c r="B301" s="42"/>
      <c r="C301" s="43"/>
      <c r="D301" s="228" t="s">
        <v>195</v>
      </c>
      <c r="E301" s="43"/>
      <c r="F301" s="229" t="s">
        <v>3864</v>
      </c>
      <c r="G301" s="43"/>
      <c r="H301" s="43"/>
      <c r="I301" s="230"/>
      <c r="J301" s="43"/>
      <c r="K301" s="43"/>
      <c r="L301" s="47"/>
      <c r="M301" s="231"/>
      <c r="N301" s="232"/>
      <c r="O301" s="87"/>
      <c r="P301" s="87"/>
      <c r="Q301" s="87"/>
      <c r="R301" s="87"/>
      <c r="S301" s="87"/>
      <c r="T301" s="88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T301" s="20" t="s">
        <v>195</v>
      </c>
      <c r="AU301" s="20" t="s">
        <v>80</v>
      </c>
    </row>
    <row r="302" s="2" customFormat="1" ht="21.75" customHeight="1">
      <c r="A302" s="41"/>
      <c r="B302" s="42"/>
      <c r="C302" s="215" t="s">
        <v>2243</v>
      </c>
      <c r="D302" s="215" t="s">
        <v>188</v>
      </c>
      <c r="E302" s="216" t="s">
        <v>3866</v>
      </c>
      <c r="F302" s="217" t="s">
        <v>3867</v>
      </c>
      <c r="G302" s="218" t="s">
        <v>3769</v>
      </c>
      <c r="H302" s="219">
        <v>1</v>
      </c>
      <c r="I302" s="220"/>
      <c r="J302" s="221">
        <f>ROUND(I302*H302,2)</f>
        <v>0</v>
      </c>
      <c r="K302" s="217" t="s">
        <v>19</v>
      </c>
      <c r="L302" s="47"/>
      <c r="M302" s="222" t="s">
        <v>19</v>
      </c>
      <c r="N302" s="223" t="s">
        <v>44</v>
      </c>
      <c r="O302" s="87"/>
      <c r="P302" s="224">
        <f>O302*H302</f>
        <v>0</v>
      </c>
      <c r="Q302" s="224">
        <v>0</v>
      </c>
      <c r="R302" s="224">
        <f>Q302*H302</f>
        <v>0</v>
      </c>
      <c r="S302" s="224">
        <v>0</v>
      </c>
      <c r="T302" s="225">
        <f>S302*H302</f>
        <v>0</v>
      </c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R302" s="226" t="s">
        <v>193</v>
      </c>
      <c r="AT302" s="226" t="s">
        <v>188</v>
      </c>
      <c r="AU302" s="226" t="s">
        <v>80</v>
      </c>
      <c r="AY302" s="20" t="s">
        <v>185</v>
      </c>
      <c r="BE302" s="227">
        <f>IF(N302="základní",J302,0)</f>
        <v>0</v>
      </c>
      <c r="BF302" s="227">
        <f>IF(N302="snížená",J302,0)</f>
        <v>0</v>
      </c>
      <c r="BG302" s="227">
        <f>IF(N302="zákl. přenesená",J302,0)</f>
        <v>0</v>
      </c>
      <c r="BH302" s="227">
        <f>IF(N302="sníž. přenesená",J302,0)</f>
        <v>0</v>
      </c>
      <c r="BI302" s="227">
        <f>IF(N302="nulová",J302,0)</f>
        <v>0</v>
      </c>
      <c r="BJ302" s="20" t="s">
        <v>80</v>
      </c>
      <c r="BK302" s="227">
        <f>ROUND(I302*H302,2)</f>
        <v>0</v>
      </c>
      <c r="BL302" s="20" t="s">
        <v>193</v>
      </c>
      <c r="BM302" s="226" t="s">
        <v>3868</v>
      </c>
    </row>
    <row r="303" s="2" customFormat="1">
      <c r="A303" s="41"/>
      <c r="B303" s="42"/>
      <c r="C303" s="43"/>
      <c r="D303" s="228" t="s">
        <v>195</v>
      </c>
      <c r="E303" s="43"/>
      <c r="F303" s="229" t="s">
        <v>3867</v>
      </c>
      <c r="G303" s="43"/>
      <c r="H303" s="43"/>
      <c r="I303" s="230"/>
      <c r="J303" s="43"/>
      <c r="K303" s="43"/>
      <c r="L303" s="47"/>
      <c r="M303" s="231"/>
      <c r="N303" s="232"/>
      <c r="O303" s="87"/>
      <c r="P303" s="87"/>
      <c r="Q303" s="87"/>
      <c r="R303" s="87"/>
      <c r="S303" s="87"/>
      <c r="T303" s="88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T303" s="20" t="s">
        <v>195</v>
      </c>
      <c r="AU303" s="20" t="s">
        <v>80</v>
      </c>
    </row>
    <row r="304" s="2" customFormat="1" ht="16.5" customHeight="1">
      <c r="A304" s="41"/>
      <c r="B304" s="42"/>
      <c r="C304" s="215" t="s">
        <v>2248</v>
      </c>
      <c r="D304" s="215" t="s">
        <v>188</v>
      </c>
      <c r="E304" s="216" t="s">
        <v>3869</v>
      </c>
      <c r="F304" s="217" t="s">
        <v>3870</v>
      </c>
      <c r="G304" s="218" t="s">
        <v>234</v>
      </c>
      <c r="H304" s="219">
        <v>2</v>
      </c>
      <c r="I304" s="220"/>
      <c r="J304" s="221">
        <f>ROUND(I304*H304,2)</f>
        <v>0</v>
      </c>
      <c r="K304" s="217" t="s">
        <v>19</v>
      </c>
      <c r="L304" s="47"/>
      <c r="M304" s="222" t="s">
        <v>19</v>
      </c>
      <c r="N304" s="223" t="s">
        <v>44</v>
      </c>
      <c r="O304" s="87"/>
      <c r="P304" s="224">
        <f>O304*H304</f>
        <v>0</v>
      </c>
      <c r="Q304" s="224">
        <v>0</v>
      </c>
      <c r="R304" s="224">
        <f>Q304*H304</f>
        <v>0</v>
      </c>
      <c r="S304" s="224">
        <v>0</v>
      </c>
      <c r="T304" s="225">
        <f>S304*H304</f>
        <v>0</v>
      </c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R304" s="226" t="s">
        <v>193</v>
      </c>
      <c r="AT304" s="226" t="s">
        <v>188</v>
      </c>
      <c r="AU304" s="226" t="s">
        <v>80</v>
      </c>
      <c r="AY304" s="20" t="s">
        <v>185</v>
      </c>
      <c r="BE304" s="227">
        <f>IF(N304="základní",J304,0)</f>
        <v>0</v>
      </c>
      <c r="BF304" s="227">
        <f>IF(N304="snížená",J304,0)</f>
        <v>0</v>
      </c>
      <c r="BG304" s="227">
        <f>IF(N304="zákl. přenesená",J304,0)</f>
        <v>0</v>
      </c>
      <c r="BH304" s="227">
        <f>IF(N304="sníž. přenesená",J304,0)</f>
        <v>0</v>
      </c>
      <c r="BI304" s="227">
        <f>IF(N304="nulová",J304,0)</f>
        <v>0</v>
      </c>
      <c r="BJ304" s="20" t="s">
        <v>80</v>
      </c>
      <c r="BK304" s="227">
        <f>ROUND(I304*H304,2)</f>
        <v>0</v>
      </c>
      <c r="BL304" s="20" t="s">
        <v>193</v>
      </c>
      <c r="BM304" s="226" t="s">
        <v>3871</v>
      </c>
    </row>
    <row r="305" s="2" customFormat="1">
      <c r="A305" s="41"/>
      <c r="B305" s="42"/>
      <c r="C305" s="43"/>
      <c r="D305" s="228" t="s">
        <v>195</v>
      </c>
      <c r="E305" s="43"/>
      <c r="F305" s="229" t="s">
        <v>3870</v>
      </c>
      <c r="G305" s="43"/>
      <c r="H305" s="43"/>
      <c r="I305" s="230"/>
      <c r="J305" s="43"/>
      <c r="K305" s="43"/>
      <c r="L305" s="47"/>
      <c r="M305" s="231"/>
      <c r="N305" s="232"/>
      <c r="O305" s="87"/>
      <c r="P305" s="87"/>
      <c r="Q305" s="87"/>
      <c r="R305" s="87"/>
      <c r="S305" s="87"/>
      <c r="T305" s="88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T305" s="20" t="s">
        <v>195</v>
      </c>
      <c r="AU305" s="20" t="s">
        <v>80</v>
      </c>
    </row>
    <row r="306" s="2" customFormat="1" ht="16.5" customHeight="1">
      <c r="A306" s="41"/>
      <c r="B306" s="42"/>
      <c r="C306" s="215" t="s">
        <v>2259</v>
      </c>
      <c r="D306" s="215" t="s">
        <v>188</v>
      </c>
      <c r="E306" s="216" t="s">
        <v>3872</v>
      </c>
      <c r="F306" s="217" t="s">
        <v>3873</v>
      </c>
      <c r="G306" s="218" t="s">
        <v>234</v>
      </c>
      <c r="H306" s="219">
        <v>1</v>
      </c>
      <c r="I306" s="220"/>
      <c r="J306" s="221">
        <f>ROUND(I306*H306,2)</f>
        <v>0</v>
      </c>
      <c r="K306" s="217" t="s">
        <v>19</v>
      </c>
      <c r="L306" s="47"/>
      <c r="M306" s="222" t="s">
        <v>19</v>
      </c>
      <c r="N306" s="223" t="s">
        <v>44</v>
      </c>
      <c r="O306" s="87"/>
      <c r="P306" s="224">
        <f>O306*H306</f>
        <v>0</v>
      </c>
      <c r="Q306" s="224">
        <v>0</v>
      </c>
      <c r="R306" s="224">
        <f>Q306*H306</f>
        <v>0</v>
      </c>
      <c r="S306" s="224">
        <v>0</v>
      </c>
      <c r="T306" s="225">
        <f>S306*H306</f>
        <v>0</v>
      </c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R306" s="226" t="s">
        <v>193</v>
      </c>
      <c r="AT306" s="226" t="s">
        <v>188</v>
      </c>
      <c r="AU306" s="226" t="s">
        <v>80</v>
      </c>
      <c r="AY306" s="20" t="s">
        <v>185</v>
      </c>
      <c r="BE306" s="227">
        <f>IF(N306="základní",J306,0)</f>
        <v>0</v>
      </c>
      <c r="BF306" s="227">
        <f>IF(N306="snížená",J306,0)</f>
        <v>0</v>
      </c>
      <c r="BG306" s="227">
        <f>IF(N306="zákl. přenesená",J306,0)</f>
        <v>0</v>
      </c>
      <c r="BH306" s="227">
        <f>IF(N306="sníž. přenesená",J306,0)</f>
        <v>0</v>
      </c>
      <c r="BI306" s="227">
        <f>IF(N306="nulová",J306,0)</f>
        <v>0</v>
      </c>
      <c r="BJ306" s="20" t="s">
        <v>80</v>
      </c>
      <c r="BK306" s="227">
        <f>ROUND(I306*H306,2)</f>
        <v>0</v>
      </c>
      <c r="BL306" s="20" t="s">
        <v>193</v>
      </c>
      <c r="BM306" s="226" t="s">
        <v>3874</v>
      </c>
    </row>
    <row r="307" s="2" customFormat="1">
      <c r="A307" s="41"/>
      <c r="B307" s="42"/>
      <c r="C307" s="43"/>
      <c r="D307" s="228" t="s">
        <v>195</v>
      </c>
      <c r="E307" s="43"/>
      <c r="F307" s="229" t="s">
        <v>3873</v>
      </c>
      <c r="G307" s="43"/>
      <c r="H307" s="43"/>
      <c r="I307" s="230"/>
      <c r="J307" s="43"/>
      <c r="K307" s="43"/>
      <c r="L307" s="47"/>
      <c r="M307" s="231"/>
      <c r="N307" s="232"/>
      <c r="O307" s="87"/>
      <c r="P307" s="87"/>
      <c r="Q307" s="87"/>
      <c r="R307" s="87"/>
      <c r="S307" s="87"/>
      <c r="T307" s="88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T307" s="20" t="s">
        <v>195</v>
      </c>
      <c r="AU307" s="20" t="s">
        <v>80</v>
      </c>
    </row>
    <row r="308" s="2" customFormat="1" ht="16.5" customHeight="1">
      <c r="A308" s="41"/>
      <c r="B308" s="42"/>
      <c r="C308" s="215" t="s">
        <v>2264</v>
      </c>
      <c r="D308" s="215" t="s">
        <v>188</v>
      </c>
      <c r="E308" s="216" t="s">
        <v>3875</v>
      </c>
      <c r="F308" s="217" t="s">
        <v>3876</v>
      </c>
      <c r="G308" s="218" t="s">
        <v>234</v>
      </c>
      <c r="H308" s="219">
        <v>1</v>
      </c>
      <c r="I308" s="220"/>
      <c r="J308" s="221">
        <f>ROUND(I308*H308,2)</f>
        <v>0</v>
      </c>
      <c r="K308" s="217" t="s">
        <v>19</v>
      </c>
      <c r="L308" s="47"/>
      <c r="M308" s="222" t="s">
        <v>19</v>
      </c>
      <c r="N308" s="223" t="s">
        <v>44</v>
      </c>
      <c r="O308" s="87"/>
      <c r="P308" s="224">
        <f>O308*H308</f>
        <v>0</v>
      </c>
      <c r="Q308" s="224">
        <v>0</v>
      </c>
      <c r="R308" s="224">
        <f>Q308*H308</f>
        <v>0</v>
      </c>
      <c r="S308" s="224">
        <v>0</v>
      </c>
      <c r="T308" s="225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226" t="s">
        <v>193</v>
      </c>
      <c r="AT308" s="226" t="s">
        <v>188</v>
      </c>
      <c r="AU308" s="226" t="s">
        <v>80</v>
      </c>
      <c r="AY308" s="20" t="s">
        <v>185</v>
      </c>
      <c r="BE308" s="227">
        <f>IF(N308="základní",J308,0)</f>
        <v>0</v>
      </c>
      <c r="BF308" s="227">
        <f>IF(N308="snížená",J308,0)</f>
        <v>0</v>
      </c>
      <c r="BG308" s="227">
        <f>IF(N308="zákl. přenesená",J308,0)</f>
        <v>0</v>
      </c>
      <c r="BH308" s="227">
        <f>IF(N308="sníž. přenesená",J308,0)</f>
        <v>0</v>
      </c>
      <c r="BI308" s="227">
        <f>IF(N308="nulová",J308,0)</f>
        <v>0</v>
      </c>
      <c r="BJ308" s="20" t="s">
        <v>80</v>
      </c>
      <c r="BK308" s="227">
        <f>ROUND(I308*H308,2)</f>
        <v>0</v>
      </c>
      <c r="BL308" s="20" t="s">
        <v>193</v>
      </c>
      <c r="BM308" s="226" t="s">
        <v>3877</v>
      </c>
    </row>
    <row r="309" s="2" customFormat="1">
      <c r="A309" s="41"/>
      <c r="B309" s="42"/>
      <c r="C309" s="43"/>
      <c r="D309" s="228" t="s">
        <v>195</v>
      </c>
      <c r="E309" s="43"/>
      <c r="F309" s="229" t="s">
        <v>3876</v>
      </c>
      <c r="G309" s="43"/>
      <c r="H309" s="43"/>
      <c r="I309" s="230"/>
      <c r="J309" s="43"/>
      <c r="K309" s="43"/>
      <c r="L309" s="47"/>
      <c r="M309" s="231"/>
      <c r="N309" s="232"/>
      <c r="O309" s="87"/>
      <c r="P309" s="87"/>
      <c r="Q309" s="87"/>
      <c r="R309" s="87"/>
      <c r="S309" s="87"/>
      <c r="T309" s="88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T309" s="20" t="s">
        <v>195</v>
      </c>
      <c r="AU309" s="20" t="s">
        <v>80</v>
      </c>
    </row>
    <row r="310" s="2" customFormat="1" ht="16.5" customHeight="1">
      <c r="A310" s="41"/>
      <c r="B310" s="42"/>
      <c r="C310" s="215" t="s">
        <v>2269</v>
      </c>
      <c r="D310" s="215" t="s">
        <v>188</v>
      </c>
      <c r="E310" s="216" t="s">
        <v>3878</v>
      </c>
      <c r="F310" s="217" t="s">
        <v>3879</v>
      </c>
      <c r="G310" s="218" t="s">
        <v>234</v>
      </c>
      <c r="H310" s="219">
        <v>1</v>
      </c>
      <c r="I310" s="220"/>
      <c r="J310" s="221">
        <f>ROUND(I310*H310,2)</f>
        <v>0</v>
      </c>
      <c r="K310" s="217" t="s">
        <v>19</v>
      </c>
      <c r="L310" s="47"/>
      <c r="M310" s="222" t="s">
        <v>19</v>
      </c>
      <c r="N310" s="223" t="s">
        <v>44</v>
      </c>
      <c r="O310" s="87"/>
      <c r="P310" s="224">
        <f>O310*H310</f>
        <v>0</v>
      </c>
      <c r="Q310" s="224">
        <v>0</v>
      </c>
      <c r="R310" s="224">
        <f>Q310*H310</f>
        <v>0</v>
      </c>
      <c r="S310" s="224">
        <v>0</v>
      </c>
      <c r="T310" s="225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226" t="s">
        <v>193</v>
      </c>
      <c r="AT310" s="226" t="s">
        <v>188</v>
      </c>
      <c r="AU310" s="226" t="s">
        <v>80</v>
      </c>
      <c r="AY310" s="20" t="s">
        <v>185</v>
      </c>
      <c r="BE310" s="227">
        <f>IF(N310="základní",J310,0)</f>
        <v>0</v>
      </c>
      <c r="BF310" s="227">
        <f>IF(N310="snížená",J310,0)</f>
        <v>0</v>
      </c>
      <c r="BG310" s="227">
        <f>IF(N310="zákl. přenesená",J310,0)</f>
        <v>0</v>
      </c>
      <c r="BH310" s="227">
        <f>IF(N310="sníž. přenesená",J310,0)</f>
        <v>0</v>
      </c>
      <c r="BI310" s="227">
        <f>IF(N310="nulová",J310,0)</f>
        <v>0</v>
      </c>
      <c r="BJ310" s="20" t="s">
        <v>80</v>
      </c>
      <c r="BK310" s="227">
        <f>ROUND(I310*H310,2)</f>
        <v>0</v>
      </c>
      <c r="BL310" s="20" t="s">
        <v>193</v>
      </c>
      <c r="BM310" s="226" t="s">
        <v>3880</v>
      </c>
    </row>
    <row r="311" s="2" customFormat="1">
      <c r="A311" s="41"/>
      <c r="B311" s="42"/>
      <c r="C311" s="43"/>
      <c r="D311" s="228" t="s">
        <v>195</v>
      </c>
      <c r="E311" s="43"/>
      <c r="F311" s="229" t="s">
        <v>3879</v>
      </c>
      <c r="G311" s="43"/>
      <c r="H311" s="43"/>
      <c r="I311" s="230"/>
      <c r="J311" s="43"/>
      <c r="K311" s="43"/>
      <c r="L311" s="47"/>
      <c r="M311" s="231"/>
      <c r="N311" s="232"/>
      <c r="O311" s="87"/>
      <c r="P311" s="87"/>
      <c r="Q311" s="87"/>
      <c r="R311" s="87"/>
      <c r="S311" s="87"/>
      <c r="T311" s="88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0" t="s">
        <v>195</v>
      </c>
      <c r="AU311" s="20" t="s">
        <v>80</v>
      </c>
    </row>
    <row r="312" s="2" customFormat="1" ht="24.15" customHeight="1">
      <c r="A312" s="41"/>
      <c r="B312" s="42"/>
      <c r="C312" s="215" t="s">
        <v>2277</v>
      </c>
      <c r="D312" s="215" t="s">
        <v>188</v>
      </c>
      <c r="E312" s="216" t="s">
        <v>3881</v>
      </c>
      <c r="F312" s="217" t="s">
        <v>3882</v>
      </c>
      <c r="G312" s="218" t="s">
        <v>234</v>
      </c>
      <c r="H312" s="219">
        <v>1</v>
      </c>
      <c r="I312" s="220"/>
      <c r="J312" s="221">
        <f>ROUND(I312*H312,2)</f>
        <v>0</v>
      </c>
      <c r="K312" s="217" t="s">
        <v>19</v>
      </c>
      <c r="L312" s="47"/>
      <c r="M312" s="222" t="s">
        <v>19</v>
      </c>
      <c r="N312" s="223" t="s">
        <v>44</v>
      </c>
      <c r="O312" s="87"/>
      <c r="P312" s="224">
        <f>O312*H312</f>
        <v>0</v>
      </c>
      <c r="Q312" s="224">
        <v>0</v>
      </c>
      <c r="R312" s="224">
        <f>Q312*H312</f>
        <v>0</v>
      </c>
      <c r="S312" s="224">
        <v>0</v>
      </c>
      <c r="T312" s="225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226" t="s">
        <v>193</v>
      </c>
      <c r="AT312" s="226" t="s">
        <v>188</v>
      </c>
      <c r="AU312" s="226" t="s">
        <v>80</v>
      </c>
      <c r="AY312" s="20" t="s">
        <v>185</v>
      </c>
      <c r="BE312" s="227">
        <f>IF(N312="základní",J312,0)</f>
        <v>0</v>
      </c>
      <c r="BF312" s="227">
        <f>IF(N312="snížená",J312,0)</f>
        <v>0</v>
      </c>
      <c r="BG312" s="227">
        <f>IF(N312="zákl. přenesená",J312,0)</f>
        <v>0</v>
      </c>
      <c r="BH312" s="227">
        <f>IF(N312="sníž. přenesená",J312,0)</f>
        <v>0</v>
      </c>
      <c r="BI312" s="227">
        <f>IF(N312="nulová",J312,0)</f>
        <v>0</v>
      </c>
      <c r="BJ312" s="20" t="s">
        <v>80</v>
      </c>
      <c r="BK312" s="227">
        <f>ROUND(I312*H312,2)</f>
        <v>0</v>
      </c>
      <c r="BL312" s="20" t="s">
        <v>193</v>
      </c>
      <c r="BM312" s="226" t="s">
        <v>3883</v>
      </c>
    </row>
    <row r="313" s="2" customFormat="1">
      <c r="A313" s="41"/>
      <c r="B313" s="42"/>
      <c r="C313" s="43"/>
      <c r="D313" s="228" t="s">
        <v>195</v>
      </c>
      <c r="E313" s="43"/>
      <c r="F313" s="229" t="s">
        <v>3882</v>
      </c>
      <c r="G313" s="43"/>
      <c r="H313" s="43"/>
      <c r="I313" s="230"/>
      <c r="J313" s="43"/>
      <c r="K313" s="43"/>
      <c r="L313" s="47"/>
      <c r="M313" s="231"/>
      <c r="N313" s="232"/>
      <c r="O313" s="87"/>
      <c r="P313" s="87"/>
      <c r="Q313" s="87"/>
      <c r="R313" s="87"/>
      <c r="S313" s="87"/>
      <c r="T313" s="88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T313" s="20" t="s">
        <v>195</v>
      </c>
      <c r="AU313" s="20" t="s">
        <v>80</v>
      </c>
    </row>
    <row r="314" s="2" customFormat="1" ht="16.5" customHeight="1">
      <c r="A314" s="41"/>
      <c r="B314" s="42"/>
      <c r="C314" s="215" t="s">
        <v>2282</v>
      </c>
      <c r="D314" s="215" t="s">
        <v>188</v>
      </c>
      <c r="E314" s="216" t="s">
        <v>3884</v>
      </c>
      <c r="F314" s="217" t="s">
        <v>3885</v>
      </c>
      <c r="G314" s="218" t="s">
        <v>1423</v>
      </c>
      <c r="H314" s="219">
        <v>20</v>
      </c>
      <c r="I314" s="220"/>
      <c r="J314" s="221">
        <f>ROUND(I314*H314,2)</f>
        <v>0</v>
      </c>
      <c r="K314" s="217" t="s">
        <v>19</v>
      </c>
      <c r="L314" s="47"/>
      <c r="M314" s="222" t="s">
        <v>19</v>
      </c>
      <c r="N314" s="223" t="s">
        <v>44</v>
      </c>
      <c r="O314" s="87"/>
      <c r="P314" s="224">
        <f>O314*H314</f>
        <v>0</v>
      </c>
      <c r="Q314" s="224">
        <v>0</v>
      </c>
      <c r="R314" s="224">
        <f>Q314*H314</f>
        <v>0</v>
      </c>
      <c r="S314" s="224">
        <v>0</v>
      </c>
      <c r="T314" s="225">
        <f>S314*H314</f>
        <v>0</v>
      </c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R314" s="226" t="s">
        <v>193</v>
      </c>
      <c r="AT314" s="226" t="s">
        <v>188</v>
      </c>
      <c r="AU314" s="226" t="s">
        <v>80</v>
      </c>
      <c r="AY314" s="20" t="s">
        <v>185</v>
      </c>
      <c r="BE314" s="227">
        <f>IF(N314="základní",J314,0)</f>
        <v>0</v>
      </c>
      <c r="BF314" s="227">
        <f>IF(N314="snížená",J314,0)</f>
        <v>0</v>
      </c>
      <c r="BG314" s="227">
        <f>IF(N314="zákl. přenesená",J314,0)</f>
        <v>0</v>
      </c>
      <c r="BH314" s="227">
        <f>IF(N314="sníž. přenesená",J314,0)</f>
        <v>0</v>
      </c>
      <c r="BI314" s="227">
        <f>IF(N314="nulová",J314,0)</f>
        <v>0</v>
      </c>
      <c r="BJ314" s="20" t="s">
        <v>80</v>
      </c>
      <c r="BK314" s="227">
        <f>ROUND(I314*H314,2)</f>
        <v>0</v>
      </c>
      <c r="BL314" s="20" t="s">
        <v>193</v>
      </c>
      <c r="BM314" s="226" t="s">
        <v>3886</v>
      </c>
    </row>
    <row r="315" s="2" customFormat="1">
      <c r="A315" s="41"/>
      <c r="B315" s="42"/>
      <c r="C315" s="43"/>
      <c r="D315" s="228" t="s">
        <v>195</v>
      </c>
      <c r="E315" s="43"/>
      <c r="F315" s="229" t="s">
        <v>3885</v>
      </c>
      <c r="G315" s="43"/>
      <c r="H315" s="43"/>
      <c r="I315" s="230"/>
      <c r="J315" s="43"/>
      <c r="K315" s="43"/>
      <c r="L315" s="47"/>
      <c r="M315" s="231"/>
      <c r="N315" s="232"/>
      <c r="O315" s="87"/>
      <c r="P315" s="87"/>
      <c r="Q315" s="87"/>
      <c r="R315" s="87"/>
      <c r="S315" s="87"/>
      <c r="T315" s="88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T315" s="20" t="s">
        <v>195</v>
      </c>
      <c r="AU315" s="20" t="s">
        <v>80</v>
      </c>
    </row>
    <row r="316" s="2" customFormat="1" ht="16.5" customHeight="1">
      <c r="A316" s="41"/>
      <c r="B316" s="42"/>
      <c r="C316" s="215" t="s">
        <v>2290</v>
      </c>
      <c r="D316" s="215" t="s">
        <v>188</v>
      </c>
      <c r="E316" s="216" t="s">
        <v>3887</v>
      </c>
      <c r="F316" s="217" t="s">
        <v>3888</v>
      </c>
      <c r="G316" s="218" t="s">
        <v>234</v>
      </c>
      <c r="H316" s="219">
        <v>1</v>
      </c>
      <c r="I316" s="220"/>
      <c r="J316" s="221">
        <f>ROUND(I316*H316,2)</f>
        <v>0</v>
      </c>
      <c r="K316" s="217" t="s">
        <v>19</v>
      </c>
      <c r="L316" s="47"/>
      <c r="M316" s="222" t="s">
        <v>19</v>
      </c>
      <c r="N316" s="223" t="s">
        <v>44</v>
      </c>
      <c r="O316" s="87"/>
      <c r="P316" s="224">
        <f>O316*H316</f>
        <v>0</v>
      </c>
      <c r="Q316" s="224">
        <v>0</v>
      </c>
      <c r="R316" s="224">
        <f>Q316*H316</f>
        <v>0</v>
      </c>
      <c r="S316" s="224">
        <v>0</v>
      </c>
      <c r="T316" s="225">
        <f>S316*H316</f>
        <v>0</v>
      </c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R316" s="226" t="s">
        <v>193</v>
      </c>
      <c r="AT316" s="226" t="s">
        <v>188</v>
      </c>
      <c r="AU316" s="226" t="s">
        <v>80</v>
      </c>
      <c r="AY316" s="20" t="s">
        <v>185</v>
      </c>
      <c r="BE316" s="227">
        <f>IF(N316="základní",J316,0)</f>
        <v>0</v>
      </c>
      <c r="BF316" s="227">
        <f>IF(N316="snížená",J316,0)</f>
        <v>0</v>
      </c>
      <c r="BG316" s="227">
        <f>IF(N316="zákl. přenesená",J316,0)</f>
        <v>0</v>
      </c>
      <c r="BH316" s="227">
        <f>IF(N316="sníž. přenesená",J316,0)</f>
        <v>0</v>
      </c>
      <c r="BI316" s="227">
        <f>IF(N316="nulová",J316,0)</f>
        <v>0</v>
      </c>
      <c r="BJ316" s="20" t="s">
        <v>80</v>
      </c>
      <c r="BK316" s="227">
        <f>ROUND(I316*H316,2)</f>
        <v>0</v>
      </c>
      <c r="BL316" s="20" t="s">
        <v>193</v>
      </c>
      <c r="BM316" s="226" t="s">
        <v>3889</v>
      </c>
    </row>
    <row r="317" s="2" customFormat="1">
      <c r="A317" s="41"/>
      <c r="B317" s="42"/>
      <c r="C317" s="43"/>
      <c r="D317" s="228" t="s">
        <v>195</v>
      </c>
      <c r="E317" s="43"/>
      <c r="F317" s="229" t="s">
        <v>3888</v>
      </c>
      <c r="G317" s="43"/>
      <c r="H317" s="43"/>
      <c r="I317" s="230"/>
      <c r="J317" s="43"/>
      <c r="K317" s="43"/>
      <c r="L317" s="47"/>
      <c r="M317" s="231"/>
      <c r="N317" s="232"/>
      <c r="O317" s="87"/>
      <c r="P317" s="87"/>
      <c r="Q317" s="87"/>
      <c r="R317" s="87"/>
      <c r="S317" s="87"/>
      <c r="T317" s="88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T317" s="20" t="s">
        <v>195</v>
      </c>
      <c r="AU317" s="20" t="s">
        <v>80</v>
      </c>
    </row>
    <row r="318" s="2" customFormat="1" ht="16.5" customHeight="1">
      <c r="A318" s="41"/>
      <c r="B318" s="42"/>
      <c r="C318" s="215" t="s">
        <v>2295</v>
      </c>
      <c r="D318" s="215" t="s">
        <v>188</v>
      </c>
      <c r="E318" s="216" t="s">
        <v>3890</v>
      </c>
      <c r="F318" s="217" t="s">
        <v>3891</v>
      </c>
      <c r="G318" s="218" t="s">
        <v>234</v>
      </c>
      <c r="H318" s="219">
        <v>1</v>
      </c>
      <c r="I318" s="220"/>
      <c r="J318" s="221">
        <f>ROUND(I318*H318,2)</f>
        <v>0</v>
      </c>
      <c r="K318" s="217" t="s">
        <v>19</v>
      </c>
      <c r="L318" s="47"/>
      <c r="M318" s="222" t="s">
        <v>19</v>
      </c>
      <c r="N318" s="223" t="s">
        <v>44</v>
      </c>
      <c r="O318" s="87"/>
      <c r="P318" s="224">
        <f>O318*H318</f>
        <v>0</v>
      </c>
      <c r="Q318" s="224">
        <v>0</v>
      </c>
      <c r="R318" s="224">
        <f>Q318*H318</f>
        <v>0</v>
      </c>
      <c r="S318" s="224">
        <v>0</v>
      </c>
      <c r="T318" s="225">
        <f>S318*H318</f>
        <v>0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226" t="s">
        <v>193</v>
      </c>
      <c r="AT318" s="226" t="s">
        <v>188</v>
      </c>
      <c r="AU318" s="226" t="s">
        <v>80</v>
      </c>
      <c r="AY318" s="20" t="s">
        <v>185</v>
      </c>
      <c r="BE318" s="227">
        <f>IF(N318="základní",J318,0)</f>
        <v>0</v>
      </c>
      <c r="BF318" s="227">
        <f>IF(N318="snížená",J318,0)</f>
        <v>0</v>
      </c>
      <c r="BG318" s="227">
        <f>IF(N318="zákl. přenesená",J318,0)</f>
        <v>0</v>
      </c>
      <c r="BH318" s="227">
        <f>IF(N318="sníž. přenesená",J318,0)</f>
        <v>0</v>
      </c>
      <c r="BI318" s="227">
        <f>IF(N318="nulová",J318,0)</f>
        <v>0</v>
      </c>
      <c r="BJ318" s="20" t="s">
        <v>80</v>
      </c>
      <c r="BK318" s="227">
        <f>ROUND(I318*H318,2)</f>
        <v>0</v>
      </c>
      <c r="BL318" s="20" t="s">
        <v>193</v>
      </c>
      <c r="BM318" s="226" t="s">
        <v>3892</v>
      </c>
    </row>
    <row r="319" s="2" customFormat="1">
      <c r="A319" s="41"/>
      <c r="B319" s="42"/>
      <c r="C319" s="43"/>
      <c r="D319" s="228" t="s">
        <v>195</v>
      </c>
      <c r="E319" s="43"/>
      <c r="F319" s="229" t="s">
        <v>3891</v>
      </c>
      <c r="G319" s="43"/>
      <c r="H319" s="43"/>
      <c r="I319" s="230"/>
      <c r="J319" s="43"/>
      <c r="K319" s="43"/>
      <c r="L319" s="47"/>
      <c r="M319" s="231"/>
      <c r="N319" s="232"/>
      <c r="O319" s="87"/>
      <c r="P319" s="87"/>
      <c r="Q319" s="87"/>
      <c r="R319" s="87"/>
      <c r="S319" s="87"/>
      <c r="T319" s="88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T319" s="20" t="s">
        <v>195</v>
      </c>
      <c r="AU319" s="20" t="s">
        <v>80</v>
      </c>
    </row>
    <row r="320" s="2" customFormat="1" ht="16.5" customHeight="1">
      <c r="A320" s="41"/>
      <c r="B320" s="42"/>
      <c r="C320" s="215" t="s">
        <v>2297</v>
      </c>
      <c r="D320" s="215" t="s">
        <v>188</v>
      </c>
      <c r="E320" s="216" t="s">
        <v>3893</v>
      </c>
      <c r="F320" s="217" t="s">
        <v>3894</v>
      </c>
      <c r="G320" s="218" t="s">
        <v>234</v>
      </c>
      <c r="H320" s="219">
        <v>1</v>
      </c>
      <c r="I320" s="220"/>
      <c r="J320" s="221">
        <f>ROUND(I320*H320,2)</f>
        <v>0</v>
      </c>
      <c r="K320" s="217" t="s">
        <v>19</v>
      </c>
      <c r="L320" s="47"/>
      <c r="M320" s="222" t="s">
        <v>19</v>
      </c>
      <c r="N320" s="223" t="s">
        <v>44</v>
      </c>
      <c r="O320" s="87"/>
      <c r="P320" s="224">
        <f>O320*H320</f>
        <v>0</v>
      </c>
      <c r="Q320" s="224">
        <v>0</v>
      </c>
      <c r="R320" s="224">
        <f>Q320*H320</f>
        <v>0</v>
      </c>
      <c r="S320" s="224">
        <v>0</v>
      </c>
      <c r="T320" s="225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226" t="s">
        <v>193</v>
      </c>
      <c r="AT320" s="226" t="s">
        <v>188</v>
      </c>
      <c r="AU320" s="226" t="s">
        <v>80</v>
      </c>
      <c r="AY320" s="20" t="s">
        <v>185</v>
      </c>
      <c r="BE320" s="227">
        <f>IF(N320="základní",J320,0)</f>
        <v>0</v>
      </c>
      <c r="BF320" s="227">
        <f>IF(N320="snížená",J320,0)</f>
        <v>0</v>
      </c>
      <c r="BG320" s="227">
        <f>IF(N320="zákl. přenesená",J320,0)</f>
        <v>0</v>
      </c>
      <c r="BH320" s="227">
        <f>IF(N320="sníž. přenesená",J320,0)</f>
        <v>0</v>
      </c>
      <c r="BI320" s="227">
        <f>IF(N320="nulová",J320,0)</f>
        <v>0</v>
      </c>
      <c r="BJ320" s="20" t="s">
        <v>80</v>
      </c>
      <c r="BK320" s="227">
        <f>ROUND(I320*H320,2)</f>
        <v>0</v>
      </c>
      <c r="BL320" s="20" t="s">
        <v>193</v>
      </c>
      <c r="BM320" s="226" t="s">
        <v>3895</v>
      </c>
    </row>
    <row r="321" s="2" customFormat="1">
      <c r="A321" s="41"/>
      <c r="B321" s="42"/>
      <c r="C321" s="43"/>
      <c r="D321" s="228" t="s">
        <v>195</v>
      </c>
      <c r="E321" s="43"/>
      <c r="F321" s="229" t="s">
        <v>3894</v>
      </c>
      <c r="G321" s="43"/>
      <c r="H321" s="43"/>
      <c r="I321" s="230"/>
      <c r="J321" s="43"/>
      <c r="K321" s="43"/>
      <c r="L321" s="47"/>
      <c r="M321" s="231"/>
      <c r="N321" s="232"/>
      <c r="O321" s="87"/>
      <c r="P321" s="87"/>
      <c r="Q321" s="87"/>
      <c r="R321" s="87"/>
      <c r="S321" s="87"/>
      <c r="T321" s="88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0" t="s">
        <v>195</v>
      </c>
      <c r="AU321" s="20" t="s">
        <v>80</v>
      </c>
    </row>
    <row r="322" s="2" customFormat="1" ht="16.5" customHeight="1">
      <c r="A322" s="41"/>
      <c r="B322" s="42"/>
      <c r="C322" s="215" t="s">
        <v>2308</v>
      </c>
      <c r="D322" s="215" t="s">
        <v>188</v>
      </c>
      <c r="E322" s="216" t="s">
        <v>3896</v>
      </c>
      <c r="F322" s="217" t="s">
        <v>3897</v>
      </c>
      <c r="G322" s="218" t="s">
        <v>234</v>
      </c>
      <c r="H322" s="219">
        <v>1</v>
      </c>
      <c r="I322" s="220"/>
      <c r="J322" s="221">
        <f>ROUND(I322*H322,2)</f>
        <v>0</v>
      </c>
      <c r="K322" s="217" t="s">
        <v>19</v>
      </c>
      <c r="L322" s="47"/>
      <c r="M322" s="222" t="s">
        <v>19</v>
      </c>
      <c r="N322" s="223" t="s">
        <v>44</v>
      </c>
      <c r="O322" s="87"/>
      <c r="P322" s="224">
        <f>O322*H322</f>
        <v>0</v>
      </c>
      <c r="Q322" s="224">
        <v>0</v>
      </c>
      <c r="R322" s="224">
        <f>Q322*H322</f>
        <v>0</v>
      </c>
      <c r="S322" s="224">
        <v>0</v>
      </c>
      <c r="T322" s="225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226" t="s">
        <v>193</v>
      </c>
      <c r="AT322" s="226" t="s">
        <v>188</v>
      </c>
      <c r="AU322" s="226" t="s">
        <v>80</v>
      </c>
      <c r="AY322" s="20" t="s">
        <v>185</v>
      </c>
      <c r="BE322" s="227">
        <f>IF(N322="základní",J322,0)</f>
        <v>0</v>
      </c>
      <c r="BF322" s="227">
        <f>IF(N322="snížená",J322,0)</f>
        <v>0</v>
      </c>
      <c r="BG322" s="227">
        <f>IF(N322="zákl. přenesená",J322,0)</f>
        <v>0</v>
      </c>
      <c r="BH322" s="227">
        <f>IF(N322="sníž. přenesená",J322,0)</f>
        <v>0</v>
      </c>
      <c r="BI322" s="227">
        <f>IF(N322="nulová",J322,0)</f>
        <v>0</v>
      </c>
      <c r="BJ322" s="20" t="s">
        <v>80</v>
      </c>
      <c r="BK322" s="227">
        <f>ROUND(I322*H322,2)</f>
        <v>0</v>
      </c>
      <c r="BL322" s="20" t="s">
        <v>193</v>
      </c>
      <c r="BM322" s="226" t="s">
        <v>3898</v>
      </c>
    </row>
    <row r="323" s="2" customFormat="1">
      <c r="A323" s="41"/>
      <c r="B323" s="42"/>
      <c r="C323" s="43"/>
      <c r="D323" s="228" t="s">
        <v>195</v>
      </c>
      <c r="E323" s="43"/>
      <c r="F323" s="229" t="s">
        <v>3897</v>
      </c>
      <c r="G323" s="43"/>
      <c r="H323" s="43"/>
      <c r="I323" s="230"/>
      <c r="J323" s="43"/>
      <c r="K323" s="43"/>
      <c r="L323" s="47"/>
      <c r="M323" s="231"/>
      <c r="N323" s="232"/>
      <c r="O323" s="87"/>
      <c r="P323" s="87"/>
      <c r="Q323" s="87"/>
      <c r="R323" s="87"/>
      <c r="S323" s="87"/>
      <c r="T323" s="88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0" t="s">
        <v>195</v>
      </c>
      <c r="AU323" s="20" t="s">
        <v>80</v>
      </c>
    </row>
    <row r="324" s="2" customFormat="1" ht="16.5" customHeight="1">
      <c r="A324" s="41"/>
      <c r="B324" s="42"/>
      <c r="C324" s="215" t="s">
        <v>2317</v>
      </c>
      <c r="D324" s="215" t="s">
        <v>188</v>
      </c>
      <c r="E324" s="216" t="s">
        <v>3899</v>
      </c>
      <c r="F324" s="217" t="s">
        <v>3900</v>
      </c>
      <c r="G324" s="218" t="s">
        <v>234</v>
      </c>
      <c r="H324" s="219">
        <v>1</v>
      </c>
      <c r="I324" s="220"/>
      <c r="J324" s="221">
        <f>ROUND(I324*H324,2)</f>
        <v>0</v>
      </c>
      <c r="K324" s="217" t="s">
        <v>19</v>
      </c>
      <c r="L324" s="47"/>
      <c r="M324" s="222" t="s">
        <v>19</v>
      </c>
      <c r="N324" s="223" t="s">
        <v>44</v>
      </c>
      <c r="O324" s="87"/>
      <c r="P324" s="224">
        <f>O324*H324</f>
        <v>0</v>
      </c>
      <c r="Q324" s="224">
        <v>0</v>
      </c>
      <c r="R324" s="224">
        <f>Q324*H324</f>
        <v>0</v>
      </c>
      <c r="S324" s="224">
        <v>0</v>
      </c>
      <c r="T324" s="225">
        <f>S324*H324</f>
        <v>0</v>
      </c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R324" s="226" t="s">
        <v>193</v>
      </c>
      <c r="AT324" s="226" t="s">
        <v>188</v>
      </c>
      <c r="AU324" s="226" t="s">
        <v>80</v>
      </c>
      <c r="AY324" s="20" t="s">
        <v>185</v>
      </c>
      <c r="BE324" s="227">
        <f>IF(N324="základní",J324,0)</f>
        <v>0</v>
      </c>
      <c r="BF324" s="227">
        <f>IF(N324="snížená",J324,0)</f>
        <v>0</v>
      </c>
      <c r="BG324" s="227">
        <f>IF(N324="zákl. přenesená",J324,0)</f>
        <v>0</v>
      </c>
      <c r="BH324" s="227">
        <f>IF(N324="sníž. přenesená",J324,0)</f>
        <v>0</v>
      </c>
      <c r="BI324" s="227">
        <f>IF(N324="nulová",J324,0)</f>
        <v>0</v>
      </c>
      <c r="BJ324" s="20" t="s">
        <v>80</v>
      </c>
      <c r="BK324" s="227">
        <f>ROUND(I324*H324,2)</f>
        <v>0</v>
      </c>
      <c r="BL324" s="20" t="s">
        <v>193</v>
      </c>
      <c r="BM324" s="226" t="s">
        <v>3901</v>
      </c>
    </row>
    <row r="325" s="2" customFormat="1">
      <c r="A325" s="41"/>
      <c r="B325" s="42"/>
      <c r="C325" s="43"/>
      <c r="D325" s="228" t="s">
        <v>195</v>
      </c>
      <c r="E325" s="43"/>
      <c r="F325" s="229" t="s">
        <v>3900</v>
      </c>
      <c r="G325" s="43"/>
      <c r="H325" s="43"/>
      <c r="I325" s="230"/>
      <c r="J325" s="43"/>
      <c r="K325" s="43"/>
      <c r="L325" s="47"/>
      <c r="M325" s="231"/>
      <c r="N325" s="232"/>
      <c r="O325" s="87"/>
      <c r="P325" s="87"/>
      <c r="Q325" s="87"/>
      <c r="R325" s="87"/>
      <c r="S325" s="87"/>
      <c r="T325" s="88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T325" s="20" t="s">
        <v>195</v>
      </c>
      <c r="AU325" s="20" t="s">
        <v>80</v>
      </c>
    </row>
    <row r="326" s="2" customFormat="1" ht="16.5" customHeight="1">
      <c r="A326" s="41"/>
      <c r="B326" s="42"/>
      <c r="C326" s="215" t="s">
        <v>2320</v>
      </c>
      <c r="D326" s="215" t="s">
        <v>188</v>
      </c>
      <c r="E326" s="216" t="s">
        <v>3902</v>
      </c>
      <c r="F326" s="217" t="s">
        <v>3903</v>
      </c>
      <c r="G326" s="218" t="s">
        <v>1423</v>
      </c>
      <c r="H326" s="219">
        <v>2</v>
      </c>
      <c r="I326" s="220"/>
      <c r="J326" s="221">
        <f>ROUND(I326*H326,2)</f>
        <v>0</v>
      </c>
      <c r="K326" s="217" t="s">
        <v>19</v>
      </c>
      <c r="L326" s="47"/>
      <c r="M326" s="222" t="s">
        <v>19</v>
      </c>
      <c r="N326" s="223" t="s">
        <v>44</v>
      </c>
      <c r="O326" s="87"/>
      <c r="P326" s="224">
        <f>O326*H326</f>
        <v>0</v>
      </c>
      <c r="Q326" s="224">
        <v>0</v>
      </c>
      <c r="R326" s="224">
        <f>Q326*H326</f>
        <v>0</v>
      </c>
      <c r="S326" s="224">
        <v>0</v>
      </c>
      <c r="T326" s="225">
        <f>S326*H326</f>
        <v>0</v>
      </c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R326" s="226" t="s">
        <v>193</v>
      </c>
      <c r="AT326" s="226" t="s">
        <v>188</v>
      </c>
      <c r="AU326" s="226" t="s">
        <v>80</v>
      </c>
      <c r="AY326" s="20" t="s">
        <v>185</v>
      </c>
      <c r="BE326" s="227">
        <f>IF(N326="základní",J326,0)</f>
        <v>0</v>
      </c>
      <c r="BF326" s="227">
        <f>IF(N326="snížená",J326,0)</f>
        <v>0</v>
      </c>
      <c r="BG326" s="227">
        <f>IF(N326="zákl. přenesená",J326,0)</f>
        <v>0</v>
      </c>
      <c r="BH326" s="227">
        <f>IF(N326="sníž. přenesená",J326,0)</f>
        <v>0</v>
      </c>
      <c r="BI326" s="227">
        <f>IF(N326="nulová",J326,0)</f>
        <v>0</v>
      </c>
      <c r="BJ326" s="20" t="s">
        <v>80</v>
      </c>
      <c r="BK326" s="227">
        <f>ROUND(I326*H326,2)</f>
        <v>0</v>
      </c>
      <c r="BL326" s="20" t="s">
        <v>193</v>
      </c>
      <c r="BM326" s="226" t="s">
        <v>3904</v>
      </c>
    </row>
    <row r="327" s="2" customFormat="1">
      <c r="A327" s="41"/>
      <c r="B327" s="42"/>
      <c r="C327" s="43"/>
      <c r="D327" s="228" t="s">
        <v>195</v>
      </c>
      <c r="E327" s="43"/>
      <c r="F327" s="229" t="s">
        <v>3903</v>
      </c>
      <c r="G327" s="43"/>
      <c r="H327" s="43"/>
      <c r="I327" s="230"/>
      <c r="J327" s="43"/>
      <c r="K327" s="43"/>
      <c r="L327" s="47"/>
      <c r="M327" s="282"/>
      <c r="N327" s="283"/>
      <c r="O327" s="284"/>
      <c r="P327" s="284"/>
      <c r="Q327" s="284"/>
      <c r="R327" s="284"/>
      <c r="S327" s="284"/>
      <c r="T327" s="285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T327" s="20" t="s">
        <v>195</v>
      </c>
      <c r="AU327" s="20" t="s">
        <v>80</v>
      </c>
    </row>
    <row r="328" s="2" customFormat="1" ht="6.96" customHeight="1">
      <c r="A328" s="41"/>
      <c r="B328" s="62"/>
      <c r="C328" s="63"/>
      <c r="D328" s="63"/>
      <c r="E328" s="63"/>
      <c r="F328" s="63"/>
      <c r="G328" s="63"/>
      <c r="H328" s="63"/>
      <c r="I328" s="63"/>
      <c r="J328" s="63"/>
      <c r="K328" s="63"/>
      <c r="L328" s="47"/>
      <c r="M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</row>
  </sheetData>
  <sheetProtection sheet="1" autoFilter="0" formatColumns="0" formatRows="0" objects="1" scenarios="1" spinCount="100000" saltValue="FzvW035QGGAQfFbG+UappObwh1TmVzqmEMkfunU9KhWuUYixaDRIFrLqWNefBxuy17cO7BCJs7JCbZCpNM3D/Q==" hashValue="3vAyIP2kSvJ29/f4TP+TawrDPEqtO9pMiXYAgxkSFbqoVoH9gHxQryGKejokpDyfhVurh3QrkSObHxIjxaYqPQ==" algorithmName="SHA-512" password="CC35"/>
  <autoFilter ref="C93:K32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2:H82"/>
    <mergeCell ref="E84:H84"/>
    <mergeCell ref="E86:H86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124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3905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3906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32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33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ROUND(J95,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ROUND((SUM(BE95:BE355)),  2)</f>
        <v>0</v>
      </c>
      <c r="G35" s="41"/>
      <c r="H35" s="41"/>
      <c r="I35" s="160">
        <v>0.20999999999999999</v>
      </c>
      <c r="J35" s="159">
        <f>ROUND(((SUM(BE95:BE355))*I35),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ROUND((SUM(BF95:BF355)),  2)</f>
        <v>0</v>
      </c>
      <c r="G36" s="41"/>
      <c r="H36" s="41"/>
      <c r="I36" s="160">
        <v>0.12</v>
      </c>
      <c r="J36" s="159">
        <f>ROUND(((SUM(BF95:BF355))*I36),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ROUND((SUM(BG95:BG355)),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ROUND((SUM(BH95:BH355)),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ROUND((SUM(BI95:BI355)),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3905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01 - Stavební část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Tábor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TÁBOR</v>
      </c>
      <c r="G58" s="43"/>
      <c r="H58" s="43"/>
      <c r="I58" s="35" t="s">
        <v>31</v>
      </c>
      <c r="J58" s="39" t="str">
        <f>E23</f>
        <v>Graphic PRO s.r.o.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J95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157</v>
      </c>
      <c r="E64" s="180"/>
      <c r="F64" s="180"/>
      <c r="G64" s="180"/>
      <c r="H64" s="180"/>
      <c r="I64" s="180"/>
      <c r="J64" s="181">
        <f>J96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1566</v>
      </c>
      <c r="E65" s="185"/>
      <c r="F65" s="185"/>
      <c r="G65" s="185"/>
      <c r="H65" s="185"/>
      <c r="I65" s="185"/>
      <c r="J65" s="186">
        <f>J97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1567</v>
      </c>
      <c r="E66" s="185"/>
      <c r="F66" s="185"/>
      <c r="G66" s="185"/>
      <c r="H66" s="185"/>
      <c r="I66" s="185"/>
      <c r="J66" s="186">
        <f>J135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465</v>
      </c>
      <c r="E67" s="185"/>
      <c r="F67" s="185"/>
      <c r="G67" s="185"/>
      <c r="H67" s="185"/>
      <c r="I67" s="185"/>
      <c r="J67" s="186">
        <f>J196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3907</v>
      </c>
      <c r="E68" s="185"/>
      <c r="F68" s="185"/>
      <c r="G68" s="185"/>
      <c r="H68" s="185"/>
      <c r="I68" s="185"/>
      <c r="J68" s="186">
        <f>J247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158</v>
      </c>
      <c r="E69" s="185"/>
      <c r="F69" s="185"/>
      <c r="G69" s="185"/>
      <c r="H69" s="185"/>
      <c r="I69" s="185"/>
      <c r="J69" s="186">
        <f>J287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3"/>
      <c r="C70" s="128"/>
      <c r="D70" s="184" t="s">
        <v>159</v>
      </c>
      <c r="E70" s="185"/>
      <c r="F70" s="185"/>
      <c r="G70" s="185"/>
      <c r="H70" s="185"/>
      <c r="I70" s="185"/>
      <c r="J70" s="186">
        <f>J321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467</v>
      </c>
      <c r="E71" s="185"/>
      <c r="F71" s="185"/>
      <c r="G71" s="185"/>
      <c r="H71" s="185"/>
      <c r="I71" s="185"/>
      <c r="J71" s="186">
        <f>J333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9" customFormat="1" ht="24.96" customHeight="1">
      <c r="A72" s="9"/>
      <c r="B72" s="177"/>
      <c r="C72" s="178"/>
      <c r="D72" s="179" t="s">
        <v>160</v>
      </c>
      <c r="E72" s="180"/>
      <c r="F72" s="180"/>
      <c r="G72" s="180"/>
      <c r="H72" s="180"/>
      <c r="I72" s="180"/>
      <c r="J72" s="181">
        <f>J337</f>
        <v>0</v>
      </c>
      <c r="K72" s="178"/>
      <c r="L72" s="182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10" customFormat="1" ht="19.92" customHeight="1">
      <c r="A73" s="10"/>
      <c r="B73" s="183"/>
      <c r="C73" s="128"/>
      <c r="D73" s="184" t="s">
        <v>3908</v>
      </c>
      <c r="E73" s="185"/>
      <c r="F73" s="185"/>
      <c r="G73" s="185"/>
      <c r="H73" s="185"/>
      <c r="I73" s="185"/>
      <c r="J73" s="186">
        <f>J338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2" customFormat="1" ht="21.84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9" s="2" customFormat="1" ht="6.96" customHeight="1">
      <c r="A79" s="41"/>
      <c r="B79" s="64"/>
      <c r="C79" s="65"/>
      <c r="D79" s="65"/>
      <c r="E79" s="65"/>
      <c r="F79" s="65"/>
      <c r="G79" s="65"/>
      <c r="H79" s="65"/>
      <c r="I79" s="65"/>
      <c r="J79" s="65"/>
      <c r="K79" s="65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24.96" customHeight="1">
      <c r="A80" s="41"/>
      <c r="B80" s="42"/>
      <c r="C80" s="26" t="s">
        <v>170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16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6.5" customHeight="1">
      <c r="A83" s="41"/>
      <c r="B83" s="42"/>
      <c r="C83" s="43"/>
      <c r="D83" s="43"/>
      <c r="E83" s="172" t="str">
        <f>E7</f>
        <v>PŘÍSTAVBA A STAVEBNÍ ÚPRAVY ŠATEN SK VĚTROVY</v>
      </c>
      <c r="F83" s="35"/>
      <c r="G83" s="35"/>
      <c r="H83" s="35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1" customFormat="1" ht="12" customHeight="1">
      <c r="B84" s="24"/>
      <c r="C84" s="35" t="s">
        <v>149</v>
      </c>
      <c r="D84" s="25"/>
      <c r="E84" s="25"/>
      <c r="F84" s="25"/>
      <c r="G84" s="25"/>
      <c r="H84" s="25"/>
      <c r="I84" s="25"/>
      <c r="J84" s="25"/>
      <c r="K84" s="25"/>
      <c r="L84" s="23"/>
    </row>
    <row r="85" s="2" customFormat="1" ht="16.5" customHeight="1">
      <c r="A85" s="41"/>
      <c r="B85" s="42"/>
      <c r="C85" s="43"/>
      <c r="D85" s="43"/>
      <c r="E85" s="172" t="s">
        <v>3905</v>
      </c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151</v>
      </c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6.5" customHeight="1">
      <c r="A87" s="41"/>
      <c r="B87" s="42"/>
      <c r="C87" s="43"/>
      <c r="D87" s="43"/>
      <c r="E87" s="72" t="str">
        <f>E11</f>
        <v>01 - Stavební část</v>
      </c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2" customHeight="1">
      <c r="A89" s="41"/>
      <c r="B89" s="42"/>
      <c r="C89" s="35" t="s">
        <v>21</v>
      </c>
      <c r="D89" s="43"/>
      <c r="E89" s="43"/>
      <c r="F89" s="30" t="str">
        <f>F14</f>
        <v>Tábor</v>
      </c>
      <c r="G89" s="43"/>
      <c r="H89" s="43"/>
      <c r="I89" s="35" t="s">
        <v>23</v>
      </c>
      <c r="J89" s="75" t="str">
        <f>IF(J14="","",J14)</f>
        <v>23. 10. 2025</v>
      </c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5.15" customHeight="1">
      <c r="A91" s="41"/>
      <c r="B91" s="42"/>
      <c r="C91" s="35" t="s">
        <v>25</v>
      </c>
      <c r="D91" s="43"/>
      <c r="E91" s="43"/>
      <c r="F91" s="30" t="str">
        <f>E17</f>
        <v>MĚSTO TÁBOR</v>
      </c>
      <c r="G91" s="43"/>
      <c r="H91" s="43"/>
      <c r="I91" s="35" t="s">
        <v>31</v>
      </c>
      <c r="J91" s="39" t="str">
        <f>E23</f>
        <v>Graphic PRO s.r.o.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5.15" customHeight="1">
      <c r="A92" s="41"/>
      <c r="B92" s="42"/>
      <c r="C92" s="35" t="s">
        <v>29</v>
      </c>
      <c r="D92" s="43"/>
      <c r="E92" s="43"/>
      <c r="F92" s="30" t="str">
        <f>IF(E20="","",E20)</f>
        <v>Vyplň údaj</v>
      </c>
      <c r="G92" s="43"/>
      <c r="H92" s="43"/>
      <c r="I92" s="35" t="s">
        <v>35</v>
      </c>
      <c r="J92" s="39" t="str">
        <f>E26</f>
        <v xml:space="preserve"> </v>
      </c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0.32" customHeight="1">
      <c r="A93" s="4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11" customFormat="1" ht="29.28" customHeight="1">
      <c r="A94" s="188"/>
      <c r="B94" s="189"/>
      <c r="C94" s="190" t="s">
        <v>171</v>
      </c>
      <c r="D94" s="191" t="s">
        <v>58</v>
      </c>
      <c r="E94" s="191" t="s">
        <v>54</v>
      </c>
      <c r="F94" s="191" t="s">
        <v>55</v>
      </c>
      <c r="G94" s="191" t="s">
        <v>172</v>
      </c>
      <c r="H94" s="191" t="s">
        <v>173</v>
      </c>
      <c r="I94" s="191" t="s">
        <v>174</v>
      </c>
      <c r="J94" s="191" t="s">
        <v>155</v>
      </c>
      <c r="K94" s="192" t="s">
        <v>175</v>
      </c>
      <c r="L94" s="193"/>
      <c r="M94" s="95" t="s">
        <v>19</v>
      </c>
      <c r="N94" s="96" t="s">
        <v>43</v>
      </c>
      <c r="O94" s="96" t="s">
        <v>176</v>
      </c>
      <c r="P94" s="96" t="s">
        <v>177</v>
      </c>
      <c r="Q94" s="96" t="s">
        <v>178</v>
      </c>
      <c r="R94" s="96" t="s">
        <v>179</v>
      </c>
      <c r="S94" s="96" t="s">
        <v>180</v>
      </c>
      <c r="T94" s="97" t="s">
        <v>181</v>
      </c>
      <c r="U94" s="188"/>
      <c r="V94" s="188"/>
      <c r="W94" s="188"/>
      <c r="X94" s="188"/>
      <c r="Y94" s="188"/>
      <c r="Z94" s="188"/>
      <c r="AA94" s="188"/>
      <c r="AB94" s="188"/>
      <c r="AC94" s="188"/>
      <c r="AD94" s="188"/>
      <c r="AE94" s="188"/>
    </row>
    <row r="95" s="2" customFormat="1" ht="22.8" customHeight="1">
      <c r="A95" s="41"/>
      <c r="B95" s="42"/>
      <c r="C95" s="102" t="s">
        <v>182</v>
      </c>
      <c r="D95" s="43"/>
      <c r="E95" s="43"/>
      <c r="F95" s="43"/>
      <c r="G95" s="43"/>
      <c r="H95" s="43"/>
      <c r="I95" s="43"/>
      <c r="J95" s="194">
        <f>BK95</f>
        <v>0</v>
      </c>
      <c r="K95" s="43"/>
      <c r="L95" s="47"/>
      <c r="M95" s="98"/>
      <c r="N95" s="195"/>
      <c r="O95" s="99"/>
      <c r="P95" s="196">
        <f>P96+P337</f>
        <v>0</v>
      </c>
      <c r="Q95" s="99"/>
      <c r="R95" s="196">
        <f>R96+R337</f>
        <v>728.04392897999981</v>
      </c>
      <c r="S95" s="99"/>
      <c r="T95" s="197">
        <f>T96+T337</f>
        <v>9.0472319999999993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72</v>
      </c>
      <c r="AU95" s="20" t="s">
        <v>156</v>
      </c>
      <c r="BK95" s="198">
        <f>BK96+BK337</f>
        <v>0</v>
      </c>
    </row>
    <row r="96" s="12" customFormat="1" ht="25.92" customHeight="1">
      <c r="A96" s="12"/>
      <c r="B96" s="199"/>
      <c r="C96" s="200"/>
      <c r="D96" s="201" t="s">
        <v>72</v>
      </c>
      <c r="E96" s="202" t="s">
        <v>183</v>
      </c>
      <c r="F96" s="202" t="s">
        <v>184</v>
      </c>
      <c r="G96" s="200"/>
      <c r="H96" s="200"/>
      <c r="I96" s="203"/>
      <c r="J96" s="204">
        <f>BK96</f>
        <v>0</v>
      </c>
      <c r="K96" s="200"/>
      <c r="L96" s="205"/>
      <c r="M96" s="206"/>
      <c r="N96" s="207"/>
      <c r="O96" s="207"/>
      <c r="P96" s="208">
        <f>P97+P135+P196+P247+P287+P321+P333</f>
        <v>0</v>
      </c>
      <c r="Q96" s="207"/>
      <c r="R96" s="208">
        <f>R97+R135+R196+R247+R287+R321+R333</f>
        <v>728.02159918999985</v>
      </c>
      <c r="S96" s="207"/>
      <c r="T96" s="209">
        <f>T97+T135+T196+T247+T287+T321+T333</f>
        <v>9.0472319999999993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10" t="s">
        <v>80</v>
      </c>
      <c r="AT96" s="211" t="s">
        <v>72</v>
      </c>
      <c r="AU96" s="211" t="s">
        <v>73</v>
      </c>
      <c r="AY96" s="210" t="s">
        <v>185</v>
      </c>
      <c r="BK96" s="212">
        <f>BK97+BK135+BK196+BK247+BK287+BK321+BK333</f>
        <v>0</v>
      </c>
    </row>
    <row r="97" s="12" customFormat="1" ht="22.8" customHeight="1">
      <c r="A97" s="12"/>
      <c r="B97" s="199"/>
      <c r="C97" s="200"/>
      <c r="D97" s="201" t="s">
        <v>72</v>
      </c>
      <c r="E97" s="213" t="s">
        <v>80</v>
      </c>
      <c r="F97" s="213" t="s">
        <v>1572</v>
      </c>
      <c r="G97" s="200"/>
      <c r="H97" s="200"/>
      <c r="I97" s="203"/>
      <c r="J97" s="214">
        <f>BK97</f>
        <v>0</v>
      </c>
      <c r="K97" s="200"/>
      <c r="L97" s="205"/>
      <c r="M97" s="206"/>
      <c r="N97" s="207"/>
      <c r="O97" s="207"/>
      <c r="P97" s="208">
        <f>SUM(P98:P134)</f>
        <v>0</v>
      </c>
      <c r="Q97" s="207"/>
      <c r="R97" s="208">
        <f>SUM(R98:R134)</f>
        <v>0</v>
      </c>
      <c r="S97" s="207"/>
      <c r="T97" s="209">
        <f>SUM(T98:T134)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0" t="s">
        <v>80</v>
      </c>
      <c r="AT97" s="211" t="s">
        <v>72</v>
      </c>
      <c r="AU97" s="211" t="s">
        <v>80</v>
      </c>
      <c r="AY97" s="210" t="s">
        <v>185</v>
      </c>
      <c r="BK97" s="212">
        <f>SUM(BK98:BK134)</f>
        <v>0</v>
      </c>
    </row>
    <row r="98" s="2" customFormat="1" ht="16.5" customHeight="1">
      <c r="A98" s="41"/>
      <c r="B98" s="42"/>
      <c r="C98" s="215" t="s">
        <v>80</v>
      </c>
      <c r="D98" s="215" t="s">
        <v>188</v>
      </c>
      <c r="E98" s="216" t="s">
        <v>3909</v>
      </c>
      <c r="F98" s="217" t="s">
        <v>1574</v>
      </c>
      <c r="G98" s="218" t="s">
        <v>212</v>
      </c>
      <c r="H98" s="219">
        <v>274.22199999999998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82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3910</v>
      </c>
    </row>
    <row r="99" s="2" customFormat="1">
      <c r="A99" s="41"/>
      <c r="B99" s="42"/>
      <c r="C99" s="43"/>
      <c r="D99" s="228" t="s">
        <v>195</v>
      </c>
      <c r="E99" s="43"/>
      <c r="F99" s="229" t="s">
        <v>1576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82</v>
      </c>
    </row>
    <row r="100" s="13" customFormat="1">
      <c r="A100" s="13"/>
      <c r="B100" s="235"/>
      <c r="C100" s="236"/>
      <c r="D100" s="228" t="s">
        <v>199</v>
      </c>
      <c r="E100" s="237" t="s">
        <v>19</v>
      </c>
      <c r="F100" s="238" t="s">
        <v>3911</v>
      </c>
      <c r="G100" s="236"/>
      <c r="H100" s="237" t="s">
        <v>19</v>
      </c>
      <c r="I100" s="239"/>
      <c r="J100" s="236"/>
      <c r="K100" s="236"/>
      <c r="L100" s="240"/>
      <c r="M100" s="241"/>
      <c r="N100" s="242"/>
      <c r="O100" s="242"/>
      <c r="P100" s="242"/>
      <c r="Q100" s="242"/>
      <c r="R100" s="242"/>
      <c r="S100" s="242"/>
      <c r="T100" s="24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44" t="s">
        <v>199</v>
      </c>
      <c r="AU100" s="244" t="s">
        <v>82</v>
      </c>
      <c r="AV100" s="13" t="s">
        <v>80</v>
      </c>
      <c r="AW100" s="13" t="s">
        <v>34</v>
      </c>
      <c r="AX100" s="13" t="s">
        <v>73</v>
      </c>
      <c r="AY100" s="244" t="s">
        <v>185</v>
      </c>
    </row>
    <row r="101" s="14" customFormat="1">
      <c r="A101" s="14"/>
      <c r="B101" s="245"/>
      <c r="C101" s="246"/>
      <c r="D101" s="228" t="s">
        <v>199</v>
      </c>
      <c r="E101" s="247" t="s">
        <v>19</v>
      </c>
      <c r="F101" s="248" t="s">
        <v>3912</v>
      </c>
      <c r="G101" s="246"/>
      <c r="H101" s="249">
        <v>274.22199999999998</v>
      </c>
      <c r="I101" s="250"/>
      <c r="J101" s="246"/>
      <c r="K101" s="246"/>
      <c r="L101" s="251"/>
      <c r="M101" s="252"/>
      <c r="N101" s="253"/>
      <c r="O101" s="253"/>
      <c r="P101" s="253"/>
      <c r="Q101" s="253"/>
      <c r="R101" s="253"/>
      <c r="S101" s="253"/>
      <c r="T101" s="25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55" t="s">
        <v>199</v>
      </c>
      <c r="AU101" s="255" t="s">
        <v>82</v>
      </c>
      <c r="AV101" s="14" t="s">
        <v>82</v>
      </c>
      <c r="AW101" s="14" t="s">
        <v>34</v>
      </c>
      <c r="AX101" s="14" t="s">
        <v>73</v>
      </c>
      <c r="AY101" s="255" t="s">
        <v>185</v>
      </c>
    </row>
    <row r="102" s="15" customFormat="1">
      <c r="A102" s="15"/>
      <c r="B102" s="256"/>
      <c r="C102" s="257"/>
      <c r="D102" s="228" t="s">
        <v>199</v>
      </c>
      <c r="E102" s="258" t="s">
        <v>19</v>
      </c>
      <c r="F102" s="259" t="s">
        <v>202</v>
      </c>
      <c r="G102" s="257"/>
      <c r="H102" s="260">
        <v>274.22199999999998</v>
      </c>
      <c r="I102" s="261"/>
      <c r="J102" s="257"/>
      <c r="K102" s="257"/>
      <c r="L102" s="262"/>
      <c r="M102" s="263"/>
      <c r="N102" s="264"/>
      <c r="O102" s="264"/>
      <c r="P102" s="264"/>
      <c r="Q102" s="264"/>
      <c r="R102" s="264"/>
      <c r="S102" s="264"/>
      <c r="T102" s="26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T102" s="266" t="s">
        <v>199</v>
      </c>
      <c r="AU102" s="266" t="s">
        <v>82</v>
      </c>
      <c r="AV102" s="15" t="s">
        <v>193</v>
      </c>
      <c r="AW102" s="15" t="s">
        <v>34</v>
      </c>
      <c r="AX102" s="15" t="s">
        <v>80</v>
      </c>
      <c r="AY102" s="266" t="s">
        <v>185</v>
      </c>
    </row>
    <row r="103" s="2" customFormat="1" ht="21.75" customHeight="1">
      <c r="A103" s="41"/>
      <c r="B103" s="42"/>
      <c r="C103" s="215" t="s">
        <v>82</v>
      </c>
      <c r="D103" s="215" t="s">
        <v>188</v>
      </c>
      <c r="E103" s="216" t="s">
        <v>3913</v>
      </c>
      <c r="F103" s="217" t="s">
        <v>3914</v>
      </c>
      <c r="G103" s="218" t="s">
        <v>226</v>
      </c>
      <c r="H103" s="219">
        <v>195.47999999999999</v>
      </c>
      <c r="I103" s="220"/>
      <c r="J103" s="221">
        <f>ROUND(I103*H103,2)</f>
        <v>0</v>
      </c>
      <c r="K103" s="217" t="s">
        <v>192</v>
      </c>
      <c r="L103" s="47"/>
      <c r="M103" s="222" t="s">
        <v>19</v>
      </c>
      <c r="N103" s="223" t="s">
        <v>44</v>
      </c>
      <c r="O103" s="87"/>
      <c r="P103" s="224">
        <f>O103*H103</f>
        <v>0</v>
      </c>
      <c r="Q103" s="224">
        <v>0</v>
      </c>
      <c r="R103" s="224">
        <f>Q103*H103</f>
        <v>0</v>
      </c>
      <c r="S103" s="224">
        <v>0</v>
      </c>
      <c r="T103" s="225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6" t="s">
        <v>193</v>
      </c>
      <c r="AT103" s="226" t="s">
        <v>188</v>
      </c>
      <c r="AU103" s="226" t="s">
        <v>82</v>
      </c>
      <c r="AY103" s="20" t="s">
        <v>185</v>
      </c>
      <c r="BE103" s="227">
        <f>IF(N103="základní",J103,0)</f>
        <v>0</v>
      </c>
      <c r="BF103" s="227">
        <f>IF(N103="snížená",J103,0)</f>
        <v>0</v>
      </c>
      <c r="BG103" s="227">
        <f>IF(N103="zákl. přenesená",J103,0)</f>
        <v>0</v>
      </c>
      <c r="BH103" s="227">
        <f>IF(N103="sníž. přenesená",J103,0)</f>
        <v>0</v>
      </c>
      <c r="BI103" s="227">
        <f>IF(N103="nulová",J103,0)</f>
        <v>0</v>
      </c>
      <c r="BJ103" s="20" t="s">
        <v>80</v>
      </c>
      <c r="BK103" s="227">
        <f>ROUND(I103*H103,2)</f>
        <v>0</v>
      </c>
      <c r="BL103" s="20" t="s">
        <v>193</v>
      </c>
      <c r="BM103" s="226" t="s">
        <v>3915</v>
      </c>
    </row>
    <row r="104" s="2" customFormat="1">
      <c r="A104" s="41"/>
      <c r="B104" s="42"/>
      <c r="C104" s="43"/>
      <c r="D104" s="228" t="s">
        <v>195</v>
      </c>
      <c r="E104" s="43"/>
      <c r="F104" s="229" t="s">
        <v>3916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195</v>
      </c>
      <c r="AU104" s="20" t="s">
        <v>82</v>
      </c>
    </row>
    <row r="105" s="2" customFormat="1">
      <c r="A105" s="41"/>
      <c r="B105" s="42"/>
      <c r="C105" s="43"/>
      <c r="D105" s="233" t="s">
        <v>197</v>
      </c>
      <c r="E105" s="43"/>
      <c r="F105" s="234" t="s">
        <v>3917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197</v>
      </c>
      <c r="AU105" s="20" t="s">
        <v>82</v>
      </c>
    </row>
    <row r="106" s="13" customFormat="1">
      <c r="A106" s="13"/>
      <c r="B106" s="235"/>
      <c r="C106" s="236"/>
      <c r="D106" s="228" t="s">
        <v>199</v>
      </c>
      <c r="E106" s="237" t="s">
        <v>19</v>
      </c>
      <c r="F106" s="238" t="s">
        <v>3918</v>
      </c>
      <c r="G106" s="236"/>
      <c r="H106" s="237" t="s">
        <v>19</v>
      </c>
      <c r="I106" s="239"/>
      <c r="J106" s="236"/>
      <c r="K106" s="236"/>
      <c r="L106" s="240"/>
      <c r="M106" s="241"/>
      <c r="N106" s="242"/>
      <c r="O106" s="242"/>
      <c r="P106" s="242"/>
      <c r="Q106" s="242"/>
      <c r="R106" s="242"/>
      <c r="S106" s="242"/>
      <c r="T106" s="24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4" t="s">
        <v>199</v>
      </c>
      <c r="AU106" s="244" t="s">
        <v>82</v>
      </c>
      <c r="AV106" s="13" t="s">
        <v>80</v>
      </c>
      <c r="AW106" s="13" t="s">
        <v>34</v>
      </c>
      <c r="AX106" s="13" t="s">
        <v>73</v>
      </c>
      <c r="AY106" s="244" t="s">
        <v>185</v>
      </c>
    </row>
    <row r="107" s="14" customFormat="1">
      <c r="A107" s="14"/>
      <c r="B107" s="245"/>
      <c r="C107" s="246"/>
      <c r="D107" s="228" t="s">
        <v>199</v>
      </c>
      <c r="E107" s="247" t="s">
        <v>19</v>
      </c>
      <c r="F107" s="248" t="s">
        <v>3919</v>
      </c>
      <c r="G107" s="246"/>
      <c r="H107" s="249">
        <v>195.47999999999999</v>
      </c>
      <c r="I107" s="250"/>
      <c r="J107" s="246"/>
      <c r="K107" s="246"/>
      <c r="L107" s="251"/>
      <c r="M107" s="252"/>
      <c r="N107" s="253"/>
      <c r="O107" s="253"/>
      <c r="P107" s="253"/>
      <c r="Q107" s="253"/>
      <c r="R107" s="253"/>
      <c r="S107" s="253"/>
      <c r="T107" s="25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5" t="s">
        <v>199</v>
      </c>
      <c r="AU107" s="255" t="s">
        <v>82</v>
      </c>
      <c r="AV107" s="14" t="s">
        <v>82</v>
      </c>
      <c r="AW107" s="14" t="s">
        <v>34</v>
      </c>
      <c r="AX107" s="14" t="s">
        <v>73</v>
      </c>
      <c r="AY107" s="255" t="s">
        <v>185</v>
      </c>
    </row>
    <row r="108" s="15" customFormat="1">
      <c r="A108" s="15"/>
      <c r="B108" s="256"/>
      <c r="C108" s="257"/>
      <c r="D108" s="228" t="s">
        <v>199</v>
      </c>
      <c r="E108" s="258" t="s">
        <v>19</v>
      </c>
      <c r="F108" s="259" t="s">
        <v>202</v>
      </c>
      <c r="G108" s="257"/>
      <c r="H108" s="260">
        <v>195.47999999999999</v>
      </c>
      <c r="I108" s="261"/>
      <c r="J108" s="257"/>
      <c r="K108" s="257"/>
      <c r="L108" s="262"/>
      <c r="M108" s="263"/>
      <c r="N108" s="264"/>
      <c r="O108" s="264"/>
      <c r="P108" s="264"/>
      <c r="Q108" s="264"/>
      <c r="R108" s="264"/>
      <c r="S108" s="264"/>
      <c r="T108" s="26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T108" s="266" t="s">
        <v>199</v>
      </c>
      <c r="AU108" s="266" t="s">
        <v>82</v>
      </c>
      <c r="AV108" s="15" t="s">
        <v>193</v>
      </c>
      <c r="AW108" s="15" t="s">
        <v>34</v>
      </c>
      <c r="AX108" s="15" t="s">
        <v>80</v>
      </c>
      <c r="AY108" s="266" t="s">
        <v>185</v>
      </c>
    </row>
    <row r="109" s="2" customFormat="1" ht="21.75" customHeight="1">
      <c r="A109" s="41"/>
      <c r="B109" s="42"/>
      <c r="C109" s="215" t="s">
        <v>209</v>
      </c>
      <c r="D109" s="215" t="s">
        <v>188</v>
      </c>
      <c r="E109" s="216" t="s">
        <v>3920</v>
      </c>
      <c r="F109" s="217" t="s">
        <v>3921</v>
      </c>
      <c r="G109" s="218" t="s">
        <v>212</v>
      </c>
      <c r="H109" s="219">
        <v>25.321000000000002</v>
      </c>
      <c r="I109" s="220"/>
      <c r="J109" s="221">
        <f>ROUND(I109*H109,2)</f>
        <v>0</v>
      </c>
      <c r="K109" s="217" t="s">
        <v>192</v>
      </c>
      <c r="L109" s="47"/>
      <c r="M109" s="222" t="s">
        <v>19</v>
      </c>
      <c r="N109" s="223" t="s">
        <v>44</v>
      </c>
      <c r="O109" s="87"/>
      <c r="P109" s="224">
        <f>O109*H109</f>
        <v>0</v>
      </c>
      <c r="Q109" s="224">
        <v>0</v>
      </c>
      <c r="R109" s="224">
        <f>Q109*H109</f>
        <v>0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193</v>
      </c>
      <c r="AT109" s="226" t="s">
        <v>188</v>
      </c>
      <c r="AU109" s="226" t="s">
        <v>82</v>
      </c>
      <c r="AY109" s="20" t="s">
        <v>185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80</v>
      </c>
      <c r="BK109" s="227">
        <f>ROUND(I109*H109,2)</f>
        <v>0</v>
      </c>
      <c r="BL109" s="20" t="s">
        <v>193</v>
      </c>
      <c r="BM109" s="226" t="s">
        <v>3922</v>
      </c>
    </row>
    <row r="110" s="2" customFormat="1">
      <c r="A110" s="41"/>
      <c r="B110" s="42"/>
      <c r="C110" s="43"/>
      <c r="D110" s="228" t="s">
        <v>195</v>
      </c>
      <c r="E110" s="43"/>
      <c r="F110" s="229" t="s">
        <v>3923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195</v>
      </c>
      <c r="AU110" s="20" t="s">
        <v>82</v>
      </c>
    </row>
    <row r="111" s="2" customFormat="1">
      <c r="A111" s="41"/>
      <c r="B111" s="42"/>
      <c r="C111" s="43"/>
      <c r="D111" s="233" t="s">
        <v>197</v>
      </c>
      <c r="E111" s="43"/>
      <c r="F111" s="234" t="s">
        <v>3924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197</v>
      </c>
      <c r="AU111" s="20" t="s">
        <v>82</v>
      </c>
    </row>
    <row r="112" s="13" customFormat="1">
      <c r="A112" s="13"/>
      <c r="B112" s="235"/>
      <c r="C112" s="236"/>
      <c r="D112" s="228" t="s">
        <v>199</v>
      </c>
      <c r="E112" s="237" t="s">
        <v>19</v>
      </c>
      <c r="F112" s="238" t="s">
        <v>3925</v>
      </c>
      <c r="G112" s="236"/>
      <c r="H112" s="237" t="s">
        <v>19</v>
      </c>
      <c r="I112" s="239"/>
      <c r="J112" s="236"/>
      <c r="K112" s="236"/>
      <c r="L112" s="240"/>
      <c r="M112" s="241"/>
      <c r="N112" s="242"/>
      <c r="O112" s="242"/>
      <c r="P112" s="242"/>
      <c r="Q112" s="242"/>
      <c r="R112" s="242"/>
      <c r="S112" s="242"/>
      <c r="T112" s="24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4" t="s">
        <v>199</v>
      </c>
      <c r="AU112" s="244" t="s">
        <v>82</v>
      </c>
      <c r="AV112" s="13" t="s">
        <v>80</v>
      </c>
      <c r="AW112" s="13" t="s">
        <v>34</v>
      </c>
      <c r="AX112" s="13" t="s">
        <v>73</v>
      </c>
      <c r="AY112" s="244" t="s">
        <v>185</v>
      </c>
    </row>
    <row r="113" s="14" customFormat="1">
      <c r="A113" s="14"/>
      <c r="B113" s="245"/>
      <c r="C113" s="246"/>
      <c r="D113" s="228" t="s">
        <v>199</v>
      </c>
      <c r="E113" s="247" t="s">
        <v>19</v>
      </c>
      <c r="F113" s="248" t="s">
        <v>3926</v>
      </c>
      <c r="G113" s="246"/>
      <c r="H113" s="249">
        <v>25.321000000000002</v>
      </c>
      <c r="I113" s="250"/>
      <c r="J113" s="246"/>
      <c r="K113" s="246"/>
      <c r="L113" s="251"/>
      <c r="M113" s="252"/>
      <c r="N113" s="253"/>
      <c r="O113" s="253"/>
      <c r="P113" s="253"/>
      <c r="Q113" s="253"/>
      <c r="R113" s="253"/>
      <c r="S113" s="253"/>
      <c r="T113" s="25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5" t="s">
        <v>199</v>
      </c>
      <c r="AU113" s="255" t="s">
        <v>82</v>
      </c>
      <c r="AV113" s="14" t="s">
        <v>82</v>
      </c>
      <c r="AW113" s="14" t="s">
        <v>34</v>
      </c>
      <c r="AX113" s="14" t="s">
        <v>73</v>
      </c>
      <c r="AY113" s="255" t="s">
        <v>185</v>
      </c>
    </row>
    <row r="114" s="15" customFormat="1">
      <c r="A114" s="15"/>
      <c r="B114" s="256"/>
      <c r="C114" s="257"/>
      <c r="D114" s="228" t="s">
        <v>199</v>
      </c>
      <c r="E114" s="258" t="s">
        <v>19</v>
      </c>
      <c r="F114" s="259" t="s">
        <v>202</v>
      </c>
      <c r="G114" s="257"/>
      <c r="H114" s="260">
        <v>25.321000000000002</v>
      </c>
      <c r="I114" s="261"/>
      <c r="J114" s="257"/>
      <c r="K114" s="257"/>
      <c r="L114" s="262"/>
      <c r="M114" s="263"/>
      <c r="N114" s="264"/>
      <c r="O114" s="264"/>
      <c r="P114" s="264"/>
      <c r="Q114" s="264"/>
      <c r="R114" s="264"/>
      <c r="S114" s="264"/>
      <c r="T114" s="26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T114" s="266" t="s">
        <v>199</v>
      </c>
      <c r="AU114" s="266" t="s">
        <v>82</v>
      </c>
      <c r="AV114" s="15" t="s">
        <v>193</v>
      </c>
      <c r="AW114" s="15" t="s">
        <v>34</v>
      </c>
      <c r="AX114" s="15" t="s">
        <v>80</v>
      </c>
      <c r="AY114" s="266" t="s">
        <v>185</v>
      </c>
    </row>
    <row r="115" s="2" customFormat="1" ht="16.5" customHeight="1">
      <c r="A115" s="41"/>
      <c r="B115" s="42"/>
      <c r="C115" s="215" t="s">
        <v>193</v>
      </c>
      <c r="D115" s="215" t="s">
        <v>188</v>
      </c>
      <c r="E115" s="216" t="s">
        <v>3927</v>
      </c>
      <c r="F115" s="217" t="s">
        <v>3078</v>
      </c>
      <c r="G115" s="218" t="s">
        <v>249</v>
      </c>
      <c r="H115" s="219">
        <v>634.24099999999999</v>
      </c>
      <c r="I115" s="220"/>
      <c r="J115" s="221">
        <f>ROUND(I115*H115,2)</f>
        <v>0</v>
      </c>
      <c r="K115" s="217" t="s">
        <v>192</v>
      </c>
      <c r="L115" s="47"/>
      <c r="M115" s="222" t="s">
        <v>19</v>
      </c>
      <c r="N115" s="223" t="s">
        <v>44</v>
      </c>
      <c r="O115" s="87"/>
      <c r="P115" s="224">
        <f>O115*H115</f>
        <v>0</v>
      </c>
      <c r="Q115" s="224">
        <v>0</v>
      </c>
      <c r="R115" s="224">
        <f>Q115*H115</f>
        <v>0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193</v>
      </c>
      <c r="AT115" s="226" t="s">
        <v>188</v>
      </c>
      <c r="AU115" s="226" t="s">
        <v>82</v>
      </c>
      <c r="AY115" s="20" t="s">
        <v>185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80</v>
      </c>
      <c r="BK115" s="227">
        <f>ROUND(I115*H115,2)</f>
        <v>0</v>
      </c>
      <c r="BL115" s="20" t="s">
        <v>193</v>
      </c>
      <c r="BM115" s="226" t="s">
        <v>3928</v>
      </c>
    </row>
    <row r="116" s="2" customFormat="1">
      <c r="A116" s="41"/>
      <c r="B116" s="42"/>
      <c r="C116" s="43"/>
      <c r="D116" s="228" t="s">
        <v>195</v>
      </c>
      <c r="E116" s="43"/>
      <c r="F116" s="229" t="s">
        <v>3080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195</v>
      </c>
      <c r="AU116" s="20" t="s">
        <v>82</v>
      </c>
    </row>
    <row r="117" s="2" customFormat="1">
      <c r="A117" s="41"/>
      <c r="B117" s="42"/>
      <c r="C117" s="43"/>
      <c r="D117" s="233" t="s">
        <v>197</v>
      </c>
      <c r="E117" s="43"/>
      <c r="F117" s="234" t="s">
        <v>3929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197</v>
      </c>
      <c r="AU117" s="20" t="s">
        <v>82</v>
      </c>
    </row>
    <row r="118" s="14" customFormat="1">
      <c r="A118" s="14"/>
      <c r="B118" s="245"/>
      <c r="C118" s="246"/>
      <c r="D118" s="228" t="s">
        <v>199</v>
      </c>
      <c r="E118" s="246"/>
      <c r="F118" s="248" t="s">
        <v>3930</v>
      </c>
      <c r="G118" s="246"/>
      <c r="H118" s="249">
        <v>634.24099999999999</v>
      </c>
      <c r="I118" s="250"/>
      <c r="J118" s="246"/>
      <c r="K118" s="246"/>
      <c r="L118" s="251"/>
      <c r="M118" s="252"/>
      <c r="N118" s="253"/>
      <c r="O118" s="253"/>
      <c r="P118" s="253"/>
      <c r="Q118" s="253"/>
      <c r="R118" s="253"/>
      <c r="S118" s="253"/>
      <c r="T118" s="25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5" t="s">
        <v>199</v>
      </c>
      <c r="AU118" s="255" t="s">
        <v>82</v>
      </c>
      <c r="AV118" s="14" t="s">
        <v>82</v>
      </c>
      <c r="AW118" s="14" t="s">
        <v>4</v>
      </c>
      <c r="AX118" s="14" t="s">
        <v>80</v>
      </c>
      <c r="AY118" s="255" t="s">
        <v>185</v>
      </c>
    </row>
    <row r="119" s="2" customFormat="1" ht="16.5" customHeight="1">
      <c r="A119" s="41"/>
      <c r="B119" s="42"/>
      <c r="C119" s="215" t="s">
        <v>223</v>
      </c>
      <c r="D119" s="215" t="s">
        <v>188</v>
      </c>
      <c r="E119" s="216" t="s">
        <v>1613</v>
      </c>
      <c r="F119" s="217" t="s">
        <v>1614</v>
      </c>
      <c r="G119" s="218" t="s">
        <v>212</v>
      </c>
      <c r="H119" s="219">
        <v>333.81099999999998</v>
      </c>
      <c r="I119" s="220"/>
      <c r="J119" s="221">
        <f>ROUND(I119*H119,2)</f>
        <v>0</v>
      </c>
      <c r="K119" s="217" t="s">
        <v>192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82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3931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1616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82</v>
      </c>
    </row>
    <row r="121" s="2" customFormat="1">
      <c r="A121" s="41"/>
      <c r="B121" s="42"/>
      <c r="C121" s="43"/>
      <c r="D121" s="233" t="s">
        <v>197</v>
      </c>
      <c r="E121" s="43"/>
      <c r="F121" s="234" t="s">
        <v>1617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197</v>
      </c>
      <c r="AU121" s="20" t="s">
        <v>82</v>
      </c>
    </row>
    <row r="122" s="13" customFormat="1">
      <c r="A122" s="13"/>
      <c r="B122" s="235"/>
      <c r="C122" s="236"/>
      <c r="D122" s="228" t="s">
        <v>199</v>
      </c>
      <c r="E122" s="237" t="s">
        <v>19</v>
      </c>
      <c r="F122" s="238" t="s">
        <v>3932</v>
      </c>
      <c r="G122" s="236"/>
      <c r="H122" s="237" t="s">
        <v>19</v>
      </c>
      <c r="I122" s="239"/>
      <c r="J122" s="236"/>
      <c r="K122" s="236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199</v>
      </c>
      <c r="AU122" s="244" t="s">
        <v>82</v>
      </c>
      <c r="AV122" s="13" t="s">
        <v>80</v>
      </c>
      <c r="AW122" s="13" t="s">
        <v>34</v>
      </c>
      <c r="AX122" s="13" t="s">
        <v>73</v>
      </c>
      <c r="AY122" s="244" t="s">
        <v>185</v>
      </c>
    </row>
    <row r="123" s="14" customFormat="1">
      <c r="A123" s="14"/>
      <c r="B123" s="245"/>
      <c r="C123" s="246"/>
      <c r="D123" s="228" t="s">
        <v>199</v>
      </c>
      <c r="E123" s="247" t="s">
        <v>19</v>
      </c>
      <c r="F123" s="248" t="s">
        <v>3933</v>
      </c>
      <c r="G123" s="246"/>
      <c r="H123" s="249">
        <v>274.22199999999998</v>
      </c>
      <c r="I123" s="250"/>
      <c r="J123" s="246"/>
      <c r="K123" s="246"/>
      <c r="L123" s="251"/>
      <c r="M123" s="252"/>
      <c r="N123" s="253"/>
      <c r="O123" s="253"/>
      <c r="P123" s="253"/>
      <c r="Q123" s="253"/>
      <c r="R123" s="253"/>
      <c r="S123" s="253"/>
      <c r="T123" s="25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5" t="s">
        <v>199</v>
      </c>
      <c r="AU123" s="255" t="s">
        <v>82</v>
      </c>
      <c r="AV123" s="14" t="s">
        <v>82</v>
      </c>
      <c r="AW123" s="14" t="s">
        <v>34</v>
      </c>
      <c r="AX123" s="14" t="s">
        <v>73</v>
      </c>
      <c r="AY123" s="255" t="s">
        <v>185</v>
      </c>
    </row>
    <row r="124" s="13" customFormat="1">
      <c r="A124" s="13"/>
      <c r="B124" s="235"/>
      <c r="C124" s="236"/>
      <c r="D124" s="228" t="s">
        <v>199</v>
      </c>
      <c r="E124" s="237" t="s">
        <v>19</v>
      </c>
      <c r="F124" s="238" t="s">
        <v>1628</v>
      </c>
      <c r="G124" s="236"/>
      <c r="H124" s="237" t="s">
        <v>19</v>
      </c>
      <c r="I124" s="239"/>
      <c r="J124" s="236"/>
      <c r="K124" s="236"/>
      <c r="L124" s="240"/>
      <c r="M124" s="241"/>
      <c r="N124" s="242"/>
      <c r="O124" s="242"/>
      <c r="P124" s="242"/>
      <c r="Q124" s="242"/>
      <c r="R124" s="242"/>
      <c r="S124" s="242"/>
      <c r="T124" s="24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4" t="s">
        <v>199</v>
      </c>
      <c r="AU124" s="244" t="s">
        <v>82</v>
      </c>
      <c r="AV124" s="13" t="s">
        <v>80</v>
      </c>
      <c r="AW124" s="13" t="s">
        <v>34</v>
      </c>
      <c r="AX124" s="13" t="s">
        <v>73</v>
      </c>
      <c r="AY124" s="244" t="s">
        <v>185</v>
      </c>
    </row>
    <row r="125" s="14" customFormat="1">
      <c r="A125" s="14"/>
      <c r="B125" s="245"/>
      <c r="C125" s="246"/>
      <c r="D125" s="228" t="s">
        <v>199</v>
      </c>
      <c r="E125" s="247" t="s">
        <v>19</v>
      </c>
      <c r="F125" s="248" t="s">
        <v>3934</v>
      </c>
      <c r="G125" s="246"/>
      <c r="H125" s="249">
        <v>34.268000000000001</v>
      </c>
      <c r="I125" s="250"/>
      <c r="J125" s="246"/>
      <c r="K125" s="246"/>
      <c r="L125" s="251"/>
      <c r="M125" s="252"/>
      <c r="N125" s="253"/>
      <c r="O125" s="253"/>
      <c r="P125" s="253"/>
      <c r="Q125" s="253"/>
      <c r="R125" s="253"/>
      <c r="S125" s="253"/>
      <c r="T125" s="25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5" t="s">
        <v>199</v>
      </c>
      <c r="AU125" s="255" t="s">
        <v>82</v>
      </c>
      <c r="AV125" s="14" t="s">
        <v>82</v>
      </c>
      <c r="AW125" s="14" t="s">
        <v>34</v>
      </c>
      <c r="AX125" s="14" t="s">
        <v>73</v>
      </c>
      <c r="AY125" s="255" t="s">
        <v>185</v>
      </c>
    </row>
    <row r="126" s="13" customFormat="1">
      <c r="A126" s="13"/>
      <c r="B126" s="235"/>
      <c r="C126" s="236"/>
      <c r="D126" s="228" t="s">
        <v>199</v>
      </c>
      <c r="E126" s="237" t="s">
        <v>19</v>
      </c>
      <c r="F126" s="238" t="s">
        <v>3935</v>
      </c>
      <c r="G126" s="236"/>
      <c r="H126" s="237" t="s">
        <v>19</v>
      </c>
      <c r="I126" s="239"/>
      <c r="J126" s="236"/>
      <c r="K126" s="236"/>
      <c r="L126" s="240"/>
      <c r="M126" s="241"/>
      <c r="N126" s="242"/>
      <c r="O126" s="242"/>
      <c r="P126" s="242"/>
      <c r="Q126" s="242"/>
      <c r="R126" s="242"/>
      <c r="S126" s="242"/>
      <c r="T126" s="24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4" t="s">
        <v>199</v>
      </c>
      <c r="AU126" s="244" t="s">
        <v>82</v>
      </c>
      <c r="AV126" s="13" t="s">
        <v>80</v>
      </c>
      <c r="AW126" s="13" t="s">
        <v>34</v>
      </c>
      <c r="AX126" s="13" t="s">
        <v>73</v>
      </c>
      <c r="AY126" s="244" t="s">
        <v>185</v>
      </c>
    </row>
    <row r="127" s="14" customFormat="1">
      <c r="A127" s="14"/>
      <c r="B127" s="245"/>
      <c r="C127" s="246"/>
      <c r="D127" s="228" t="s">
        <v>199</v>
      </c>
      <c r="E127" s="247" t="s">
        <v>19</v>
      </c>
      <c r="F127" s="248" t="s">
        <v>3936</v>
      </c>
      <c r="G127" s="246"/>
      <c r="H127" s="249">
        <v>25.321000000000002</v>
      </c>
      <c r="I127" s="250"/>
      <c r="J127" s="246"/>
      <c r="K127" s="246"/>
      <c r="L127" s="251"/>
      <c r="M127" s="252"/>
      <c r="N127" s="253"/>
      <c r="O127" s="253"/>
      <c r="P127" s="253"/>
      <c r="Q127" s="253"/>
      <c r="R127" s="253"/>
      <c r="S127" s="253"/>
      <c r="T127" s="25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5" t="s">
        <v>199</v>
      </c>
      <c r="AU127" s="255" t="s">
        <v>82</v>
      </c>
      <c r="AV127" s="14" t="s">
        <v>82</v>
      </c>
      <c r="AW127" s="14" t="s">
        <v>34</v>
      </c>
      <c r="AX127" s="14" t="s">
        <v>73</v>
      </c>
      <c r="AY127" s="255" t="s">
        <v>185</v>
      </c>
    </row>
    <row r="128" s="15" customFormat="1">
      <c r="A128" s="15"/>
      <c r="B128" s="256"/>
      <c r="C128" s="257"/>
      <c r="D128" s="228" t="s">
        <v>199</v>
      </c>
      <c r="E128" s="258" t="s">
        <v>19</v>
      </c>
      <c r="F128" s="259" t="s">
        <v>202</v>
      </c>
      <c r="G128" s="257"/>
      <c r="H128" s="260">
        <v>333.81099999999998</v>
      </c>
      <c r="I128" s="261"/>
      <c r="J128" s="257"/>
      <c r="K128" s="257"/>
      <c r="L128" s="262"/>
      <c r="M128" s="263"/>
      <c r="N128" s="264"/>
      <c r="O128" s="264"/>
      <c r="P128" s="264"/>
      <c r="Q128" s="264"/>
      <c r="R128" s="264"/>
      <c r="S128" s="264"/>
      <c r="T128" s="26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T128" s="266" t="s">
        <v>199</v>
      </c>
      <c r="AU128" s="266" t="s">
        <v>82</v>
      </c>
      <c r="AV128" s="15" t="s">
        <v>193</v>
      </c>
      <c r="AW128" s="15" t="s">
        <v>34</v>
      </c>
      <c r="AX128" s="15" t="s">
        <v>80</v>
      </c>
      <c r="AY128" s="266" t="s">
        <v>185</v>
      </c>
    </row>
    <row r="129" s="2" customFormat="1" ht="16.5" customHeight="1">
      <c r="A129" s="41"/>
      <c r="B129" s="42"/>
      <c r="C129" s="215" t="s">
        <v>231</v>
      </c>
      <c r="D129" s="215" t="s">
        <v>188</v>
      </c>
      <c r="E129" s="216" t="s">
        <v>3937</v>
      </c>
      <c r="F129" s="217" t="s">
        <v>3938</v>
      </c>
      <c r="G129" s="218" t="s">
        <v>191</v>
      </c>
      <c r="H129" s="219">
        <v>633.67999999999995</v>
      </c>
      <c r="I129" s="220"/>
      <c r="J129" s="221">
        <f>ROUND(I129*H129,2)</f>
        <v>0</v>
      </c>
      <c r="K129" s="217" t="s">
        <v>192</v>
      </c>
      <c r="L129" s="47"/>
      <c r="M129" s="222" t="s">
        <v>19</v>
      </c>
      <c r="N129" s="223" t="s">
        <v>44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193</v>
      </c>
      <c r="AT129" s="226" t="s">
        <v>188</v>
      </c>
      <c r="AU129" s="226" t="s">
        <v>82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3939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3940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82</v>
      </c>
    </row>
    <row r="131" s="2" customFormat="1">
      <c r="A131" s="41"/>
      <c r="B131" s="42"/>
      <c r="C131" s="43"/>
      <c r="D131" s="233" t="s">
        <v>197</v>
      </c>
      <c r="E131" s="43"/>
      <c r="F131" s="234" t="s">
        <v>3941</v>
      </c>
      <c r="G131" s="43"/>
      <c r="H131" s="43"/>
      <c r="I131" s="230"/>
      <c r="J131" s="43"/>
      <c r="K131" s="43"/>
      <c r="L131" s="47"/>
      <c r="M131" s="231"/>
      <c r="N131" s="232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197</v>
      </c>
      <c r="AU131" s="20" t="s">
        <v>82</v>
      </c>
    </row>
    <row r="132" s="13" customFormat="1">
      <c r="A132" s="13"/>
      <c r="B132" s="235"/>
      <c r="C132" s="236"/>
      <c r="D132" s="228" t="s">
        <v>199</v>
      </c>
      <c r="E132" s="237" t="s">
        <v>19</v>
      </c>
      <c r="F132" s="238" t="s">
        <v>3942</v>
      </c>
      <c r="G132" s="236"/>
      <c r="H132" s="237" t="s">
        <v>19</v>
      </c>
      <c r="I132" s="239"/>
      <c r="J132" s="236"/>
      <c r="K132" s="236"/>
      <c r="L132" s="240"/>
      <c r="M132" s="241"/>
      <c r="N132" s="242"/>
      <c r="O132" s="242"/>
      <c r="P132" s="242"/>
      <c r="Q132" s="242"/>
      <c r="R132" s="242"/>
      <c r="S132" s="242"/>
      <c r="T132" s="24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4" t="s">
        <v>199</v>
      </c>
      <c r="AU132" s="244" t="s">
        <v>82</v>
      </c>
      <c r="AV132" s="13" t="s">
        <v>80</v>
      </c>
      <c r="AW132" s="13" t="s">
        <v>34</v>
      </c>
      <c r="AX132" s="13" t="s">
        <v>73</v>
      </c>
      <c r="AY132" s="244" t="s">
        <v>185</v>
      </c>
    </row>
    <row r="133" s="14" customFormat="1">
      <c r="A133" s="14"/>
      <c r="B133" s="245"/>
      <c r="C133" s="246"/>
      <c r="D133" s="228" t="s">
        <v>199</v>
      </c>
      <c r="E133" s="247" t="s">
        <v>19</v>
      </c>
      <c r="F133" s="248" t="s">
        <v>3943</v>
      </c>
      <c r="G133" s="246"/>
      <c r="H133" s="249">
        <v>633.67999999999995</v>
      </c>
      <c r="I133" s="250"/>
      <c r="J133" s="246"/>
      <c r="K133" s="246"/>
      <c r="L133" s="251"/>
      <c r="M133" s="252"/>
      <c r="N133" s="253"/>
      <c r="O133" s="253"/>
      <c r="P133" s="253"/>
      <c r="Q133" s="253"/>
      <c r="R133" s="253"/>
      <c r="S133" s="253"/>
      <c r="T133" s="25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5" t="s">
        <v>199</v>
      </c>
      <c r="AU133" s="255" t="s">
        <v>82</v>
      </c>
      <c r="AV133" s="14" t="s">
        <v>82</v>
      </c>
      <c r="AW133" s="14" t="s">
        <v>34</v>
      </c>
      <c r="AX133" s="14" t="s">
        <v>73</v>
      </c>
      <c r="AY133" s="255" t="s">
        <v>185</v>
      </c>
    </row>
    <row r="134" s="15" customFormat="1">
      <c r="A134" s="15"/>
      <c r="B134" s="256"/>
      <c r="C134" s="257"/>
      <c r="D134" s="228" t="s">
        <v>199</v>
      </c>
      <c r="E134" s="258" t="s">
        <v>19</v>
      </c>
      <c r="F134" s="259" t="s">
        <v>202</v>
      </c>
      <c r="G134" s="257"/>
      <c r="H134" s="260">
        <v>633.67999999999995</v>
      </c>
      <c r="I134" s="261"/>
      <c r="J134" s="257"/>
      <c r="K134" s="257"/>
      <c r="L134" s="262"/>
      <c r="M134" s="263"/>
      <c r="N134" s="264"/>
      <c r="O134" s="264"/>
      <c r="P134" s="264"/>
      <c r="Q134" s="264"/>
      <c r="R134" s="264"/>
      <c r="S134" s="264"/>
      <c r="T134" s="26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T134" s="266" t="s">
        <v>199</v>
      </c>
      <c r="AU134" s="266" t="s">
        <v>82</v>
      </c>
      <c r="AV134" s="15" t="s">
        <v>193</v>
      </c>
      <c r="AW134" s="15" t="s">
        <v>34</v>
      </c>
      <c r="AX134" s="15" t="s">
        <v>80</v>
      </c>
      <c r="AY134" s="266" t="s">
        <v>185</v>
      </c>
    </row>
    <row r="135" s="12" customFormat="1" ht="22.8" customHeight="1">
      <c r="A135" s="12"/>
      <c r="B135" s="199"/>
      <c r="C135" s="200"/>
      <c r="D135" s="201" t="s">
        <v>72</v>
      </c>
      <c r="E135" s="213" t="s">
        <v>82</v>
      </c>
      <c r="F135" s="213" t="s">
        <v>1061</v>
      </c>
      <c r="G135" s="200"/>
      <c r="H135" s="200"/>
      <c r="I135" s="203"/>
      <c r="J135" s="214">
        <f>BK135</f>
        <v>0</v>
      </c>
      <c r="K135" s="200"/>
      <c r="L135" s="205"/>
      <c r="M135" s="206"/>
      <c r="N135" s="207"/>
      <c r="O135" s="207"/>
      <c r="P135" s="208">
        <f>SUM(P136:P195)</f>
        <v>0</v>
      </c>
      <c r="Q135" s="207"/>
      <c r="R135" s="208">
        <f>SUM(R136:R195)</f>
        <v>129.43012069</v>
      </c>
      <c r="S135" s="207"/>
      <c r="T135" s="209">
        <f>SUM(T136:T195)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10" t="s">
        <v>80</v>
      </c>
      <c r="AT135" s="211" t="s">
        <v>72</v>
      </c>
      <c r="AU135" s="211" t="s">
        <v>80</v>
      </c>
      <c r="AY135" s="210" t="s">
        <v>185</v>
      </c>
      <c r="BK135" s="212">
        <f>SUM(BK136:BK195)</f>
        <v>0</v>
      </c>
    </row>
    <row r="136" s="2" customFormat="1" ht="16.5" customHeight="1">
      <c r="A136" s="41"/>
      <c r="B136" s="42"/>
      <c r="C136" s="215" t="s">
        <v>237</v>
      </c>
      <c r="D136" s="215" t="s">
        <v>188</v>
      </c>
      <c r="E136" s="216" t="s">
        <v>1623</v>
      </c>
      <c r="F136" s="217" t="s">
        <v>1624</v>
      </c>
      <c r="G136" s="218" t="s">
        <v>212</v>
      </c>
      <c r="H136" s="219">
        <v>34.253</v>
      </c>
      <c r="I136" s="220"/>
      <c r="J136" s="221">
        <f>ROUND(I136*H136,2)</f>
        <v>0</v>
      </c>
      <c r="K136" s="217" t="s">
        <v>192</v>
      </c>
      <c r="L136" s="47"/>
      <c r="M136" s="222" t="s">
        <v>19</v>
      </c>
      <c r="N136" s="223" t="s">
        <v>44</v>
      </c>
      <c r="O136" s="87"/>
      <c r="P136" s="224">
        <f>O136*H136</f>
        <v>0</v>
      </c>
      <c r="Q136" s="224">
        <v>1.6299999999999999</v>
      </c>
      <c r="R136" s="224">
        <f>Q136*H136</f>
        <v>55.832389999999997</v>
      </c>
      <c r="S136" s="224">
        <v>0</v>
      </c>
      <c r="T136" s="225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6" t="s">
        <v>193</v>
      </c>
      <c r="AT136" s="226" t="s">
        <v>188</v>
      </c>
      <c r="AU136" s="226" t="s">
        <v>82</v>
      </c>
      <c r="AY136" s="20" t="s">
        <v>185</v>
      </c>
      <c r="BE136" s="227">
        <f>IF(N136="základní",J136,0)</f>
        <v>0</v>
      </c>
      <c r="BF136" s="227">
        <f>IF(N136="snížená",J136,0)</f>
        <v>0</v>
      </c>
      <c r="BG136" s="227">
        <f>IF(N136="zákl. přenesená",J136,0)</f>
        <v>0</v>
      </c>
      <c r="BH136" s="227">
        <f>IF(N136="sníž. přenesená",J136,0)</f>
        <v>0</v>
      </c>
      <c r="BI136" s="227">
        <f>IF(N136="nulová",J136,0)</f>
        <v>0</v>
      </c>
      <c r="BJ136" s="20" t="s">
        <v>80</v>
      </c>
      <c r="BK136" s="227">
        <f>ROUND(I136*H136,2)</f>
        <v>0</v>
      </c>
      <c r="BL136" s="20" t="s">
        <v>193</v>
      </c>
      <c r="BM136" s="226" t="s">
        <v>3944</v>
      </c>
    </row>
    <row r="137" s="2" customFormat="1">
      <c r="A137" s="41"/>
      <c r="B137" s="42"/>
      <c r="C137" s="43"/>
      <c r="D137" s="228" t="s">
        <v>195</v>
      </c>
      <c r="E137" s="43"/>
      <c r="F137" s="229" t="s">
        <v>1626</v>
      </c>
      <c r="G137" s="43"/>
      <c r="H137" s="43"/>
      <c r="I137" s="230"/>
      <c r="J137" s="43"/>
      <c r="K137" s="43"/>
      <c r="L137" s="47"/>
      <c r="M137" s="231"/>
      <c r="N137" s="232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195</v>
      </c>
      <c r="AU137" s="20" t="s">
        <v>82</v>
      </c>
    </row>
    <row r="138" s="2" customFormat="1">
      <c r="A138" s="41"/>
      <c r="B138" s="42"/>
      <c r="C138" s="43"/>
      <c r="D138" s="233" t="s">
        <v>197</v>
      </c>
      <c r="E138" s="43"/>
      <c r="F138" s="234" t="s">
        <v>1627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197</v>
      </c>
      <c r="AU138" s="20" t="s">
        <v>82</v>
      </c>
    </row>
    <row r="139" s="13" customFormat="1">
      <c r="A139" s="13"/>
      <c r="B139" s="235"/>
      <c r="C139" s="236"/>
      <c r="D139" s="228" t="s">
        <v>199</v>
      </c>
      <c r="E139" s="237" t="s">
        <v>19</v>
      </c>
      <c r="F139" s="238" t="s">
        <v>3945</v>
      </c>
      <c r="G139" s="236"/>
      <c r="H139" s="237" t="s">
        <v>19</v>
      </c>
      <c r="I139" s="239"/>
      <c r="J139" s="236"/>
      <c r="K139" s="236"/>
      <c r="L139" s="240"/>
      <c r="M139" s="241"/>
      <c r="N139" s="242"/>
      <c r="O139" s="242"/>
      <c r="P139" s="242"/>
      <c r="Q139" s="242"/>
      <c r="R139" s="242"/>
      <c r="S139" s="242"/>
      <c r="T139" s="24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4" t="s">
        <v>199</v>
      </c>
      <c r="AU139" s="244" t="s">
        <v>82</v>
      </c>
      <c r="AV139" s="13" t="s">
        <v>80</v>
      </c>
      <c r="AW139" s="13" t="s">
        <v>34</v>
      </c>
      <c r="AX139" s="13" t="s">
        <v>73</v>
      </c>
      <c r="AY139" s="244" t="s">
        <v>185</v>
      </c>
    </row>
    <row r="140" s="14" customFormat="1">
      <c r="A140" s="14"/>
      <c r="B140" s="245"/>
      <c r="C140" s="246"/>
      <c r="D140" s="228" t="s">
        <v>199</v>
      </c>
      <c r="E140" s="247" t="s">
        <v>19</v>
      </c>
      <c r="F140" s="248" t="s">
        <v>3946</v>
      </c>
      <c r="G140" s="246"/>
      <c r="H140" s="249">
        <v>20.521999999999998</v>
      </c>
      <c r="I140" s="250"/>
      <c r="J140" s="246"/>
      <c r="K140" s="246"/>
      <c r="L140" s="251"/>
      <c r="M140" s="252"/>
      <c r="N140" s="253"/>
      <c r="O140" s="253"/>
      <c r="P140" s="253"/>
      <c r="Q140" s="253"/>
      <c r="R140" s="253"/>
      <c r="S140" s="253"/>
      <c r="T140" s="25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5" t="s">
        <v>199</v>
      </c>
      <c r="AU140" s="255" t="s">
        <v>82</v>
      </c>
      <c r="AV140" s="14" t="s">
        <v>82</v>
      </c>
      <c r="AW140" s="14" t="s">
        <v>34</v>
      </c>
      <c r="AX140" s="14" t="s">
        <v>73</v>
      </c>
      <c r="AY140" s="255" t="s">
        <v>185</v>
      </c>
    </row>
    <row r="141" s="14" customFormat="1">
      <c r="A141" s="14"/>
      <c r="B141" s="245"/>
      <c r="C141" s="246"/>
      <c r="D141" s="228" t="s">
        <v>199</v>
      </c>
      <c r="E141" s="247" t="s">
        <v>19</v>
      </c>
      <c r="F141" s="248" t="s">
        <v>3947</v>
      </c>
      <c r="G141" s="246"/>
      <c r="H141" s="249">
        <v>13.731</v>
      </c>
      <c r="I141" s="250"/>
      <c r="J141" s="246"/>
      <c r="K141" s="246"/>
      <c r="L141" s="251"/>
      <c r="M141" s="252"/>
      <c r="N141" s="253"/>
      <c r="O141" s="253"/>
      <c r="P141" s="253"/>
      <c r="Q141" s="253"/>
      <c r="R141" s="253"/>
      <c r="S141" s="253"/>
      <c r="T141" s="25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5" t="s">
        <v>199</v>
      </c>
      <c r="AU141" s="255" t="s">
        <v>82</v>
      </c>
      <c r="AV141" s="14" t="s">
        <v>82</v>
      </c>
      <c r="AW141" s="14" t="s">
        <v>34</v>
      </c>
      <c r="AX141" s="14" t="s">
        <v>73</v>
      </c>
      <c r="AY141" s="255" t="s">
        <v>185</v>
      </c>
    </row>
    <row r="142" s="15" customFormat="1">
      <c r="A142" s="15"/>
      <c r="B142" s="256"/>
      <c r="C142" s="257"/>
      <c r="D142" s="228" t="s">
        <v>199</v>
      </c>
      <c r="E142" s="258" t="s">
        <v>19</v>
      </c>
      <c r="F142" s="259" t="s">
        <v>202</v>
      </c>
      <c r="G142" s="257"/>
      <c r="H142" s="260">
        <v>34.253</v>
      </c>
      <c r="I142" s="261"/>
      <c r="J142" s="257"/>
      <c r="K142" s="257"/>
      <c r="L142" s="262"/>
      <c r="M142" s="263"/>
      <c r="N142" s="264"/>
      <c r="O142" s="264"/>
      <c r="P142" s="264"/>
      <c r="Q142" s="264"/>
      <c r="R142" s="264"/>
      <c r="S142" s="264"/>
      <c r="T142" s="26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T142" s="266" t="s">
        <v>199</v>
      </c>
      <c r="AU142" s="266" t="s">
        <v>82</v>
      </c>
      <c r="AV142" s="15" t="s">
        <v>193</v>
      </c>
      <c r="AW142" s="15" t="s">
        <v>34</v>
      </c>
      <c r="AX142" s="15" t="s">
        <v>80</v>
      </c>
      <c r="AY142" s="266" t="s">
        <v>185</v>
      </c>
    </row>
    <row r="143" s="2" customFormat="1" ht="16.5" customHeight="1">
      <c r="A143" s="41"/>
      <c r="B143" s="42"/>
      <c r="C143" s="215" t="s">
        <v>246</v>
      </c>
      <c r="D143" s="215" t="s">
        <v>188</v>
      </c>
      <c r="E143" s="216" t="s">
        <v>1630</v>
      </c>
      <c r="F143" s="217" t="s">
        <v>1631</v>
      </c>
      <c r="G143" s="218" t="s">
        <v>191</v>
      </c>
      <c r="H143" s="219">
        <v>282.41800000000001</v>
      </c>
      <c r="I143" s="220"/>
      <c r="J143" s="221">
        <f>ROUND(I143*H143,2)</f>
        <v>0</v>
      </c>
      <c r="K143" s="217" t="s">
        <v>192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0.00017000000000000001</v>
      </c>
      <c r="R143" s="224">
        <f>Q143*H143</f>
        <v>0.048011060000000001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193</v>
      </c>
      <c r="AT143" s="226" t="s">
        <v>188</v>
      </c>
      <c r="AU143" s="226" t="s">
        <v>82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3948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1633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82</v>
      </c>
    </row>
    <row r="145" s="2" customFormat="1">
      <c r="A145" s="41"/>
      <c r="B145" s="42"/>
      <c r="C145" s="43"/>
      <c r="D145" s="233" t="s">
        <v>197</v>
      </c>
      <c r="E145" s="43"/>
      <c r="F145" s="234" t="s">
        <v>1634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197</v>
      </c>
      <c r="AU145" s="20" t="s">
        <v>82</v>
      </c>
    </row>
    <row r="146" s="13" customFormat="1">
      <c r="A146" s="13"/>
      <c r="B146" s="235"/>
      <c r="C146" s="236"/>
      <c r="D146" s="228" t="s">
        <v>199</v>
      </c>
      <c r="E146" s="237" t="s">
        <v>19</v>
      </c>
      <c r="F146" s="238" t="s">
        <v>3949</v>
      </c>
      <c r="G146" s="236"/>
      <c r="H146" s="237" t="s">
        <v>19</v>
      </c>
      <c r="I146" s="239"/>
      <c r="J146" s="236"/>
      <c r="K146" s="236"/>
      <c r="L146" s="240"/>
      <c r="M146" s="241"/>
      <c r="N146" s="242"/>
      <c r="O146" s="242"/>
      <c r="P146" s="242"/>
      <c r="Q146" s="242"/>
      <c r="R146" s="242"/>
      <c r="S146" s="242"/>
      <c r="T146" s="24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4" t="s">
        <v>199</v>
      </c>
      <c r="AU146" s="244" t="s">
        <v>82</v>
      </c>
      <c r="AV146" s="13" t="s">
        <v>80</v>
      </c>
      <c r="AW146" s="13" t="s">
        <v>34</v>
      </c>
      <c r="AX146" s="13" t="s">
        <v>73</v>
      </c>
      <c r="AY146" s="244" t="s">
        <v>185</v>
      </c>
    </row>
    <row r="147" s="14" customFormat="1">
      <c r="A147" s="14"/>
      <c r="B147" s="245"/>
      <c r="C147" s="246"/>
      <c r="D147" s="228" t="s">
        <v>199</v>
      </c>
      <c r="E147" s="247" t="s">
        <v>19</v>
      </c>
      <c r="F147" s="248" t="s">
        <v>3950</v>
      </c>
      <c r="G147" s="246"/>
      <c r="H147" s="249">
        <v>147.322</v>
      </c>
      <c r="I147" s="250"/>
      <c r="J147" s="246"/>
      <c r="K147" s="246"/>
      <c r="L147" s="251"/>
      <c r="M147" s="252"/>
      <c r="N147" s="253"/>
      <c r="O147" s="253"/>
      <c r="P147" s="253"/>
      <c r="Q147" s="253"/>
      <c r="R147" s="253"/>
      <c r="S147" s="253"/>
      <c r="T147" s="25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5" t="s">
        <v>199</v>
      </c>
      <c r="AU147" s="255" t="s">
        <v>82</v>
      </c>
      <c r="AV147" s="14" t="s">
        <v>82</v>
      </c>
      <c r="AW147" s="14" t="s">
        <v>34</v>
      </c>
      <c r="AX147" s="14" t="s">
        <v>73</v>
      </c>
      <c r="AY147" s="255" t="s">
        <v>185</v>
      </c>
    </row>
    <row r="148" s="14" customFormat="1">
      <c r="A148" s="14"/>
      <c r="B148" s="245"/>
      <c r="C148" s="246"/>
      <c r="D148" s="228" t="s">
        <v>199</v>
      </c>
      <c r="E148" s="247" t="s">
        <v>19</v>
      </c>
      <c r="F148" s="248" t="s">
        <v>3951</v>
      </c>
      <c r="G148" s="246"/>
      <c r="H148" s="249">
        <v>135.096</v>
      </c>
      <c r="I148" s="250"/>
      <c r="J148" s="246"/>
      <c r="K148" s="246"/>
      <c r="L148" s="251"/>
      <c r="M148" s="252"/>
      <c r="N148" s="253"/>
      <c r="O148" s="253"/>
      <c r="P148" s="253"/>
      <c r="Q148" s="253"/>
      <c r="R148" s="253"/>
      <c r="S148" s="253"/>
      <c r="T148" s="25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5" t="s">
        <v>199</v>
      </c>
      <c r="AU148" s="255" t="s">
        <v>82</v>
      </c>
      <c r="AV148" s="14" t="s">
        <v>82</v>
      </c>
      <c r="AW148" s="14" t="s">
        <v>34</v>
      </c>
      <c r="AX148" s="14" t="s">
        <v>73</v>
      </c>
      <c r="AY148" s="255" t="s">
        <v>185</v>
      </c>
    </row>
    <row r="149" s="15" customFormat="1">
      <c r="A149" s="15"/>
      <c r="B149" s="256"/>
      <c r="C149" s="257"/>
      <c r="D149" s="228" t="s">
        <v>199</v>
      </c>
      <c r="E149" s="258" t="s">
        <v>19</v>
      </c>
      <c r="F149" s="259" t="s">
        <v>202</v>
      </c>
      <c r="G149" s="257"/>
      <c r="H149" s="260">
        <v>282.41800000000001</v>
      </c>
      <c r="I149" s="261"/>
      <c r="J149" s="257"/>
      <c r="K149" s="257"/>
      <c r="L149" s="262"/>
      <c r="M149" s="263"/>
      <c r="N149" s="264"/>
      <c r="O149" s="264"/>
      <c r="P149" s="264"/>
      <c r="Q149" s="264"/>
      <c r="R149" s="264"/>
      <c r="S149" s="264"/>
      <c r="T149" s="26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T149" s="266" t="s">
        <v>199</v>
      </c>
      <c r="AU149" s="266" t="s">
        <v>82</v>
      </c>
      <c r="AV149" s="15" t="s">
        <v>193</v>
      </c>
      <c r="AW149" s="15" t="s">
        <v>34</v>
      </c>
      <c r="AX149" s="15" t="s">
        <v>80</v>
      </c>
      <c r="AY149" s="266" t="s">
        <v>185</v>
      </c>
    </row>
    <row r="150" s="2" customFormat="1" ht="16.5" customHeight="1">
      <c r="A150" s="41"/>
      <c r="B150" s="42"/>
      <c r="C150" s="271" t="s">
        <v>186</v>
      </c>
      <c r="D150" s="271" t="s">
        <v>491</v>
      </c>
      <c r="E150" s="272" t="s">
        <v>1637</v>
      </c>
      <c r="F150" s="273" t="s">
        <v>1638</v>
      </c>
      <c r="G150" s="274" t="s">
        <v>191</v>
      </c>
      <c r="H150" s="275">
        <v>334.524</v>
      </c>
      <c r="I150" s="276"/>
      <c r="J150" s="277">
        <f>ROUND(I150*H150,2)</f>
        <v>0</v>
      </c>
      <c r="K150" s="273" t="s">
        <v>192</v>
      </c>
      <c r="L150" s="278"/>
      <c r="M150" s="279" t="s">
        <v>19</v>
      </c>
      <c r="N150" s="280" t="s">
        <v>44</v>
      </c>
      <c r="O150" s="87"/>
      <c r="P150" s="224">
        <f>O150*H150</f>
        <v>0</v>
      </c>
      <c r="Q150" s="224">
        <v>0.00029999999999999997</v>
      </c>
      <c r="R150" s="224">
        <f>Q150*H150</f>
        <v>0.10035719999999999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246</v>
      </c>
      <c r="AT150" s="226" t="s">
        <v>491</v>
      </c>
      <c r="AU150" s="226" t="s">
        <v>82</v>
      </c>
      <c r="AY150" s="20" t="s">
        <v>185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80</v>
      </c>
      <c r="BK150" s="227">
        <f>ROUND(I150*H150,2)</f>
        <v>0</v>
      </c>
      <c r="BL150" s="20" t="s">
        <v>193</v>
      </c>
      <c r="BM150" s="226" t="s">
        <v>3952</v>
      </c>
    </row>
    <row r="151" s="2" customFormat="1">
      <c r="A151" s="41"/>
      <c r="B151" s="42"/>
      <c r="C151" s="43"/>
      <c r="D151" s="228" t="s">
        <v>195</v>
      </c>
      <c r="E151" s="43"/>
      <c r="F151" s="229" t="s">
        <v>1638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195</v>
      </c>
      <c r="AU151" s="20" t="s">
        <v>82</v>
      </c>
    </row>
    <row r="152" s="14" customFormat="1">
      <c r="A152" s="14"/>
      <c r="B152" s="245"/>
      <c r="C152" s="246"/>
      <c r="D152" s="228" t="s">
        <v>199</v>
      </c>
      <c r="E152" s="246"/>
      <c r="F152" s="248" t="s">
        <v>3953</v>
      </c>
      <c r="G152" s="246"/>
      <c r="H152" s="249">
        <v>334.524</v>
      </c>
      <c r="I152" s="250"/>
      <c r="J152" s="246"/>
      <c r="K152" s="246"/>
      <c r="L152" s="251"/>
      <c r="M152" s="252"/>
      <c r="N152" s="253"/>
      <c r="O152" s="253"/>
      <c r="P152" s="253"/>
      <c r="Q152" s="253"/>
      <c r="R152" s="253"/>
      <c r="S152" s="253"/>
      <c r="T152" s="25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5" t="s">
        <v>199</v>
      </c>
      <c r="AU152" s="255" t="s">
        <v>82</v>
      </c>
      <c r="AV152" s="14" t="s">
        <v>82</v>
      </c>
      <c r="AW152" s="14" t="s">
        <v>4</v>
      </c>
      <c r="AX152" s="14" t="s">
        <v>80</v>
      </c>
      <c r="AY152" s="255" t="s">
        <v>185</v>
      </c>
    </row>
    <row r="153" s="2" customFormat="1" ht="16.5" customHeight="1">
      <c r="A153" s="41"/>
      <c r="B153" s="42"/>
      <c r="C153" s="215" t="s">
        <v>258</v>
      </c>
      <c r="D153" s="215" t="s">
        <v>188</v>
      </c>
      <c r="E153" s="216" t="s">
        <v>1647</v>
      </c>
      <c r="F153" s="217" t="s">
        <v>1648</v>
      </c>
      <c r="G153" s="218" t="s">
        <v>226</v>
      </c>
      <c r="H153" s="219">
        <v>156</v>
      </c>
      <c r="I153" s="220"/>
      <c r="J153" s="221">
        <f>ROUND(I153*H153,2)</f>
        <v>0</v>
      </c>
      <c r="K153" s="217" t="s">
        <v>192</v>
      </c>
      <c r="L153" s="47"/>
      <c r="M153" s="222" t="s">
        <v>19</v>
      </c>
      <c r="N153" s="223" t="s">
        <v>44</v>
      </c>
      <c r="O153" s="87"/>
      <c r="P153" s="224">
        <f>O153*H153</f>
        <v>0</v>
      </c>
      <c r="Q153" s="224">
        <v>0.00048999999999999998</v>
      </c>
      <c r="R153" s="224">
        <f>Q153*H153</f>
        <v>0.076439999999999994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193</v>
      </c>
      <c r="AT153" s="226" t="s">
        <v>188</v>
      </c>
      <c r="AU153" s="226" t="s">
        <v>82</v>
      </c>
      <c r="AY153" s="20" t="s">
        <v>185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80</v>
      </c>
      <c r="BK153" s="227">
        <f>ROUND(I153*H153,2)</f>
        <v>0</v>
      </c>
      <c r="BL153" s="20" t="s">
        <v>193</v>
      </c>
      <c r="BM153" s="226" t="s">
        <v>3954</v>
      </c>
    </row>
    <row r="154" s="2" customFormat="1">
      <c r="A154" s="41"/>
      <c r="B154" s="42"/>
      <c r="C154" s="43"/>
      <c r="D154" s="228" t="s">
        <v>195</v>
      </c>
      <c r="E154" s="43"/>
      <c r="F154" s="229" t="s">
        <v>1650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195</v>
      </c>
      <c r="AU154" s="20" t="s">
        <v>82</v>
      </c>
    </row>
    <row r="155" s="2" customFormat="1">
      <c r="A155" s="41"/>
      <c r="B155" s="42"/>
      <c r="C155" s="43"/>
      <c r="D155" s="233" t="s">
        <v>197</v>
      </c>
      <c r="E155" s="43"/>
      <c r="F155" s="234" t="s">
        <v>1651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197</v>
      </c>
      <c r="AU155" s="20" t="s">
        <v>82</v>
      </c>
    </row>
    <row r="156" s="14" customFormat="1">
      <c r="A156" s="14"/>
      <c r="B156" s="245"/>
      <c r="C156" s="246"/>
      <c r="D156" s="228" t="s">
        <v>199</v>
      </c>
      <c r="E156" s="247" t="s">
        <v>19</v>
      </c>
      <c r="F156" s="248" t="s">
        <v>3955</v>
      </c>
      <c r="G156" s="246"/>
      <c r="H156" s="249">
        <v>156</v>
      </c>
      <c r="I156" s="250"/>
      <c r="J156" s="246"/>
      <c r="K156" s="246"/>
      <c r="L156" s="251"/>
      <c r="M156" s="252"/>
      <c r="N156" s="253"/>
      <c r="O156" s="253"/>
      <c r="P156" s="253"/>
      <c r="Q156" s="253"/>
      <c r="R156" s="253"/>
      <c r="S156" s="253"/>
      <c r="T156" s="25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5" t="s">
        <v>199</v>
      </c>
      <c r="AU156" s="255" t="s">
        <v>82</v>
      </c>
      <c r="AV156" s="14" t="s">
        <v>82</v>
      </c>
      <c r="AW156" s="14" t="s">
        <v>34</v>
      </c>
      <c r="AX156" s="14" t="s">
        <v>73</v>
      </c>
      <c r="AY156" s="255" t="s">
        <v>185</v>
      </c>
    </row>
    <row r="157" s="15" customFormat="1">
      <c r="A157" s="15"/>
      <c r="B157" s="256"/>
      <c r="C157" s="257"/>
      <c r="D157" s="228" t="s">
        <v>199</v>
      </c>
      <c r="E157" s="258" t="s">
        <v>19</v>
      </c>
      <c r="F157" s="259" t="s">
        <v>202</v>
      </c>
      <c r="G157" s="257"/>
      <c r="H157" s="260">
        <v>156</v>
      </c>
      <c r="I157" s="261"/>
      <c r="J157" s="257"/>
      <c r="K157" s="257"/>
      <c r="L157" s="262"/>
      <c r="M157" s="263"/>
      <c r="N157" s="264"/>
      <c r="O157" s="264"/>
      <c r="P157" s="264"/>
      <c r="Q157" s="264"/>
      <c r="R157" s="264"/>
      <c r="S157" s="264"/>
      <c r="T157" s="26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T157" s="266" t="s">
        <v>199</v>
      </c>
      <c r="AU157" s="266" t="s">
        <v>82</v>
      </c>
      <c r="AV157" s="15" t="s">
        <v>193</v>
      </c>
      <c r="AW157" s="15" t="s">
        <v>34</v>
      </c>
      <c r="AX157" s="15" t="s">
        <v>80</v>
      </c>
      <c r="AY157" s="266" t="s">
        <v>185</v>
      </c>
    </row>
    <row r="158" s="2" customFormat="1" ht="16.5" customHeight="1">
      <c r="A158" s="41"/>
      <c r="B158" s="42"/>
      <c r="C158" s="215" t="s">
        <v>267</v>
      </c>
      <c r="D158" s="215" t="s">
        <v>188</v>
      </c>
      <c r="E158" s="216" t="s">
        <v>3956</v>
      </c>
      <c r="F158" s="217" t="s">
        <v>3957</v>
      </c>
      <c r="G158" s="218" t="s">
        <v>226</v>
      </c>
      <c r="H158" s="219">
        <v>39.479999999999997</v>
      </c>
      <c r="I158" s="220"/>
      <c r="J158" s="221">
        <f>ROUND(I158*H158,2)</f>
        <v>0</v>
      </c>
      <c r="K158" s="217" t="s">
        <v>192</v>
      </c>
      <c r="L158" s="47"/>
      <c r="M158" s="222" t="s">
        <v>19</v>
      </c>
      <c r="N158" s="223" t="s">
        <v>44</v>
      </c>
      <c r="O158" s="87"/>
      <c r="P158" s="224">
        <f>O158*H158</f>
        <v>0</v>
      </c>
      <c r="Q158" s="224">
        <v>0.00116</v>
      </c>
      <c r="R158" s="224">
        <f>Q158*H158</f>
        <v>0.045796799999999999</v>
      </c>
      <c r="S158" s="224">
        <v>0</v>
      </c>
      <c r="T158" s="225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6" t="s">
        <v>193</v>
      </c>
      <c r="AT158" s="226" t="s">
        <v>188</v>
      </c>
      <c r="AU158" s="226" t="s">
        <v>82</v>
      </c>
      <c r="AY158" s="20" t="s">
        <v>185</v>
      </c>
      <c r="BE158" s="227">
        <f>IF(N158="základní",J158,0)</f>
        <v>0</v>
      </c>
      <c r="BF158" s="227">
        <f>IF(N158="snížená",J158,0)</f>
        <v>0</v>
      </c>
      <c r="BG158" s="227">
        <f>IF(N158="zákl. přenesená",J158,0)</f>
        <v>0</v>
      </c>
      <c r="BH158" s="227">
        <f>IF(N158="sníž. přenesená",J158,0)</f>
        <v>0</v>
      </c>
      <c r="BI158" s="227">
        <f>IF(N158="nulová",J158,0)</f>
        <v>0</v>
      </c>
      <c r="BJ158" s="20" t="s">
        <v>80</v>
      </c>
      <c r="BK158" s="227">
        <f>ROUND(I158*H158,2)</f>
        <v>0</v>
      </c>
      <c r="BL158" s="20" t="s">
        <v>193</v>
      </c>
      <c r="BM158" s="226" t="s">
        <v>3958</v>
      </c>
    </row>
    <row r="159" s="2" customFormat="1">
      <c r="A159" s="41"/>
      <c r="B159" s="42"/>
      <c r="C159" s="43"/>
      <c r="D159" s="228" t="s">
        <v>195</v>
      </c>
      <c r="E159" s="43"/>
      <c r="F159" s="229" t="s">
        <v>3959</v>
      </c>
      <c r="G159" s="43"/>
      <c r="H159" s="43"/>
      <c r="I159" s="230"/>
      <c r="J159" s="43"/>
      <c r="K159" s="43"/>
      <c r="L159" s="47"/>
      <c r="M159" s="231"/>
      <c r="N159" s="232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195</v>
      </c>
      <c r="AU159" s="20" t="s">
        <v>82</v>
      </c>
    </row>
    <row r="160" s="2" customFormat="1">
      <c r="A160" s="41"/>
      <c r="B160" s="42"/>
      <c r="C160" s="43"/>
      <c r="D160" s="233" t="s">
        <v>197</v>
      </c>
      <c r="E160" s="43"/>
      <c r="F160" s="234" t="s">
        <v>3960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197</v>
      </c>
      <c r="AU160" s="20" t="s">
        <v>82</v>
      </c>
    </row>
    <row r="161" s="14" customFormat="1">
      <c r="A161" s="14"/>
      <c r="B161" s="245"/>
      <c r="C161" s="246"/>
      <c r="D161" s="228" t="s">
        <v>199</v>
      </c>
      <c r="E161" s="247" t="s">
        <v>19</v>
      </c>
      <c r="F161" s="248" t="s">
        <v>3961</v>
      </c>
      <c r="G161" s="246"/>
      <c r="H161" s="249">
        <v>39.479999999999997</v>
      </c>
      <c r="I161" s="250"/>
      <c r="J161" s="246"/>
      <c r="K161" s="246"/>
      <c r="L161" s="251"/>
      <c r="M161" s="252"/>
      <c r="N161" s="253"/>
      <c r="O161" s="253"/>
      <c r="P161" s="253"/>
      <c r="Q161" s="253"/>
      <c r="R161" s="253"/>
      <c r="S161" s="253"/>
      <c r="T161" s="25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5" t="s">
        <v>199</v>
      </c>
      <c r="AU161" s="255" t="s">
        <v>82</v>
      </c>
      <c r="AV161" s="14" t="s">
        <v>82</v>
      </c>
      <c r="AW161" s="14" t="s">
        <v>34</v>
      </c>
      <c r="AX161" s="14" t="s">
        <v>73</v>
      </c>
      <c r="AY161" s="255" t="s">
        <v>185</v>
      </c>
    </row>
    <row r="162" s="15" customFormat="1">
      <c r="A162" s="15"/>
      <c r="B162" s="256"/>
      <c r="C162" s="257"/>
      <c r="D162" s="228" t="s">
        <v>199</v>
      </c>
      <c r="E162" s="258" t="s">
        <v>19</v>
      </c>
      <c r="F162" s="259" t="s">
        <v>202</v>
      </c>
      <c r="G162" s="257"/>
      <c r="H162" s="260">
        <v>39.479999999999997</v>
      </c>
      <c r="I162" s="261"/>
      <c r="J162" s="257"/>
      <c r="K162" s="257"/>
      <c r="L162" s="262"/>
      <c r="M162" s="263"/>
      <c r="N162" s="264"/>
      <c r="O162" s="264"/>
      <c r="P162" s="264"/>
      <c r="Q162" s="264"/>
      <c r="R162" s="264"/>
      <c r="S162" s="264"/>
      <c r="T162" s="26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T162" s="266" t="s">
        <v>199</v>
      </c>
      <c r="AU162" s="266" t="s">
        <v>82</v>
      </c>
      <c r="AV162" s="15" t="s">
        <v>193</v>
      </c>
      <c r="AW162" s="15" t="s">
        <v>34</v>
      </c>
      <c r="AX162" s="15" t="s">
        <v>80</v>
      </c>
      <c r="AY162" s="266" t="s">
        <v>185</v>
      </c>
    </row>
    <row r="163" s="2" customFormat="1" ht="16.5" customHeight="1">
      <c r="A163" s="41"/>
      <c r="B163" s="42"/>
      <c r="C163" s="215" t="s">
        <v>8</v>
      </c>
      <c r="D163" s="215" t="s">
        <v>188</v>
      </c>
      <c r="E163" s="216" t="s">
        <v>3962</v>
      </c>
      <c r="F163" s="217" t="s">
        <v>3963</v>
      </c>
      <c r="G163" s="218" t="s">
        <v>191</v>
      </c>
      <c r="H163" s="219">
        <v>633.67999999999995</v>
      </c>
      <c r="I163" s="220"/>
      <c r="J163" s="221">
        <f>ROUND(I163*H163,2)</f>
        <v>0</v>
      </c>
      <c r="K163" s="217" t="s">
        <v>192</v>
      </c>
      <c r="L163" s="47"/>
      <c r="M163" s="222" t="s">
        <v>19</v>
      </c>
      <c r="N163" s="223" t="s">
        <v>44</v>
      </c>
      <c r="O163" s="87"/>
      <c r="P163" s="224">
        <f>O163*H163</f>
        <v>0</v>
      </c>
      <c r="Q163" s="224">
        <v>0.00010000000000000001</v>
      </c>
      <c r="R163" s="224">
        <f>Q163*H163</f>
        <v>0.063367999999999994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193</v>
      </c>
      <c r="AT163" s="226" t="s">
        <v>188</v>
      </c>
      <c r="AU163" s="226" t="s">
        <v>82</v>
      </c>
      <c r="AY163" s="20" t="s">
        <v>185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80</v>
      </c>
      <c r="BK163" s="227">
        <f>ROUND(I163*H163,2)</f>
        <v>0</v>
      </c>
      <c r="BL163" s="20" t="s">
        <v>193</v>
      </c>
      <c r="BM163" s="226" t="s">
        <v>3964</v>
      </c>
    </row>
    <row r="164" s="2" customFormat="1">
      <c r="A164" s="41"/>
      <c r="B164" s="42"/>
      <c r="C164" s="43"/>
      <c r="D164" s="228" t="s">
        <v>195</v>
      </c>
      <c r="E164" s="43"/>
      <c r="F164" s="229" t="s">
        <v>3965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195</v>
      </c>
      <c r="AU164" s="20" t="s">
        <v>82</v>
      </c>
    </row>
    <row r="165" s="2" customFormat="1">
      <c r="A165" s="41"/>
      <c r="B165" s="42"/>
      <c r="C165" s="43"/>
      <c r="D165" s="233" t="s">
        <v>197</v>
      </c>
      <c r="E165" s="43"/>
      <c r="F165" s="234" t="s">
        <v>3966</v>
      </c>
      <c r="G165" s="43"/>
      <c r="H165" s="43"/>
      <c r="I165" s="230"/>
      <c r="J165" s="43"/>
      <c r="K165" s="43"/>
      <c r="L165" s="47"/>
      <c r="M165" s="231"/>
      <c r="N165" s="232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197</v>
      </c>
      <c r="AU165" s="20" t="s">
        <v>82</v>
      </c>
    </row>
    <row r="166" s="13" customFormat="1">
      <c r="A166" s="13"/>
      <c r="B166" s="235"/>
      <c r="C166" s="236"/>
      <c r="D166" s="228" t="s">
        <v>199</v>
      </c>
      <c r="E166" s="237" t="s">
        <v>19</v>
      </c>
      <c r="F166" s="238" t="s">
        <v>3967</v>
      </c>
      <c r="G166" s="236"/>
      <c r="H166" s="237" t="s">
        <v>19</v>
      </c>
      <c r="I166" s="239"/>
      <c r="J166" s="236"/>
      <c r="K166" s="236"/>
      <c r="L166" s="240"/>
      <c r="M166" s="241"/>
      <c r="N166" s="242"/>
      <c r="O166" s="242"/>
      <c r="P166" s="242"/>
      <c r="Q166" s="242"/>
      <c r="R166" s="242"/>
      <c r="S166" s="242"/>
      <c r="T166" s="24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4" t="s">
        <v>199</v>
      </c>
      <c r="AU166" s="244" t="s">
        <v>82</v>
      </c>
      <c r="AV166" s="13" t="s">
        <v>80</v>
      </c>
      <c r="AW166" s="13" t="s">
        <v>34</v>
      </c>
      <c r="AX166" s="13" t="s">
        <v>73</v>
      </c>
      <c r="AY166" s="244" t="s">
        <v>185</v>
      </c>
    </row>
    <row r="167" s="13" customFormat="1">
      <c r="A167" s="13"/>
      <c r="B167" s="235"/>
      <c r="C167" s="236"/>
      <c r="D167" s="228" t="s">
        <v>199</v>
      </c>
      <c r="E167" s="237" t="s">
        <v>19</v>
      </c>
      <c r="F167" s="238" t="s">
        <v>3968</v>
      </c>
      <c r="G167" s="236"/>
      <c r="H167" s="237" t="s">
        <v>19</v>
      </c>
      <c r="I167" s="239"/>
      <c r="J167" s="236"/>
      <c r="K167" s="236"/>
      <c r="L167" s="240"/>
      <c r="M167" s="241"/>
      <c r="N167" s="242"/>
      <c r="O167" s="242"/>
      <c r="P167" s="242"/>
      <c r="Q167" s="242"/>
      <c r="R167" s="242"/>
      <c r="S167" s="242"/>
      <c r="T167" s="24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4" t="s">
        <v>199</v>
      </c>
      <c r="AU167" s="244" t="s">
        <v>82</v>
      </c>
      <c r="AV167" s="13" t="s">
        <v>80</v>
      </c>
      <c r="AW167" s="13" t="s">
        <v>34</v>
      </c>
      <c r="AX167" s="13" t="s">
        <v>73</v>
      </c>
      <c r="AY167" s="244" t="s">
        <v>185</v>
      </c>
    </row>
    <row r="168" s="14" customFormat="1">
      <c r="A168" s="14"/>
      <c r="B168" s="245"/>
      <c r="C168" s="246"/>
      <c r="D168" s="228" t="s">
        <v>199</v>
      </c>
      <c r="E168" s="247" t="s">
        <v>19</v>
      </c>
      <c r="F168" s="248" t="s">
        <v>3943</v>
      </c>
      <c r="G168" s="246"/>
      <c r="H168" s="249">
        <v>633.67999999999995</v>
      </c>
      <c r="I168" s="250"/>
      <c r="J168" s="246"/>
      <c r="K168" s="246"/>
      <c r="L168" s="251"/>
      <c r="M168" s="252"/>
      <c r="N168" s="253"/>
      <c r="O168" s="253"/>
      <c r="P168" s="253"/>
      <c r="Q168" s="253"/>
      <c r="R168" s="253"/>
      <c r="S168" s="253"/>
      <c r="T168" s="25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5" t="s">
        <v>199</v>
      </c>
      <c r="AU168" s="255" t="s">
        <v>82</v>
      </c>
      <c r="AV168" s="14" t="s">
        <v>82</v>
      </c>
      <c r="AW168" s="14" t="s">
        <v>34</v>
      </c>
      <c r="AX168" s="14" t="s">
        <v>73</v>
      </c>
      <c r="AY168" s="255" t="s">
        <v>185</v>
      </c>
    </row>
    <row r="169" s="15" customFormat="1">
      <c r="A169" s="15"/>
      <c r="B169" s="256"/>
      <c r="C169" s="257"/>
      <c r="D169" s="228" t="s">
        <v>199</v>
      </c>
      <c r="E169" s="258" t="s">
        <v>19</v>
      </c>
      <c r="F169" s="259" t="s">
        <v>202</v>
      </c>
      <c r="G169" s="257"/>
      <c r="H169" s="260">
        <v>633.67999999999995</v>
      </c>
      <c r="I169" s="261"/>
      <c r="J169" s="257"/>
      <c r="K169" s="257"/>
      <c r="L169" s="262"/>
      <c r="M169" s="263"/>
      <c r="N169" s="264"/>
      <c r="O169" s="264"/>
      <c r="P169" s="264"/>
      <c r="Q169" s="264"/>
      <c r="R169" s="264"/>
      <c r="S169" s="264"/>
      <c r="T169" s="26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T169" s="266" t="s">
        <v>199</v>
      </c>
      <c r="AU169" s="266" t="s">
        <v>82</v>
      </c>
      <c r="AV169" s="15" t="s">
        <v>193</v>
      </c>
      <c r="AW169" s="15" t="s">
        <v>34</v>
      </c>
      <c r="AX169" s="15" t="s">
        <v>80</v>
      </c>
      <c r="AY169" s="266" t="s">
        <v>185</v>
      </c>
    </row>
    <row r="170" s="2" customFormat="1" ht="16.5" customHeight="1">
      <c r="A170" s="41"/>
      <c r="B170" s="42"/>
      <c r="C170" s="271" t="s">
        <v>284</v>
      </c>
      <c r="D170" s="271" t="s">
        <v>491</v>
      </c>
      <c r="E170" s="272" t="s">
        <v>1637</v>
      </c>
      <c r="F170" s="273" t="s">
        <v>1638</v>
      </c>
      <c r="G170" s="274" t="s">
        <v>191</v>
      </c>
      <c r="H170" s="275">
        <v>750.59400000000005</v>
      </c>
      <c r="I170" s="276"/>
      <c r="J170" s="277">
        <f>ROUND(I170*H170,2)</f>
        <v>0</v>
      </c>
      <c r="K170" s="273" t="s">
        <v>192</v>
      </c>
      <c r="L170" s="278"/>
      <c r="M170" s="279" t="s">
        <v>19</v>
      </c>
      <c r="N170" s="280" t="s">
        <v>44</v>
      </c>
      <c r="O170" s="87"/>
      <c r="P170" s="224">
        <f>O170*H170</f>
        <v>0</v>
      </c>
      <c r="Q170" s="224">
        <v>0.00029999999999999997</v>
      </c>
      <c r="R170" s="224">
        <f>Q170*H170</f>
        <v>0.2251782</v>
      </c>
      <c r="S170" s="224">
        <v>0</v>
      </c>
      <c r="T170" s="225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6" t="s">
        <v>246</v>
      </c>
      <c r="AT170" s="226" t="s">
        <v>491</v>
      </c>
      <c r="AU170" s="226" t="s">
        <v>82</v>
      </c>
      <c r="AY170" s="20" t="s">
        <v>185</v>
      </c>
      <c r="BE170" s="227">
        <f>IF(N170="základní",J170,0)</f>
        <v>0</v>
      </c>
      <c r="BF170" s="227">
        <f>IF(N170="snížená",J170,0)</f>
        <v>0</v>
      </c>
      <c r="BG170" s="227">
        <f>IF(N170="zákl. přenesená",J170,0)</f>
        <v>0</v>
      </c>
      <c r="BH170" s="227">
        <f>IF(N170="sníž. přenesená",J170,0)</f>
        <v>0</v>
      </c>
      <c r="BI170" s="227">
        <f>IF(N170="nulová",J170,0)</f>
        <v>0</v>
      </c>
      <c r="BJ170" s="20" t="s">
        <v>80</v>
      </c>
      <c r="BK170" s="227">
        <f>ROUND(I170*H170,2)</f>
        <v>0</v>
      </c>
      <c r="BL170" s="20" t="s">
        <v>193</v>
      </c>
      <c r="BM170" s="226" t="s">
        <v>3969</v>
      </c>
    </row>
    <row r="171" s="2" customFormat="1">
      <c r="A171" s="41"/>
      <c r="B171" s="42"/>
      <c r="C171" s="43"/>
      <c r="D171" s="228" t="s">
        <v>195</v>
      </c>
      <c r="E171" s="43"/>
      <c r="F171" s="229" t="s">
        <v>1638</v>
      </c>
      <c r="G171" s="43"/>
      <c r="H171" s="43"/>
      <c r="I171" s="230"/>
      <c r="J171" s="43"/>
      <c r="K171" s="43"/>
      <c r="L171" s="47"/>
      <c r="M171" s="231"/>
      <c r="N171" s="232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195</v>
      </c>
      <c r="AU171" s="20" t="s">
        <v>82</v>
      </c>
    </row>
    <row r="172" s="14" customFormat="1">
      <c r="A172" s="14"/>
      <c r="B172" s="245"/>
      <c r="C172" s="246"/>
      <c r="D172" s="228" t="s">
        <v>199</v>
      </c>
      <c r="E172" s="246"/>
      <c r="F172" s="248" t="s">
        <v>3970</v>
      </c>
      <c r="G172" s="246"/>
      <c r="H172" s="249">
        <v>750.59400000000005</v>
      </c>
      <c r="I172" s="250"/>
      <c r="J172" s="246"/>
      <c r="K172" s="246"/>
      <c r="L172" s="251"/>
      <c r="M172" s="252"/>
      <c r="N172" s="253"/>
      <c r="O172" s="253"/>
      <c r="P172" s="253"/>
      <c r="Q172" s="253"/>
      <c r="R172" s="253"/>
      <c r="S172" s="253"/>
      <c r="T172" s="25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5" t="s">
        <v>199</v>
      </c>
      <c r="AU172" s="255" t="s">
        <v>82</v>
      </c>
      <c r="AV172" s="14" t="s">
        <v>82</v>
      </c>
      <c r="AW172" s="14" t="s">
        <v>4</v>
      </c>
      <c r="AX172" s="14" t="s">
        <v>80</v>
      </c>
      <c r="AY172" s="255" t="s">
        <v>185</v>
      </c>
    </row>
    <row r="173" s="2" customFormat="1" ht="16.5" customHeight="1">
      <c r="A173" s="41"/>
      <c r="B173" s="42"/>
      <c r="C173" s="215" t="s">
        <v>290</v>
      </c>
      <c r="D173" s="215" t="s">
        <v>188</v>
      </c>
      <c r="E173" s="216" t="s">
        <v>1720</v>
      </c>
      <c r="F173" s="217" t="s">
        <v>1721</v>
      </c>
      <c r="G173" s="218" t="s">
        <v>212</v>
      </c>
      <c r="H173" s="219">
        <v>25.321000000000002</v>
      </c>
      <c r="I173" s="220"/>
      <c r="J173" s="221">
        <f>ROUND(I173*H173,2)</f>
        <v>0</v>
      </c>
      <c r="K173" s="217" t="s">
        <v>192</v>
      </c>
      <c r="L173" s="47"/>
      <c r="M173" s="222" t="s">
        <v>19</v>
      </c>
      <c r="N173" s="223" t="s">
        <v>44</v>
      </c>
      <c r="O173" s="87"/>
      <c r="P173" s="224">
        <f>O173*H173</f>
        <v>0</v>
      </c>
      <c r="Q173" s="224">
        <v>2.3010199999999998</v>
      </c>
      <c r="R173" s="224">
        <f>Q173*H173</f>
        <v>58.264127420000001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193</v>
      </c>
      <c r="AT173" s="226" t="s">
        <v>188</v>
      </c>
      <c r="AU173" s="226" t="s">
        <v>82</v>
      </c>
      <c r="AY173" s="20" t="s">
        <v>185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80</v>
      </c>
      <c r="BK173" s="227">
        <f>ROUND(I173*H173,2)</f>
        <v>0</v>
      </c>
      <c r="BL173" s="20" t="s">
        <v>193</v>
      </c>
      <c r="BM173" s="226" t="s">
        <v>3971</v>
      </c>
    </row>
    <row r="174" s="2" customFormat="1">
      <c r="A174" s="41"/>
      <c r="B174" s="42"/>
      <c r="C174" s="43"/>
      <c r="D174" s="228" t="s">
        <v>195</v>
      </c>
      <c r="E174" s="43"/>
      <c r="F174" s="229" t="s">
        <v>1723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195</v>
      </c>
      <c r="AU174" s="20" t="s">
        <v>82</v>
      </c>
    </row>
    <row r="175" s="2" customFormat="1">
      <c r="A175" s="41"/>
      <c r="B175" s="42"/>
      <c r="C175" s="43"/>
      <c r="D175" s="233" t="s">
        <v>197</v>
      </c>
      <c r="E175" s="43"/>
      <c r="F175" s="234" t="s">
        <v>1724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197</v>
      </c>
      <c r="AU175" s="20" t="s">
        <v>82</v>
      </c>
    </row>
    <row r="176" s="13" customFormat="1">
      <c r="A176" s="13"/>
      <c r="B176" s="235"/>
      <c r="C176" s="236"/>
      <c r="D176" s="228" t="s">
        <v>199</v>
      </c>
      <c r="E176" s="237" t="s">
        <v>19</v>
      </c>
      <c r="F176" s="238" t="s">
        <v>3972</v>
      </c>
      <c r="G176" s="236"/>
      <c r="H176" s="237" t="s">
        <v>19</v>
      </c>
      <c r="I176" s="239"/>
      <c r="J176" s="236"/>
      <c r="K176" s="236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199</v>
      </c>
      <c r="AU176" s="244" t="s">
        <v>82</v>
      </c>
      <c r="AV176" s="13" t="s">
        <v>80</v>
      </c>
      <c r="AW176" s="13" t="s">
        <v>34</v>
      </c>
      <c r="AX176" s="13" t="s">
        <v>73</v>
      </c>
      <c r="AY176" s="244" t="s">
        <v>185</v>
      </c>
    </row>
    <row r="177" s="14" customFormat="1">
      <c r="A177" s="14"/>
      <c r="B177" s="245"/>
      <c r="C177" s="246"/>
      <c r="D177" s="228" t="s">
        <v>199</v>
      </c>
      <c r="E177" s="247" t="s">
        <v>19</v>
      </c>
      <c r="F177" s="248" t="s">
        <v>3926</v>
      </c>
      <c r="G177" s="246"/>
      <c r="H177" s="249">
        <v>25.321000000000002</v>
      </c>
      <c r="I177" s="250"/>
      <c r="J177" s="246"/>
      <c r="K177" s="246"/>
      <c r="L177" s="251"/>
      <c r="M177" s="252"/>
      <c r="N177" s="253"/>
      <c r="O177" s="253"/>
      <c r="P177" s="253"/>
      <c r="Q177" s="253"/>
      <c r="R177" s="253"/>
      <c r="S177" s="253"/>
      <c r="T177" s="25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5" t="s">
        <v>199</v>
      </c>
      <c r="AU177" s="255" t="s">
        <v>82</v>
      </c>
      <c r="AV177" s="14" t="s">
        <v>82</v>
      </c>
      <c r="AW177" s="14" t="s">
        <v>34</v>
      </c>
      <c r="AX177" s="14" t="s">
        <v>73</v>
      </c>
      <c r="AY177" s="255" t="s">
        <v>185</v>
      </c>
    </row>
    <row r="178" s="15" customFormat="1">
      <c r="A178" s="15"/>
      <c r="B178" s="256"/>
      <c r="C178" s="257"/>
      <c r="D178" s="228" t="s">
        <v>199</v>
      </c>
      <c r="E178" s="258" t="s">
        <v>19</v>
      </c>
      <c r="F178" s="259" t="s">
        <v>202</v>
      </c>
      <c r="G178" s="257"/>
      <c r="H178" s="260">
        <v>25.321000000000002</v>
      </c>
      <c r="I178" s="261"/>
      <c r="J178" s="257"/>
      <c r="K178" s="257"/>
      <c r="L178" s="262"/>
      <c r="M178" s="263"/>
      <c r="N178" s="264"/>
      <c r="O178" s="264"/>
      <c r="P178" s="264"/>
      <c r="Q178" s="264"/>
      <c r="R178" s="264"/>
      <c r="S178" s="264"/>
      <c r="T178" s="26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266" t="s">
        <v>199</v>
      </c>
      <c r="AU178" s="266" t="s">
        <v>82</v>
      </c>
      <c r="AV178" s="15" t="s">
        <v>193</v>
      </c>
      <c r="AW178" s="15" t="s">
        <v>34</v>
      </c>
      <c r="AX178" s="15" t="s">
        <v>80</v>
      </c>
      <c r="AY178" s="266" t="s">
        <v>185</v>
      </c>
    </row>
    <row r="179" s="2" customFormat="1" ht="16.5" customHeight="1">
      <c r="A179" s="41"/>
      <c r="B179" s="42"/>
      <c r="C179" s="215" t="s">
        <v>296</v>
      </c>
      <c r="D179" s="215" t="s">
        <v>188</v>
      </c>
      <c r="E179" s="216" t="s">
        <v>1749</v>
      </c>
      <c r="F179" s="217" t="s">
        <v>1750</v>
      </c>
      <c r="G179" s="218" t="s">
        <v>191</v>
      </c>
      <c r="H179" s="219">
        <v>126.604</v>
      </c>
      <c r="I179" s="220"/>
      <c r="J179" s="221">
        <f>ROUND(I179*H179,2)</f>
        <v>0</v>
      </c>
      <c r="K179" s="217" t="s">
        <v>192</v>
      </c>
      <c r="L179" s="47"/>
      <c r="M179" s="222" t="s">
        <v>19</v>
      </c>
      <c r="N179" s="223" t="s">
        <v>44</v>
      </c>
      <c r="O179" s="87"/>
      <c r="P179" s="224">
        <f>O179*H179</f>
        <v>0</v>
      </c>
      <c r="Q179" s="224">
        <v>0.0026900000000000001</v>
      </c>
      <c r="R179" s="224">
        <f>Q179*H179</f>
        <v>0.34056476000000002</v>
      </c>
      <c r="S179" s="224">
        <v>0</v>
      </c>
      <c r="T179" s="225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226" t="s">
        <v>193</v>
      </c>
      <c r="AT179" s="226" t="s">
        <v>188</v>
      </c>
      <c r="AU179" s="226" t="s">
        <v>82</v>
      </c>
      <c r="AY179" s="20" t="s">
        <v>185</v>
      </c>
      <c r="BE179" s="227">
        <f>IF(N179="základní",J179,0)</f>
        <v>0</v>
      </c>
      <c r="BF179" s="227">
        <f>IF(N179="snížená",J179,0)</f>
        <v>0</v>
      </c>
      <c r="BG179" s="227">
        <f>IF(N179="zákl. přenesená",J179,0)</f>
        <v>0</v>
      </c>
      <c r="BH179" s="227">
        <f>IF(N179="sníž. přenesená",J179,0)</f>
        <v>0</v>
      </c>
      <c r="BI179" s="227">
        <f>IF(N179="nulová",J179,0)</f>
        <v>0</v>
      </c>
      <c r="BJ179" s="20" t="s">
        <v>80</v>
      </c>
      <c r="BK179" s="227">
        <f>ROUND(I179*H179,2)</f>
        <v>0</v>
      </c>
      <c r="BL179" s="20" t="s">
        <v>193</v>
      </c>
      <c r="BM179" s="226" t="s">
        <v>3973</v>
      </c>
    </row>
    <row r="180" s="2" customFormat="1">
      <c r="A180" s="41"/>
      <c r="B180" s="42"/>
      <c r="C180" s="43"/>
      <c r="D180" s="228" t="s">
        <v>195</v>
      </c>
      <c r="E180" s="43"/>
      <c r="F180" s="229" t="s">
        <v>1752</v>
      </c>
      <c r="G180" s="43"/>
      <c r="H180" s="43"/>
      <c r="I180" s="230"/>
      <c r="J180" s="43"/>
      <c r="K180" s="43"/>
      <c r="L180" s="47"/>
      <c r="M180" s="231"/>
      <c r="N180" s="232"/>
      <c r="O180" s="87"/>
      <c r="P180" s="87"/>
      <c r="Q180" s="87"/>
      <c r="R180" s="87"/>
      <c r="S180" s="87"/>
      <c r="T180" s="88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T180" s="20" t="s">
        <v>195</v>
      </c>
      <c r="AU180" s="20" t="s">
        <v>82</v>
      </c>
    </row>
    <row r="181" s="2" customFormat="1">
      <c r="A181" s="41"/>
      <c r="B181" s="42"/>
      <c r="C181" s="43"/>
      <c r="D181" s="233" t="s">
        <v>197</v>
      </c>
      <c r="E181" s="43"/>
      <c r="F181" s="234" t="s">
        <v>1753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197</v>
      </c>
      <c r="AU181" s="20" t="s">
        <v>82</v>
      </c>
    </row>
    <row r="182" s="14" customFormat="1">
      <c r="A182" s="14"/>
      <c r="B182" s="245"/>
      <c r="C182" s="246"/>
      <c r="D182" s="228" t="s">
        <v>199</v>
      </c>
      <c r="E182" s="247" t="s">
        <v>19</v>
      </c>
      <c r="F182" s="248" t="s">
        <v>3974</v>
      </c>
      <c r="G182" s="246"/>
      <c r="H182" s="249">
        <v>126.604</v>
      </c>
      <c r="I182" s="250"/>
      <c r="J182" s="246"/>
      <c r="K182" s="246"/>
      <c r="L182" s="251"/>
      <c r="M182" s="252"/>
      <c r="N182" s="253"/>
      <c r="O182" s="253"/>
      <c r="P182" s="253"/>
      <c r="Q182" s="253"/>
      <c r="R182" s="253"/>
      <c r="S182" s="253"/>
      <c r="T182" s="25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5" t="s">
        <v>199</v>
      </c>
      <c r="AU182" s="255" t="s">
        <v>82</v>
      </c>
      <c r="AV182" s="14" t="s">
        <v>82</v>
      </c>
      <c r="AW182" s="14" t="s">
        <v>34</v>
      </c>
      <c r="AX182" s="14" t="s">
        <v>73</v>
      </c>
      <c r="AY182" s="255" t="s">
        <v>185</v>
      </c>
    </row>
    <row r="183" s="15" customFormat="1">
      <c r="A183" s="15"/>
      <c r="B183" s="256"/>
      <c r="C183" s="257"/>
      <c r="D183" s="228" t="s">
        <v>199</v>
      </c>
      <c r="E183" s="258" t="s">
        <v>19</v>
      </c>
      <c r="F183" s="259" t="s">
        <v>202</v>
      </c>
      <c r="G183" s="257"/>
      <c r="H183" s="260">
        <v>126.604</v>
      </c>
      <c r="I183" s="261"/>
      <c r="J183" s="257"/>
      <c r="K183" s="257"/>
      <c r="L183" s="262"/>
      <c r="M183" s="263"/>
      <c r="N183" s="264"/>
      <c r="O183" s="264"/>
      <c r="P183" s="264"/>
      <c r="Q183" s="264"/>
      <c r="R183" s="264"/>
      <c r="S183" s="264"/>
      <c r="T183" s="26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T183" s="266" t="s">
        <v>199</v>
      </c>
      <c r="AU183" s="266" t="s">
        <v>82</v>
      </c>
      <c r="AV183" s="15" t="s">
        <v>193</v>
      </c>
      <c r="AW183" s="15" t="s">
        <v>34</v>
      </c>
      <c r="AX183" s="15" t="s">
        <v>80</v>
      </c>
      <c r="AY183" s="266" t="s">
        <v>185</v>
      </c>
    </row>
    <row r="184" s="2" customFormat="1" ht="21.75" customHeight="1">
      <c r="A184" s="41"/>
      <c r="B184" s="42"/>
      <c r="C184" s="215" t="s">
        <v>280</v>
      </c>
      <c r="D184" s="215" t="s">
        <v>188</v>
      </c>
      <c r="E184" s="216" t="s">
        <v>3975</v>
      </c>
      <c r="F184" s="217" t="s">
        <v>3976</v>
      </c>
      <c r="G184" s="218" t="s">
        <v>191</v>
      </c>
      <c r="H184" s="219">
        <v>28.245000000000001</v>
      </c>
      <c r="I184" s="220"/>
      <c r="J184" s="221">
        <f>ROUND(I184*H184,2)</f>
        <v>0</v>
      </c>
      <c r="K184" s="217" t="s">
        <v>192</v>
      </c>
      <c r="L184" s="47"/>
      <c r="M184" s="222" t="s">
        <v>19</v>
      </c>
      <c r="N184" s="223" t="s">
        <v>44</v>
      </c>
      <c r="O184" s="87"/>
      <c r="P184" s="224">
        <f>O184*H184</f>
        <v>0</v>
      </c>
      <c r="Q184" s="224">
        <v>0.50100999999999996</v>
      </c>
      <c r="R184" s="224">
        <f>Q184*H184</f>
        <v>14.151027449999999</v>
      </c>
      <c r="S184" s="224">
        <v>0</v>
      </c>
      <c r="T184" s="225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226" t="s">
        <v>193</v>
      </c>
      <c r="AT184" s="226" t="s">
        <v>188</v>
      </c>
      <c r="AU184" s="226" t="s">
        <v>82</v>
      </c>
      <c r="AY184" s="20" t="s">
        <v>185</v>
      </c>
      <c r="BE184" s="227">
        <f>IF(N184="základní",J184,0)</f>
        <v>0</v>
      </c>
      <c r="BF184" s="227">
        <f>IF(N184="snížená",J184,0)</f>
        <v>0</v>
      </c>
      <c r="BG184" s="227">
        <f>IF(N184="zákl. přenesená",J184,0)</f>
        <v>0</v>
      </c>
      <c r="BH184" s="227">
        <f>IF(N184="sníž. přenesená",J184,0)</f>
        <v>0</v>
      </c>
      <c r="BI184" s="227">
        <f>IF(N184="nulová",J184,0)</f>
        <v>0</v>
      </c>
      <c r="BJ184" s="20" t="s">
        <v>80</v>
      </c>
      <c r="BK184" s="227">
        <f>ROUND(I184*H184,2)</f>
        <v>0</v>
      </c>
      <c r="BL184" s="20" t="s">
        <v>193</v>
      </c>
      <c r="BM184" s="226" t="s">
        <v>3977</v>
      </c>
    </row>
    <row r="185" s="2" customFormat="1">
      <c r="A185" s="41"/>
      <c r="B185" s="42"/>
      <c r="C185" s="43"/>
      <c r="D185" s="228" t="s">
        <v>195</v>
      </c>
      <c r="E185" s="43"/>
      <c r="F185" s="229" t="s">
        <v>3978</v>
      </c>
      <c r="G185" s="43"/>
      <c r="H185" s="43"/>
      <c r="I185" s="230"/>
      <c r="J185" s="43"/>
      <c r="K185" s="43"/>
      <c r="L185" s="47"/>
      <c r="M185" s="231"/>
      <c r="N185" s="232"/>
      <c r="O185" s="87"/>
      <c r="P185" s="87"/>
      <c r="Q185" s="87"/>
      <c r="R185" s="87"/>
      <c r="S185" s="87"/>
      <c r="T185" s="88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0" t="s">
        <v>195</v>
      </c>
      <c r="AU185" s="20" t="s">
        <v>82</v>
      </c>
    </row>
    <row r="186" s="2" customFormat="1">
      <c r="A186" s="41"/>
      <c r="B186" s="42"/>
      <c r="C186" s="43"/>
      <c r="D186" s="233" t="s">
        <v>197</v>
      </c>
      <c r="E186" s="43"/>
      <c r="F186" s="234" t="s">
        <v>3979</v>
      </c>
      <c r="G186" s="43"/>
      <c r="H186" s="43"/>
      <c r="I186" s="230"/>
      <c r="J186" s="43"/>
      <c r="K186" s="43"/>
      <c r="L186" s="47"/>
      <c r="M186" s="231"/>
      <c r="N186" s="232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197</v>
      </c>
      <c r="AU186" s="20" t="s">
        <v>82</v>
      </c>
    </row>
    <row r="187" s="14" customFormat="1">
      <c r="A187" s="14"/>
      <c r="B187" s="245"/>
      <c r="C187" s="246"/>
      <c r="D187" s="228" t="s">
        <v>199</v>
      </c>
      <c r="E187" s="247" t="s">
        <v>19</v>
      </c>
      <c r="F187" s="248" t="s">
        <v>3980</v>
      </c>
      <c r="G187" s="246"/>
      <c r="H187" s="249">
        <v>28.245000000000001</v>
      </c>
      <c r="I187" s="250"/>
      <c r="J187" s="246"/>
      <c r="K187" s="246"/>
      <c r="L187" s="251"/>
      <c r="M187" s="252"/>
      <c r="N187" s="253"/>
      <c r="O187" s="253"/>
      <c r="P187" s="253"/>
      <c r="Q187" s="253"/>
      <c r="R187" s="253"/>
      <c r="S187" s="253"/>
      <c r="T187" s="25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5" t="s">
        <v>199</v>
      </c>
      <c r="AU187" s="255" t="s">
        <v>82</v>
      </c>
      <c r="AV187" s="14" t="s">
        <v>82</v>
      </c>
      <c r="AW187" s="14" t="s">
        <v>34</v>
      </c>
      <c r="AX187" s="14" t="s">
        <v>73</v>
      </c>
      <c r="AY187" s="255" t="s">
        <v>185</v>
      </c>
    </row>
    <row r="188" s="15" customFormat="1">
      <c r="A188" s="15"/>
      <c r="B188" s="256"/>
      <c r="C188" s="257"/>
      <c r="D188" s="228" t="s">
        <v>199</v>
      </c>
      <c r="E188" s="258" t="s">
        <v>19</v>
      </c>
      <c r="F188" s="259" t="s">
        <v>202</v>
      </c>
      <c r="G188" s="257"/>
      <c r="H188" s="260">
        <v>28.245000000000001</v>
      </c>
      <c r="I188" s="261"/>
      <c r="J188" s="257"/>
      <c r="K188" s="257"/>
      <c r="L188" s="262"/>
      <c r="M188" s="263"/>
      <c r="N188" s="264"/>
      <c r="O188" s="264"/>
      <c r="P188" s="264"/>
      <c r="Q188" s="264"/>
      <c r="R188" s="264"/>
      <c r="S188" s="264"/>
      <c r="T188" s="26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T188" s="266" t="s">
        <v>199</v>
      </c>
      <c r="AU188" s="266" t="s">
        <v>82</v>
      </c>
      <c r="AV188" s="15" t="s">
        <v>193</v>
      </c>
      <c r="AW188" s="15" t="s">
        <v>34</v>
      </c>
      <c r="AX188" s="15" t="s">
        <v>80</v>
      </c>
      <c r="AY188" s="266" t="s">
        <v>185</v>
      </c>
    </row>
    <row r="189" s="2" customFormat="1" ht="16.5" customHeight="1">
      <c r="A189" s="41"/>
      <c r="B189" s="42"/>
      <c r="C189" s="215" t="s">
        <v>307</v>
      </c>
      <c r="D189" s="215" t="s">
        <v>188</v>
      </c>
      <c r="E189" s="216" t="s">
        <v>1796</v>
      </c>
      <c r="F189" s="217" t="s">
        <v>1797</v>
      </c>
      <c r="G189" s="218" t="s">
        <v>249</v>
      </c>
      <c r="H189" s="219">
        <v>0.26700000000000002</v>
      </c>
      <c r="I189" s="220"/>
      <c r="J189" s="221">
        <f>ROUND(I189*H189,2)</f>
        <v>0</v>
      </c>
      <c r="K189" s="217" t="s">
        <v>192</v>
      </c>
      <c r="L189" s="47"/>
      <c r="M189" s="222" t="s">
        <v>19</v>
      </c>
      <c r="N189" s="223" t="s">
        <v>44</v>
      </c>
      <c r="O189" s="87"/>
      <c r="P189" s="224">
        <f>O189*H189</f>
        <v>0</v>
      </c>
      <c r="Q189" s="224">
        <v>1.0593999999999999</v>
      </c>
      <c r="R189" s="224">
        <f>Q189*H189</f>
        <v>0.28285979999999999</v>
      </c>
      <c r="S189" s="224">
        <v>0</v>
      </c>
      <c r="T189" s="225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6" t="s">
        <v>193</v>
      </c>
      <c r="AT189" s="226" t="s">
        <v>188</v>
      </c>
      <c r="AU189" s="226" t="s">
        <v>82</v>
      </c>
      <c r="AY189" s="20" t="s">
        <v>185</v>
      </c>
      <c r="BE189" s="227">
        <f>IF(N189="základní",J189,0)</f>
        <v>0</v>
      </c>
      <c r="BF189" s="227">
        <f>IF(N189="snížená",J189,0)</f>
        <v>0</v>
      </c>
      <c r="BG189" s="227">
        <f>IF(N189="zákl. přenesená",J189,0)</f>
        <v>0</v>
      </c>
      <c r="BH189" s="227">
        <f>IF(N189="sníž. přenesená",J189,0)</f>
        <v>0</v>
      </c>
      <c r="BI189" s="227">
        <f>IF(N189="nulová",J189,0)</f>
        <v>0</v>
      </c>
      <c r="BJ189" s="20" t="s">
        <v>80</v>
      </c>
      <c r="BK189" s="227">
        <f>ROUND(I189*H189,2)</f>
        <v>0</v>
      </c>
      <c r="BL189" s="20" t="s">
        <v>193</v>
      </c>
      <c r="BM189" s="226" t="s">
        <v>3981</v>
      </c>
    </row>
    <row r="190" s="2" customFormat="1">
      <c r="A190" s="41"/>
      <c r="B190" s="42"/>
      <c r="C190" s="43"/>
      <c r="D190" s="228" t="s">
        <v>195</v>
      </c>
      <c r="E190" s="43"/>
      <c r="F190" s="229" t="s">
        <v>1799</v>
      </c>
      <c r="G190" s="43"/>
      <c r="H190" s="43"/>
      <c r="I190" s="230"/>
      <c r="J190" s="43"/>
      <c r="K190" s="43"/>
      <c r="L190" s="47"/>
      <c r="M190" s="231"/>
      <c r="N190" s="232"/>
      <c r="O190" s="87"/>
      <c r="P190" s="87"/>
      <c r="Q190" s="87"/>
      <c r="R190" s="87"/>
      <c r="S190" s="87"/>
      <c r="T190" s="88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195</v>
      </c>
      <c r="AU190" s="20" t="s">
        <v>82</v>
      </c>
    </row>
    <row r="191" s="2" customFormat="1">
      <c r="A191" s="41"/>
      <c r="B191" s="42"/>
      <c r="C191" s="43"/>
      <c r="D191" s="233" t="s">
        <v>197</v>
      </c>
      <c r="E191" s="43"/>
      <c r="F191" s="234" t="s">
        <v>1800</v>
      </c>
      <c r="G191" s="43"/>
      <c r="H191" s="43"/>
      <c r="I191" s="230"/>
      <c r="J191" s="43"/>
      <c r="K191" s="43"/>
      <c r="L191" s="47"/>
      <c r="M191" s="231"/>
      <c r="N191" s="232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197</v>
      </c>
      <c r="AU191" s="20" t="s">
        <v>82</v>
      </c>
    </row>
    <row r="192" s="13" customFormat="1">
      <c r="A192" s="13"/>
      <c r="B192" s="235"/>
      <c r="C192" s="236"/>
      <c r="D192" s="228" t="s">
        <v>199</v>
      </c>
      <c r="E192" s="237" t="s">
        <v>19</v>
      </c>
      <c r="F192" s="238" t="s">
        <v>3982</v>
      </c>
      <c r="G192" s="236"/>
      <c r="H192" s="237" t="s">
        <v>19</v>
      </c>
      <c r="I192" s="239"/>
      <c r="J192" s="236"/>
      <c r="K192" s="236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199</v>
      </c>
      <c r="AU192" s="244" t="s">
        <v>82</v>
      </c>
      <c r="AV192" s="13" t="s">
        <v>80</v>
      </c>
      <c r="AW192" s="13" t="s">
        <v>34</v>
      </c>
      <c r="AX192" s="13" t="s">
        <v>73</v>
      </c>
      <c r="AY192" s="244" t="s">
        <v>185</v>
      </c>
    </row>
    <row r="193" s="14" customFormat="1">
      <c r="A193" s="14"/>
      <c r="B193" s="245"/>
      <c r="C193" s="246"/>
      <c r="D193" s="228" t="s">
        <v>199</v>
      </c>
      <c r="E193" s="247" t="s">
        <v>19</v>
      </c>
      <c r="F193" s="248" t="s">
        <v>3983</v>
      </c>
      <c r="G193" s="246"/>
      <c r="H193" s="249">
        <v>0.128</v>
      </c>
      <c r="I193" s="250"/>
      <c r="J193" s="246"/>
      <c r="K193" s="246"/>
      <c r="L193" s="251"/>
      <c r="M193" s="252"/>
      <c r="N193" s="253"/>
      <c r="O193" s="253"/>
      <c r="P193" s="253"/>
      <c r="Q193" s="253"/>
      <c r="R193" s="253"/>
      <c r="S193" s="253"/>
      <c r="T193" s="25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5" t="s">
        <v>199</v>
      </c>
      <c r="AU193" s="255" t="s">
        <v>82</v>
      </c>
      <c r="AV193" s="14" t="s">
        <v>82</v>
      </c>
      <c r="AW193" s="14" t="s">
        <v>34</v>
      </c>
      <c r="AX193" s="14" t="s">
        <v>73</v>
      </c>
      <c r="AY193" s="255" t="s">
        <v>185</v>
      </c>
    </row>
    <row r="194" s="14" customFormat="1">
      <c r="A194" s="14"/>
      <c r="B194" s="245"/>
      <c r="C194" s="246"/>
      <c r="D194" s="228" t="s">
        <v>199</v>
      </c>
      <c r="E194" s="247" t="s">
        <v>19</v>
      </c>
      <c r="F194" s="248" t="s">
        <v>3984</v>
      </c>
      <c r="G194" s="246"/>
      <c r="H194" s="249">
        <v>0.13900000000000001</v>
      </c>
      <c r="I194" s="250"/>
      <c r="J194" s="246"/>
      <c r="K194" s="246"/>
      <c r="L194" s="251"/>
      <c r="M194" s="252"/>
      <c r="N194" s="253"/>
      <c r="O194" s="253"/>
      <c r="P194" s="253"/>
      <c r="Q194" s="253"/>
      <c r="R194" s="253"/>
      <c r="S194" s="253"/>
      <c r="T194" s="25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5" t="s">
        <v>199</v>
      </c>
      <c r="AU194" s="255" t="s">
        <v>82</v>
      </c>
      <c r="AV194" s="14" t="s">
        <v>82</v>
      </c>
      <c r="AW194" s="14" t="s">
        <v>34</v>
      </c>
      <c r="AX194" s="14" t="s">
        <v>73</v>
      </c>
      <c r="AY194" s="255" t="s">
        <v>185</v>
      </c>
    </row>
    <row r="195" s="15" customFormat="1">
      <c r="A195" s="15"/>
      <c r="B195" s="256"/>
      <c r="C195" s="257"/>
      <c r="D195" s="228" t="s">
        <v>199</v>
      </c>
      <c r="E195" s="258" t="s">
        <v>19</v>
      </c>
      <c r="F195" s="259" t="s">
        <v>202</v>
      </c>
      <c r="G195" s="257"/>
      <c r="H195" s="260">
        <v>0.26700000000000002</v>
      </c>
      <c r="I195" s="261"/>
      <c r="J195" s="257"/>
      <c r="K195" s="257"/>
      <c r="L195" s="262"/>
      <c r="M195" s="263"/>
      <c r="N195" s="264"/>
      <c r="O195" s="264"/>
      <c r="P195" s="264"/>
      <c r="Q195" s="264"/>
      <c r="R195" s="264"/>
      <c r="S195" s="264"/>
      <c r="T195" s="26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T195" s="266" t="s">
        <v>199</v>
      </c>
      <c r="AU195" s="266" t="s">
        <v>82</v>
      </c>
      <c r="AV195" s="15" t="s">
        <v>193</v>
      </c>
      <c r="AW195" s="15" t="s">
        <v>34</v>
      </c>
      <c r="AX195" s="15" t="s">
        <v>80</v>
      </c>
      <c r="AY195" s="266" t="s">
        <v>185</v>
      </c>
    </row>
    <row r="196" s="12" customFormat="1" ht="22.8" customHeight="1">
      <c r="A196" s="12"/>
      <c r="B196" s="199"/>
      <c r="C196" s="200"/>
      <c r="D196" s="201" t="s">
        <v>72</v>
      </c>
      <c r="E196" s="213" t="s">
        <v>209</v>
      </c>
      <c r="F196" s="213" t="s">
        <v>471</v>
      </c>
      <c r="G196" s="200"/>
      <c r="H196" s="200"/>
      <c r="I196" s="203"/>
      <c r="J196" s="214">
        <f>BK196</f>
        <v>0</v>
      </c>
      <c r="K196" s="200"/>
      <c r="L196" s="205"/>
      <c r="M196" s="206"/>
      <c r="N196" s="207"/>
      <c r="O196" s="207"/>
      <c r="P196" s="208">
        <f>SUM(P197:P246)</f>
        <v>0</v>
      </c>
      <c r="Q196" s="207"/>
      <c r="R196" s="208">
        <f>SUM(R197:R246)</f>
        <v>4.2839637999999995</v>
      </c>
      <c r="S196" s="207"/>
      <c r="T196" s="209">
        <f>SUM(T197:T246)</f>
        <v>0</v>
      </c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R196" s="210" t="s">
        <v>80</v>
      </c>
      <c r="AT196" s="211" t="s">
        <v>72</v>
      </c>
      <c r="AU196" s="211" t="s">
        <v>80</v>
      </c>
      <c r="AY196" s="210" t="s">
        <v>185</v>
      </c>
      <c r="BK196" s="212">
        <f>SUM(BK197:BK246)</f>
        <v>0</v>
      </c>
    </row>
    <row r="197" s="2" customFormat="1" ht="16.5" customHeight="1">
      <c r="A197" s="41"/>
      <c r="B197" s="42"/>
      <c r="C197" s="215" t="s">
        <v>313</v>
      </c>
      <c r="D197" s="215" t="s">
        <v>188</v>
      </c>
      <c r="E197" s="216" t="s">
        <v>3985</v>
      </c>
      <c r="F197" s="217" t="s">
        <v>3986</v>
      </c>
      <c r="G197" s="218" t="s">
        <v>322</v>
      </c>
      <c r="H197" s="219">
        <v>2</v>
      </c>
      <c r="I197" s="220"/>
      <c r="J197" s="221">
        <f>ROUND(I197*H197,2)</f>
        <v>0</v>
      </c>
      <c r="K197" s="217" t="s">
        <v>19</v>
      </c>
      <c r="L197" s="47"/>
      <c r="M197" s="222" t="s">
        <v>19</v>
      </c>
      <c r="N197" s="223" t="s">
        <v>44</v>
      </c>
      <c r="O197" s="87"/>
      <c r="P197" s="224">
        <f>O197*H197</f>
        <v>0</v>
      </c>
      <c r="Q197" s="224">
        <v>0</v>
      </c>
      <c r="R197" s="224">
        <f>Q197*H197</f>
        <v>0</v>
      </c>
      <c r="S197" s="224">
        <v>0</v>
      </c>
      <c r="T197" s="225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26" t="s">
        <v>193</v>
      </c>
      <c r="AT197" s="226" t="s">
        <v>188</v>
      </c>
      <c r="AU197" s="226" t="s">
        <v>82</v>
      </c>
      <c r="AY197" s="20" t="s">
        <v>185</v>
      </c>
      <c r="BE197" s="227">
        <f>IF(N197="základní",J197,0)</f>
        <v>0</v>
      </c>
      <c r="BF197" s="227">
        <f>IF(N197="snížená",J197,0)</f>
        <v>0</v>
      </c>
      <c r="BG197" s="227">
        <f>IF(N197="zákl. přenesená",J197,0)</f>
        <v>0</v>
      </c>
      <c r="BH197" s="227">
        <f>IF(N197="sníž. přenesená",J197,0)</f>
        <v>0</v>
      </c>
      <c r="BI197" s="227">
        <f>IF(N197="nulová",J197,0)</f>
        <v>0</v>
      </c>
      <c r="BJ197" s="20" t="s">
        <v>80</v>
      </c>
      <c r="BK197" s="227">
        <f>ROUND(I197*H197,2)</f>
        <v>0</v>
      </c>
      <c r="BL197" s="20" t="s">
        <v>193</v>
      </c>
      <c r="BM197" s="226" t="s">
        <v>3987</v>
      </c>
    </row>
    <row r="198" s="2" customFormat="1">
      <c r="A198" s="41"/>
      <c r="B198" s="42"/>
      <c r="C198" s="43"/>
      <c r="D198" s="228" t="s">
        <v>195</v>
      </c>
      <c r="E198" s="43"/>
      <c r="F198" s="229" t="s">
        <v>3988</v>
      </c>
      <c r="G198" s="43"/>
      <c r="H198" s="43"/>
      <c r="I198" s="230"/>
      <c r="J198" s="43"/>
      <c r="K198" s="43"/>
      <c r="L198" s="47"/>
      <c r="M198" s="231"/>
      <c r="N198" s="232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195</v>
      </c>
      <c r="AU198" s="20" t="s">
        <v>82</v>
      </c>
    </row>
    <row r="199" s="13" customFormat="1">
      <c r="A199" s="13"/>
      <c r="B199" s="235"/>
      <c r="C199" s="236"/>
      <c r="D199" s="228" t="s">
        <v>199</v>
      </c>
      <c r="E199" s="237" t="s">
        <v>19</v>
      </c>
      <c r="F199" s="238" t="s">
        <v>3989</v>
      </c>
      <c r="G199" s="236"/>
      <c r="H199" s="237" t="s">
        <v>19</v>
      </c>
      <c r="I199" s="239"/>
      <c r="J199" s="236"/>
      <c r="K199" s="236"/>
      <c r="L199" s="240"/>
      <c r="M199" s="241"/>
      <c r="N199" s="242"/>
      <c r="O199" s="242"/>
      <c r="P199" s="242"/>
      <c r="Q199" s="242"/>
      <c r="R199" s="242"/>
      <c r="S199" s="242"/>
      <c r="T199" s="24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4" t="s">
        <v>199</v>
      </c>
      <c r="AU199" s="244" t="s">
        <v>82</v>
      </c>
      <c r="AV199" s="13" t="s">
        <v>80</v>
      </c>
      <c r="AW199" s="13" t="s">
        <v>34</v>
      </c>
      <c r="AX199" s="13" t="s">
        <v>73</v>
      </c>
      <c r="AY199" s="244" t="s">
        <v>185</v>
      </c>
    </row>
    <row r="200" s="14" customFormat="1">
      <c r="A200" s="14"/>
      <c r="B200" s="245"/>
      <c r="C200" s="246"/>
      <c r="D200" s="228" t="s">
        <v>199</v>
      </c>
      <c r="E200" s="247" t="s">
        <v>19</v>
      </c>
      <c r="F200" s="248" t="s">
        <v>82</v>
      </c>
      <c r="G200" s="246"/>
      <c r="H200" s="249">
        <v>2</v>
      </c>
      <c r="I200" s="250"/>
      <c r="J200" s="246"/>
      <c r="K200" s="246"/>
      <c r="L200" s="251"/>
      <c r="M200" s="252"/>
      <c r="N200" s="253"/>
      <c r="O200" s="253"/>
      <c r="P200" s="253"/>
      <c r="Q200" s="253"/>
      <c r="R200" s="253"/>
      <c r="S200" s="253"/>
      <c r="T200" s="25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5" t="s">
        <v>199</v>
      </c>
      <c r="AU200" s="255" t="s">
        <v>82</v>
      </c>
      <c r="AV200" s="14" t="s">
        <v>82</v>
      </c>
      <c r="AW200" s="14" t="s">
        <v>34</v>
      </c>
      <c r="AX200" s="14" t="s">
        <v>73</v>
      </c>
      <c r="AY200" s="255" t="s">
        <v>185</v>
      </c>
    </row>
    <row r="201" s="15" customFormat="1">
      <c r="A201" s="15"/>
      <c r="B201" s="256"/>
      <c r="C201" s="257"/>
      <c r="D201" s="228" t="s">
        <v>199</v>
      </c>
      <c r="E201" s="258" t="s">
        <v>19</v>
      </c>
      <c r="F201" s="259" t="s">
        <v>202</v>
      </c>
      <c r="G201" s="257"/>
      <c r="H201" s="260">
        <v>2</v>
      </c>
      <c r="I201" s="261"/>
      <c r="J201" s="257"/>
      <c r="K201" s="257"/>
      <c r="L201" s="262"/>
      <c r="M201" s="263"/>
      <c r="N201" s="264"/>
      <c r="O201" s="264"/>
      <c r="P201" s="264"/>
      <c r="Q201" s="264"/>
      <c r="R201" s="264"/>
      <c r="S201" s="264"/>
      <c r="T201" s="26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T201" s="266" t="s">
        <v>199</v>
      </c>
      <c r="AU201" s="266" t="s">
        <v>82</v>
      </c>
      <c r="AV201" s="15" t="s">
        <v>193</v>
      </c>
      <c r="AW201" s="15" t="s">
        <v>34</v>
      </c>
      <c r="AX201" s="15" t="s">
        <v>80</v>
      </c>
      <c r="AY201" s="266" t="s">
        <v>185</v>
      </c>
    </row>
    <row r="202" s="2" customFormat="1" ht="16.5" customHeight="1">
      <c r="A202" s="41"/>
      <c r="B202" s="42"/>
      <c r="C202" s="271" t="s">
        <v>319</v>
      </c>
      <c r="D202" s="271" t="s">
        <v>491</v>
      </c>
      <c r="E202" s="272" t="s">
        <v>3990</v>
      </c>
      <c r="F202" s="273" t="s">
        <v>3991</v>
      </c>
      <c r="G202" s="274" t="s">
        <v>322</v>
      </c>
      <c r="H202" s="275">
        <v>2</v>
      </c>
      <c r="I202" s="276"/>
      <c r="J202" s="277">
        <f>ROUND(I202*H202,2)</f>
        <v>0</v>
      </c>
      <c r="K202" s="273" t="s">
        <v>19</v>
      </c>
      <c r="L202" s="278"/>
      <c r="M202" s="279" t="s">
        <v>19</v>
      </c>
      <c r="N202" s="280" t="s">
        <v>44</v>
      </c>
      <c r="O202" s="87"/>
      <c r="P202" s="224">
        <f>O202*H202</f>
        <v>0</v>
      </c>
      <c r="Q202" s="224">
        <v>0.0016999999999999999</v>
      </c>
      <c r="R202" s="224">
        <f>Q202*H202</f>
        <v>0.0033999999999999998</v>
      </c>
      <c r="S202" s="224">
        <v>0</v>
      </c>
      <c r="T202" s="225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6" t="s">
        <v>246</v>
      </c>
      <c r="AT202" s="226" t="s">
        <v>491</v>
      </c>
      <c r="AU202" s="226" t="s">
        <v>82</v>
      </c>
      <c r="AY202" s="20" t="s">
        <v>185</v>
      </c>
      <c r="BE202" s="227">
        <f>IF(N202="základní",J202,0)</f>
        <v>0</v>
      </c>
      <c r="BF202" s="227">
        <f>IF(N202="snížená",J202,0)</f>
        <v>0</v>
      </c>
      <c r="BG202" s="227">
        <f>IF(N202="zákl. přenesená",J202,0)</f>
        <v>0</v>
      </c>
      <c r="BH202" s="227">
        <f>IF(N202="sníž. přenesená",J202,0)</f>
        <v>0</v>
      </c>
      <c r="BI202" s="227">
        <f>IF(N202="nulová",J202,0)</f>
        <v>0</v>
      </c>
      <c r="BJ202" s="20" t="s">
        <v>80</v>
      </c>
      <c r="BK202" s="227">
        <f>ROUND(I202*H202,2)</f>
        <v>0</v>
      </c>
      <c r="BL202" s="20" t="s">
        <v>193</v>
      </c>
      <c r="BM202" s="226" t="s">
        <v>3992</v>
      </c>
    </row>
    <row r="203" s="2" customFormat="1">
      <c r="A203" s="41"/>
      <c r="B203" s="42"/>
      <c r="C203" s="43"/>
      <c r="D203" s="228" t="s">
        <v>195</v>
      </c>
      <c r="E203" s="43"/>
      <c r="F203" s="229" t="s">
        <v>3993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195</v>
      </c>
      <c r="AU203" s="20" t="s">
        <v>82</v>
      </c>
    </row>
    <row r="204" s="2" customFormat="1" ht="16.5" customHeight="1">
      <c r="A204" s="41"/>
      <c r="B204" s="42"/>
      <c r="C204" s="215" t="s">
        <v>328</v>
      </c>
      <c r="D204" s="215" t="s">
        <v>188</v>
      </c>
      <c r="E204" s="216" t="s">
        <v>3994</v>
      </c>
      <c r="F204" s="217" t="s">
        <v>3995</v>
      </c>
      <c r="G204" s="218" t="s">
        <v>322</v>
      </c>
      <c r="H204" s="219">
        <v>32</v>
      </c>
      <c r="I204" s="220"/>
      <c r="J204" s="221">
        <f>ROUND(I204*H204,2)</f>
        <v>0</v>
      </c>
      <c r="K204" s="217" t="s">
        <v>19</v>
      </c>
      <c r="L204" s="47"/>
      <c r="M204" s="222" t="s">
        <v>19</v>
      </c>
      <c r="N204" s="223" t="s">
        <v>44</v>
      </c>
      <c r="O204" s="87"/>
      <c r="P204" s="224">
        <f>O204*H204</f>
        <v>0</v>
      </c>
      <c r="Q204" s="224">
        <v>0.0070200000000000002</v>
      </c>
      <c r="R204" s="224">
        <f>Q204*H204</f>
        <v>0.22464000000000001</v>
      </c>
      <c r="S204" s="224">
        <v>0</v>
      </c>
      <c r="T204" s="225">
        <f>S204*H204</f>
        <v>0</v>
      </c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R204" s="226" t="s">
        <v>193</v>
      </c>
      <c r="AT204" s="226" t="s">
        <v>188</v>
      </c>
      <c r="AU204" s="226" t="s">
        <v>82</v>
      </c>
      <c r="AY204" s="20" t="s">
        <v>185</v>
      </c>
      <c r="BE204" s="227">
        <f>IF(N204="základní",J204,0)</f>
        <v>0</v>
      </c>
      <c r="BF204" s="227">
        <f>IF(N204="snížená",J204,0)</f>
        <v>0</v>
      </c>
      <c r="BG204" s="227">
        <f>IF(N204="zákl. přenesená",J204,0)</f>
        <v>0</v>
      </c>
      <c r="BH204" s="227">
        <f>IF(N204="sníž. přenesená",J204,0)</f>
        <v>0</v>
      </c>
      <c r="BI204" s="227">
        <f>IF(N204="nulová",J204,0)</f>
        <v>0</v>
      </c>
      <c r="BJ204" s="20" t="s">
        <v>80</v>
      </c>
      <c r="BK204" s="227">
        <f>ROUND(I204*H204,2)</f>
        <v>0</v>
      </c>
      <c r="BL204" s="20" t="s">
        <v>193</v>
      </c>
      <c r="BM204" s="226" t="s">
        <v>3996</v>
      </c>
    </row>
    <row r="205" s="2" customFormat="1">
      <c r="A205" s="41"/>
      <c r="B205" s="42"/>
      <c r="C205" s="43"/>
      <c r="D205" s="228" t="s">
        <v>195</v>
      </c>
      <c r="E205" s="43"/>
      <c r="F205" s="229" t="s">
        <v>3997</v>
      </c>
      <c r="G205" s="43"/>
      <c r="H205" s="43"/>
      <c r="I205" s="230"/>
      <c r="J205" s="43"/>
      <c r="K205" s="43"/>
      <c r="L205" s="47"/>
      <c r="M205" s="231"/>
      <c r="N205" s="232"/>
      <c r="O205" s="87"/>
      <c r="P205" s="87"/>
      <c r="Q205" s="87"/>
      <c r="R205" s="87"/>
      <c r="S205" s="87"/>
      <c r="T205" s="88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T205" s="20" t="s">
        <v>195</v>
      </c>
      <c r="AU205" s="20" t="s">
        <v>82</v>
      </c>
    </row>
    <row r="206" s="13" customFormat="1">
      <c r="A206" s="13"/>
      <c r="B206" s="235"/>
      <c r="C206" s="236"/>
      <c r="D206" s="228" t="s">
        <v>199</v>
      </c>
      <c r="E206" s="237" t="s">
        <v>19</v>
      </c>
      <c r="F206" s="238" t="s">
        <v>3998</v>
      </c>
      <c r="G206" s="236"/>
      <c r="H206" s="237" t="s">
        <v>19</v>
      </c>
      <c r="I206" s="239"/>
      <c r="J206" s="236"/>
      <c r="K206" s="236"/>
      <c r="L206" s="240"/>
      <c r="M206" s="241"/>
      <c r="N206" s="242"/>
      <c r="O206" s="242"/>
      <c r="P206" s="242"/>
      <c r="Q206" s="242"/>
      <c r="R206" s="242"/>
      <c r="S206" s="242"/>
      <c r="T206" s="24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44" t="s">
        <v>199</v>
      </c>
      <c r="AU206" s="244" t="s">
        <v>82</v>
      </c>
      <c r="AV206" s="13" t="s">
        <v>80</v>
      </c>
      <c r="AW206" s="13" t="s">
        <v>34</v>
      </c>
      <c r="AX206" s="13" t="s">
        <v>73</v>
      </c>
      <c r="AY206" s="244" t="s">
        <v>185</v>
      </c>
    </row>
    <row r="207" s="14" customFormat="1">
      <c r="A207" s="14"/>
      <c r="B207" s="245"/>
      <c r="C207" s="246"/>
      <c r="D207" s="228" t="s">
        <v>199</v>
      </c>
      <c r="E207" s="247" t="s">
        <v>19</v>
      </c>
      <c r="F207" s="248" t="s">
        <v>415</v>
      </c>
      <c r="G207" s="246"/>
      <c r="H207" s="249">
        <v>32</v>
      </c>
      <c r="I207" s="250"/>
      <c r="J207" s="246"/>
      <c r="K207" s="246"/>
      <c r="L207" s="251"/>
      <c r="M207" s="252"/>
      <c r="N207" s="253"/>
      <c r="O207" s="253"/>
      <c r="P207" s="253"/>
      <c r="Q207" s="253"/>
      <c r="R207" s="253"/>
      <c r="S207" s="253"/>
      <c r="T207" s="25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55" t="s">
        <v>199</v>
      </c>
      <c r="AU207" s="255" t="s">
        <v>82</v>
      </c>
      <c r="AV207" s="14" t="s">
        <v>82</v>
      </c>
      <c r="AW207" s="14" t="s">
        <v>34</v>
      </c>
      <c r="AX207" s="14" t="s">
        <v>73</v>
      </c>
      <c r="AY207" s="255" t="s">
        <v>185</v>
      </c>
    </row>
    <row r="208" s="15" customFormat="1">
      <c r="A208" s="15"/>
      <c r="B208" s="256"/>
      <c r="C208" s="257"/>
      <c r="D208" s="228" t="s">
        <v>199</v>
      </c>
      <c r="E208" s="258" t="s">
        <v>19</v>
      </c>
      <c r="F208" s="259" t="s">
        <v>202</v>
      </c>
      <c r="G208" s="257"/>
      <c r="H208" s="260">
        <v>32</v>
      </c>
      <c r="I208" s="261"/>
      <c r="J208" s="257"/>
      <c r="K208" s="257"/>
      <c r="L208" s="262"/>
      <c r="M208" s="263"/>
      <c r="N208" s="264"/>
      <c r="O208" s="264"/>
      <c r="P208" s="264"/>
      <c r="Q208" s="264"/>
      <c r="R208" s="264"/>
      <c r="S208" s="264"/>
      <c r="T208" s="26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T208" s="266" t="s">
        <v>199</v>
      </c>
      <c r="AU208" s="266" t="s">
        <v>82</v>
      </c>
      <c r="AV208" s="15" t="s">
        <v>193</v>
      </c>
      <c r="AW208" s="15" t="s">
        <v>34</v>
      </c>
      <c r="AX208" s="15" t="s">
        <v>80</v>
      </c>
      <c r="AY208" s="266" t="s">
        <v>185</v>
      </c>
    </row>
    <row r="209" s="2" customFormat="1" ht="16.5" customHeight="1">
      <c r="A209" s="41"/>
      <c r="B209" s="42"/>
      <c r="C209" s="271" t="s">
        <v>7</v>
      </c>
      <c r="D209" s="271" t="s">
        <v>491</v>
      </c>
      <c r="E209" s="272" t="s">
        <v>3999</v>
      </c>
      <c r="F209" s="273" t="s">
        <v>4000</v>
      </c>
      <c r="G209" s="274" t="s">
        <v>322</v>
      </c>
      <c r="H209" s="275">
        <v>32</v>
      </c>
      <c r="I209" s="276"/>
      <c r="J209" s="277">
        <f>ROUND(I209*H209,2)</f>
        <v>0</v>
      </c>
      <c r="K209" s="273" t="s">
        <v>19</v>
      </c>
      <c r="L209" s="278"/>
      <c r="M209" s="279" t="s">
        <v>19</v>
      </c>
      <c r="N209" s="280" t="s">
        <v>44</v>
      </c>
      <c r="O209" s="87"/>
      <c r="P209" s="224">
        <f>O209*H209</f>
        <v>0</v>
      </c>
      <c r="Q209" s="224">
        <v>0.014</v>
      </c>
      <c r="R209" s="224">
        <f>Q209*H209</f>
        <v>0.44800000000000001</v>
      </c>
      <c r="S209" s="224">
        <v>0</v>
      </c>
      <c r="T209" s="225">
        <f>S209*H209</f>
        <v>0</v>
      </c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226" t="s">
        <v>246</v>
      </c>
      <c r="AT209" s="226" t="s">
        <v>491</v>
      </c>
      <c r="AU209" s="226" t="s">
        <v>82</v>
      </c>
      <c r="AY209" s="20" t="s">
        <v>185</v>
      </c>
      <c r="BE209" s="227">
        <f>IF(N209="základní",J209,0)</f>
        <v>0</v>
      </c>
      <c r="BF209" s="227">
        <f>IF(N209="snížená",J209,0)</f>
        <v>0</v>
      </c>
      <c r="BG209" s="227">
        <f>IF(N209="zákl. přenesená",J209,0)</f>
        <v>0</v>
      </c>
      <c r="BH209" s="227">
        <f>IF(N209="sníž. přenesená",J209,0)</f>
        <v>0</v>
      </c>
      <c r="BI209" s="227">
        <f>IF(N209="nulová",J209,0)</f>
        <v>0</v>
      </c>
      <c r="BJ209" s="20" t="s">
        <v>80</v>
      </c>
      <c r="BK209" s="227">
        <f>ROUND(I209*H209,2)</f>
        <v>0</v>
      </c>
      <c r="BL209" s="20" t="s">
        <v>193</v>
      </c>
      <c r="BM209" s="226" t="s">
        <v>4001</v>
      </c>
    </row>
    <row r="210" s="2" customFormat="1">
      <c r="A210" s="41"/>
      <c r="B210" s="42"/>
      <c r="C210" s="43"/>
      <c r="D210" s="228" t="s">
        <v>195</v>
      </c>
      <c r="E210" s="43"/>
      <c r="F210" s="229" t="s">
        <v>4002</v>
      </c>
      <c r="G210" s="43"/>
      <c r="H210" s="43"/>
      <c r="I210" s="230"/>
      <c r="J210" s="43"/>
      <c r="K210" s="43"/>
      <c r="L210" s="47"/>
      <c r="M210" s="231"/>
      <c r="N210" s="232"/>
      <c r="O210" s="87"/>
      <c r="P210" s="87"/>
      <c r="Q210" s="87"/>
      <c r="R210" s="87"/>
      <c r="S210" s="87"/>
      <c r="T210" s="88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0" t="s">
        <v>195</v>
      </c>
      <c r="AU210" s="20" t="s">
        <v>82</v>
      </c>
    </row>
    <row r="211" s="2" customFormat="1" ht="16.5" customHeight="1">
      <c r="A211" s="41"/>
      <c r="B211" s="42"/>
      <c r="C211" s="215" t="s">
        <v>343</v>
      </c>
      <c r="D211" s="215" t="s">
        <v>188</v>
      </c>
      <c r="E211" s="216" t="s">
        <v>4003</v>
      </c>
      <c r="F211" s="217" t="s">
        <v>4004</v>
      </c>
      <c r="G211" s="218" t="s">
        <v>322</v>
      </c>
      <c r="H211" s="219">
        <v>9</v>
      </c>
      <c r="I211" s="220"/>
      <c r="J211" s="221">
        <f>ROUND(I211*H211,2)</f>
        <v>0</v>
      </c>
      <c r="K211" s="217" t="s">
        <v>19</v>
      </c>
      <c r="L211" s="47"/>
      <c r="M211" s="222" t="s">
        <v>19</v>
      </c>
      <c r="N211" s="223" t="s">
        <v>44</v>
      </c>
      <c r="O211" s="87"/>
      <c r="P211" s="224">
        <f>O211*H211</f>
        <v>0</v>
      </c>
      <c r="Q211" s="224">
        <v>0</v>
      </c>
      <c r="R211" s="224">
        <f>Q211*H211</f>
        <v>0</v>
      </c>
      <c r="S211" s="224">
        <v>0</v>
      </c>
      <c r="T211" s="225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226" t="s">
        <v>193</v>
      </c>
      <c r="AT211" s="226" t="s">
        <v>188</v>
      </c>
      <c r="AU211" s="226" t="s">
        <v>82</v>
      </c>
      <c r="AY211" s="20" t="s">
        <v>185</v>
      </c>
      <c r="BE211" s="227">
        <f>IF(N211="základní",J211,0)</f>
        <v>0</v>
      </c>
      <c r="BF211" s="227">
        <f>IF(N211="snížená",J211,0)</f>
        <v>0</v>
      </c>
      <c r="BG211" s="227">
        <f>IF(N211="zákl. přenesená",J211,0)</f>
        <v>0</v>
      </c>
      <c r="BH211" s="227">
        <f>IF(N211="sníž. přenesená",J211,0)</f>
        <v>0</v>
      </c>
      <c r="BI211" s="227">
        <f>IF(N211="nulová",J211,0)</f>
        <v>0</v>
      </c>
      <c r="BJ211" s="20" t="s">
        <v>80</v>
      </c>
      <c r="BK211" s="227">
        <f>ROUND(I211*H211,2)</f>
        <v>0</v>
      </c>
      <c r="BL211" s="20" t="s">
        <v>193</v>
      </c>
      <c r="BM211" s="226" t="s">
        <v>4005</v>
      </c>
    </row>
    <row r="212" s="2" customFormat="1">
      <c r="A212" s="41"/>
      <c r="B212" s="42"/>
      <c r="C212" s="43"/>
      <c r="D212" s="228" t="s">
        <v>195</v>
      </c>
      <c r="E212" s="43"/>
      <c r="F212" s="229" t="s">
        <v>4006</v>
      </c>
      <c r="G212" s="43"/>
      <c r="H212" s="43"/>
      <c r="I212" s="230"/>
      <c r="J212" s="43"/>
      <c r="K212" s="43"/>
      <c r="L212" s="47"/>
      <c r="M212" s="231"/>
      <c r="N212" s="232"/>
      <c r="O212" s="87"/>
      <c r="P212" s="87"/>
      <c r="Q212" s="87"/>
      <c r="R212" s="87"/>
      <c r="S212" s="87"/>
      <c r="T212" s="88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0" t="s">
        <v>195</v>
      </c>
      <c r="AU212" s="20" t="s">
        <v>82</v>
      </c>
    </row>
    <row r="213" s="13" customFormat="1">
      <c r="A213" s="13"/>
      <c r="B213" s="235"/>
      <c r="C213" s="236"/>
      <c r="D213" s="228" t="s">
        <v>199</v>
      </c>
      <c r="E213" s="237" t="s">
        <v>19</v>
      </c>
      <c r="F213" s="238" t="s">
        <v>4007</v>
      </c>
      <c r="G213" s="236"/>
      <c r="H213" s="237" t="s">
        <v>19</v>
      </c>
      <c r="I213" s="239"/>
      <c r="J213" s="236"/>
      <c r="K213" s="236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199</v>
      </c>
      <c r="AU213" s="244" t="s">
        <v>82</v>
      </c>
      <c r="AV213" s="13" t="s">
        <v>80</v>
      </c>
      <c r="AW213" s="13" t="s">
        <v>34</v>
      </c>
      <c r="AX213" s="13" t="s">
        <v>73</v>
      </c>
      <c r="AY213" s="244" t="s">
        <v>185</v>
      </c>
    </row>
    <row r="214" s="14" customFormat="1">
      <c r="A214" s="14"/>
      <c r="B214" s="245"/>
      <c r="C214" s="246"/>
      <c r="D214" s="228" t="s">
        <v>199</v>
      </c>
      <c r="E214" s="247" t="s">
        <v>19</v>
      </c>
      <c r="F214" s="248" t="s">
        <v>186</v>
      </c>
      <c r="G214" s="246"/>
      <c r="H214" s="249">
        <v>9</v>
      </c>
      <c r="I214" s="250"/>
      <c r="J214" s="246"/>
      <c r="K214" s="246"/>
      <c r="L214" s="251"/>
      <c r="M214" s="252"/>
      <c r="N214" s="253"/>
      <c r="O214" s="253"/>
      <c r="P214" s="253"/>
      <c r="Q214" s="253"/>
      <c r="R214" s="253"/>
      <c r="S214" s="253"/>
      <c r="T214" s="25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5" t="s">
        <v>199</v>
      </c>
      <c r="AU214" s="255" t="s">
        <v>82</v>
      </c>
      <c r="AV214" s="14" t="s">
        <v>82</v>
      </c>
      <c r="AW214" s="14" t="s">
        <v>34</v>
      </c>
      <c r="AX214" s="14" t="s">
        <v>73</v>
      </c>
      <c r="AY214" s="255" t="s">
        <v>185</v>
      </c>
    </row>
    <row r="215" s="15" customFormat="1">
      <c r="A215" s="15"/>
      <c r="B215" s="256"/>
      <c r="C215" s="257"/>
      <c r="D215" s="228" t="s">
        <v>199</v>
      </c>
      <c r="E215" s="258" t="s">
        <v>19</v>
      </c>
      <c r="F215" s="259" t="s">
        <v>202</v>
      </c>
      <c r="G215" s="257"/>
      <c r="H215" s="260">
        <v>9</v>
      </c>
      <c r="I215" s="261"/>
      <c r="J215" s="257"/>
      <c r="K215" s="257"/>
      <c r="L215" s="262"/>
      <c r="M215" s="263"/>
      <c r="N215" s="264"/>
      <c r="O215" s="264"/>
      <c r="P215" s="264"/>
      <c r="Q215" s="264"/>
      <c r="R215" s="264"/>
      <c r="S215" s="264"/>
      <c r="T215" s="26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T215" s="266" t="s">
        <v>199</v>
      </c>
      <c r="AU215" s="266" t="s">
        <v>82</v>
      </c>
      <c r="AV215" s="15" t="s">
        <v>193</v>
      </c>
      <c r="AW215" s="15" t="s">
        <v>34</v>
      </c>
      <c r="AX215" s="15" t="s">
        <v>80</v>
      </c>
      <c r="AY215" s="266" t="s">
        <v>185</v>
      </c>
    </row>
    <row r="216" s="2" customFormat="1" ht="16.5" customHeight="1">
      <c r="A216" s="41"/>
      <c r="B216" s="42"/>
      <c r="C216" s="271" t="s">
        <v>351</v>
      </c>
      <c r="D216" s="271" t="s">
        <v>491</v>
      </c>
      <c r="E216" s="272" t="s">
        <v>1682</v>
      </c>
      <c r="F216" s="273" t="s">
        <v>4008</v>
      </c>
      <c r="G216" s="274" t="s">
        <v>322</v>
      </c>
      <c r="H216" s="275">
        <v>9</v>
      </c>
      <c r="I216" s="276"/>
      <c r="J216" s="277">
        <f>ROUND(I216*H216,2)</f>
        <v>0</v>
      </c>
      <c r="K216" s="273" t="s">
        <v>19</v>
      </c>
      <c r="L216" s="278"/>
      <c r="M216" s="279" t="s">
        <v>19</v>
      </c>
      <c r="N216" s="280" t="s">
        <v>44</v>
      </c>
      <c r="O216" s="87"/>
      <c r="P216" s="224">
        <f>O216*H216</f>
        <v>0</v>
      </c>
      <c r="Q216" s="224">
        <v>0</v>
      </c>
      <c r="R216" s="224">
        <f>Q216*H216</f>
        <v>0</v>
      </c>
      <c r="S216" s="224">
        <v>0</v>
      </c>
      <c r="T216" s="225">
        <f>S216*H216</f>
        <v>0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6" t="s">
        <v>246</v>
      </c>
      <c r="AT216" s="226" t="s">
        <v>491</v>
      </c>
      <c r="AU216" s="226" t="s">
        <v>82</v>
      </c>
      <c r="AY216" s="20" t="s">
        <v>185</v>
      </c>
      <c r="BE216" s="227">
        <f>IF(N216="základní",J216,0)</f>
        <v>0</v>
      </c>
      <c r="BF216" s="227">
        <f>IF(N216="snížená",J216,0)</f>
        <v>0</v>
      </c>
      <c r="BG216" s="227">
        <f>IF(N216="zákl. přenesená",J216,0)</f>
        <v>0</v>
      </c>
      <c r="BH216" s="227">
        <f>IF(N216="sníž. přenesená",J216,0)</f>
        <v>0</v>
      </c>
      <c r="BI216" s="227">
        <f>IF(N216="nulová",J216,0)</f>
        <v>0</v>
      </c>
      <c r="BJ216" s="20" t="s">
        <v>80</v>
      </c>
      <c r="BK216" s="227">
        <f>ROUND(I216*H216,2)</f>
        <v>0</v>
      </c>
      <c r="BL216" s="20" t="s">
        <v>193</v>
      </c>
      <c r="BM216" s="226" t="s">
        <v>4009</v>
      </c>
    </row>
    <row r="217" s="2" customFormat="1">
      <c r="A217" s="41"/>
      <c r="B217" s="42"/>
      <c r="C217" s="43"/>
      <c r="D217" s="228" t="s">
        <v>195</v>
      </c>
      <c r="E217" s="43"/>
      <c r="F217" s="229" t="s">
        <v>4008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195</v>
      </c>
      <c r="AU217" s="20" t="s">
        <v>82</v>
      </c>
    </row>
    <row r="218" s="2" customFormat="1" ht="16.5" customHeight="1">
      <c r="A218" s="41"/>
      <c r="B218" s="42"/>
      <c r="C218" s="215" t="s">
        <v>358</v>
      </c>
      <c r="D218" s="215" t="s">
        <v>188</v>
      </c>
      <c r="E218" s="216" t="s">
        <v>4010</v>
      </c>
      <c r="F218" s="217" t="s">
        <v>4011</v>
      </c>
      <c r="G218" s="218" t="s">
        <v>191</v>
      </c>
      <c r="H218" s="219">
        <v>72.153999999999996</v>
      </c>
      <c r="I218" s="220"/>
      <c r="J218" s="221">
        <f>ROUND(I218*H218,2)</f>
        <v>0</v>
      </c>
      <c r="K218" s="217" t="s">
        <v>19</v>
      </c>
      <c r="L218" s="47"/>
      <c r="M218" s="222" t="s">
        <v>19</v>
      </c>
      <c r="N218" s="223" t="s">
        <v>44</v>
      </c>
      <c r="O218" s="87"/>
      <c r="P218" s="224">
        <f>O218*H218</f>
        <v>0</v>
      </c>
      <c r="Q218" s="224">
        <v>0</v>
      </c>
      <c r="R218" s="224">
        <f>Q218*H218</f>
        <v>0</v>
      </c>
      <c r="S218" s="224">
        <v>0</v>
      </c>
      <c r="T218" s="225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226" t="s">
        <v>193</v>
      </c>
      <c r="AT218" s="226" t="s">
        <v>188</v>
      </c>
      <c r="AU218" s="226" t="s">
        <v>82</v>
      </c>
      <c r="AY218" s="20" t="s">
        <v>185</v>
      </c>
      <c r="BE218" s="227">
        <f>IF(N218="základní",J218,0)</f>
        <v>0</v>
      </c>
      <c r="BF218" s="227">
        <f>IF(N218="snížená",J218,0)</f>
        <v>0</v>
      </c>
      <c r="BG218" s="227">
        <f>IF(N218="zákl. přenesená",J218,0)</f>
        <v>0</v>
      </c>
      <c r="BH218" s="227">
        <f>IF(N218="sníž. přenesená",J218,0)</f>
        <v>0</v>
      </c>
      <c r="BI218" s="227">
        <f>IF(N218="nulová",J218,0)</f>
        <v>0</v>
      </c>
      <c r="BJ218" s="20" t="s">
        <v>80</v>
      </c>
      <c r="BK218" s="227">
        <f>ROUND(I218*H218,2)</f>
        <v>0</v>
      </c>
      <c r="BL218" s="20" t="s">
        <v>193</v>
      </c>
      <c r="BM218" s="226" t="s">
        <v>4012</v>
      </c>
    </row>
    <row r="219" s="2" customFormat="1">
      <c r="A219" s="41"/>
      <c r="B219" s="42"/>
      <c r="C219" s="43"/>
      <c r="D219" s="228" t="s">
        <v>195</v>
      </c>
      <c r="E219" s="43"/>
      <c r="F219" s="229" t="s">
        <v>4013</v>
      </c>
      <c r="G219" s="43"/>
      <c r="H219" s="43"/>
      <c r="I219" s="230"/>
      <c r="J219" s="43"/>
      <c r="K219" s="43"/>
      <c r="L219" s="47"/>
      <c r="M219" s="231"/>
      <c r="N219" s="232"/>
      <c r="O219" s="87"/>
      <c r="P219" s="87"/>
      <c r="Q219" s="87"/>
      <c r="R219" s="87"/>
      <c r="S219" s="87"/>
      <c r="T219" s="88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0" t="s">
        <v>195</v>
      </c>
      <c r="AU219" s="20" t="s">
        <v>82</v>
      </c>
    </row>
    <row r="220" s="14" customFormat="1">
      <c r="A220" s="14"/>
      <c r="B220" s="245"/>
      <c r="C220" s="246"/>
      <c r="D220" s="228" t="s">
        <v>199</v>
      </c>
      <c r="E220" s="247" t="s">
        <v>19</v>
      </c>
      <c r="F220" s="248" t="s">
        <v>4014</v>
      </c>
      <c r="G220" s="246"/>
      <c r="H220" s="249">
        <v>72.153999999999996</v>
      </c>
      <c r="I220" s="250"/>
      <c r="J220" s="246"/>
      <c r="K220" s="246"/>
      <c r="L220" s="251"/>
      <c r="M220" s="252"/>
      <c r="N220" s="253"/>
      <c r="O220" s="253"/>
      <c r="P220" s="253"/>
      <c r="Q220" s="253"/>
      <c r="R220" s="253"/>
      <c r="S220" s="253"/>
      <c r="T220" s="25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5" t="s">
        <v>199</v>
      </c>
      <c r="AU220" s="255" t="s">
        <v>82</v>
      </c>
      <c r="AV220" s="14" t="s">
        <v>82</v>
      </c>
      <c r="AW220" s="14" t="s">
        <v>34</v>
      </c>
      <c r="AX220" s="14" t="s">
        <v>73</v>
      </c>
      <c r="AY220" s="255" t="s">
        <v>185</v>
      </c>
    </row>
    <row r="221" s="15" customFormat="1">
      <c r="A221" s="15"/>
      <c r="B221" s="256"/>
      <c r="C221" s="257"/>
      <c r="D221" s="228" t="s">
        <v>199</v>
      </c>
      <c r="E221" s="258" t="s">
        <v>19</v>
      </c>
      <c r="F221" s="259" t="s">
        <v>202</v>
      </c>
      <c r="G221" s="257"/>
      <c r="H221" s="260">
        <v>72.153999999999996</v>
      </c>
      <c r="I221" s="261"/>
      <c r="J221" s="257"/>
      <c r="K221" s="257"/>
      <c r="L221" s="262"/>
      <c r="M221" s="263"/>
      <c r="N221" s="264"/>
      <c r="O221" s="264"/>
      <c r="P221" s="264"/>
      <c r="Q221" s="264"/>
      <c r="R221" s="264"/>
      <c r="S221" s="264"/>
      <c r="T221" s="26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T221" s="266" t="s">
        <v>199</v>
      </c>
      <c r="AU221" s="266" t="s">
        <v>82</v>
      </c>
      <c r="AV221" s="15" t="s">
        <v>193</v>
      </c>
      <c r="AW221" s="15" t="s">
        <v>34</v>
      </c>
      <c r="AX221" s="15" t="s">
        <v>80</v>
      </c>
      <c r="AY221" s="266" t="s">
        <v>185</v>
      </c>
    </row>
    <row r="222" s="2" customFormat="1" ht="16.5" customHeight="1">
      <c r="A222" s="41"/>
      <c r="B222" s="42"/>
      <c r="C222" s="215" t="s">
        <v>365</v>
      </c>
      <c r="D222" s="215" t="s">
        <v>188</v>
      </c>
      <c r="E222" s="216" t="s">
        <v>4015</v>
      </c>
      <c r="F222" s="217" t="s">
        <v>4016</v>
      </c>
      <c r="G222" s="218" t="s">
        <v>322</v>
      </c>
      <c r="H222" s="219">
        <v>2</v>
      </c>
      <c r="I222" s="220"/>
      <c r="J222" s="221">
        <f>ROUND(I222*H222,2)</f>
        <v>0</v>
      </c>
      <c r="K222" s="217" t="s">
        <v>192</v>
      </c>
      <c r="L222" s="47"/>
      <c r="M222" s="222" t="s">
        <v>19</v>
      </c>
      <c r="N222" s="223" t="s">
        <v>44</v>
      </c>
      <c r="O222" s="87"/>
      <c r="P222" s="224">
        <f>O222*H222</f>
        <v>0</v>
      </c>
      <c r="Q222" s="224">
        <v>0</v>
      </c>
      <c r="R222" s="224">
        <f>Q222*H222</f>
        <v>0</v>
      </c>
      <c r="S222" s="224">
        <v>0</v>
      </c>
      <c r="T222" s="225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226" t="s">
        <v>193</v>
      </c>
      <c r="AT222" s="226" t="s">
        <v>188</v>
      </c>
      <c r="AU222" s="226" t="s">
        <v>82</v>
      </c>
      <c r="AY222" s="20" t="s">
        <v>185</v>
      </c>
      <c r="BE222" s="227">
        <f>IF(N222="základní",J222,0)</f>
        <v>0</v>
      </c>
      <c r="BF222" s="227">
        <f>IF(N222="snížená",J222,0)</f>
        <v>0</v>
      </c>
      <c r="BG222" s="227">
        <f>IF(N222="zákl. přenesená",J222,0)</f>
        <v>0</v>
      </c>
      <c r="BH222" s="227">
        <f>IF(N222="sníž. přenesená",J222,0)</f>
        <v>0</v>
      </c>
      <c r="BI222" s="227">
        <f>IF(N222="nulová",J222,0)</f>
        <v>0</v>
      </c>
      <c r="BJ222" s="20" t="s">
        <v>80</v>
      </c>
      <c r="BK222" s="227">
        <f>ROUND(I222*H222,2)</f>
        <v>0</v>
      </c>
      <c r="BL222" s="20" t="s">
        <v>193</v>
      </c>
      <c r="BM222" s="226" t="s">
        <v>4017</v>
      </c>
    </row>
    <row r="223" s="2" customFormat="1">
      <c r="A223" s="41"/>
      <c r="B223" s="42"/>
      <c r="C223" s="43"/>
      <c r="D223" s="228" t="s">
        <v>195</v>
      </c>
      <c r="E223" s="43"/>
      <c r="F223" s="229" t="s">
        <v>4018</v>
      </c>
      <c r="G223" s="43"/>
      <c r="H223" s="43"/>
      <c r="I223" s="230"/>
      <c r="J223" s="43"/>
      <c r="K223" s="43"/>
      <c r="L223" s="47"/>
      <c r="M223" s="231"/>
      <c r="N223" s="232"/>
      <c r="O223" s="87"/>
      <c r="P223" s="87"/>
      <c r="Q223" s="87"/>
      <c r="R223" s="87"/>
      <c r="S223" s="87"/>
      <c r="T223" s="88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0" t="s">
        <v>195</v>
      </c>
      <c r="AU223" s="20" t="s">
        <v>82</v>
      </c>
    </row>
    <row r="224" s="2" customFormat="1">
      <c r="A224" s="41"/>
      <c r="B224" s="42"/>
      <c r="C224" s="43"/>
      <c r="D224" s="233" t="s">
        <v>197</v>
      </c>
      <c r="E224" s="43"/>
      <c r="F224" s="234" t="s">
        <v>4019</v>
      </c>
      <c r="G224" s="43"/>
      <c r="H224" s="43"/>
      <c r="I224" s="230"/>
      <c r="J224" s="43"/>
      <c r="K224" s="43"/>
      <c r="L224" s="47"/>
      <c r="M224" s="231"/>
      <c r="N224" s="232"/>
      <c r="O224" s="87"/>
      <c r="P224" s="87"/>
      <c r="Q224" s="87"/>
      <c r="R224" s="87"/>
      <c r="S224" s="87"/>
      <c r="T224" s="88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T224" s="20" t="s">
        <v>197</v>
      </c>
      <c r="AU224" s="20" t="s">
        <v>82</v>
      </c>
    </row>
    <row r="225" s="2" customFormat="1" ht="16.5" customHeight="1">
      <c r="A225" s="41"/>
      <c r="B225" s="42"/>
      <c r="C225" s="271" t="s">
        <v>372</v>
      </c>
      <c r="D225" s="271" t="s">
        <v>491</v>
      </c>
      <c r="E225" s="272" t="s">
        <v>2321</v>
      </c>
      <c r="F225" s="273" t="s">
        <v>4020</v>
      </c>
      <c r="G225" s="274" t="s">
        <v>322</v>
      </c>
      <c r="H225" s="275">
        <v>2</v>
      </c>
      <c r="I225" s="276"/>
      <c r="J225" s="277">
        <f>ROUND(I225*H225,2)</f>
        <v>0</v>
      </c>
      <c r="K225" s="273" t="s">
        <v>19</v>
      </c>
      <c r="L225" s="278"/>
      <c r="M225" s="279" t="s">
        <v>19</v>
      </c>
      <c r="N225" s="280" t="s">
        <v>44</v>
      </c>
      <c r="O225" s="87"/>
      <c r="P225" s="224">
        <f>O225*H225</f>
        <v>0</v>
      </c>
      <c r="Q225" s="224">
        <v>0</v>
      </c>
      <c r="R225" s="224">
        <f>Q225*H225</f>
        <v>0</v>
      </c>
      <c r="S225" s="224">
        <v>0</v>
      </c>
      <c r="T225" s="225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6" t="s">
        <v>246</v>
      </c>
      <c r="AT225" s="226" t="s">
        <v>491</v>
      </c>
      <c r="AU225" s="226" t="s">
        <v>82</v>
      </c>
      <c r="AY225" s="20" t="s">
        <v>185</v>
      </c>
      <c r="BE225" s="227">
        <f>IF(N225="základní",J225,0)</f>
        <v>0</v>
      </c>
      <c r="BF225" s="227">
        <f>IF(N225="snížená",J225,0)</f>
        <v>0</v>
      </c>
      <c r="BG225" s="227">
        <f>IF(N225="zákl. přenesená",J225,0)</f>
        <v>0</v>
      </c>
      <c r="BH225" s="227">
        <f>IF(N225="sníž. přenesená",J225,0)</f>
        <v>0</v>
      </c>
      <c r="BI225" s="227">
        <f>IF(N225="nulová",J225,0)</f>
        <v>0</v>
      </c>
      <c r="BJ225" s="20" t="s">
        <v>80</v>
      </c>
      <c r="BK225" s="227">
        <f>ROUND(I225*H225,2)</f>
        <v>0</v>
      </c>
      <c r="BL225" s="20" t="s">
        <v>193</v>
      </c>
      <c r="BM225" s="226" t="s">
        <v>4021</v>
      </c>
    </row>
    <row r="226" s="2" customFormat="1">
      <c r="A226" s="41"/>
      <c r="B226" s="42"/>
      <c r="C226" s="43"/>
      <c r="D226" s="228" t="s">
        <v>195</v>
      </c>
      <c r="E226" s="43"/>
      <c r="F226" s="229" t="s">
        <v>4020</v>
      </c>
      <c r="G226" s="43"/>
      <c r="H226" s="43"/>
      <c r="I226" s="230"/>
      <c r="J226" s="43"/>
      <c r="K226" s="43"/>
      <c r="L226" s="47"/>
      <c r="M226" s="231"/>
      <c r="N226" s="232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195</v>
      </c>
      <c r="AU226" s="20" t="s">
        <v>82</v>
      </c>
    </row>
    <row r="227" s="2" customFormat="1" ht="16.5" customHeight="1">
      <c r="A227" s="41"/>
      <c r="B227" s="42"/>
      <c r="C227" s="215" t="s">
        <v>379</v>
      </c>
      <c r="D227" s="215" t="s">
        <v>188</v>
      </c>
      <c r="E227" s="216" t="s">
        <v>4022</v>
      </c>
      <c r="F227" s="217" t="s">
        <v>4023</v>
      </c>
      <c r="G227" s="218" t="s">
        <v>226</v>
      </c>
      <c r="H227" s="219">
        <v>77.590000000000003</v>
      </c>
      <c r="I227" s="220"/>
      <c r="J227" s="221">
        <f>ROUND(I227*H227,2)</f>
        <v>0</v>
      </c>
      <c r="K227" s="217" t="s">
        <v>192</v>
      </c>
      <c r="L227" s="47"/>
      <c r="M227" s="222" t="s">
        <v>19</v>
      </c>
      <c r="N227" s="223" t="s">
        <v>44</v>
      </c>
      <c r="O227" s="87"/>
      <c r="P227" s="224">
        <f>O227*H227</f>
        <v>0</v>
      </c>
      <c r="Q227" s="224">
        <v>0.046339999999999999</v>
      </c>
      <c r="R227" s="224">
        <f>Q227*H227</f>
        <v>3.5955206</v>
      </c>
      <c r="S227" s="224">
        <v>0</v>
      </c>
      <c r="T227" s="225">
        <f>S227*H227</f>
        <v>0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226" t="s">
        <v>193</v>
      </c>
      <c r="AT227" s="226" t="s">
        <v>188</v>
      </c>
      <c r="AU227" s="226" t="s">
        <v>82</v>
      </c>
      <c r="AY227" s="20" t="s">
        <v>185</v>
      </c>
      <c r="BE227" s="227">
        <f>IF(N227="základní",J227,0)</f>
        <v>0</v>
      </c>
      <c r="BF227" s="227">
        <f>IF(N227="snížená",J227,0)</f>
        <v>0</v>
      </c>
      <c r="BG227" s="227">
        <f>IF(N227="zákl. přenesená",J227,0)</f>
        <v>0</v>
      </c>
      <c r="BH227" s="227">
        <f>IF(N227="sníž. přenesená",J227,0)</f>
        <v>0</v>
      </c>
      <c r="BI227" s="227">
        <f>IF(N227="nulová",J227,0)</f>
        <v>0</v>
      </c>
      <c r="BJ227" s="20" t="s">
        <v>80</v>
      </c>
      <c r="BK227" s="227">
        <f>ROUND(I227*H227,2)</f>
        <v>0</v>
      </c>
      <c r="BL227" s="20" t="s">
        <v>193</v>
      </c>
      <c r="BM227" s="226" t="s">
        <v>4024</v>
      </c>
    </row>
    <row r="228" s="2" customFormat="1">
      <c r="A228" s="41"/>
      <c r="B228" s="42"/>
      <c r="C228" s="43"/>
      <c r="D228" s="228" t="s">
        <v>195</v>
      </c>
      <c r="E228" s="43"/>
      <c r="F228" s="229" t="s">
        <v>4025</v>
      </c>
      <c r="G228" s="43"/>
      <c r="H228" s="43"/>
      <c r="I228" s="230"/>
      <c r="J228" s="43"/>
      <c r="K228" s="43"/>
      <c r="L228" s="47"/>
      <c r="M228" s="231"/>
      <c r="N228" s="232"/>
      <c r="O228" s="87"/>
      <c r="P228" s="87"/>
      <c r="Q228" s="87"/>
      <c r="R228" s="87"/>
      <c r="S228" s="87"/>
      <c r="T228" s="88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T228" s="20" t="s">
        <v>195</v>
      </c>
      <c r="AU228" s="20" t="s">
        <v>82</v>
      </c>
    </row>
    <row r="229" s="2" customFormat="1">
      <c r="A229" s="41"/>
      <c r="B229" s="42"/>
      <c r="C229" s="43"/>
      <c r="D229" s="233" t="s">
        <v>197</v>
      </c>
      <c r="E229" s="43"/>
      <c r="F229" s="234" t="s">
        <v>4026</v>
      </c>
      <c r="G229" s="43"/>
      <c r="H229" s="43"/>
      <c r="I229" s="230"/>
      <c r="J229" s="43"/>
      <c r="K229" s="43"/>
      <c r="L229" s="47"/>
      <c r="M229" s="231"/>
      <c r="N229" s="232"/>
      <c r="O229" s="87"/>
      <c r="P229" s="87"/>
      <c r="Q229" s="87"/>
      <c r="R229" s="87"/>
      <c r="S229" s="87"/>
      <c r="T229" s="88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0" t="s">
        <v>197</v>
      </c>
      <c r="AU229" s="20" t="s">
        <v>82</v>
      </c>
    </row>
    <row r="230" s="13" customFormat="1">
      <c r="A230" s="13"/>
      <c r="B230" s="235"/>
      <c r="C230" s="236"/>
      <c r="D230" s="228" t="s">
        <v>199</v>
      </c>
      <c r="E230" s="237" t="s">
        <v>19</v>
      </c>
      <c r="F230" s="238" t="s">
        <v>4027</v>
      </c>
      <c r="G230" s="236"/>
      <c r="H230" s="237" t="s">
        <v>19</v>
      </c>
      <c r="I230" s="239"/>
      <c r="J230" s="236"/>
      <c r="K230" s="236"/>
      <c r="L230" s="240"/>
      <c r="M230" s="241"/>
      <c r="N230" s="242"/>
      <c r="O230" s="242"/>
      <c r="P230" s="242"/>
      <c r="Q230" s="242"/>
      <c r="R230" s="242"/>
      <c r="S230" s="242"/>
      <c r="T230" s="24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4" t="s">
        <v>199</v>
      </c>
      <c r="AU230" s="244" t="s">
        <v>82</v>
      </c>
      <c r="AV230" s="13" t="s">
        <v>80</v>
      </c>
      <c r="AW230" s="13" t="s">
        <v>34</v>
      </c>
      <c r="AX230" s="13" t="s">
        <v>73</v>
      </c>
      <c r="AY230" s="244" t="s">
        <v>185</v>
      </c>
    </row>
    <row r="231" s="14" customFormat="1">
      <c r="A231" s="14"/>
      <c r="B231" s="245"/>
      <c r="C231" s="246"/>
      <c r="D231" s="228" t="s">
        <v>199</v>
      </c>
      <c r="E231" s="247" t="s">
        <v>19</v>
      </c>
      <c r="F231" s="248" t="s">
        <v>4028</v>
      </c>
      <c r="G231" s="246"/>
      <c r="H231" s="249">
        <v>77.590000000000003</v>
      </c>
      <c r="I231" s="250"/>
      <c r="J231" s="246"/>
      <c r="K231" s="246"/>
      <c r="L231" s="251"/>
      <c r="M231" s="252"/>
      <c r="N231" s="253"/>
      <c r="O231" s="253"/>
      <c r="P231" s="253"/>
      <c r="Q231" s="253"/>
      <c r="R231" s="253"/>
      <c r="S231" s="253"/>
      <c r="T231" s="25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55" t="s">
        <v>199</v>
      </c>
      <c r="AU231" s="255" t="s">
        <v>82</v>
      </c>
      <c r="AV231" s="14" t="s">
        <v>82</v>
      </c>
      <c r="AW231" s="14" t="s">
        <v>34</v>
      </c>
      <c r="AX231" s="14" t="s">
        <v>73</v>
      </c>
      <c r="AY231" s="255" t="s">
        <v>185</v>
      </c>
    </row>
    <row r="232" s="15" customFormat="1">
      <c r="A232" s="15"/>
      <c r="B232" s="256"/>
      <c r="C232" s="257"/>
      <c r="D232" s="228" t="s">
        <v>199</v>
      </c>
      <c r="E232" s="258" t="s">
        <v>19</v>
      </c>
      <c r="F232" s="259" t="s">
        <v>202</v>
      </c>
      <c r="G232" s="257"/>
      <c r="H232" s="260">
        <v>77.590000000000003</v>
      </c>
      <c r="I232" s="261"/>
      <c r="J232" s="257"/>
      <c r="K232" s="257"/>
      <c r="L232" s="262"/>
      <c r="M232" s="263"/>
      <c r="N232" s="264"/>
      <c r="O232" s="264"/>
      <c r="P232" s="264"/>
      <c r="Q232" s="264"/>
      <c r="R232" s="264"/>
      <c r="S232" s="264"/>
      <c r="T232" s="26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T232" s="266" t="s">
        <v>199</v>
      </c>
      <c r="AU232" s="266" t="s">
        <v>82</v>
      </c>
      <c r="AV232" s="15" t="s">
        <v>193</v>
      </c>
      <c r="AW232" s="15" t="s">
        <v>34</v>
      </c>
      <c r="AX232" s="15" t="s">
        <v>80</v>
      </c>
      <c r="AY232" s="266" t="s">
        <v>185</v>
      </c>
    </row>
    <row r="233" s="2" customFormat="1" ht="16.5" customHeight="1">
      <c r="A233" s="41"/>
      <c r="B233" s="42"/>
      <c r="C233" s="215" t="s">
        <v>388</v>
      </c>
      <c r="D233" s="215" t="s">
        <v>188</v>
      </c>
      <c r="E233" s="216" t="s">
        <v>4029</v>
      </c>
      <c r="F233" s="217" t="s">
        <v>4030</v>
      </c>
      <c r="G233" s="218" t="s">
        <v>226</v>
      </c>
      <c r="H233" s="219">
        <v>77.519999999999996</v>
      </c>
      <c r="I233" s="220"/>
      <c r="J233" s="221">
        <f>ROUND(I233*H233,2)</f>
        <v>0</v>
      </c>
      <c r="K233" s="217" t="s">
        <v>192</v>
      </c>
      <c r="L233" s="47"/>
      <c r="M233" s="222" t="s">
        <v>19</v>
      </c>
      <c r="N233" s="223" t="s">
        <v>44</v>
      </c>
      <c r="O233" s="87"/>
      <c r="P233" s="224">
        <f>O233*H233</f>
        <v>0</v>
      </c>
      <c r="Q233" s="224">
        <v>0</v>
      </c>
      <c r="R233" s="224">
        <f>Q233*H233</f>
        <v>0</v>
      </c>
      <c r="S233" s="224">
        <v>0</v>
      </c>
      <c r="T233" s="225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26" t="s">
        <v>193</v>
      </c>
      <c r="AT233" s="226" t="s">
        <v>188</v>
      </c>
      <c r="AU233" s="226" t="s">
        <v>82</v>
      </c>
      <c r="AY233" s="20" t="s">
        <v>185</v>
      </c>
      <c r="BE233" s="227">
        <f>IF(N233="základní",J233,0)</f>
        <v>0</v>
      </c>
      <c r="BF233" s="227">
        <f>IF(N233="snížená",J233,0)</f>
        <v>0</v>
      </c>
      <c r="BG233" s="227">
        <f>IF(N233="zákl. přenesená",J233,0)</f>
        <v>0</v>
      </c>
      <c r="BH233" s="227">
        <f>IF(N233="sníž. přenesená",J233,0)</f>
        <v>0</v>
      </c>
      <c r="BI233" s="227">
        <f>IF(N233="nulová",J233,0)</f>
        <v>0</v>
      </c>
      <c r="BJ233" s="20" t="s">
        <v>80</v>
      </c>
      <c r="BK233" s="227">
        <f>ROUND(I233*H233,2)</f>
        <v>0</v>
      </c>
      <c r="BL233" s="20" t="s">
        <v>193</v>
      </c>
      <c r="BM233" s="226" t="s">
        <v>4031</v>
      </c>
    </row>
    <row r="234" s="2" customFormat="1">
      <c r="A234" s="41"/>
      <c r="B234" s="42"/>
      <c r="C234" s="43"/>
      <c r="D234" s="228" t="s">
        <v>195</v>
      </c>
      <c r="E234" s="43"/>
      <c r="F234" s="229" t="s">
        <v>4032</v>
      </c>
      <c r="G234" s="43"/>
      <c r="H234" s="43"/>
      <c r="I234" s="230"/>
      <c r="J234" s="43"/>
      <c r="K234" s="43"/>
      <c r="L234" s="47"/>
      <c r="M234" s="231"/>
      <c r="N234" s="232"/>
      <c r="O234" s="87"/>
      <c r="P234" s="87"/>
      <c r="Q234" s="87"/>
      <c r="R234" s="87"/>
      <c r="S234" s="87"/>
      <c r="T234" s="88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0" t="s">
        <v>195</v>
      </c>
      <c r="AU234" s="20" t="s">
        <v>82</v>
      </c>
    </row>
    <row r="235" s="2" customFormat="1">
      <c r="A235" s="41"/>
      <c r="B235" s="42"/>
      <c r="C235" s="43"/>
      <c r="D235" s="233" t="s">
        <v>197</v>
      </c>
      <c r="E235" s="43"/>
      <c r="F235" s="234" t="s">
        <v>4033</v>
      </c>
      <c r="G235" s="43"/>
      <c r="H235" s="43"/>
      <c r="I235" s="230"/>
      <c r="J235" s="43"/>
      <c r="K235" s="43"/>
      <c r="L235" s="47"/>
      <c r="M235" s="231"/>
      <c r="N235" s="232"/>
      <c r="O235" s="87"/>
      <c r="P235" s="87"/>
      <c r="Q235" s="87"/>
      <c r="R235" s="87"/>
      <c r="S235" s="87"/>
      <c r="T235" s="88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0" t="s">
        <v>197</v>
      </c>
      <c r="AU235" s="20" t="s">
        <v>82</v>
      </c>
    </row>
    <row r="236" s="13" customFormat="1">
      <c r="A236" s="13"/>
      <c r="B236" s="235"/>
      <c r="C236" s="236"/>
      <c r="D236" s="228" t="s">
        <v>199</v>
      </c>
      <c r="E236" s="237" t="s">
        <v>19</v>
      </c>
      <c r="F236" s="238" t="s">
        <v>4034</v>
      </c>
      <c r="G236" s="236"/>
      <c r="H236" s="237" t="s">
        <v>19</v>
      </c>
      <c r="I236" s="239"/>
      <c r="J236" s="236"/>
      <c r="K236" s="236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199</v>
      </c>
      <c r="AU236" s="244" t="s">
        <v>82</v>
      </c>
      <c r="AV236" s="13" t="s">
        <v>80</v>
      </c>
      <c r="AW236" s="13" t="s">
        <v>34</v>
      </c>
      <c r="AX236" s="13" t="s">
        <v>73</v>
      </c>
      <c r="AY236" s="244" t="s">
        <v>185</v>
      </c>
    </row>
    <row r="237" s="13" customFormat="1">
      <c r="A237" s="13"/>
      <c r="B237" s="235"/>
      <c r="C237" s="236"/>
      <c r="D237" s="228" t="s">
        <v>199</v>
      </c>
      <c r="E237" s="237" t="s">
        <v>19</v>
      </c>
      <c r="F237" s="238" t="s">
        <v>4035</v>
      </c>
      <c r="G237" s="236"/>
      <c r="H237" s="237" t="s">
        <v>19</v>
      </c>
      <c r="I237" s="239"/>
      <c r="J237" s="236"/>
      <c r="K237" s="236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199</v>
      </c>
      <c r="AU237" s="244" t="s">
        <v>82</v>
      </c>
      <c r="AV237" s="13" t="s">
        <v>80</v>
      </c>
      <c r="AW237" s="13" t="s">
        <v>34</v>
      </c>
      <c r="AX237" s="13" t="s">
        <v>73</v>
      </c>
      <c r="AY237" s="244" t="s">
        <v>185</v>
      </c>
    </row>
    <row r="238" s="13" customFormat="1">
      <c r="A238" s="13"/>
      <c r="B238" s="235"/>
      <c r="C238" s="236"/>
      <c r="D238" s="228" t="s">
        <v>199</v>
      </c>
      <c r="E238" s="237" t="s">
        <v>19</v>
      </c>
      <c r="F238" s="238" t="s">
        <v>4036</v>
      </c>
      <c r="G238" s="236"/>
      <c r="H238" s="237" t="s">
        <v>19</v>
      </c>
      <c r="I238" s="239"/>
      <c r="J238" s="236"/>
      <c r="K238" s="236"/>
      <c r="L238" s="240"/>
      <c r="M238" s="241"/>
      <c r="N238" s="242"/>
      <c r="O238" s="242"/>
      <c r="P238" s="242"/>
      <c r="Q238" s="242"/>
      <c r="R238" s="242"/>
      <c r="S238" s="242"/>
      <c r="T238" s="24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44" t="s">
        <v>199</v>
      </c>
      <c r="AU238" s="244" t="s">
        <v>82</v>
      </c>
      <c r="AV238" s="13" t="s">
        <v>80</v>
      </c>
      <c r="AW238" s="13" t="s">
        <v>34</v>
      </c>
      <c r="AX238" s="13" t="s">
        <v>73</v>
      </c>
      <c r="AY238" s="244" t="s">
        <v>185</v>
      </c>
    </row>
    <row r="239" s="14" customFormat="1">
      <c r="A239" s="14"/>
      <c r="B239" s="245"/>
      <c r="C239" s="246"/>
      <c r="D239" s="228" t="s">
        <v>199</v>
      </c>
      <c r="E239" s="247" t="s">
        <v>19</v>
      </c>
      <c r="F239" s="248" t="s">
        <v>4037</v>
      </c>
      <c r="G239" s="246"/>
      <c r="H239" s="249">
        <v>77.519999999999996</v>
      </c>
      <c r="I239" s="250"/>
      <c r="J239" s="246"/>
      <c r="K239" s="246"/>
      <c r="L239" s="251"/>
      <c r="M239" s="252"/>
      <c r="N239" s="253"/>
      <c r="O239" s="253"/>
      <c r="P239" s="253"/>
      <c r="Q239" s="253"/>
      <c r="R239" s="253"/>
      <c r="S239" s="253"/>
      <c r="T239" s="25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55" t="s">
        <v>199</v>
      </c>
      <c r="AU239" s="255" t="s">
        <v>82</v>
      </c>
      <c r="AV239" s="14" t="s">
        <v>82</v>
      </c>
      <c r="AW239" s="14" t="s">
        <v>34</v>
      </c>
      <c r="AX239" s="14" t="s">
        <v>73</v>
      </c>
      <c r="AY239" s="255" t="s">
        <v>185</v>
      </c>
    </row>
    <row r="240" s="15" customFormat="1">
      <c r="A240" s="15"/>
      <c r="B240" s="256"/>
      <c r="C240" s="257"/>
      <c r="D240" s="228" t="s">
        <v>199</v>
      </c>
      <c r="E240" s="258" t="s">
        <v>19</v>
      </c>
      <c r="F240" s="259" t="s">
        <v>202</v>
      </c>
      <c r="G240" s="257"/>
      <c r="H240" s="260">
        <v>77.519999999999996</v>
      </c>
      <c r="I240" s="261"/>
      <c r="J240" s="257"/>
      <c r="K240" s="257"/>
      <c r="L240" s="262"/>
      <c r="M240" s="263"/>
      <c r="N240" s="264"/>
      <c r="O240" s="264"/>
      <c r="P240" s="264"/>
      <c r="Q240" s="264"/>
      <c r="R240" s="264"/>
      <c r="S240" s="264"/>
      <c r="T240" s="26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T240" s="266" t="s">
        <v>199</v>
      </c>
      <c r="AU240" s="266" t="s">
        <v>82</v>
      </c>
      <c r="AV240" s="15" t="s">
        <v>193</v>
      </c>
      <c r="AW240" s="15" t="s">
        <v>34</v>
      </c>
      <c r="AX240" s="15" t="s">
        <v>80</v>
      </c>
      <c r="AY240" s="266" t="s">
        <v>185</v>
      </c>
    </row>
    <row r="241" s="2" customFormat="1" ht="16.5" customHeight="1">
      <c r="A241" s="41"/>
      <c r="B241" s="42"/>
      <c r="C241" s="271" t="s">
        <v>393</v>
      </c>
      <c r="D241" s="271" t="s">
        <v>491</v>
      </c>
      <c r="E241" s="272" t="s">
        <v>4038</v>
      </c>
      <c r="F241" s="273" t="s">
        <v>4039</v>
      </c>
      <c r="G241" s="274" t="s">
        <v>226</v>
      </c>
      <c r="H241" s="275">
        <v>310.07999999999998</v>
      </c>
      <c r="I241" s="276"/>
      <c r="J241" s="277">
        <f>ROUND(I241*H241,2)</f>
        <v>0</v>
      </c>
      <c r="K241" s="273" t="s">
        <v>192</v>
      </c>
      <c r="L241" s="278"/>
      <c r="M241" s="279" t="s">
        <v>19</v>
      </c>
      <c r="N241" s="280" t="s">
        <v>44</v>
      </c>
      <c r="O241" s="87"/>
      <c r="P241" s="224">
        <f>O241*H241</f>
        <v>0</v>
      </c>
      <c r="Q241" s="224">
        <v>4.0000000000000003E-05</v>
      </c>
      <c r="R241" s="224">
        <f>Q241*H241</f>
        <v>0.0124032</v>
      </c>
      <c r="S241" s="224">
        <v>0</v>
      </c>
      <c r="T241" s="225">
        <f>S241*H241</f>
        <v>0</v>
      </c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R241" s="226" t="s">
        <v>246</v>
      </c>
      <c r="AT241" s="226" t="s">
        <v>491</v>
      </c>
      <c r="AU241" s="226" t="s">
        <v>82</v>
      </c>
      <c r="AY241" s="20" t="s">
        <v>185</v>
      </c>
      <c r="BE241" s="227">
        <f>IF(N241="základní",J241,0)</f>
        <v>0</v>
      </c>
      <c r="BF241" s="227">
        <f>IF(N241="snížená",J241,0)</f>
        <v>0</v>
      </c>
      <c r="BG241" s="227">
        <f>IF(N241="zákl. přenesená",J241,0)</f>
        <v>0</v>
      </c>
      <c r="BH241" s="227">
        <f>IF(N241="sníž. přenesená",J241,0)</f>
        <v>0</v>
      </c>
      <c r="BI241" s="227">
        <f>IF(N241="nulová",J241,0)</f>
        <v>0</v>
      </c>
      <c r="BJ241" s="20" t="s">
        <v>80</v>
      </c>
      <c r="BK241" s="227">
        <f>ROUND(I241*H241,2)</f>
        <v>0</v>
      </c>
      <c r="BL241" s="20" t="s">
        <v>193</v>
      </c>
      <c r="BM241" s="226" t="s">
        <v>4040</v>
      </c>
    </row>
    <row r="242" s="2" customFormat="1">
      <c r="A242" s="41"/>
      <c r="B242" s="42"/>
      <c r="C242" s="43"/>
      <c r="D242" s="228" t="s">
        <v>195</v>
      </c>
      <c r="E242" s="43"/>
      <c r="F242" s="229" t="s">
        <v>4039</v>
      </c>
      <c r="G242" s="43"/>
      <c r="H242" s="43"/>
      <c r="I242" s="230"/>
      <c r="J242" s="43"/>
      <c r="K242" s="43"/>
      <c r="L242" s="47"/>
      <c r="M242" s="231"/>
      <c r="N242" s="232"/>
      <c r="O242" s="87"/>
      <c r="P242" s="87"/>
      <c r="Q242" s="87"/>
      <c r="R242" s="87"/>
      <c r="S242" s="87"/>
      <c r="T242" s="88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T242" s="20" t="s">
        <v>195</v>
      </c>
      <c r="AU242" s="20" t="s">
        <v>82</v>
      </c>
    </row>
    <row r="243" s="14" customFormat="1">
      <c r="A243" s="14"/>
      <c r="B243" s="245"/>
      <c r="C243" s="246"/>
      <c r="D243" s="228" t="s">
        <v>199</v>
      </c>
      <c r="E243" s="246"/>
      <c r="F243" s="248" t="s">
        <v>4041</v>
      </c>
      <c r="G243" s="246"/>
      <c r="H243" s="249">
        <v>310.07999999999998</v>
      </c>
      <c r="I243" s="250"/>
      <c r="J243" s="246"/>
      <c r="K243" s="246"/>
      <c r="L243" s="251"/>
      <c r="M243" s="252"/>
      <c r="N243" s="253"/>
      <c r="O243" s="253"/>
      <c r="P243" s="253"/>
      <c r="Q243" s="253"/>
      <c r="R243" s="253"/>
      <c r="S243" s="253"/>
      <c r="T243" s="25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5" t="s">
        <v>199</v>
      </c>
      <c r="AU243" s="255" t="s">
        <v>82</v>
      </c>
      <c r="AV243" s="14" t="s">
        <v>82</v>
      </c>
      <c r="AW243" s="14" t="s">
        <v>4</v>
      </c>
      <c r="AX243" s="14" t="s">
        <v>80</v>
      </c>
      <c r="AY243" s="255" t="s">
        <v>185</v>
      </c>
    </row>
    <row r="244" s="2" customFormat="1" ht="16.5" customHeight="1">
      <c r="A244" s="41"/>
      <c r="B244" s="42"/>
      <c r="C244" s="271" t="s">
        <v>400</v>
      </c>
      <c r="D244" s="271" t="s">
        <v>491</v>
      </c>
      <c r="E244" s="272" t="s">
        <v>920</v>
      </c>
      <c r="F244" s="273" t="s">
        <v>4042</v>
      </c>
      <c r="G244" s="274" t="s">
        <v>226</v>
      </c>
      <c r="H244" s="275">
        <v>85.272000000000006</v>
      </c>
      <c r="I244" s="276"/>
      <c r="J244" s="277">
        <f>ROUND(I244*H244,2)</f>
        <v>0</v>
      </c>
      <c r="K244" s="273" t="s">
        <v>19</v>
      </c>
      <c r="L244" s="278"/>
      <c r="M244" s="279" t="s">
        <v>19</v>
      </c>
      <c r="N244" s="280" t="s">
        <v>44</v>
      </c>
      <c r="O244" s="87"/>
      <c r="P244" s="224">
        <f>O244*H244</f>
        <v>0</v>
      </c>
      <c r="Q244" s="224">
        <v>0</v>
      </c>
      <c r="R244" s="224">
        <f>Q244*H244</f>
        <v>0</v>
      </c>
      <c r="S244" s="224">
        <v>0</v>
      </c>
      <c r="T244" s="225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226" t="s">
        <v>246</v>
      </c>
      <c r="AT244" s="226" t="s">
        <v>491</v>
      </c>
      <c r="AU244" s="226" t="s">
        <v>82</v>
      </c>
      <c r="AY244" s="20" t="s">
        <v>185</v>
      </c>
      <c r="BE244" s="227">
        <f>IF(N244="základní",J244,0)</f>
        <v>0</v>
      </c>
      <c r="BF244" s="227">
        <f>IF(N244="snížená",J244,0)</f>
        <v>0</v>
      </c>
      <c r="BG244" s="227">
        <f>IF(N244="zákl. přenesená",J244,0)</f>
        <v>0</v>
      </c>
      <c r="BH244" s="227">
        <f>IF(N244="sníž. přenesená",J244,0)</f>
        <v>0</v>
      </c>
      <c r="BI244" s="227">
        <f>IF(N244="nulová",J244,0)</f>
        <v>0</v>
      </c>
      <c r="BJ244" s="20" t="s">
        <v>80</v>
      </c>
      <c r="BK244" s="227">
        <f>ROUND(I244*H244,2)</f>
        <v>0</v>
      </c>
      <c r="BL244" s="20" t="s">
        <v>193</v>
      </c>
      <c r="BM244" s="226" t="s">
        <v>4043</v>
      </c>
    </row>
    <row r="245" s="2" customFormat="1">
      <c r="A245" s="41"/>
      <c r="B245" s="42"/>
      <c r="C245" s="43"/>
      <c r="D245" s="228" t="s">
        <v>195</v>
      </c>
      <c r="E245" s="43"/>
      <c r="F245" s="229" t="s">
        <v>4042</v>
      </c>
      <c r="G245" s="43"/>
      <c r="H245" s="43"/>
      <c r="I245" s="230"/>
      <c r="J245" s="43"/>
      <c r="K245" s="43"/>
      <c r="L245" s="47"/>
      <c r="M245" s="231"/>
      <c r="N245" s="232"/>
      <c r="O245" s="87"/>
      <c r="P245" s="87"/>
      <c r="Q245" s="87"/>
      <c r="R245" s="87"/>
      <c r="S245" s="87"/>
      <c r="T245" s="88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T245" s="20" t="s">
        <v>195</v>
      </c>
      <c r="AU245" s="20" t="s">
        <v>82</v>
      </c>
    </row>
    <row r="246" s="14" customFormat="1">
      <c r="A246" s="14"/>
      <c r="B246" s="245"/>
      <c r="C246" s="246"/>
      <c r="D246" s="228" t="s">
        <v>199</v>
      </c>
      <c r="E246" s="246"/>
      <c r="F246" s="248" t="s">
        <v>4044</v>
      </c>
      <c r="G246" s="246"/>
      <c r="H246" s="249">
        <v>85.272000000000006</v>
      </c>
      <c r="I246" s="250"/>
      <c r="J246" s="246"/>
      <c r="K246" s="246"/>
      <c r="L246" s="251"/>
      <c r="M246" s="252"/>
      <c r="N246" s="253"/>
      <c r="O246" s="253"/>
      <c r="P246" s="253"/>
      <c r="Q246" s="253"/>
      <c r="R246" s="253"/>
      <c r="S246" s="253"/>
      <c r="T246" s="25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55" t="s">
        <v>199</v>
      </c>
      <c r="AU246" s="255" t="s">
        <v>82</v>
      </c>
      <c r="AV246" s="14" t="s">
        <v>82</v>
      </c>
      <c r="AW246" s="14" t="s">
        <v>4</v>
      </c>
      <c r="AX246" s="14" t="s">
        <v>80</v>
      </c>
      <c r="AY246" s="255" t="s">
        <v>185</v>
      </c>
    </row>
    <row r="247" s="12" customFormat="1" ht="22.8" customHeight="1">
      <c r="A247" s="12"/>
      <c r="B247" s="199"/>
      <c r="C247" s="200"/>
      <c r="D247" s="201" t="s">
        <v>72</v>
      </c>
      <c r="E247" s="213" t="s">
        <v>223</v>
      </c>
      <c r="F247" s="213" t="s">
        <v>4045</v>
      </c>
      <c r="G247" s="200"/>
      <c r="H247" s="200"/>
      <c r="I247" s="203"/>
      <c r="J247" s="214">
        <f>BK247</f>
        <v>0</v>
      </c>
      <c r="K247" s="200"/>
      <c r="L247" s="205"/>
      <c r="M247" s="206"/>
      <c r="N247" s="207"/>
      <c r="O247" s="207"/>
      <c r="P247" s="208">
        <f>SUM(P248:P286)</f>
        <v>0</v>
      </c>
      <c r="Q247" s="207"/>
      <c r="R247" s="208">
        <f>SUM(R248:R286)</f>
        <v>594.30751469999984</v>
      </c>
      <c r="S247" s="207"/>
      <c r="T247" s="209">
        <f>SUM(T248:T286)</f>
        <v>0</v>
      </c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R247" s="210" t="s">
        <v>80</v>
      </c>
      <c r="AT247" s="211" t="s">
        <v>72</v>
      </c>
      <c r="AU247" s="211" t="s">
        <v>80</v>
      </c>
      <c r="AY247" s="210" t="s">
        <v>185</v>
      </c>
      <c r="BK247" s="212">
        <f>SUM(BK248:BK286)</f>
        <v>0</v>
      </c>
    </row>
    <row r="248" s="2" customFormat="1" ht="16.5" customHeight="1">
      <c r="A248" s="41"/>
      <c r="B248" s="42"/>
      <c r="C248" s="215" t="s">
        <v>408</v>
      </c>
      <c r="D248" s="215" t="s">
        <v>188</v>
      </c>
      <c r="E248" s="216" t="s">
        <v>4046</v>
      </c>
      <c r="F248" s="217" t="s">
        <v>4047</v>
      </c>
      <c r="G248" s="218" t="s">
        <v>191</v>
      </c>
      <c r="H248" s="219">
        <v>633.67999999999995</v>
      </c>
      <c r="I248" s="220"/>
      <c r="J248" s="221">
        <f>ROUND(I248*H248,2)</f>
        <v>0</v>
      </c>
      <c r="K248" s="217" t="s">
        <v>19</v>
      </c>
      <c r="L248" s="47"/>
      <c r="M248" s="222" t="s">
        <v>19</v>
      </c>
      <c r="N248" s="223" t="s">
        <v>44</v>
      </c>
      <c r="O248" s="87"/>
      <c r="P248" s="224">
        <f>O248*H248</f>
        <v>0</v>
      </c>
      <c r="Q248" s="224">
        <v>0.091999999999999998</v>
      </c>
      <c r="R248" s="224">
        <f>Q248*H248</f>
        <v>58.298559999999995</v>
      </c>
      <c r="S248" s="224">
        <v>0</v>
      </c>
      <c r="T248" s="225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6" t="s">
        <v>193</v>
      </c>
      <c r="AT248" s="226" t="s">
        <v>188</v>
      </c>
      <c r="AU248" s="226" t="s">
        <v>82</v>
      </c>
      <c r="AY248" s="20" t="s">
        <v>185</v>
      </c>
      <c r="BE248" s="227">
        <f>IF(N248="základní",J248,0)</f>
        <v>0</v>
      </c>
      <c r="BF248" s="227">
        <f>IF(N248="snížená",J248,0)</f>
        <v>0</v>
      </c>
      <c r="BG248" s="227">
        <f>IF(N248="zákl. přenesená",J248,0)</f>
        <v>0</v>
      </c>
      <c r="BH248" s="227">
        <f>IF(N248="sníž. přenesená",J248,0)</f>
        <v>0</v>
      </c>
      <c r="BI248" s="227">
        <f>IF(N248="nulová",J248,0)</f>
        <v>0</v>
      </c>
      <c r="BJ248" s="20" t="s">
        <v>80</v>
      </c>
      <c r="BK248" s="227">
        <f>ROUND(I248*H248,2)</f>
        <v>0</v>
      </c>
      <c r="BL248" s="20" t="s">
        <v>193</v>
      </c>
      <c r="BM248" s="226" t="s">
        <v>4048</v>
      </c>
    </row>
    <row r="249" s="2" customFormat="1">
      <c r="A249" s="41"/>
      <c r="B249" s="42"/>
      <c r="C249" s="43"/>
      <c r="D249" s="228" t="s">
        <v>195</v>
      </c>
      <c r="E249" s="43"/>
      <c r="F249" s="229" t="s">
        <v>4049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195</v>
      </c>
      <c r="AU249" s="20" t="s">
        <v>82</v>
      </c>
    </row>
    <row r="250" s="13" customFormat="1">
      <c r="A250" s="13"/>
      <c r="B250" s="235"/>
      <c r="C250" s="236"/>
      <c r="D250" s="228" t="s">
        <v>199</v>
      </c>
      <c r="E250" s="237" t="s">
        <v>19</v>
      </c>
      <c r="F250" s="238" t="s">
        <v>3942</v>
      </c>
      <c r="G250" s="236"/>
      <c r="H250" s="237" t="s">
        <v>19</v>
      </c>
      <c r="I250" s="239"/>
      <c r="J250" s="236"/>
      <c r="K250" s="236"/>
      <c r="L250" s="240"/>
      <c r="M250" s="241"/>
      <c r="N250" s="242"/>
      <c r="O250" s="242"/>
      <c r="P250" s="242"/>
      <c r="Q250" s="242"/>
      <c r="R250" s="242"/>
      <c r="S250" s="242"/>
      <c r="T250" s="24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44" t="s">
        <v>199</v>
      </c>
      <c r="AU250" s="244" t="s">
        <v>82</v>
      </c>
      <c r="AV250" s="13" t="s">
        <v>80</v>
      </c>
      <c r="AW250" s="13" t="s">
        <v>34</v>
      </c>
      <c r="AX250" s="13" t="s">
        <v>73</v>
      </c>
      <c r="AY250" s="244" t="s">
        <v>185</v>
      </c>
    </row>
    <row r="251" s="13" customFormat="1">
      <c r="A251" s="13"/>
      <c r="B251" s="235"/>
      <c r="C251" s="236"/>
      <c r="D251" s="228" t="s">
        <v>199</v>
      </c>
      <c r="E251" s="237" t="s">
        <v>19</v>
      </c>
      <c r="F251" s="238" t="s">
        <v>4050</v>
      </c>
      <c r="G251" s="236"/>
      <c r="H251" s="237" t="s">
        <v>19</v>
      </c>
      <c r="I251" s="239"/>
      <c r="J251" s="236"/>
      <c r="K251" s="236"/>
      <c r="L251" s="240"/>
      <c r="M251" s="241"/>
      <c r="N251" s="242"/>
      <c r="O251" s="242"/>
      <c r="P251" s="242"/>
      <c r="Q251" s="242"/>
      <c r="R251" s="242"/>
      <c r="S251" s="242"/>
      <c r="T251" s="24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4" t="s">
        <v>199</v>
      </c>
      <c r="AU251" s="244" t="s">
        <v>82</v>
      </c>
      <c r="AV251" s="13" t="s">
        <v>80</v>
      </c>
      <c r="AW251" s="13" t="s">
        <v>34</v>
      </c>
      <c r="AX251" s="13" t="s">
        <v>73</v>
      </c>
      <c r="AY251" s="244" t="s">
        <v>185</v>
      </c>
    </row>
    <row r="252" s="14" customFormat="1">
      <c r="A252" s="14"/>
      <c r="B252" s="245"/>
      <c r="C252" s="246"/>
      <c r="D252" s="228" t="s">
        <v>199</v>
      </c>
      <c r="E252" s="247" t="s">
        <v>19</v>
      </c>
      <c r="F252" s="248" t="s">
        <v>3943</v>
      </c>
      <c r="G252" s="246"/>
      <c r="H252" s="249">
        <v>633.67999999999995</v>
      </c>
      <c r="I252" s="250"/>
      <c r="J252" s="246"/>
      <c r="K252" s="246"/>
      <c r="L252" s="251"/>
      <c r="M252" s="252"/>
      <c r="N252" s="253"/>
      <c r="O252" s="253"/>
      <c r="P252" s="253"/>
      <c r="Q252" s="253"/>
      <c r="R252" s="253"/>
      <c r="S252" s="253"/>
      <c r="T252" s="25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55" t="s">
        <v>199</v>
      </c>
      <c r="AU252" s="255" t="s">
        <v>82</v>
      </c>
      <c r="AV252" s="14" t="s">
        <v>82</v>
      </c>
      <c r="AW252" s="14" t="s">
        <v>34</v>
      </c>
      <c r="AX252" s="14" t="s">
        <v>73</v>
      </c>
      <c r="AY252" s="255" t="s">
        <v>185</v>
      </c>
    </row>
    <row r="253" s="15" customFormat="1">
      <c r="A253" s="15"/>
      <c r="B253" s="256"/>
      <c r="C253" s="257"/>
      <c r="D253" s="228" t="s">
        <v>199</v>
      </c>
      <c r="E253" s="258" t="s">
        <v>19</v>
      </c>
      <c r="F253" s="259" t="s">
        <v>202</v>
      </c>
      <c r="G253" s="257"/>
      <c r="H253" s="260">
        <v>633.67999999999995</v>
      </c>
      <c r="I253" s="261"/>
      <c r="J253" s="257"/>
      <c r="K253" s="257"/>
      <c r="L253" s="262"/>
      <c r="M253" s="263"/>
      <c r="N253" s="264"/>
      <c r="O253" s="264"/>
      <c r="P253" s="264"/>
      <c r="Q253" s="264"/>
      <c r="R253" s="264"/>
      <c r="S253" s="264"/>
      <c r="T253" s="26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T253" s="266" t="s">
        <v>199</v>
      </c>
      <c r="AU253" s="266" t="s">
        <v>82</v>
      </c>
      <c r="AV253" s="15" t="s">
        <v>193</v>
      </c>
      <c r="AW253" s="15" t="s">
        <v>34</v>
      </c>
      <c r="AX253" s="15" t="s">
        <v>80</v>
      </c>
      <c r="AY253" s="266" t="s">
        <v>185</v>
      </c>
    </row>
    <row r="254" s="2" customFormat="1" ht="16.5" customHeight="1">
      <c r="A254" s="41"/>
      <c r="B254" s="42"/>
      <c r="C254" s="215" t="s">
        <v>415</v>
      </c>
      <c r="D254" s="215" t="s">
        <v>188</v>
      </c>
      <c r="E254" s="216" t="s">
        <v>4051</v>
      </c>
      <c r="F254" s="217" t="s">
        <v>4052</v>
      </c>
      <c r="G254" s="218" t="s">
        <v>191</v>
      </c>
      <c r="H254" s="219">
        <v>633.67999999999995</v>
      </c>
      <c r="I254" s="220"/>
      <c r="J254" s="221">
        <f>ROUND(I254*H254,2)</f>
        <v>0</v>
      </c>
      <c r="K254" s="217" t="s">
        <v>192</v>
      </c>
      <c r="L254" s="47"/>
      <c r="M254" s="222" t="s">
        <v>19</v>
      </c>
      <c r="N254" s="223" t="s">
        <v>44</v>
      </c>
      <c r="O254" s="87"/>
      <c r="P254" s="224">
        <f>O254*H254</f>
        <v>0</v>
      </c>
      <c r="Q254" s="224">
        <v>0.105</v>
      </c>
      <c r="R254" s="224">
        <f>Q254*H254</f>
        <v>66.536399999999986</v>
      </c>
      <c r="S254" s="224">
        <v>0</v>
      </c>
      <c r="T254" s="225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6" t="s">
        <v>193</v>
      </c>
      <c r="AT254" s="226" t="s">
        <v>188</v>
      </c>
      <c r="AU254" s="226" t="s">
        <v>82</v>
      </c>
      <c r="AY254" s="20" t="s">
        <v>185</v>
      </c>
      <c r="BE254" s="227">
        <f>IF(N254="základní",J254,0)</f>
        <v>0</v>
      </c>
      <c r="BF254" s="227">
        <f>IF(N254="snížená",J254,0)</f>
        <v>0</v>
      </c>
      <c r="BG254" s="227">
        <f>IF(N254="zákl. přenesená",J254,0)</f>
        <v>0</v>
      </c>
      <c r="BH254" s="227">
        <f>IF(N254="sníž. přenesená",J254,0)</f>
        <v>0</v>
      </c>
      <c r="BI254" s="227">
        <f>IF(N254="nulová",J254,0)</f>
        <v>0</v>
      </c>
      <c r="BJ254" s="20" t="s">
        <v>80</v>
      </c>
      <c r="BK254" s="227">
        <f>ROUND(I254*H254,2)</f>
        <v>0</v>
      </c>
      <c r="BL254" s="20" t="s">
        <v>193</v>
      </c>
      <c r="BM254" s="226" t="s">
        <v>4053</v>
      </c>
    </row>
    <row r="255" s="2" customFormat="1">
      <c r="A255" s="41"/>
      <c r="B255" s="42"/>
      <c r="C255" s="43"/>
      <c r="D255" s="228" t="s">
        <v>195</v>
      </c>
      <c r="E255" s="43"/>
      <c r="F255" s="229" t="s">
        <v>4054</v>
      </c>
      <c r="G255" s="43"/>
      <c r="H255" s="43"/>
      <c r="I255" s="230"/>
      <c r="J255" s="43"/>
      <c r="K255" s="43"/>
      <c r="L255" s="47"/>
      <c r="M255" s="231"/>
      <c r="N255" s="232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195</v>
      </c>
      <c r="AU255" s="20" t="s">
        <v>82</v>
      </c>
    </row>
    <row r="256" s="2" customFormat="1">
      <c r="A256" s="41"/>
      <c r="B256" s="42"/>
      <c r="C256" s="43"/>
      <c r="D256" s="233" t="s">
        <v>197</v>
      </c>
      <c r="E256" s="43"/>
      <c r="F256" s="234" t="s">
        <v>4055</v>
      </c>
      <c r="G256" s="43"/>
      <c r="H256" s="43"/>
      <c r="I256" s="230"/>
      <c r="J256" s="43"/>
      <c r="K256" s="43"/>
      <c r="L256" s="47"/>
      <c r="M256" s="231"/>
      <c r="N256" s="232"/>
      <c r="O256" s="87"/>
      <c r="P256" s="87"/>
      <c r="Q256" s="87"/>
      <c r="R256" s="87"/>
      <c r="S256" s="87"/>
      <c r="T256" s="88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T256" s="20" t="s">
        <v>197</v>
      </c>
      <c r="AU256" s="20" t="s">
        <v>82</v>
      </c>
    </row>
    <row r="257" s="13" customFormat="1">
      <c r="A257" s="13"/>
      <c r="B257" s="235"/>
      <c r="C257" s="236"/>
      <c r="D257" s="228" t="s">
        <v>199</v>
      </c>
      <c r="E257" s="237" t="s">
        <v>19</v>
      </c>
      <c r="F257" s="238" t="s">
        <v>3942</v>
      </c>
      <c r="G257" s="236"/>
      <c r="H257" s="237" t="s">
        <v>19</v>
      </c>
      <c r="I257" s="239"/>
      <c r="J257" s="236"/>
      <c r="K257" s="236"/>
      <c r="L257" s="240"/>
      <c r="M257" s="241"/>
      <c r="N257" s="242"/>
      <c r="O257" s="242"/>
      <c r="P257" s="242"/>
      <c r="Q257" s="242"/>
      <c r="R257" s="242"/>
      <c r="S257" s="242"/>
      <c r="T257" s="24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4" t="s">
        <v>199</v>
      </c>
      <c r="AU257" s="244" t="s">
        <v>82</v>
      </c>
      <c r="AV257" s="13" t="s">
        <v>80</v>
      </c>
      <c r="AW257" s="13" t="s">
        <v>34</v>
      </c>
      <c r="AX257" s="13" t="s">
        <v>73</v>
      </c>
      <c r="AY257" s="244" t="s">
        <v>185</v>
      </c>
    </row>
    <row r="258" s="13" customFormat="1">
      <c r="A258" s="13"/>
      <c r="B258" s="235"/>
      <c r="C258" s="236"/>
      <c r="D258" s="228" t="s">
        <v>199</v>
      </c>
      <c r="E258" s="237" t="s">
        <v>19</v>
      </c>
      <c r="F258" s="238" t="s">
        <v>4056</v>
      </c>
      <c r="G258" s="236"/>
      <c r="H258" s="237" t="s">
        <v>19</v>
      </c>
      <c r="I258" s="239"/>
      <c r="J258" s="236"/>
      <c r="K258" s="236"/>
      <c r="L258" s="240"/>
      <c r="M258" s="241"/>
      <c r="N258" s="242"/>
      <c r="O258" s="242"/>
      <c r="P258" s="242"/>
      <c r="Q258" s="242"/>
      <c r="R258" s="242"/>
      <c r="S258" s="242"/>
      <c r="T258" s="24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44" t="s">
        <v>199</v>
      </c>
      <c r="AU258" s="244" t="s">
        <v>82</v>
      </c>
      <c r="AV258" s="13" t="s">
        <v>80</v>
      </c>
      <c r="AW258" s="13" t="s">
        <v>34</v>
      </c>
      <c r="AX258" s="13" t="s">
        <v>73</v>
      </c>
      <c r="AY258" s="244" t="s">
        <v>185</v>
      </c>
    </row>
    <row r="259" s="14" customFormat="1">
      <c r="A259" s="14"/>
      <c r="B259" s="245"/>
      <c r="C259" s="246"/>
      <c r="D259" s="228" t="s">
        <v>199</v>
      </c>
      <c r="E259" s="247" t="s">
        <v>19</v>
      </c>
      <c r="F259" s="248" t="s">
        <v>3943</v>
      </c>
      <c r="G259" s="246"/>
      <c r="H259" s="249">
        <v>633.67999999999995</v>
      </c>
      <c r="I259" s="250"/>
      <c r="J259" s="246"/>
      <c r="K259" s="246"/>
      <c r="L259" s="251"/>
      <c r="M259" s="252"/>
      <c r="N259" s="253"/>
      <c r="O259" s="253"/>
      <c r="P259" s="253"/>
      <c r="Q259" s="253"/>
      <c r="R259" s="253"/>
      <c r="S259" s="253"/>
      <c r="T259" s="25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55" t="s">
        <v>199</v>
      </c>
      <c r="AU259" s="255" t="s">
        <v>82</v>
      </c>
      <c r="AV259" s="14" t="s">
        <v>82</v>
      </c>
      <c r="AW259" s="14" t="s">
        <v>34</v>
      </c>
      <c r="AX259" s="14" t="s">
        <v>73</v>
      </c>
      <c r="AY259" s="255" t="s">
        <v>185</v>
      </c>
    </row>
    <row r="260" s="15" customFormat="1">
      <c r="A260" s="15"/>
      <c r="B260" s="256"/>
      <c r="C260" s="257"/>
      <c r="D260" s="228" t="s">
        <v>199</v>
      </c>
      <c r="E260" s="258" t="s">
        <v>19</v>
      </c>
      <c r="F260" s="259" t="s">
        <v>202</v>
      </c>
      <c r="G260" s="257"/>
      <c r="H260" s="260">
        <v>633.67999999999995</v>
      </c>
      <c r="I260" s="261"/>
      <c r="J260" s="257"/>
      <c r="K260" s="257"/>
      <c r="L260" s="262"/>
      <c r="M260" s="263"/>
      <c r="N260" s="264"/>
      <c r="O260" s="264"/>
      <c r="P260" s="264"/>
      <c r="Q260" s="264"/>
      <c r="R260" s="264"/>
      <c r="S260" s="264"/>
      <c r="T260" s="26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T260" s="266" t="s">
        <v>199</v>
      </c>
      <c r="AU260" s="266" t="s">
        <v>82</v>
      </c>
      <c r="AV260" s="15" t="s">
        <v>193</v>
      </c>
      <c r="AW260" s="15" t="s">
        <v>34</v>
      </c>
      <c r="AX260" s="15" t="s">
        <v>80</v>
      </c>
      <c r="AY260" s="266" t="s">
        <v>185</v>
      </c>
    </row>
    <row r="261" s="2" customFormat="1" ht="16.5" customHeight="1">
      <c r="A261" s="41"/>
      <c r="B261" s="42"/>
      <c r="C261" s="215" t="s">
        <v>423</v>
      </c>
      <c r="D261" s="215" t="s">
        <v>188</v>
      </c>
      <c r="E261" s="216" t="s">
        <v>4057</v>
      </c>
      <c r="F261" s="217" t="s">
        <v>4058</v>
      </c>
      <c r="G261" s="218" t="s">
        <v>191</v>
      </c>
      <c r="H261" s="219">
        <v>633.67999999999995</v>
      </c>
      <c r="I261" s="220"/>
      <c r="J261" s="221">
        <f>ROUND(I261*H261,2)</f>
        <v>0</v>
      </c>
      <c r="K261" s="217" t="s">
        <v>192</v>
      </c>
      <c r="L261" s="47"/>
      <c r="M261" s="222" t="s">
        <v>19</v>
      </c>
      <c r="N261" s="223" t="s">
        <v>44</v>
      </c>
      <c r="O261" s="87"/>
      <c r="P261" s="224">
        <f>O261*H261</f>
        <v>0</v>
      </c>
      <c r="Q261" s="224">
        <v>0.069000000000000006</v>
      </c>
      <c r="R261" s="224">
        <f>Q261*H261</f>
        <v>43.72392</v>
      </c>
      <c r="S261" s="224">
        <v>0</v>
      </c>
      <c r="T261" s="225">
        <f>S261*H261</f>
        <v>0</v>
      </c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R261" s="226" t="s">
        <v>193</v>
      </c>
      <c r="AT261" s="226" t="s">
        <v>188</v>
      </c>
      <c r="AU261" s="226" t="s">
        <v>82</v>
      </c>
      <c r="AY261" s="20" t="s">
        <v>185</v>
      </c>
      <c r="BE261" s="227">
        <f>IF(N261="základní",J261,0)</f>
        <v>0</v>
      </c>
      <c r="BF261" s="227">
        <f>IF(N261="snížená",J261,0)</f>
        <v>0</v>
      </c>
      <c r="BG261" s="227">
        <f>IF(N261="zákl. přenesená",J261,0)</f>
        <v>0</v>
      </c>
      <c r="BH261" s="227">
        <f>IF(N261="sníž. přenesená",J261,0)</f>
        <v>0</v>
      </c>
      <c r="BI261" s="227">
        <f>IF(N261="nulová",J261,0)</f>
        <v>0</v>
      </c>
      <c r="BJ261" s="20" t="s">
        <v>80</v>
      </c>
      <c r="BK261" s="227">
        <f>ROUND(I261*H261,2)</f>
        <v>0</v>
      </c>
      <c r="BL261" s="20" t="s">
        <v>193</v>
      </c>
      <c r="BM261" s="226" t="s">
        <v>4059</v>
      </c>
    </row>
    <row r="262" s="2" customFormat="1">
      <c r="A262" s="41"/>
      <c r="B262" s="42"/>
      <c r="C262" s="43"/>
      <c r="D262" s="228" t="s">
        <v>195</v>
      </c>
      <c r="E262" s="43"/>
      <c r="F262" s="229" t="s">
        <v>4060</v>
      </c>
      <c r="G262" s="43"/>
      <c r="H262" s="43"/>
      <c r="I262" s="230"/>
      <c r="J262" s="43"/>
      <c r="K262" s="43"/>
      <c r="L262" s="47"/>
      <c r="M262" s="231"/>
      <c r="N262" s="232"/>
      <c r="O262" s="87"/>
      <c r="P262" s="87"/>
      <c r="Q262" s="87"/>
      <c r="R262" s="87"/>
      <c r="S262" s="87"/>
      <c r="T262" s="88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T262" s="20" t="s">
        <v>195</v>
      </c>
      <c r="AU262" s="20" t="s">
        <v>82</v>
      </c>
    </row>
    <row r="263" s="2" customFormat="1">
      <c r="A263" s="41"/>
      <c r="B263" s="42"/>
      <c r="C263" s="43"/>
      <c r="D263" s="233" t="s">
        <v>197</v>
      </c>
      <c r="E263" s="43"/>
      <c r="F263" s="234" t="s">
        <v>4061</v>
      </c>
      <c r="G263" s="43"/>
      <c r="H263" s="43"/>
      <c r="I263" s="230"/>
      <c r="J263" s="43"/>
      <c r="K263" s="43"/>
      <c r="L263" s="47"/>
      <c r="M263" s="231"/>
      <c r="N263" s="232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197</v>
      </c>
      <c r="AU263" s="20" t="s">
        <v>82</v>
      </c>
    </row>
    <row r="264" s="13" customFormat="1">
      <c r="A264" s="13"/>
      <c r="B264" s="235"/>
      <c r="C264" s="236"/>
      <c r="D264" s="228" t="s">
        <v>199</v>
      </c>
      <c r="E264" s="237" t="s">
        <v>19</v>
      </c>
      <c r="F264" s="238" t="s">
        <v>3942</v>
      </c>
      <c r="G264" s="236"/>
      <c r="H264" s="237" t="s">
        <v>19</v>
      </c>
      <c r="I264" s="239"/>
      <c r="J264" s="236"/>
      <c r="K264" s="236"/>
      <c r="L264" s="240"/>
      <c r="M264" s="241"/>
      <c r="N264" s="242"/>
      <c r="O264" s="242"/>
      <c r="P264" s="242"/>
      <c r="Q264" s="242"/>
      <c r="R264" s="242"/>
      <c r="S264" s="242"/>
      <c r="T264" s="24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44" t="s">
        <v>199</v>
      </c>
      <c r="AU264" s="244" t="s">
        <v>82</v>
      </c>
      <c r="AV264" s="13" t="s">
        <v>80</v>
      </c>
      <c r="AW264" s="13" t="s">
        <v>34</v>
      </c>
      <c r="AX264" s="13" t="s">
        <v>73</v>
      </c>
      <c r="AY264" s="244" t="s">
        <v>185</v>
      </c>
    </row>
    <row r="265" s="13" customFormat="1">
      <c r="A265" s="13"/>
      <c r="B265" s="235"/>
      <c r="C265" s="236"/>
      <c r="D265" s="228" t="s">
        <v>199</v>
      </c>
      <c r="E265" s="237" t="s">
        <v>19</v>
      </c>
      <c r="F265" s="238" t="s">
        <v>4062</v>
      </c>
      <c r="G265" s="236"/>
      <c r="H265" s="237" t="s">
        <v>19</v>
      </c>
      <c r="I265" s="239"/>
      <c r="J265" s="236"/>
      <c r="K265" s="236"/>
      <c r="L265" s="240"/>
      <c r="M265" s="241"/>
      <c r="N265" s="242"/>
      <c r="O265" s="242"/>
      <c r="P265" s="242"/>
      <c r="Q265" s="242"/>
      <c r="R265" s="242"/>
      <c r="S265" s="242"/>
      <c r="T265" s="24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4" t="s">
        <v>199</v>
      </c>
      <c r="AU265" s="244" t="s">
        <v>82</v>
      </c>
      <c r="AV265" s="13" t="s">
        <v>80</v>
      </c>
      <c r="AW265" s="13" t="s">
        <v>34</v>
      </c>
      <c r="AX265" s="13" t="s">
        <v>73</v>
      </c>
      <c r="AY265" s="244" t="s">
        <v>185</v>
      </c>
    </row>
    <row r="266" s="14" customFormat="1">
      <c r="A266" s="14"/>
      <c r="B266" s="245"/>
      <c r="C266" s="246"/>
      <c r="D266" s="228" t="s">
        <v>199</v>
      </c>
      <c r="E266" s="247" t="s">
        <v>19</v>
      </c>
      <c r="F266" s="248" t="s">
        <v>3943</v>
      </c>
      <c r="G266" s="246"/>
      <c r="H266" s="249">
        <v>633.67999999999995</v>
      </c>
      <c r="I266" s="250"/>
      <c r="J266" s="246"/>
      <c r="K266" s="246"/>
      <c r="L266" s="251"/>
      <c r="M266" s="252"/>
      <c r="N266" s="253"/>
      <c r="O266" s="253"/>
      <c r="P266" s="253"/>
      <c r="Q266" s="253"/>
      <c r="R266" s="253"/>
      <c r="S266" s="253"/>
      <c r="T266" s="25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5" t="s">
        <v>199</v>
      </c>
      <c r="AU266" s="255" t="s">
        <v>82</v>
      </c>
      <c r="AV266" s="14" t="s">
        <v>82</v>
      </c>
      <c r="AW266" s="14" t="s">
        <v>34</v>
      </c>
      <c r="AX266" s="14" t="s">
        <v>73</v>
      </c>
      <c r="AY266" s="255" t="s">
        <v>185</v>
      </c>
    </row>
    <row r="267" s="15" customFormat="1">
      <c r="A267" s="15"/>
      <c r="B267" s="256"/>
      <c r="C267" s="257"/>
      <c r="D267" s="228" t="s">
        <v>199</v>
      </c>
      <c r="E267" s="258" t="s">
        <v>19</v>
      </c>
      <c r="F267" s="259" t="s">
        <v>202</v>
      </c>
      <c r="G267" s="257"/>
      <c r="H267" s="260">
        <v>633.67999999999995</v>
      </c>
      <c r="I267" s="261"/>
      <c r="J267" s="257"/>
      <c r="K267" s="257"/>
      <c r="L267" s="262"/>
      <c r="M267" s="263"/>
      <c r="N267" s="264"/>
      <c r="O267" s="264"/>
      <c r="P267" s="264"/>
      <c r="Q267" s="264"/>
      <c r="R267" s="264"/>
      <c r="S267" s="264"/>
      <c r="T267" s="26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T267" s="266" t="s">
        <v>199</v>
      </c>
      <c r="AU267" s="266" t="s">
        <v>82</v>
      </c>
      <c r="AV267" s="15" t="s">
        <v>193</v>
      </c>
      <c r="AW267" s="15" t="s">
        <v>34</v>
      </c>
      <c r="AX267" s="15" t="s">
        <v>80</v>
      </c>
      <c r="AY267" s="266" t="s">
        <v>185</v>
      </c>
    </row>
    <row r="268" s="2" customFormat="1" ht="16.5" customHeight="1">
      <c r="A268" s="41"/>
      <c r="B268" s="42"/>
      <c r="C268" s="215" t="s">
        <v>431</v>
      </c>
      <c r="D268" s="215" t="s">
        <v>188</v>
      </c>
      <c r="E268" s="216" t="s">
        <v>4063</v>
      </c>
      <c r="F268" s="217" t="s">
        <v>4064</v>
      </c>
      <c r="G268" s="218" t="s">
        <v>191</v>
      </c>
      <c r="H268" s="219">
        <v>1901.04</v>
      </c>
      <c r="I268" s="220"/>
      <c r="J268" s="221">
        <f>ROUND(I268*H268,2)</f>
        <v>0</v>
      </c>
      <c r="K268" s="217" t="s">
        <v>192</v>
      </c>
      <c r="L268" s="47"/>
      <c r="M268" s="222" t="s">
        <v>19</v>
      </c>
      <c r="N268" s="223" t="s">
        <v>44</v>
      </c>
      <c r="O268" s="87"/>
      <c r="P268" s="224">
        <f>O268*H268</f>
        <v>0</v>
      </c>
      <c r="Q268" s="224">
        <v>0.215</v>
      </c>
      <c r="R268" s="224">
        <f>Q268*H268</f>
        <v>408.72359999999998</v>
      </c>
      <c r="S268" s="224">
        <v>0</v>
      </c>
      <c r="T268" s="225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226" t="s">
        <v>193</v>
      </c>
      <c r="AT268" s="226" t="s">
        <v>188</v>
      </c>
      <c r="AU268" s="226" t="s">
        <v>82</v>
      </c>
      <c r="AY268" s="20" t="s">
        <v>185</v>
      </c>
      <c r="BE268" s="227">
        <f>IF(N268="základní",J268,0)</f>
        <v>0</v>
      </c>
      <c r="BF268" s="227">
        <f>IF(N268="snížená",J268,0)</f>
        <v>0</v>
      </c>
      <c r="BG268" s="227">
        <f>IF(N268="zákl. přenesená",J268,0)</f>
        <v>0</v>
      </c>
      <c r="BH268" s="227">
        <f>IF(N268="sníž. přenesená",J268,0)</f>
        <v>0</v>
      </c>
      <c r="BI268" s="227">
        <f>IF(N268="nulová",J268,0)</f>
        <v>0</v>
      </c>
      <c r="BJ268" s="20" t="s">
        <v>80</v>
      </c>
      <c r="BK268" s="227">
        <f>ROUND(I268*H268,2)</f>
        <v>0</v>
      </c>
      <c r="BL268" s="20" t="s">
        <v>193</v>
      </c>
      <c r="BM268" s="226" t="s">
        <v>4065</v>
      </c>
    </row>
    <row r="269" s="2" customFormat="1">
      <c r="A269" s="41"/>
      <c r="B269" s="42"/>
      <c r="C269" s="43"/>
      <c r="D269" s="228" t="s">
        <v>195</v>
      </c>
      <c r="E269" s="43"/>
      <c r="F269" s="229" t="s">
        <v>4066</v>
      </c>
      <c r="G269" s="43"/>
      <c r="H269" s="43"/>
      <c r="I269" s="230"/>
      <c r="J269" s="43"/>
      <c r="K269" s="43"/>
      <c r="L269" s="47"/>
      <c r="M269" s="231"/>
      <c r="N269" s="232"/>
      <c r="O269" s="87"/>
      <c r="P269" s="87"/>
      <c r="Q269" s="87"/>
      <c r="R269" s="87"/>
      <c r="S269" s="87"/>
      <c r="T269" s="88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0" t="s">
        <v>195</v>
      </c>
      <c r="AU269" s="20" t="s">
        <v>82</v>
      </c>
    </row>
    <row r="270" s="2" customFormat="1">
      <c r="A270" s="41"/>
      <c r="B270" s="42"/>
      <c r="C270" s="43"/>
      <c r="D270" s="233" t="s">
        <v>197</v>
      </c>
      <c r="E270" s="43"/>
      <c r="F270" s="234" t="s">
        <v>4067</v>
      </c>
      <c r="G270" s="43"/>
      <c r="H270" s="43"/>
      <c r="I270" s="230"/>
      <c r="J270" s="43"/>
      <c r="K270" s="43"/>
      <c r="L270" s="47"/>
      <c r="M270" s="231"/>
      <c r="N270" s="232"/>
      <c r="O270" s="87"/>
      <c r="P270" s="87"/>
      <c r="Q270" s="87"/>
      <c r="R270" s="87"/>
      <c r="S270" s="87"/>
      <c r="T270" s="88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T270" s="20" t="s">
        <v>197</v>
      </c>
      <c r="AU270" s="20" t="s">
        <v>82</v>
      </c>
    </row>
    <row r="271" s="13" customFormat="1">
      <c r="A271" s="13"/>
      <c r="B271" s="235"/>
      <c r="C271" s="236"/>
      <c r="D271" s="228" t="s">
        <v>199</v>
      </c>
      <c r="E271" s="237" t="s">
        <v>19</v>
      </c>
      <c r="F271" s="238" t="s">
        <v>3942</v>
      </c>
      <c r="G271" s="236"/>
      <c r="H271" s="237" t="s">
        <v>19</v>
      </c>
      <c r="I271" s="239"/>
      <c r="J271" s="236"/>
      <c r="K271" s="236"/>
      <c r="L271" s="240"/>
      <c r="M271" s="241"/>
      <c r="N271" s="242"/>
      <c r="O271" s="242"/>
      <c r="P271" s="242"/>
      <c r="Q271" s="242"/>
      <c r="R271" s="242"/>
      <c r="S271" s="242"/>
      <c r="T271" s="24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44" t="s">
        <v>199</v>
      </c>
      <c r="AU271" s="244" t="s">
        <v>82</v>
      </c>
      <c r="AV271" s="13" t="s">
        <v>80</v>
      </c>
      <c r="AW271" s="13" t="s">
        <v>34</v>
      </c>
      <c r="AX271" s="13" t="s">
        <v>73</v>
      </c>
      <c r="AY271" s="244" t="s">
        <v>185</v>
      </c>
    </row>
    <row r="272" s="13" customFormat="1">
      <c r="A272" s="13"/>
      <c r="B272" s="235"/>
      <c r="C272" s="236"/>
      <c r="D272" s="228" t="s">
        <v>199</v>
      </c>
      <c r="E272" s="237" t="s">
        <v>19</v>
      </c>
      <c r="F272" s="238" t="s">
        <v>4068</v>
      </c>
      <c r="G272" s="236"/>
      <c r="H272" s="237" t="s">
        <v>19</v>
      </c>
      <c r="I272" s="239"/>
      <c r="J272" s="236"/>
      <c r="K272" s="236"/>
      <c r="L272" s="240"/>
      <c r="M272" s="241"/>
      <c r="N272" s="242"/>
      <c r="O272" s="242"/>
      <c r="P272" s="242"/>
      <c r="Q272" s="242"/>
      <c r="R272" s="242"/>
      <c r="S272" s="242"/>
      <c r="T272" s="24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4" t="s">
        <v>199</v>
      </c>
      <c r="AU272" s="244" t="s">
        <v>82</v>
      </c>
      <c r="AV272" s="13" t="s">
        <v>80</v>
      </c>
      <c r="AW272" s="13" t="s">
        <v>34</v>
      </c>
      <c r="AX272" s="13" t="s">
        <v>73</v>
      </c>
      <c r="AY272" s="244" t="s">
        <v>185</v>
      </c>
    </row>
    <row r="273" s="14" customFormat="1">
      <c r="A273" s="14"/>
      <c r="B273" s="245"/>
      <c r="C273" s="246"/>
      <c r="D273" s="228" t="s">
        <v>199</v>
      </c>
      <c r="E273" s="247" t="s">
        <v>19</v>
      </c>
      <c r="F273" s="248" t="s">
        <v>4069</v>
      </c>
      <c r="G273" s="246"/>
      <c r="H273" s="249">
        <v>1901.04</v>
      </c>
      <c r="I273" s="250"/>
      <c r="J273" s="246"/>
      <c r="K273" s="246"/>
      <c r="L273" s="251"/>
      <c r="M273" s="252"/>
      <c r="N273" s="253"/>
      <c r="O273" s="253"/>
      <c r="P273" s="253"/>
      <c r="Q273" s="253"/>
      <c r="R273" s="253"/>
      <c r="S273" s="253"/>
      <c r="T273" s="25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5" t="s">
        <v>199</v>
      </c>
      <c r="AU273" s="255" t="s">
        <v>82</v>
      </c>
      <c r="AV273" s="14" t="s">
        <v>82</v>
      </c>
      <c r="AW273" s="14" t="s">
        <v>34</v>
      </c>
      <c r="AX273" s="14" t="s">
        <v>73</v>
      </c>
      <c r="AY273" s="255" t="s">
        <v>185</v>
      </c>
    </row>
    <row r="274" s="15" customFormat="1">
      <c r="A274" s="15"/>
      <c r="B274" s="256"/>
      <c r="C274" s="257"/>
      <c r="D274" s="228" t="s">
        <v>199</v>
      </c>
      <c r="E274" s="258" t="s">
        <v>19</v>
      </c>
      <c r="F274" s="259" t="s">
        <v>202</v>
      </c>
      <c r="G274" s="257"/>
      <c r="H274" s="260">
        <v>1901.04</v>
      </c>
      <c r="I274" s="261"/>
      <c r="J274" s="257"/>
      <c r="K274" s="257"/>
      <c r="L274" s="262"/>
      <c r="M274" s="263"/>
      <c r="N274" s="264"/>
      <c r="O274" s="264"/>
      <c r="P274" s="264"/>
      <c r="Q274" s="264"/>
      <c r="R274" s="264"/>
      <c r="S274" s="264"/>
      <c r="T274" s="26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T274" s="266" t="s">
        <v>199</v>
      </c>
      <c r="AU274" s="266" t="s">
        <v>82</v>
      </c>
      <c r="AV274" s="15" t="s">
        <v>193</v>
      </c>
      <c r="AW274" s="15" t="s">
        <v>34</v>
      </c>
      <c r="AX274" s="15" t="s">
        <v>80</v>
      </c>
      <c r="AY274" s="266" t="s">
        <v>185</v>
      </c>
    </row>
    <row r="275" s="2" customFormat="1" ht="16.5" customHeight="1">
      <c r="A275" s="41"/>
      <c r="B275" s="42"/>
      <c r="C275" s="215" t="s">
        <v>440</v>
      </c>
      <c r="D275" s="215" t="s">
        <v>188</v>
      </c>
      <c r="E275" s="216" t="s">
        <v>4070</v>
      </c>
      <c r="F275" s="217" t="s">
        <v>4071</v>
      </c>
      <c r="G275" s="218" t="s">
        <v>191</v>
      </c>
      <c r="H275" s="219">
        <v>633.67999999999995</v>
      </c>
      <c r="I275" s="220"/>
      <c r="J275" s="221">
        <f>ROUND(I275*H275,2)</f>
        <v>0</v>
      </c>
      <c r="K275" s="217" t="s">
        <v>192</v>
      </c>
      <c r="L275" s="47"/>
      <c r="M275" s="222" t="s">
        <v>19</v>
      </c>
      <c r="N275" s="223" t="s">
        <v>44</v>
      </c>
      <c r="O275" s="87"/>
      <c r="P275" s="224">
        <f>O275*H275</f>
        <v>0</v>
      </c>
      <c r="Q275" s="224">
        <v>0.026790000000000001</v>
      </c>
      <c r="R275" s="224">
        <f>Q275*H275</f>
        <v>16.976287199999998</v>
      </c>
      <c r="S275" s="224">
        <v>0</v>
      </c>
      <c r="T275" s="225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6" t="s">
        <v>193</v>
      </c>
      <c r="AT275" s="226" t="s">
        <v>188</v>
      </c>
      <c r="AU275" s="226" t="s">
        <v>82</v>
      </c>
      <c r="AY275" s="20" t="s">
        <v>185</v>
      </c>
      <c r="BE275" s="227">
        <f>IF(N275="základní",J275,0)</f>
        <v>0</v>
      </c>
      <c r="BF275" s="227">
        <f>IF(N275="snížená",J275,0)</f>
        <v>0</v>
      </c>
      <c r="BG275" s="227">
        <f>IF(N275="zákl. přenesená",J275,0)</f>
        <v>0</v>
      </c>
      <c r="BH275" s="227">
        <f>IF(N275="sníž. přenesená",J275,0)</f>
        <v>0</v>
      </c>
      <c r="BI275" s="227">
        <f>IF(N275="nulová",J275,0)</f>
        <v>0</v>
      </c>
      <c r="BJ275" s="20" t="s">
        <v>80</v>
      </c>
      <c r="BK275" s="227">
        <f>ROUND(I275*H275,2)</f>
        <v>0</v>
      </c>
      <c r="BL275" s="20" t="s">
        <v>193</v>
      </c>
      <c r="BM275" s="226" t="s">
        <v>4072</v>
      </c>
    </row>
    <row r="276" s="2" customFormat="1">
      <c r="A276" s="41"/>
      <c r="B276" s="42"/>
      <c r="C276" s="43"/>
      <c r="D276" s="228" t="s">
        <v>195</v>
      </c>
      <c r="E276" s="43"/>
      <c r="F276" s="229" t="s">
        <v>4073</v>
      </c>
      <c r="G276" s="43"/>
      <c r="H276" s="43"/>
      <c r="I276" s="230"/>
      <c r="J276" s="43"/>
      <c r="K276" s="43"/>
      <c r="L276" s="47"/>
      <c r="M276" s="231"/>
      <c r="N276" s="232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195</v>
      </c>
      <c r="AU276" s="20" t="s">
        <v>82</v>
      </c>
    </row>
    <row r="277" s="2" customFormat="1">
      <c r="A277" s="41"/>
      <c r="B277" s="42"/>
      <c r="C277" s="43"/>
      <c r="D277" s="233" t="s">
        <v>197</v>
      </c>
      <c r="E277" s="43"/>
      <c r="F277" s="234" t="s">
        <v>4074</v>
      </c>
      <c r="G277" s="43"/>
      <c r="H277" s="43"/>
      <c r="I277" s="230"/>
      <c r="J277" s="43"/>
      <c r="K277" s="43"/>
      <c r="L277" s="47"/>
      <c r="M277" s="231"/>
      <c r="N277" s="232"/>
      <c r="O277" s="87"/>
      <c r="P277" s="87"/>
      <c r="Q277" s="87"/>
      <c r="R277" s="87"/>
      <c r="S277" s="87"/>
      <c r="T277" s="88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T277" s="20" t="s">
        <v>197</v>
      </c>
      <c r="AU277" s="20" t="s">
        <v>82</v>
      </c>
    </row>
    <row r="278" s="13" customFormat="1">
      <c r="A278" s="13"/>
      <c r="B278" s="235"/>
      <c r="C278" s="236"/>
      <c r="D278" s="228" t="s">
        <v>199</v>
      </c>
      <c r="E278" s="237" t="s">
        <v>19</v>
      </c>
      <c r="F278" s="238" t="s">
        <v>3942</v>
      </c>
      <c r="G278" s="236"/>
      <c r="H278" s="237" t="s">
        <v>19</v>
      </c>
      <c r="I278" s="239"/>
      <c r="J278" s="236"/>
      <c r="K278" s="236"/>
      <c r="L278" s="240"/>
      <c r="M278" s="241"/>
      <c r="N278" s="242"/>
      <c r="O278" s="242"/>
      <c r="P278" s="242"/>
      <c r="Q278" s="242"/>
      <c r="R278" s="242"/>
      <c r="S278" s="242"/>
      <c r="T278" s="24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4" t="s">
        <v>199</v>
      </c>
      <c r="AU278" s="244" t="s">
        <v>82</v>
      </c>
      <c r="AV278" s="13" t="s">
        <v>80</v>
      </c>
      <c r="AW278" s="13" t="s">
        <v>34</v>
      </c>
      <c r="AX278" s="13" t="s">
        <v>73</v>
      </c>
      <c r="AY278" s="244" t="s">
        <v>185</v>
      </c>
    </row>
    <row r="279" s="13" customFormat="1">
      <c r="A279" s="13"/>
      <c r="B279" s="235"/>
      <c r="C279" s="236"/>
      <c r="D279" s="228" t="s">
        <v>199</v>
      </c>
      <c r="E279" s="237" t="s">
        <v>19</v>
      </c>
      <c r="F279" s="238" t="s">
        <v>4075</v>
      </c>
      <c r="G279" s="236"/>
      <c r="H279" s="237" t="s">
        <v>19</v>
      </c>
      <c r="I279" s="239"/>
      <c r="J279" s="236"/>
      <c r="K279" s="236"/>
      <c r="L279" s="240"/>
      <c r="M279" s="241"/>
      <c r="N279" s="242"/>
      <c r="O279" s="242"/>
      <c r="P279" s="242"/>
      <c r="Q279" s="242"/>
      <c r="R279" s="242"/>
      <c r="S279" s="242"/>
      <c r="T279" s="24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4" t="s">
        <v>199</v>
      </c>
      <c r="AU279" s="244" t="s">
        <v>82</v>
      </c>
      <c r="AV279" s="13" t="s">
        <v>80</v>
      </c>
      <c r="AW279" s="13" t="s">
        <v>34</v>
      </c>
      <c r="AX279" s="13" t="s">
        <v>73</v>
      </c>
      <c r="AY279" s="244" t="s">
        <v>185</v>
      </c>
    </row>
    <row r="280" s="14" customFormat="1">
      <c r="A280" s="14"/>
      <c r="B280" s="245"/>
      <c r="C280" s="246"/>
      <c r="D280" s="228" t="s">
        <v>199</v>
      </c>
      <c r="E280" s="247" t="s">
        <v>19</v>
      </c>
      <c r="F280" s="248" t="s">
        <v>3943</v>
      </c>
      <c r="G280" s="246"/>
      <c r="H280" s="249">
        <v>633.67999999999995</v>
      </c>
      <c r="I280" s="250"/>
      <c r="J280" s="246"/>
      <c r="K280" s="246"/>
      <c r="L280" s="251"/>
      <c r="M280" s="252"/>
      <c r="N280" s="253"/>
      <c r="O280" s="253"/>
      <c r="P280" s="253"/>
      <c r="Q280" s="253"/>
      <c r="R280" s="253"/>
      <c r="S280" s="253"/>
      <c r="T280" s="25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5" t="s">
        <v>199</v>
      </c>
      <c r="AU280" s="255" t="s">
        <v>82</v>
      </c>
      <c r="AV280" s="14" t="s">
        <v>82</v>
      </c>
      <c r="AW280" s="14" t="s">
        <v>34</v>
      </c>
      <c r="AX280" s="14" t="s">
        <v>73</v>
      </c>
      <c r="AY280" s="255" t="s">
        <v>185</v>
      </c>
    </row>
    <row r="281" s="15" customFormat="1">
      <c r="A281" s="15"/>
      <c r="B281" s="256"/>
      <c r="C281" s="257"/>
      <c r="D281" s="228" t="s">
        <v>199</v>
      </c>
      <c r="E281" s="258" t="s">
        <v>19</v>
      </c>
      <c r="F281" s="259" t="s">
        <v>202</v>
      </c>
      <c r="G281" s="257"/>
      <c r="H281" s="260">
        <v>633.67999999999995</v>
      </c>
      <c r="I281" s="261"/>
      <c r="J281" s="257"/>
      <c r="K281" s="257"/>
      <c r="L281" s="262"/>
      <c r="M281" s="263"/>
      <c r="N281" s="264"/>
      <c r="O281" s="264"/>
      <c r="P281" s="264"/>
      <c r="Q281" s="264"/>
      <c r="R281" s="264"/>
      <c r="S281" s="264"/>
      <c r="T281" s="26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T281" s="266" t="s">
        <v>199</v>
      </c>
      <c r="AU281" s="266" t="s">
        <v>82</v>
      </c>
      <c r="AV281" s="15" t="s">
        <v>193</v>
      </c>
      <c r="AW281" s="15" t="s">
        <v>34</v>
      </c>
      <c r="AX281" s="15" t="s">
        <v>80</v>
      </c>
      <c r="AY281" s="266" t="s">
        <v>185</v>
      </c>
    </row>
    <row r="282" s="2" customFormat="1" ht="16.5" customHeight="1">
      <c r="A282" s="41"/>
      <c r="B282" s="42"/>
      <c r="C282" s="215" t="s">
        <v>447</v>
      </c>
      <c r="D282" s="215" t="s">
        <v>188</v>
      </c>
      <c r="E282" s="216" t="s">
        <v>4076</v>
      </c>
      <c r="F282" s="217" t="s">
        <v>4077</v>
      </c>
      <c r="G282" s="218" t="s">
        <v>226</v>
      </c>
      <c r="H282" s="219">
        <v>157.25</v>
      </c>
      <c r="I282" s="220"/>
      <c r="J282" s="221">
        <f>ROUND(I282*H282,2)</f>
        <v>0</v>
      </c>
      <c r="K282" s="217" t="s">
        <v>192</v>
      </c>
      <c r="L282" s="47"/>
      <c r="M282" s="222" t="s">
        <v>19</v>
      </c>
      <c r="N282" s="223" t="s">
        <v>44</v>
      </c>
      <c r="O282" s="87"/>
      <c r="P282" s="224">
        <f>O282*H282</f>
        <v>0</v>
      </c>
      <c r="Q282" s="224">
        <v>0.00031</v>
      </c>
      <c r="R282" s="224">
        <f>Q282*H282</f>
        <v>0.048747499999999999</v>
      </c>
      <c r="S282" s="224">
        <v>0</v>
      </c>
      <c r="T282" s="225">
        <f>S282*H282</f>
        <v>0</v>
      </c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R282" s="226" t="s">
        <v>193</v>
      </c>
      <c r="AT282" s="226" t="s">
        <v>188</v>
      </c>
      <c r="AU282" s="226" t="s">
        <v>82</v>
      </c>
      <c r="AY282" s="20" t="s">
        <v>185</v>
      </c>
      <c r="BE282" s="227">
        <f>IF(N282="základní",J282,0)</f>
        <v>0</v>
      </c>
      <c r="BF282" s="227">
        <f>IF(N282="snížená",J282,0)</f>
        <v>0</v>
      </c>
      <c r="BG282" s="227">
        <f>IF(N282="zákl. přenesená",J282,0)</f>
        <v>0</v>
      </c>
      <c r="BH282" s="227">
        <f>IF(N282="sníž. přenesená",J282,0)</f>
        <v>0</v>
      </c>
      <c r="BI282" s="227">
        <f>IF(N282="nulová",J282,0)</f>
        <v>0</v>
      </c>
      <c r="BJ282" s="20" t="s">
        <v>80</v>
      </c>
      <c r="BK282" s="227">
        <f>ROUND(I282*H282,2)</f>
        <v>0</v>
      </c>
      <c r="BL282" s="20" t="s">
        <v>193</v>
      </c>
      <c r="BM282" s="226" t="s">
        <v>4078</v>
      </c>
    </row>
    <row r="283" s="2" customFormat="1">
      <c r="A283" s="41"/>
      <c r="B283" s="42"/>
      <c r="C283" s="43"/>
      <c r="D283" s="228" t="s">
        <v>195</v>
      </c>
      <c r="E283" s="43"/>
      <c r="F283" s="229" t="s">
        <v>4079</v>
      </c>
      <c r="G283" s="43"/>
      <c r="H283" s="43"/>
      <c r="I283" s="230"/>
      <c r="J283" s="43"/>
      <c r="K283" s="43"/>
      <c r="L283" s="47"/>
      <c r="M283" s="231"/>
      <c r="N283" s="232"/>
      <c r="O283" s="87"/>
      <c r="P283" s="87"/>
      <c r="Q283" s="87"/>
      <c r="R283" s="87"/>
      <c r="S283" s="87"/>
      <c r="T283" s="88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T283" s="20" t="s">
        <v>195</v>
      </c>
      <c r="AU283" s="20" t="s">
        <v>82</v>
      </c>
    </row>
    <row r="284" s="2" customFormat="1">
      <c r="A284" s="41"/>
      <c r="B284" s="42"/>
      <c r="C284" s="43"/>
      <c r="D284" s="233" t="s">
        <v>197</v>
      </c>
      <c r="E284" s="43"/>
      <c r="F284" s="234" t="s">
        <v>4080</v>
      </c>
      <c r="G284" s="43"/>
      <c r="H284" s="43"/>
      <c r="I284" s="230"/>
      <c r="J284" s="43"/>
      <c r="K284" s="43"/>
      <c r="L284" s="47"/>
      <c r="M284" s="231"/>
      <c r="N284" s="232"/>
      <c r="O284" s="87"/>
      <c r="P284" s="87"/>
      <c r="Q284" s="87"/>
      <c r="R284" s="87"/>
      <c r="S284" s="87"/>
      <c r="T284" s="88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T284" s="20" t="s">
        <v>197</v>
      </c>
      <c r="AU284" s="20" t="s">
        <v>82</v>
      </c>
    </row>
    <row r="285" s="14" customFormat="1">
      <c r="A285" s="14"/>
      <c r="B285" s="245"/>
      <c r="C285" s="246"/>
      <c r="D285" s="228" t="s">
        <v>199</v>
      </c>
      <c r="E285" s="247" t="s">
        <v>19</v>
      </c>
      <c r="F285" s="248" t="s">
        <v>4081</v>
      </c>
      <c r="G285" s="246"/>
      <c r="H285" s="249">
        <v>157.25</v>
      </c>
      <c r="I285" s="250"/>
      <c r="J285" s="246"/>
      <c r="K285" s="246"/>
      <c r="L285" s="251"/>
      <c r="M285" s="252"/>
      <c r="N285" s="253"/>
      <c r="O285" s="253"/>
      <c r="P285" s="253"/>
      <c r="Q285" s="253"/>
      <c r="R285" s="253"/>
      <c r="S285" s="253"/>
      <c r="T285" s="25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55" t="s">
        <v>199</v>
      </c>
      <c r="AU285" s="255" t="s">
        <v>82</v>
      </c>
      <c r="AV285" s="14" t="s">
        <v>82</v>
      </c>
      <c r="AW285" s="14" t="s">
        <v>34</v>
      </c>
      <c r="AX285" s="14" t="s">
        <v>73</v>
      </c>
      <c r="AY285" s="255" t="s">
        <v>185</v>
      </c>
    </row>
    <row r="286" s="15" customFormat="1">
      <c r="A286" s="15"/>
      <c r="B286" s="256"/>
      <c r="C286" s="257"/>
      <c r="D286" s="228" t="s">
        <v>199</v>
      </c>
      <c r="E286" s="258" t="s">
        <v>19</v>
      </c>
      <c r="F286" s="259" t="s">
        <v>202</v>
      </c>
      <c r="G286" s="257"/>
      <c r="H286" s="260">
        <v>157.25</v>
      </c>
      <c r="I286" s="261"/>
      <c r="J286" s="257"/>
      <c r="K286" s="257"/>
      <c r="L286" s="262"/>
      <c r="M286" s="263"/>
      <c r="N286" s="264"/>
      <c r="O286" s="264"/>
      <c r="P286" s="264"/>
      <c r="Q286" s="264"/>
      <c r="R286" s="264"/>
      <c r="S286" s="264"/>
      <c r="T286" s="26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T286" s="266" t="s">
        <v>199</v>
      </c>
      <c r="AU286" s="266" t="s">
        <v>82</v>
      </c>
      <c r="AV286" s="15" t="s">
        <v>193</v>
      </c>
      <c r="AW286" s="15" t="s">
        <v>34</v>
      </c>
      <c r="AX286" s="15" t="s">
        <v>80</v>
      </c>
      <c r="AY286" s="266" t="s">
        <v>185</v>
      </c>
    </row>
    <row r="287" s="12" customFormat="1" ht="22.8" customHeight="1">
      <c r="A287" s="12"/>
      <c r="B287" s="199"/>
      <c r="C287" s="200"/>
      <c r="D287" s="201" t="s">
        <v>72</v>
      </c>
      <c r="E287" s="213" t="s">
        <v>186</v>
      </c>
      <c r="F287" s="213" t="s">
        <v>187</v>
      </c>
      <c r="G287" s="200"/>
      <c r="H287" s="200"/>
      <c r="I287" s="203"/>
      <c r="J287" s="214">
        <f>BK287</f>
        <v>0</v>
      </c>
      <c r="K287" s="200"/>
      <c r="L287" s="205"/>
      <c r="M287" s="206"/>
      <c r="N287" s="207"/>
      <c r="O287" s="207"/>
      <c r="P287" s="208">
        <f>SUM(P288:P320)</f>
        <v>0</v>
      </c>
      <c r="Q287" s="207"/>
      <c r="R287" s="208">
        <f>SUM(R288:R320)</f>
        <v>0</v>
      </c>
      <c r="S287" s="207"/>
      <c r="T287" s="209">
        <f>SUM(T288:T320)</f>
        <v>9.0472319999999993</v>
      </c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R287" s="210" t="s">
        <v>80</v>
      </c>
      <c r="AT287" s="211" t="s">
        <v>72</v>
      </c>
      <c r="AU287" s="211" t="s">
        <v>80</v>
      </c>
      <c r="AY287" s="210" t="s">
        <v>185</v>
      </c>
      <c r="BK287" s="212">
        <f>SUM(BK288:BK320)</f>
        <v>0</v>
      </c>
    </row>
    <row r="288" s="2" customFormat="1" ht="16.5" customHeight="1">
      <c r="A288" s="41"/>
      <c r="B288" s="42"/>
      <c r="C288" s="215" t="s">
        <v>456</v>
      </c>
      <c r="D288" s="215" t="s">
        <v>188</v>
      </c>
      <c r="E288" s="216" t="s">
        <v>4082</v>
      </c>
      <c r="F288" s="217" t="s">
        <v>4083</v>
      </c>
      <c r="G288" s="218" t="s">
        <v>1402</v>
      </c>
      <c r="H288" s="219">
        <v>2</v>
      </c>
      <c r="I288" s="220"/>
      <c r="J288" s="221">
        <f>ROUND(I288*H288,2)</f>
        <v>0</v>
      </c>
      <c r="K288" s="217" t="s">
        <v>19</v>
      </c>
      <c r="L288" s="47"/>
      <c r="M288" s="222" t="s">
        <v>19</v>
      </c>
      <c r="N288" s="223" t="s">
        <v>44</v>
      </c>
      <c r="O288" s="87"/>
      <c r="P288" s="224">
        <f>O288*H288</f>
        <v>0</v>
      </c>
      <c r="Q288" s="224">
        <v>0</v>
      </c>
      <c r="R288" s="224">
        <f>Q288*H288</f>
        <v>0</v>
      </c>
      <c r="S288" s="224">
        <v>0</v>
      </c>
      <c r="T288" s="225">
        <f>S288*H288</f>
        <v>0</v>
      </c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R288" s="226" t="s">
        <v>193</v>
      </c>
      <c r="AT288" s="226" t="s">
        <v>188</v>
      </c>
      <c r="AU288" s="226" t="s">
        <v>82</v>
      </c>
      <c r="AY288" s="20" t="s">
        <v>185</v>
      </c>
      <c r="BE288" s="227">
        <f>IF(N288="základní",J288,0)</f>
        <v>0</v>
      </c>
      <c r="BF288" s="227">
        <f>IF(N288="snížená",J288,0)</f>
        <v>0</v>
      </c>
      <c r="BG288" s="227">
        <f>IF(N288="zákl. přenesená",J288,0)</f>
        <v>0</v>
      </c>
      <c r="BH288" s="227">
        <f>IF(N288="sníž. přenesená",J288,0)</f>
        <v>0</v>
      </c>
      <c r="BI288" s="227">
        <f>IF(N288="nulová",J288,0)</f>
        <v>0</v>
      </c>
      <c r="BJ288" s="20" t="s">
        <v>80</v>
      </c>
      <c r="BK288" s="227">
        <f>ROUND(I288*H288,2)</f>
        <v>0</v>
      </c>
      <c r="BL288" s="20" t="s">
        <v>193</v>
      </c>
      <c r="BM288" s="226" t="s">
        <v>4084</v>
      </c>
    </row>
    <row r="289" s="2" customFormat="1">
      <c r="A289" s="41"/>
      <c r="B289" s="42"/>
      <c r="C289" s="43"/>
      <c r="D289" s="228" t="s">
        <v>195</v>
      </c>
      <c r="E289" s="43"/>
      <c r="F289" s="229" t="s">
        <v>4083</v>
      </c>
      <c r="G289" s="43"/>
      <c r="H289" s="43"/>
      <c r="I289" s="230"/>
      <c r="J289" s="43"/>
      <c r="K289" s="43"/>
      <c r="L289" s="47"/>
      <c r="M289" s="231"/>
      <c r="N289" s="232"/>
      <c r="O289" s="87"/>
      <c r="P289" s="87"/>
      <c r="Q289" s="87"/>
      <c r="R289" s="87"/>
      <c r="S289" s="87"/>
      <c r="T289" s="88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T289" s="20" t="s">
        <v>195</v>
      </c>
      <c r="AU289" s="20" t="s">
        <v>82</v>
      </c>
    </row>
    <row r="290" s="2" customFormat="1" ht="16.5" customHeight="1">
      <c r="A290" s="41"/>
      <c r="B290" s="42"/>
      <c r="C290" s="215" t="s">
        <v>728</v>
      </c>
      <c r="D290" s="215" t="s">
        <v>188</v>
      </c>
      <c r="E290" s="216" t="s">
        <v>4085</v>
      </c>
      <c r="F290" s="217" t="s">
        <v>4086</v>
      </c>
      <c r="G290" s="218" t="s">
        <v>1402</v>
      </c>
      <c r="H290" s="219">
        <v>2</v>
      </c>
      <c r="I290" s="220"/>
      <c r="J290" s="221">
        <f>ROUND(I290*H290,2)</f>
        <v>0</v>
      </c>
      <c r="K290" s="217" t="s">
        <v>19</v>
      </c>
      <c r="L290" s="47"/>
      <c r="M290" s="222" t="s">
        <v>19</v>
      </c>
      <c r="N290" s="223" t="s">
        <v>44</v>
      </c>
      <c r="O290" s="87"/>
      <c r="P290" s="224">
        <f>O290*H290</f>
        <v>0</v>
      </c>
      <c r="Q290" s="224">
        <v>0</v>
      </c>
      <c r="R290" s="224">
        <f>Q290*H290</f>
        <v>0</v>
      </c>
      <c r="S290" s="224">
        <v>0</v>
      </c>
      <c r="T290" s="225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6" t="s">
        <v>193</v>
      </c>
      <c r="AT290" s="226" t="s">
        <v>188</v>
      </c>
      <c r="AU290" s="226" t="s">
        <v>82</v>
      </c>
      <c r="AY290" s="20" t="s">
        <v>185</v>
      </c>
      <c r="BE290" s="227">
        <f>IF(N290="základní",J290,0)</f>
        <v>0</v>
      </c>
      <c r="BF290" s="227">
        <f>IF(N290="snížená",J290,0)</f>
        <v>0</v>
      </c>
      <c r="BG290" s="227">
        <f>IF(N290="zákl. přenesená",J290,0)</f>
        <v>0</v>
      </c>
      <c r="BH290" s="227">
        <f>IF(N290="sníž. přenesená",J290,0)</f>
        <v>0</v>
      </c>
      <c r="BI290" s="227">
        <f>IF(N290="nulová",J290,0)</f>
        <v>0</v>
      </c>
      <c r="BJ290" s="20" t="s">
        <v>80</v>
      </c>
      <c r="BK290" s="227">
        <f>ROUND(I290*H290,2)</f>
        <v>0</v>
      </c>
      <c r="BL290" s="20" t="s">
        <v>193</v>
      </c>
      <c r="BM290" s="226" t="s">
        <v>4087</v>
      </c>
    </row>
    <row r="291" s="2" customFormat="1">
      <c r="A291" s="41"/>
      <c r="B291" s="42"/>
      <c r="C291" s="43"/>
      <c r="D291" s="228" t="s">
        <v>195</v>
      </c>
      <c r="E291" s="43"/>
      <c r="F291" s="229" t="s">
        <v>4086</v>
      </c>
      <c r="G291" s="43"/>
      <c r="H291" s="43"/>
      <c r="I291" s="230"/>
      <c r="J291" s="43"/>
      <c r="K291" s="43"/>
      <c r="L291" s="47"/>
      <c r="M291" s="231"/>
      <c r="N291" s="232"/>
      <c r="O291" s="87"/>
      <c r="P291" s="87"/>
      <c r="Q291" s="87"/>
      <c r="R291" s="87"/>
      <c r="S291" s="87"/>
      <c r="T291" s="88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0" t="s">
        <v>195</v>
      </c>
      <c r="AU291" s="20" t="s">
        <v>82</v>
      </c>
    </row>
    <row r="292" s="2" customFormat="1" ht="16.5" customHeight="1">
      <c r="A292" s="41"/>
      <c r="B292" s="42"/>
      <c r="C292" s="215" t="s">
        <v>734</v>
      </c>
      <c r="D292" s="215" t="s">
        <v>188</v>
      </c>
      <c r="E292" s="216" t="s">
        <v>4088</v>
      </c>
      <c r="F292" s="217" t="s">
        <v>4089</v>
      </c>
      <c r="G292" s="218" t="s">
        <v>1402</v>
      </c>
      <c r="H292" s="219">
        <v>2</v>
      </c>
      <c r="I292" s="220"/>
      <c r="J292" s="221">
        <f>ROUND(I292*H292,2)</f>
        <v>0</v>
      </c>
      <c r="K292" s="217" t="s">
        <v>19</v>
      </c>
      <c r="L292" s="47"/>
      <c r="M292" s="222" t="s">
        <v>19</v>
      </c>
      <c r="N292" s="223" t="s">
        <v>44</v>
      </c>
      <c r="O292" s="87"/>
      <c r="P292" s="224">
        <f>O292*H292</f>
        <v>0</v>
      </c>
      <c r="Q292" s="224">
        <v>0</v>
      </c>
      <c r="R292" s="224">
        <f>Q292*H292</f>
        <v>0</v>
      </c>
      <c r="S292" s="224">
        <v>0</v>
      </c>
      <c r="T292" s="225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226" t="s">
        <v>193</v>
      </c>
      <c r="AT292" s="226" t="s">
        <v>188</v>
      </c>
      <c r="AU292" s="226" t="s">
        <v>82</v>
      </c>
      <c r="AY292" s="20" t="s">
        <v>185</v>
      </c>
      <c r="BE292" s="227">
        <f>IF(N292="základní",J292,0)</f>
        <v>0</v>
      </c>
      <c r="BF292" s="227">
        <f>IF(N292="snížená",J292,0)</f>
        <v>0</v>
      </c>
      <c r="BG292" s="227">
        <f>IF(N292="zákl. přenesená",J292,0)</f>
        <v>0</v>
      </c>
      <c r="BH292" s="227">
        <f>IF(N292="sníž. přenesená",J292,0)</f>
        <v>0</v>
      </c>
      <c r="BI292" s="227">
        <f>IF(N292="nulová",J292,0)</f>
        <v>0</v>
      </c>
      <c r="BJ292" s="20" t="s">
        <v>80</v>
      </c>
      <c r="BK292" s="227">
        <f>ROUND(I292*H292,2)</f>
        <v>0</v>
      </c>
      <c r="BL292" s="20" t="s">
        <v>193</v>
      </c>
      <c r="BM292" s="226" t="s">
        <v>4090</v>
      </c>
    </row>
    <row r="293" s="2" customFormat="1">
      <c r="A293" s="41"/>
      <c r="B293" s="42"/>
      <c r="C293" s="43"/>
      <c r="D293" s="228" t="s">
        <v>195</v>
      </c>
      <c r="E293" s="43"/>
      <c r="F293" s="229" t="s">
        <v>4089</v>
      </c>
      <c r="G293" s="43"/>
      <c r="H293" s="43"/>
      <c r="I293" s="230"/>
      <c r="J293" s="43"/>
      <c r="K293" s="43"/>
      <c r="L293" s="47"/>
      <c r="M293" s="231"/>
      <c r="N293" s="232"/>
      <c r="O293" s="87"/>
      <c r="P293" s="87"/>
      <c r="Q293" s="87"/>
      <c r="R293" s="87"/>
      <c r="S293" s="87"/>
      <c r="T293" s="88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T293" s="20" t="s">
        <v>195</v>
      </c>
      <c r="AU293" s="20" t="s">
        <v>82</v>
      </c>
    </row>
    <row r="294" s="2" customFormat="1" ht="16.5" customHeight="1">
      <c r="A294" s="41"/>
      <c r="B294" s="42"/>
      <c r="C294" s="215" t="s">
        <v>740</v>
      </c>
      <c r="D294" s="215" t="s">
        <v>188</v>
      </c>
      <c r="E294" s="216" t="s">
        <v>4091</v>
      </c>
      <c r="F294" s="217" t="s">
        <v>4092</v>
      </c>
      <c r="G294" s="218" t="s">
        <v>1402</v>
      </c>
      <c r="H294" s="219">
        <v>2</v>
      </c>
      <c r="I294" s="220"/>
      <c r="J294" s="221">
        <f>ROUND(I294*H294,2)</f>
        <v>0</v>
      </c>
      <c r="K294" s="217" t="s">
        <v>19</v>
      </c>
      <c r="L294" s="47"/>
      <c r="M294" s="222" t="s">
        <v>19</v>
      </c>
      <c r="N294" s="223" t="s">
        <v>44</v>
      </c>
      <c r="O294" s="87"/>
      <c r="P294" s="224">
        <f>O294*H294</f>
        <v>0</v>
      </c>
      <c r="Q294" s="224">
        <v>0</v>
      </c>
      <c r="R294" s="224">
        <f>Q294*H294</f>
        <v>0</v>
      </c>
      <c r="S294" s="224">
        <v>0</v>
      </c>
      <c r="T294" s="225">
        <f>S294*H294</f>
        <v>0</v>
      </c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R294" s="226" t="s">
        <v>193</v>
      </c>
      <c r="AT294" s="226" t="s">
        <v>188</v>
      </c>
      <c r="AU294" s="226" t="s">
        <v>82</v>
      </c>
      <c r="AY294" s="20" t="s">
        <v>185</v>
      </c>
      <c r="BE294" s="227">
        <f>IF(N294="základní",J294,0)</f>
        <v>0</v>
      </c>
      <c r="BF294" s="227">
        <f>IF(N294="snížená",J294,0)</f>
        <v>0</v>
      </c>
      <c r="BG294" s="227">
        <f>IF(N294="zákl. přenesená",J294,0)</f>
        <v>0</v>
      </c>
      <c r="BH294" s="227">
        <f>IF(N294="sníž. přenesená",J294,0)</f>
        <v>0</v>
      </c>
      <c r="BI294" s="227">
        <f>IF(N294="nulová",J294,0)</f>
        <v>0</v>
      </c>
      <c r="BJ294" s="20" t="s">
        <v>80</v>
      </c>
      <c r="BK294" s="227">
        <f>ROUND(I294*H294,2)</f>
        <v>0</v>
      </c>
      <c r="BL294" s="20" t="s">
        <v>193</v>
      </c>
      <c r="BM294" s="226" t="s">
        <v>4093</v>
      </c>
    </row>
    <row r="295" s="2" customFormat="1">
      <c r="A295" s="41"/>
      <c r="B295" s="42"/>
      <c r="C295" s="43"/>
      <c r="D295" s="228" t="s">
        <v>195</v>
      </c>
      <c r="E295" s="43"/>
      <c r="F295" s="229" t="s">
        <v>4092</v>
      </c>
      <c r="G295" s="43"/>
      <c r="H295" s="43"/>
      <c r="I295" s="230"/>
      <c r="J295" s="43"/>
      <c r="K295" s="43"/>
      <c r="L295" s="47"/>
      <c r="M295" s="231"/>
      <c r="N295" s="232"/>
      <c r="O295" s="87"/>
      <c r="P295" s="87"/>
      <c r="Q295" s="87"/>
      <c r="R295" s="87"/>
      <c r="S295" s="87"/>
      <c r="T295" s="88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T295" s="20" t="s">
        <v>195</v>
      </c>
      <c r="AU295" s="20" t="s">
        <v>82</v>
      </c>
    </row>
    <row r="296" s="2" customFormat="1" ht="16.5" customHeight="1">
      <c r="A296" s="41"/>
      <c r="B296" s="42"/>
      <c r="C296" s="215" t="s">
        <v>749</v>
      </c>
      <c r="D296" s="215" t="s">
        <v>188</v>
      </c>
      <c r="E296" s="216" t="s">
        <v>4094</v>
      </c>
      <c r="F296" s="217" t="s">
        <v>4095</v>
      </c>
      <c r="G296" s="218" t="s">
        <v>1402</v>
      </c>
      <c r="H296" s="219">
        <v>1</v>
      </c>
      <c r="I296" s="220"/>
      <c r="J296" s="221">
        <f>ROUND(I296*H296,2)</f>
        <v>0</v>
      </c>
      <c r="K296" s="217" t="s">
        <v>19</v>
      </c>
      <c r="L296" s="47"/>
      <c r="M296" s="222" t="s">
        <v>19</v>
      </c>
      <c r="N296" s="223" t="s">
        <v>44</v>
      </c>
      <c r="O296" s="87"/>
      <c r="P296" s="224">
        <f>O296*H296</f>
        <v>0</v>
      </c>
      <c r="Q296" s="224">
        <v>0</v>
      </c>
      <c r="R296" s="224">
        <f>Q296*H296</f>
        <v>0</v>
      </c>
      <c r="S296" s="224">
        <v>0</v>
      </c>
      <c r="T296" s="225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226" t="s">
        <v>193</v>
      </c>
      <c r="AT296" s="226" t="s">
        <v>188</v>
      </c>
      <c r="AU296" s="226" t="s">
        <v>82</v>
      </c>
      <c r="AY296" s="20" t="s">
        <v>185</v>
      </c>
      <c r="BE296" s="227">
        <f>IF(N296="základní",J296,0)</f>
        <v>0</v>
      </c>
      <c r="BF296" s="227">
        <f>IF(N296="snížená",J296,0)</f>
        <v>0</v>
      </c>
      <c r="BG296" s="227">
        <f>IF(N296="zákl. přenesená",J296,0)</f>
        <v>0</v>
      </c>
      <c r="BH296" s="227">
        <f>IF(N296="sníž. přenesená",J296,0)</f>
        <v>0</v>
      </c>
      <c r="BI296" s="227">
        <f>IF(N296="nulová",J296,0)</f>
        <v>0</v>
      </c>
      <c r="BJ296" s="20" t="s">
        <v>80</v>
      </c>
      <c r="BK296" s="227">
        <f>ROUND(I296*H296,2)</f>
        <v>0</v>
      </c>
      <c r="BL296" s="20" t="s">
        <v>193</v>
      </c>
      <c r="BM296" s="226" t="s">
        <v>4096</v>
      </c>
    </row>
    <row r="297" s="2" customFormat="1">
      <c r="A297" s="41"/>
      <c r="B297" s="42"/>
      <c r="C297" s="43"/>
      <c r="D297" s="228" t="s">
        <v>195</v>
      </c>
      <c r="E297" s="43"/>
      <c r="F297" s="229" t="s">
        <v>4095</v>
      </c>
      <c r="G297" s="43"/>
      <c r="H297" s="43"/>
      <c r="I297" s="230"/>
      <c r="J297" s="43"/>
      <c r="K297" s="43"/>
      <c r="L297" s="47"/>
      <c r="M297" s="231"/>
      <c r="N297" s="232"/>
      <c r="O297" s="87"/>
      <c r="P297" s="87"/>
      <c r="Q297" s="87"/>
      <c r="R297" s="87"/>
      <c r="S297" s="87"/>
      <c r="T297" s="88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T297" s="20" t="s">
        <v>195</v>
      </c>
      <c r="AU297" s="20" t="s">
        <v>82</v>
      </c>
    </row>
    <row r="298" s="2" customFormat="1" ht="16.5" customHeight="1">
      <c r="A298" s="41"/>
      <c r="B298" s="42"/>
      <c r="C298" s="215" t="s">
        <v>756</v>
      </c>
      <c r="D298" s="215" t="s">
        <v>188</v>
      </c>
      <c r="E298" s="216" t="s">
        <v>4097</v>
      </c>
      <c r="F298" s="217" t="s">
        <v>4098</v>
      </c>
      <c r="G298" s="218" t="s">
        <v>234</v>
      </c>
      <c r="H298" s="219">
        <v>1</v>
      </c>
      <c r="I298" s="220"/>
      <c r="J298" s="221">
        <f>ROUND(I298*H298,2)</f>
        <v>0</v>
      </c>
      <c r="K298" s="217" t="s">
        <v>19</v>
      </c>
      <c r="L298" s="47"/>
      <c r="M298" s="222" t="s">
        <v>19</v>
      </c>
      <c r="N298" s="223" t="s">
        <v>44</v>
      </c>
      <c r="O298" s="87"/>
      <c r="P298" s="224">
        <f>O298*H298</f>
        <v>0</v>
      </c>
      <c r="Q298" s="224">
        <v>0</v>
      </c>
      <c r="R298" s="224">
        <f>Q298*H298</f>
        <v>0</v>
      </c>
      <c r="S298" s="224">
        <v>0</v>
      </c>
      <c r="T298" s="225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226" t="s">
        <v>193</v>
      </c>
      <c r="AT298" s="226" t="s">
        <v>188</v>
      </c>
      <c r="AU298" s="226" t="s">
        <v>82</v>
      </c>
      <c r="AY298" s="20" t="s">
        <v>185</v>
      </c>
      <c r="BE298" s="227">
        <f>IF(N298="základní",J298,0)</f>
        <v>0</v>
      </c>
      <c r="BF298" s="227">
        <f>IF(N298="snížená",J298,0)</f>
        <v>0</v>
      </c>
      <c r="BG298" s="227">
        <f>IF(N298="zákl. přenesená",J298,0)</f>
        <v>0</v>
      </c>
      <c r="BH298" s="227">
        <f>IF(N298="sníž. přenesená",J298,0)</f>
        <v>0</v>
      </c>
      <c r="BI298" s="227">
        <f>IF(N298="nulová",J298,0)</f>
        <v>0</v>
      </c>
      <c r="BJ298" s="20" t="s">
        <v>80</v>
      </c>
      <c r="BK298" s="227">
        <f>ROUND(I298*H298,2)</f>
        <v>0</v>
      </c>
      <c r="BL298" s="20" t="s">
        <v>193</v>
      </c>
      <c r="BM298" s="226" t="s">
        <v>4099</v>
      </c>
    </row>
    <row r="299" s="2" customFormat="1">
      <c r="A299" s="41"/>
      <c r="B299" s="42"/>
      <c r="C299" s="43"/>
      <c r="D299" s="228" t="s">
        <v>195</v>
      </c>
      <c r="E299" s="43"/>
      <c r="F299" s="229" t="s">
        <v>4098</v>
      </c>
      <c r="G299" s="43"/>
      <c r="H299" s="43"/>
      <c r="I299" s="230"/>
      <c r="J299" s="43"/>
      <c r="K299" s="43"/>
      <c r="L299" s="47"/>
      <c r="M299" s="231"/>
      <c r="N299" s="232"/>
      <c r="O299" s="87"/>
      <c r="P299" s="87"/>
      <c r="Q299" s="87"/>
      <c r="R299" s="87"/>
      <c r="S299" s="87"/>
      <c r="T299" s="88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0" t="s">
        <v>195</v>
      </c>
      <c r="AU299" s="20" t="s">
        <v>82</v>
      </c>
    </row>
    <row r="300" s="2" customFormat="1" ht="16.5" customHeight="1">
      <c r="A300" s="41"/>
      <c r="B300" s="42"/>
      <c r="C300" s="215" t="s">
        <v>764</v>
      </c>
      <c r="D300" s="215" t="s">
        <v>188</v>
      </c>
      <c r="E300" s="216" t="s">
        <v>4100</v>
      </c>
      <c r="F300" s="217" t="s">
        <v>4101</v>
      </c>
      <c r="G300" s="218" t="s">
        <v>226</v>
      </c>
      <c r="H300" s="219">
        <v>32</v>
      </c>
      <c r="I300" s="220"/>
      <c r="J300" s="221">
        <f>ROUND(I300*H300,2)</f>
        <v>0</v>
      </c>
      <c r="K300" s="217" t="s">
        <v>19</v>
      </c>
      <c r="L300" s="47"/>
      <c r="M300" s="222" t="s">
        <v>19</v>
      </c>
      <c r="N300" s="223" t="s">
        <v>44</v>
      </c>
      <c r="O300" s="87"/>
      <c r="P300" s="224">
        <f>O300*H300</f>
        <v>0</v>
      </c>
      <c r="Q300" s="224">
        <v>0</v>
      </c>
      <c r="R300" s="224">
        <f>Q300*H300</f>
        <v>0</v>
      </c>
      <c r="S300" s="224">
        <v>0</v>
      </c>
      <c r="T300" s="225">
        <f>S300*H300</f>
        <v>0</v>
      </c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R300" s="226" t="s">
        <v>193</v>
      </c>
      <c r="AT300" s="226" t="s">
        <v>188</v>
      </c>
      <c r="AU300" s="226" t="s">
        <v>82</v>
      </c>
      <c r="AY300" s="20" t="s">
        <v>185</v>
      </c>
      <c r="BE300" s="227">
        <f>IF(N300="základní",J300,0)</f>
        <v>0</v>
      </c>
      <c r="BF300" s="227">
        <f>IF(N300="snížená",J300,0)</f>
        <v>0</v>
      </c>
      <c r="BG300" s="227">
        <f>IF(N300="zákl. přenesená",J300,0)</f>
        <v>0</v>
      </c>
      <c r="BH300" s="227">
        <f>IF(N300="sníž. přenesená",J300,0)</f>
        <v>0</v>
      </c>
      <c r="BI300" s="227">
        <f>IF(N300="nulová",J300,0)</f>
        <v>0</v>
      </c>
      <c r="BJ300" s="20" t="s">
        <v>80</v>
      </c>
      <c r="BK300" s="227">
        <f>ROUND(I300*H300,2)</f>
        <v>0</v>
      </c>
      <c r="BL300" s="20" t="s">
        <v>193</v>
      </c>
      <c r="BM300" s="226" t="s">
        <v>4102</v>
      </c>
    </row>
    <row r="301" s="2" customFormat="1">
      <c r="A301" s="41"/>
      <c r="B301" s="42"/>
      <c r="C301" s="43"/>
      <c r="D301" s="228" t="s">
        <v>195</v>
      </c>
      <c r="E301" s="43"/>
      <c r="F301" s="229" t="s">
        <v>4101</v>
      </c>
      <c r="G301" s="43"/>
      <c r="H301" s="43"/>
      <c r="I301" s="230"/>
      <c r="J301" s="43"/>
      <c r="K301" s="43"/>
      <c r="L301" s="47"/>
      <c r="M301" s="231"/>
      <c r="N301" s="232"/>
      <c r="O301" s="87"/>
      <c r="P301" s="87"/>
      <c r="Q301" s="87"/>
      <c r="R301" s="87"/>
      <c r="S301" s="87"/>
      <c r="T301" s="88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T301" s="20" t="s">
        <v>195</v>
      </c>
      <c r="AU301" s="20" t="s">
        <v>82</v>
      </c>
    </row>
    <row r="302" s="13" customFormat="1">
      <c r="A302" s="13"/>
      <c r="B302" s="235"/>
      <c r="C302" s="236"/>
      <c r="D302" s="228" t="s">
        <v>199</v>
      </c>
      <c r="E302" s="237" t="s">
        <v>19</v>
      </c>
      <c r="F302" s="238" t="s">
        <v>4103</v>
      </c>
      <c r="G302" s="236"/>
      <c r="H302" s="237" t="s">
        <v>19</v>
      </c>
      <c r="I302" s="239"/>
      <c r="J302" s="236"/>
      <c r="K302" s="236"/>
      <c r="L302" s="240"/>
      <c r="M302" s="241"/>
      <c r="N302" s="242"/>
      <c r="O302" s="242"/>
      <c r="P302" s="242"/>
      <c r="Q302" s="242"/>
      <c r="R302" s="242"/>
      <c r="S302" s="242"/>
      <c r="T302" s="24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44" t="s">
        <v>199</v>
      </c>
      <c r="AU302" s="244" t="s">
        <v>82</v>
      </c>
      <c r="AV302" s="13" t="s">
        <v>80</v>
      </c>
      <c r="AW302" s="13" t="s">
        <v>34</v>
      </c>
      <c r="AX302" s="13" t="s">
        <v>73</v>
      </c>
      <c r="AY302" s="244" t="s">
        <v>185</v>
      </c>
    </row>
    <row r="303" s="14" customFormat="1">
      <c r="A303" s="14"/>
      <c r="B303" s="245"/>
      <c r="C303" s="246"/>
      <c r="D303" s="228" t="s">
        <v>199</v>
      </c>
      <c r="E303" s="247" t="s">
        <v>19</v>
      </c>
      <c r="F303" s="248" t="s">
        <v>415</v>
      </c>
      <c r="G303" s="246"/>
      <c r="H303" s="249">
        <v>32</v>
      </c>
      <c r="I303" s="250"/>
      <c r="J303" s="246"/>
      <c r="K303" s="246"/>
      <c r="L303" s="251"/>
      <c r="M303" s="252"/>
      <c r="N303" s="253"/>
      <c r="O303" s="253"/>
      <c r="P303" s="253"/>
      <c r="Q303" s="253"/>
      <c r="R303" s="253"/>
      <c r="S303" s="253"/>
      <c r="T303" s="25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55" t="s">
        <v>199</v>
      </c>
      <c r="AU303" s="255" t="s">
        <v>82</v>
      </c>
      <c r="AV303" s="14" t="s">
        <v>82</v>
      </c>
      <c r="AW303" s="14" t="s">
        <v>34</v>
      </c>
      <c r="AX303" s="14" t="s">
        <v>73</v>
      </c>
      <c r="AY303" s="255" t="s">
        <v>185</v>
      </c>
    </row>
    <row r="304" s="15" customFormat="1">
      <c r="A304" s="15"/>
      <c r="B304" s="256"/>
      <c r="C304" s="257"/>
      <c r="D304" s="228" t="s">
        <v>199</v>
      </c>
      <c r="E304" s="258" t="s">
        <v>19</v>
      </c>
      <c r="F304" s="259" t="s">
        <v>202</v>
      </c>
      <c r="G304" s="257"/>
      <c r="H304" s="260">
        <v>32</v>
      </c>
      <c r="I304" s="261"/>
      <c r="J304" s="257"/>
      <c r="K304" s="257"/>
      <c r="L304" s="262"/>
      <c r="M304" s="263"/>
      <c r="N304" s="264"/>
      <c r="O304" s="264"/>
      <c r="P304" s="264"/>
      <c r="Q304" s="264"/>
      <c r="R304" s="264"/>
      <c r="S304" s="264"/>
      <c r="T304" s="26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T304" s="266" t="s">
        <v>199</v>
      </c>
      <c r="AU304" s="266" t="s">
        <v>82</v>
      </c>
      <c r="AV304" s="15" t="s">
        <v>193</v>
      </c>
      <c r="AW304" s="15" t="s">
        <v>34</v>
      </c>
      <c r="AX304" s="15" t="s">
        <v>80</v>
      </c>
      <c r="AY304" s="266" t="s">
        <v>185</v>
      </c>
    </row>
    <row r="305" s="2" customFormat="1" ht="16.5" customHeight="1">
      <c r="A305" s="41"/>
      <c r="B305" s="42"/>
      <c r="C305" s="215" t="s">
        <v>770</v>
      </c>
      <c r="D305" s="215" t="s">
        <v>188</v>
      </c>
      <c r="E305" s="216" t="s">
        <v>4104</v>
      </c>
      <c r="F305" s="217" t="s">
        <v>4105</v>
      </c>
      <c r="G305" s="218" t="s">
        <v>322</v>
      </c>
      <c r="H305" s="219">
        <v>50</v>
      </c>
      <c r="I305" s="220"/>
      <c r="J305" s="221">
        <f>ROUND(I305*H305,2)</f>
        <v>0</v>
      </c>
      <c r="K305" s="217" t="s">
        <v>19</v>
      </c>
      <c r="L305" s="47"/>
      <c r="M305" s="222" t="s">
        <v>19</v>
      </c>
      <c r="N305" s="223" t="s">
        <v>44</v>
      </c>
      <c r="O305" s="87"/>
      <c r="P305" s="224">
        <f>O305*H305</f>
        <v>0</v>
      </c>
      <c r="Q305" s="224">
        <v>0</v>
      </c>
      <c r="R305" s="224">
        <f>Q305*H305</f>
        <v>0</v>
      </c>
      <c r="S305" s="224">
        <v>0.16500000000000001</v>
      </c>
      <c r="T305" s="225">
        <f>S305*H305</f>
        <v>8.25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226" t="s">
        <v>193</v>
      </c>
      <c r="AT305" s="226" t="s">
        <v>188</v>
      </c>
      <c r="AU305" s="226" t="s">
        <v>82</v>
      </c>
      <c r="AY305" s="20" t="s">
        <v>185</v>
      </c>
      <c r="BE305" s="227">
        <f>IF(N305="základní",J305,0)</f>
        <v>0</v>
      </c>
      <c r="BF305" s="227">
        <f>IF(N305="snížená",J305,0)</f>
        <v>0</v>
      </c>
      <c r="BG305" s="227">
        <f>IF(N305="zákl. přenesená",J305,0)</f>
        <v>0</v>
      </c>
      <c r="BH305" s="227">
        <f>IF(N305="sníž. přenesená",J305,0)</f>
        <v>0</v>
      </c>
      <c r="BI305" s="227">
        <f>IF(N305="nulová",J305,0)</f>
        <v>0</v>
      </c>
      <c r="BJ305" s="20" t="s">
        <v>80</v>
      </c>
      <c r="BK305" s="227">
        <f>ROUND(I305*H305,2)</f>
        <v>0</v>
      </c>
      <c r="BL305" s="20" t="s">
        <v>193</v>
      </c>
      <c r="BM305" s="226" t="s">
        <v>4106</v>
      </c>
    </row>
    <row r="306" s="2" customFormat="1">
      <c r="A306" s="41"/>
      <c r="B306" s="42"/>
      <c r="C306" s="43"/>
      <c r="D306" s="228" t="s">
        <v>195</v>
      </c>
      <c r="E306" s="43"/>
      <c r="F306" s="229" t="s">
        <v>4107</v>
      </c>
      <c r="G306" s="43"/>
      <c r="H306" s="43"/>
      <c r="I306" s="230"/>
      <c r="J306" s="43"/>
      <c r="K306" s="43"/>
      <c r="L306" s="47"/>
      <c r="M306" s="231"/>
      <c r="N306" s="232"/>
      <c r="O306" s="87"/>
      <c r="P306" s="87"/>
      <c r="Q306" s="87"/>
      <c r="R306" s="87"/>
      <c r="S306" s="87"/>
      <c r="T306" s="88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T306" s="20" t="s">
        <v>195</v>
      </c>
      <c r="AU306" s="20" t="s">
        <v>82</v>
      </c>
    </row>
    <row r="307" s="2" customFormat="1">
      <c r="A307" s="41"/>
      <c r="B307" s="42"/>
      <c r="C307" s="43"/>
      <c r="D307" s="228" t="s">
        <v>264</v>
      </c>
      <c r="E307" s="43"/>
      <c r="F307" s="267" t="s">
        <v>4108</v>
      </c>
      <c r="G307" s="43"/>
      <c r="H307" s="43"/>
      <c r="I307" s="230"/>
      <c r="J307" s="43"/>
      <c r="K307" s="43"/>
      <c r="L307" s="47"/>
      <c r="M307" s="231"/>
      <c r="N307" s="232"/>
      <c r="O307" s="87"/>
      <c r="P307" s="87"/>
      <c r="Q307" s="87"/>
      <c r="R307" s="87"/>
      <c r="S307" s="87"/>
      <c r="T307" s="88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T307" s="20" t="s">
        <v>264</v>
      </c>
      <c r="AU307" s="20" t="s">
        <v>82</v>
      </c>
    </row>
    <row r="308" s="13" customFormat="1">
      <c r="A308" s="13"/>
      <c r="B308" s="235"/>
      <c r="C308" s="236"/>
      <c r="D308" s="228" t="s">
        <v>199</v>
      </c>
      <c r="E308" s="237" t="s">
        <v>19</v>
      </c>
      <c r="F308" s="238" t="s">
        <v>4109</v>
      </c>
      <c r="G308" s="236"/>
      <c r="H308" s="237" t="s">
        <v>19</v>
      </c>
      <c r="I308" s="239"/>
      <c r="J308" s="236"/>
      <c r="K308" s="236"/>
      <c r="L308" s="240"/>
      <c r="M308" s="241"/>
      <c r="N308" s="242"/>
      <c r="O308" s="242"/>
      <c r="P308" s="242"/>
      <c r="Q308" s="242"/>
      <c r="R308" s="242"/>
      <c r="S308" s="242"/>
      <c r="T308" s="24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4" t="s">
        <v>199</v>
      </c>
      <c r="AU308" s="244" t="s">
        <v>82</v>
      </c>
      <c r="AV308" s="13" t="s">
        <v>80</v>
      </c>
      <c r="AW308" s="13" t="s">
        <v>34</v>
      </c>
      <c r="AX308" s="13" t="s">
        <v>73</v>
      </c>
      <c r="AY308" s="244" t="s">
        <v>185</v>
      </c>
    </row>
    <row r="309" s="14" customFormat="1">
      <c r="A309" s="14"/>
      <c r="B309" s="245"/>
      <c r="C309" s="246"/>
      <c r="D309" s="228" t="s">
        <v>199</v>
      </c>
      <c r="E309" s="247" t="s">
        <v>19</v>
      </c>
      <c r="F309" s="248" t="s">
        <v>740</v>
      </c>
      <c r="G309" s="246"/>
      <c r="H309" s="249">
        <v>40</v>
      </c>
      <c r="I309" s="250"/>
      <c r="J309" s="246"/>
      <c r="K309" s="246"/>
      <c r="L309" s="251"/>
      <c r="M309" s="252"/>
      <c r="N309" s="253"/>
      <c r="O309" s="253"/>
      <c r="P309" s="253"/>
      <c r="Q309" s="253"/>
      <c r="R309" s="253"/>
      <c r="S309" s="253"/>
      <c r="T309" s="25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55" t="s">
        <v>199</v>
      </c>
      <c r="AU309" s="255" t="s">
        <v>82</v>
      </c>
      <c r="AV309" s="14" t="s">
        <v>82</v>
      </c>
      <c r="AW309" s="14" t="s">
        <v>34</v>
      </c>
      <c r="AX309" s="14" t="s">
        <v>73</v>
      </c>
      <c r="AY309" s="255" t="s">
        <v>185</v>
      </c>
    </row>
    <row r="310" s="13" customFormat="1">
      <c r="A310" s="13"/>
      <c r="B310" s="235"/>
      <c r="C310" s="236"/>
      <c r="D310" s="228" t="s">
        <v>199</v>
      </c>
      <c r="E310" s="237" t="s">
        <v>19</v>
      </c>
      <c r="F310" s="238" t="s">
        <v>4110</v>
      </c>
      <c r="G310" s="236"/>
      <c r="H310" s="237" t="s">
        <v>19</v>
      </c>
      <c r="I310" s="239"/>
      <c r="J310" s="236"/>
      <c r="K310" s="236"/>
      <c r="L310" s="240"/>
      <c r="M310" s="241"/>
      <c r="N310" s="242"/>
      <c r="O310" s="242"/>
      <c r="P310" s="242"/>
      <c r="Q310" s="242"/>
      <c r="R310" s="242"/>
      <c r="S310" s="242"/>
      <c r="T310" s="24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44" t="s">
        <v>199</v>
      </c>
      <c r="AU310" s="244" t="s">
        <v>82</v>
      </c>
      <c r="AV310" s="13" t="s">
        <v>80</v>
      </c>
      <c r="AW310" s="13" t="s">
        <v>34</v>
      </c>
      <c r="AX310" s="13" t="s">
        <v>73</v>
      </c>
      <c r="AY310" s="244" t="s">
        <v>185</v>
      </c>
    </row>
    <row r="311" s="14" customFormat="1">
      <c r="A311" s="14"/>
      <c r="B311" s="245"/>
      <c r="C311" s="246"/>
      <c r="D311" s="228" t="s">
        <v>199</v>
      </c>
      <c r="E311" s="247" t="s">
        <v>19</v>
      </c>
      <c r="F311" s="248" t="s">
        <v>258</v>
      </c>
      <c r="G311" s="246"/>
      <c r="H311" s="249">
        <v>10</v>
      </c>
      <c r="I311" s="250"/>
      <c r="J311" s="246"/>
      <c r="K311" s="246"/>
      <c r="L311" s="251"/>
      <c r="M311" s="252"/>
      <c r="N311" s="253"/>
      <c r="O311" s="253"/>
      <c r="P311" s="253"/>
      <c r="Q311" s="253"/>
      <c r="R311" s="253"/>
      <c r="S311" s="253"/>
      <c r="T311" s="25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55" t="s">
        <v>199</v>
      </c>
      <c r="AU311" s="255" t="s">
        <v>82</v>
      </c>
      <c r="AV311" s="14" t="s">
        <v>82</v>
      </c>
      <c r="AW311" s="14" t="s">
        <v>34</v>
      </c>
      <c r="AX311" s="14" t="s">
        <v>73</v>
      </c>
      <c r="AY311" s="255" t="s">
        <v>185</v>
      </c>
    </row>
    <row r="312" s="15" customFormat="1">
      <c r="A312" s="15"/>
      <c r="B312" s="256"/>
      <c r="C312" s="257"/>
      <c r="D312" s="228" t="s">
        <v>199</v>
      </c>
      <c r="E312" s="258" t="s">
        <v>19</v>
      </c>
      <c r="F312" s="259" t="s">
        <v>202</v>
      </c>
      <c r="G312" s="257"/>
      <c r="H312" s="260">
        <v>50</v>
      </c>
      <c r="I312" s="261"/>
      <c r="J312" s="257"/>
      <c r="K312" s="257"/>
      <c r="L312" s="262"/>
      <c r="M312" s="263"/>
      <c r="N312" s="264"/>
      <c r="O312" s="264"/>
      <c r="P312" s="264"/>
      <c r="Q312" s="264"/>
      <c r="R312" s="264"/>
      <c r="S312" s="264"/>
      <c r="T312" s="26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T312" s="266" t="s">
        <v>199</v>
      </c>
      <c r="AU312" s="266" t="s">
        <v>82</v>
      </c>
      <c r="AV312" s="15" t="s">
        <v>193</v>
      </c>
      <c r="AW312" s="15" t="s">
        <v>34</v>
      </c>
      <c r="AX312" s="15" t="s">
        <v>80</v>
      </c>
      <c r="AY312" s="266" t="s">
        <v>185</v>
      </c>
    </row>
    <row r="313" s="2" customFormat="1" ht="16.5" customHeight="1">
      <c r="A313" s="41"/>
      <c r="B313" s="42"/>
      <c r="C313" s="215" t="s">
        <v>778</v>
      </c>
      <c r="D313" s="215" t="s">
        <v>188</v>
      </c>
      <c r="E313" s="216" t="s">
        <v>4111</v>
      </c>
      <c r="F313" s="217" t="s">
        <v>4112</v>
      </c>
      <c r="G313" s="218" t="s">
        <v>226</v>
      </c>
      <c r="H313" s="219">
        <v>108.40000000000001</v>
      </c>
      <c r="I313" s="220"/>
      <c r="J313" s="221">
        <f>ROUND(I313*H313,2)</f>
        <v>0</v>
      </c>
      <c r="K313" s="217" t="s">
        <v>19</v>
      </c>
      <c r="L313" s="47"/>
      <c r="M313" s="222" t="s">
        <v>19</v>
      </c>
      <c r="N313" s="223" t="s">
        <v>44</v>
      </c>
      <c r="O313" s="87"/>
      <c r="P313" s="224">
        <f>O313*H313</f>
        <v>0</v>
      </c>
      <c r="Q313" s="224">
        <v>0</v>
      </c>
      <c r="R313" s="224">
        <f>Q313*H313</f>
        <v>0</v>
      </c>
      <c r="S313" s="224">
        <v>0.00348</v>
      </c>
      <c r="T313" s="225">
        <f>S313*H313</f>
        <v>0.37723200000000001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226" t="s">
        <v>193</v>
      </c>
      <c r="AT313" s="226" t="s">
        <v>188</v>
      </c>
      <c r="AU313" s="226" t="s">
        <v>82</v>
      </c>
      <c r="AY313" s="20" t="s">
        <v>185</v>
      </c>
      <c r="BE313" s="227">
        <f>IF(N313="základní",J313,0)</f>
        <v>0</v>
      </c>
      <c r="BF313" s="227">
        <f>IF(N313="snížená",J313,0)</f>
        <v>0</v>
      </c>
      <c r="BG313" s="227">
        <f>IF(N313="zákl. přenesená",J313,0)</f>
        <v>0</v>
      </c>
      <c r="BH313" s="227">
        <f>IF(N313="sníž. přenesená",J313,0)</f>
        <v>0</v>
      </c>
      <c r="BI313" s="227">
        <f>IF(N313="nulová",J313,0)</f>
        <v>0</v>
      </c>
      <c r="BJ313" s="20" t="s">
        <v>80</v>
      </c>
      <c r="BK313" s="227">
        <f>ROUND(I313*H313,2)</f>
        <v>0</v>
      </c>
      <c r="BL313" s="20" t="s">
        <v>193</v>
      </c>
      <c r="BM313" s="226" t="s">
        <v>4113</v>
      </c>
    </row>
    <row r="314" s="2" customFormat="1">
      <c r="A314" s="41"/>
      <c r="B314" s="42"/>
      <c r="C314" s="43"/>
      <c r="D314" s="228" t="s">
        <v>195</v>
      </c>
      <c r="E314" s="43"/>
      <c r="F314" s="229" t="s">
        <v>4114</v>
      </c>
      <c r="G314" s="43"/>
      <c r="H314" s="43"/>
      <c r="I314" s="230"/>
      <c r="J314" s="43"/>
      <c r="K314" s="43"/>
      <c r="L314" s="47"/>
      <c r="M314" s="231"/>
      <c r="N314" s="232"/>
      <c r="O314" s="87"/>
      <c r="P314" s="87"/>
      <c r="Q314" s="87"/>
      <c r="R314" s="87"/>
      <c r="S314" s="87"/>
      <c r="T314" s="88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T314" s="20" t="s">
        <v>195</v>
      </c>
      <c r="AU314" s="20" t="s">
        <v>82</v>
      </c>
    </row>
    <row r="315" s="13" customFormat="1">
      <c r="A315" s="13"/>
      <c r="B315" s="235"/>
      <c r="C315" s="236"/>
      <c r="D315" s="228" t="s">
        <v>199</v>
      </c>
      <c r="E315" s="237" t="s">
        <v>19</v>
      </c>
      <c r="F315" s="238" t="s">
        <v>4115</v>
      </c>
      <c r="G315" s="236"/>
      <c r="H315" s="237" t="s">
        <v>19</v>
      </c>
      <c r="I315" s="239"/>
      <c r="J315" s="236"/>
      <c r="K315" s="236"/>
      <c r="L315" s="240"/>
      <c r="M315" s="241"/>
      <c r="N315" s="242"/>
      <c r="O315" s="242"/>
      <c r="P315" s="242"/>
      <c r="Q315" s="242"/>
      <c r="R315" s="242"/>
      <c r="S315" s="242"/>
      <c r="T315" s="24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4" t="s">
        <v>199</v>
      </c>
      <c r="AU315" s="244" t="s">
        <v>82</v>
      </c>
      <c r="AV315" s="13" t="s">
        <v>80</v>
      </c>
      <c r="AW315" s="13" t="s">
        <v>34</v>
      </c>
      <c r="AX315" s="13" t="s">
        <v>73</v>
      </c>
      <c r="AY315" s="244" t="s">
        <v>185</v>
      </c>
    </row>
    <row r="316" s="14" customFormat="1">
      <c r="A316" s="14"/>
      <c r="B316" s="245"/>
      <c r="C316" s="246"/>
      <c r="D316" s="228" t="s">
        <v>199</v>
      </c>
      <c r="E316" s="247" t="s">
        <v>19</v>
      </c>
      <c r="F316" s="248" t="s">
        <v>4116</v>
      </c>
      <c r="G316" s="246"/>
      <c r="H316" s="249">
        <v>108.40000000000001</v>
      </c>
      <c r="I316" s="250"/>
      <c r="J316" s="246"/>
      <c r="K316" s="246"/>
      <c r="L316" s="251"/>
      <c r="M316" s="252"/>
      <c r="N316" s="253"/>
      <c r="O316" s="253"/>
      <c r="P316" s="253"/>
      <c r="Q316" s="253"/>
      <c r="R316" s="253"/>
      <c r="S316" s="253"/>
      <c r="T316" s="25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55" t="s">
        <v>199</v>
      </c>
      <c r="AU316" s="255" t="s">
        <v>82</v>
      </c>
      <c r="AV316" s="14" t="s">
        <v>82</v>
      </c>
      <c r="AW316" s="14" t="s">
        <v>34</v>
      </c>
      <c r="AX316" s="14" t="s">
        <v>73</v>
      </c>
      <c r="AY316" s="255" t="s">
        <v>185</v>
      </c>
    </row>
    <row r="317" s="15" customFormat="1">
      <c r="A317" s="15"/>
      <c r="B317" s="256"/>
      <c r="C317" s="257"/>
      <c r="D317" s="228" t="s">
        <v>199</v>
      </c>
      <c r="E317" s="258" t="s">
        <v>19</v>
      </c>
      <c r="F317" s="259" t="s">
        <v>202</v>
      </c>
      <c r="G317" s="257"/>
      <c r="H317" s="260">
        <v>108.40000000000001</v>
      </c>
      <c r="I317" s="261"/>
      <c r="J317" s="257"/>
      <c r="K317" s="257"/>
      <c r="L317" s="262"/>
      <c r="M317" s="263"/>
      <c r="N317" s="264"/>
      <c r="O317" s="264"/>
      <c r="P317" s="264"/>
      <c r="Q317" s="264"/>
      <c r="R317" s="264"/>
      <c r="S317" s="264"/>
      <c r="T317" s="26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T317" s="266" t="s">
        <v>199</v>
      </c>
      <c r="AU317" s="266" t="s">
        <v>82</v>
      </c>
      <c r="AV317" s="15" t="s">
        <v>193</v>
      </c>
      <c r="AW317" s="15" t="s">
        <v>34</v>
      </c>
      <c r="AX317" s="15" t="s">
        <v>80</v>
      </c>
      <c r="AY317" s="266" t="s">
        <v>185</v>
      </c>
    </row>
    <row r="318" s="2" customFormat="1" ht="16.5" customHeight="1">
      <c r="A318" s="41"/>
      <c r="B318" s="42"/>
      <c r="C318" s="215" t="s">
        <v>782</v>
      </c>
      <c r="D318" s="215" t="s">
        <v>188</v>
      </c>
      <c r="E318" s="216" t="s">
        <v>4117</v>
      </c>
      <c r="F318" s="217" t="s">
        <v>4118</v>
      </c>
      <c r="G318" s="218" t="s">
        <v>322</v>
      </c>
      <c r="H318" s="219">
        <v>2</v>
      </c>
      <c r="I318" s="220"/>
      <c r="J318" s="221">
        <f>ROUND(I318*H318,2)</f>
        <v>0</v>
      </c>
      <c r="K318" s="217" t="s">
        <v>192</v>
      </c>
      <c r="L318" s="47"/>
      <c r="M318" s="222" t="s">
        <v>19</v>
      </c>
      <c r="N318" s="223" t="s">
        <v>44</v>
      </c>
      <c r="O318" s="87"/>
      <c r="P318" s="224">
        <f>O318*H318</f>
        <v>0</v>
      </c>
      <c r="Q318" s="224">
        <v>0</v>
      </c>
      <c r="R318" s="224">
        <f>Q318*H318</f>
        <v>0</v>
      </c>
      <c r="S318" s="224">
        <v>0.20999999999999999</v>
      </c>
      <c r="T318" s="225">
        <f>S318*H318</f>
        <v>0.41999999999999998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226" t="s">
        <v>193</v>
      </c>
      <c r="AT318" s="226" t="s">
        <v>188</v>
      </c>
      <c r="AU318" s="226" t="s">
        <v>82</v>
      </c>
      <c r="AY318" s="20" t="s">
        <v>185</v>
      </c>
      <c r="BE318" s="227">
        <f>IF(N318="základní",J318,0)</f>
        <v>0</v>
      </c>
      <c r="BF318" s="227">
        <f>IF(N318="snížená",J318,0)</f>
        <v>0</v>
      </c>
      <c r="BG318" s="227">
        <f>IF(N318="zákl. přenesená",J318,0)</f>
        <v>0</v>
      </c>
      <c r="BH318" s="227">
        <f>IF(N318="sníž. přenesená",J318,0)</f>
        <v>0</v>
      </c>
      <c r="BI318" s="227">
        <f>IF(N318="nulová",J318,0)</f>
        <v>0</v>
      </c>
      <c r="BJ318" s="20" t="s">
        <v>80</v>
      </c>
      <c r="BK318" s="227">
        <f>ROUND(I318*H318,2)</f>
        <v>0</v>
      </c>
      <c r="BL318" s="20" t="s">
        <v>193</v>
      </c>
      <c r="BM318" s="226" t="s">
        <v>4119</v>
      </c>
    </row>
    <row r="319" s="2" customFormat="1">
      <c r="A319" s="41"/>
      <c r="B319" s="42"/>
      <c r="C319" s="43"/>
      <c r="D319" s="228" t="s">
        <v>195</v>
      </c>
      <c r="E319" s="43"/>
      <c r="F319" s="229" t="s">
        <v>4120</v>
      </c>
      <c r="G319" s="43"/>
      <c r="H319" s="43"/>
      <c r="I319" s="230"/>
      <c r="J319" s="43"/>
      <c r="K319" s="43"/>
      <c r="L319" s="47"/>
      <c r="M319" s="231"/>
      <c r="N319" s="232"/>
      <c r="O319" s="87"/>
      <c r="P319" s="87"/>
      <c r="Q319" s="87"/>
      <c r="R319" s="87"/>
      <c r="S319" s="87"/>
      <c r="T319" s="88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T319" s="20" t="s">
        <v>195</v>
      </c>
      <c r="AU319" s="20" t="s">
        <v>82</v>
      </c>
    </row>
    <row r="320" s="2" customFormat="1">
      <c r="A320" s="41"/>
      <c r="B320" s="42"/>
      <c r="C320" s="43"/>
      <c r="D320" s="233" t="s">
        <v>197</v>
      </c>
      <c r="E320" s="43"/>
      <c r="F320" s="234" t="s">
        <v>4121</v>
      </c>
      <c r="G320" s="43"/>
      <c r="H320" s="43"/>
      <c r="I320" s="230"/>
      <c r="J320" s="43"/>
      <c r="K320" s="43"/>
      <c r="L320" s="47"/>
      <c r="M320" s="231"/>
      <c r="N320" s="232"/>
      <c r="O320" s="87"/>
      <c r="P320" s="87"/>
      <c r="Q320" s="87"/>
      <c r="R320" s="87"/>
      <c r="S320" s="87"/>
      <c r="T320" s="88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T320" s="20" t="s">
        <v>197</v>
      </c>
      <c r="AU320" s="20" t="s">
        <v>82</v>
      </c>
    </row>
    <row r="321" s="12" customFormat="1" ht="22.8" customHeight="1">
      <c r="A321" s="12"/>
      <c r="B321" s="199"/>
      <c r="C321" s="200"/>
      <c r="D321" s="201" t="s">
        <v>72</v>
      </c>
      <c r="E321" s="213" t="s">
        <v>244</v>
      </c>
      <c r="F321" s="213" t="s">
        <v>245</v>
      </c>
      <c r="G321" s="200"/>
      <c r="H321" s="200"/>
      <c r="I321" s="203"/>
      <c r="J321" s="214">
        <f>BK321</f>
        <v>0</v>
      </c>
      <c r="K321" s="200"/>
      <c r="L321" s="205"/>
      <c r="M321" s="206"/>
      <c r="N321" s="207"/>
      <c r="O321" s="207"/>
      <c r="P321" s="208">
        <f>SUM(P322:P332)</f>
        <v>0</v>
      </c>
      <c r="Q321" s="207"/>
      <c r="R321" s="208">
        <f>SUM(R322:R332)</f>
        <v>0</v>
      </c>
      <c r="S321" s="207"/>
      <c r="T321" s="209">
        <f>SUM(T322:T332)</f>
        <v>0</v>
      </c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R321" s="210" t="s">
        <v>80</v>
      </c>
      <c r="AT321" s="211" t="s">
        <v>72</v>
      </c>
      <c r="AU321" s="211" t="s">
        <v>80</v>
      </c>
      <c r="AY321" s="210" t="s">
        <v>185</v>
      </c>
      <c r="BK321" s="212">
        <f>SUM(BK322:BK332)</f>
        <v>0</v>
      </c>
    </row>
    <row r="322" s="2" customFormat="1" ht="21.75" customHeight="1">
      <c r="A322" s="41"/>
      <c r="B322" s="42"/>
      <c r="C322" s="215" t="s">
        <v>790</v>
      </c>
      <c r="D322" s="215" t="s">
        <v>188</v>
      </c>
      <c r="E322" s="216" t="s">
        <v>268</v>
      </c>
      <c r="F322" s="217" t="s">
        <v>269</v>
      </c>
      <c r="G322" s="218" t="s">
        <v>249</v>
      </c>
      <c r="H322" s="219">
        <v>9.0470000000000006</v>
      </c>
      <c r="I322" s="220"/>
      <c r="J322" s="221">
        <f>ROUND(I322*H322,2)</f>
        <v>0</v>
      </c>
      <c r="K322" s="217" t="s">
        <v>192</v>
      </c>
      <c r="L322" s="47"/>
      <c r="M322" s="222" t="s">
        <v>19</v>
      </c>
      <c r="N322" s="223" t="s">
        <v>44</v>
      </c>
      <c r="O322" s="87"/>
      <c r="P322" s="224">
        <f>O322*H322</f>
        <v>0</v>
      </c>
      <c r="Q322" s="224">
        <v>0</v>
      </c>
      <c r="R322" s="224">
        <f>Q322*H322</f>
        <v>0</v>
      </c>
      <c r="S322" s="224">
        <v>0</v>
      </c>
      <c r="T322" s="225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226" t="s">
        <v>193</v>
      </c>
      <c r="AT322" s="226" t="s">
        <v>188</v>
      </c>
      <c r="AU322" s="226" t="s">
        <v>82</v>
      </c>
      <c r="AY322" s="20" t="s">
        <v>185</v>
      </c>
      <c r="BE322" s="227">
        <f>IF(N322="základní",J322,0)</f>
        <v>0</v>
      </c>
      <c r="BF322" s="227">
        <f>IF(N322="snížená",J322,0)</f>
        <v>0</v>
      </c>
      <c r="BG322" s="227">
        <f>IF(N322="zákl. přenesená",J322,0)</f>
        <v>0</v>
      </c>
      <c r="BH322" s="227">
        <f>IF(N322="sníž. přenesená",J322,0)</f>
        <v>0</v>
      </c>
      <c r="BI322" s="227">
        <f>IF(N322="nulová",J322,0)</f>
        <v>0</v>
      </c>
      <c r="BJ322" s="20" t="s">
        <v>80</v>
      </c>
      <c r="BK322" s="227">
        <f>ROUND(I322*H322,2)</f>
        <v>0</v>
      </c>
      <c r="BL322" s="20" t="s">
        <v>193</v>
      </c>
      <c r="BM322" s="226" t="s">
        <v>4122</v>
      </c>
    </row>
    <row r="323" s="2" customFormat="1">
      <c r="A323" s="41"/>
      <c r="B323" s="42"/>
      <c r="C323" s="43"/>
      <c r="D323" s="228" t="s">
        <v>195</v>
      </c>
      <c r="E323" s="43"/>
      <c r="F323" s="229" t="s">
        <v>271</v>
      </c>
      <c r="G323" s="43"/>
      <c r="H323" s="43"/>
      <c r="I323" s="230"/>
      <c r="J323" s="43"/>
      <c r="K323" s="43"/>
      <c r="L323" s="47"/>
      <c r="M323" s="231"/>
      <c r="N323" s="232"/>
      <c r="O323" s="87"/>
      <c r="P323" s="87"/>
      <c r="Q323" s="87"/>
      <c r="R323" s="87"/>
      <c r="S323" s="87"/>
      <c r="T323" s="88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0" t="s">
        <v>195</v>
      </c>
      <c r="AU323" s="20" t="s">
        <v>82</v>
      </c>
    </row>
    <row r="324" s="2" customFormat="1">
      <c r="A324" s="41"/>
      <c r="B324" s="42"/>
      <c r="C324" s="43"/>
      <c r="D324" s="233" t="s">
        <v>197</v>
      </c>
      <c r="E324" s="43"/>
      <c r="F324" s="234" t="s">
        <v>272</v>
      </c>
      <c r="G324" s="43"/>
      <c r="H324" s="43"/>
      <c r="I324" s="230"/>
      <c r="J324" s="43"/>
      <c r="K324" s="43"/>
      <c r="L324" s="47"/>
      <c r="M324" s="231"/>
      <c r="N324" s="232"/>
      <c r="O324" s="87"/>
      <c r="P324" s="87"/>
      <c r="Q324" s="87"/>
      <c r="R324" s="87"/>
      <c r="S324" s="87"/>
      <c r="T324" s="88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T324" s="20" t="s">
        <v>197</v>
      </c>
      <c r="AU324" s="20" t="s">
        <v>82</v>
      </c>
    </row>
    <row r="325" s="2" customFormat="1" ht="16.5" customHeight="1">
      <c r="A325" s="41"/>
      <c r="B325" s="42"/>
      <c r="C325" s="215" t="s">
        <v>795</v>
      </c>
      <c r="D325" s="215" t="s">
        <v>188</v>
      </c>
      <c r="E325" s="216" t="s">
        <v>4123</v>
      </c>
      <c r="F325" s="217" t="s">
        <v>4124</v>
      </c>
      <c r="G325" s="218" t="s">
        <v>249</v>
      </c>
      <c r="H325" s="219">
        <v>9.0470000000000006</v>
      </c>
      <c r="I325" s="220"/>
      <c r="J325" s="221">
        <f>ROUND(I325*H325,2)</f>
        <v>0</v>
      </c>
      <c r="K325" s="217" t="s">
        <v>192</v>
      </c>
      <c r="L325" s="47"/>
      <c r="M325" s="222" t="s">
        <v>19</v>
      </c>
      <c r="N325" s="223" t="s">
        <v>44</v>
      </c>
      <c r="O325" s="87"/>
      <c r="P325" s="224">
        <f>O325*H325</f>
        <v>0</v>
      </c>
      <c r="Q325" s="224">
        <v>0</v>
      </c>
      <c r="R325" s="224">
        <f>Q325*H325</f>
        <v>0</v>
      </c>
      <c r="S325" s="224">
        <v>0</v>
      </c>
      <c r="T325" s="225">
        <f>S325*H325</f>
        <v>0</v>
      </c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R325" s="226" t="s">
        <v>193</v>
      </c>
      <c r="AT325" s="226" t="s">
        <v>188</v>
      </c>
      <c r="AU325" s="226" t="s">
        <v>82</v>
      </c>
      <c r="AY325" s="20" t="s">
        <v>185</v>
      </c>
      <c r="BE325" s="227">
        <f>IF(N325="základní",J325,0)</f>
        <v>0</v>
      </c>
      <c r="BF325" s="227">
        <f>IF(N325="snížená",J325,0)</f>
        <v>0</v>
      </c>
      <c r="BG325" s="227">
        <f>IF(N325="zákl. přenesená",J325,0)</f>
        <v>0</v>
      </c>
      <c r="BH325" s="227">
        <f>IF(N325="sníž. přenesená",J325,0)</f>
        <v>0</v>
      </c>
      <c r="BI325" s="227">
        <f>IF(N325="nulová",J325,0)</f>
        <v>0</v>
      </c>
      <c r="BJ325" s="20" t="s">
        <v>80</v>
      </c>
      <c r="BK325" s="227">
        <f>ROUND(I325*H325,2)</f>
        <v>0</v>
      </c>
      <c r="BL325" s="20" t="s">
        <v>193</v>
      </c>
      <c r="BM325" s="226" t="s">
        <v>4125</v>
      </c>
    </row>
    <row r="326" s="2" customFormat="1">
      <c r="A326" s="41"/>
      <c r="B326" s="42"/>
      <c r="C326" s="43"/>
      <c r="D326" s="228" t="s">
        <v>195</v>
      </c>
      <c r="E326" s="43"/>
      <c r="F326" s="229" t="s">
        <v>4126</v>
      </c>
      <c r="G326" s="43"/>
      <c r="H326" s="43"/>
      <c r="I326" s="230"/>
      <c r="J326" s="43"/>
      <c r="K326" s="43"/>
      <c r="L326" s="47"/>
      <c r="M326" s="231"/>
      <c r="N326" s="232"/>
      <c r="O326" s="87"/>
      <c r="P326" s="87"/>
      <c r="Q326" s="87"/>
      <c r="R326" s="87"/>
      <c r="S326" s="87"/>
      <c r="T326" s="88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T326" s="20" t="s">
        <v>195</v>
      </c>
      <c r="AU326" s="20" t="s">
        <v>82</v>
      </c>
    </row>
    <row r="327" s="2" customFormat="1">
      <c r="A327" s="41"/>
      <c r="B327" s="42"/>
      <c r="C327" s="43"/>
      <c r="D327" s="233" t="s">
        <v>197</v>
      </c>
      <c r="E327" s="43"/>
      <c r="F327" s="234" t="s">
        <v>4127</v>
      </c>
      <c r="G327" s="43"/>
      <c r="H327" s="43"/>
      <c r="I327" s="230"/>
      <c r="J327" s="43"/>
      <c r="K327" s="43"/>
      <c r="L327" s="47"/>
      <c r="M327" s="231"/>
      <c r="N327" s="232"/>
      <c r="O327" s="87"/>
      <c r="P327" s="87"/>
      <c r="Q327" s="87"/>
      <c r="R327" s="87"/>
      <c r="S327" s="87"/>
      <c r="T327" s="88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T327" s="20" t="s">
        <v>197</v>
      </c>
      <c r="AU327" s="20" t="s">
        <v>82</v>
      </c>
    </row>
    <row r="328" s="2" customFormat="1" ht="16.5" customHeight="1">
      <c r="A328" s="41"/>
      <c r="B328" s="42"/>
      <c r="C328" s="215" t="s">
        <v>802</v>
      </c>
      <c r="D328" s="215" t="s">
        <v>188</v>
      </c>
      <c r="E328" s="216" t="s">
        <v>4128</v>
      </c>
      <c r="F328" s="217" t="s">
        <v>4129</v>
      </c>
      <c r="G328" s="218" t="s">
        <v>249</v>
      </c>
      <c r="H328" s="219">
        <v>90.469999999999999</v>
      </c>
      <c r="I328" s="220"/>
      <c r="J328" s="221">
        <f>ROUND(I328*H328,2)</f>
        <v>0</v>
      </c>
      <c r="K328" s="217" t="s">
        <v>192</v>
      </c>
      <c r="L328" s="47"/>
      <c r="M328" s="222" t="s">
        <v>19</v>
      </c>
      <c r="N328" s="223" t="s">
        <v>44</v>
      </c>
      <c r="O328" s="87"/>
      <c r="P328" s="224">
        <f>O328*H328</f>
        <v>0</v>
      </c>
      <c r="Q328" s="224">
        <v>0</v>
      </c>
      <c r="R328" s="224">
        <f>Q328*H328</f>
        <v>0</v>
      </c>
      <c r="S328" s="224">
        <v>0</v>
      </c>
      <c r="T328" s="225">
        <f>S328*H328</f>
        <v>0</v>
      </c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R328" s="226" t="s">
        <v>193</v>
      </c>
      <c r="AT328" s="226" t="s">
        <v>188</v>
      </c>
      <c r="AU328" s="226" t="s">
        <v>82</v>
      </c>
      <c r="AY328" s="20" t="s">
        <v>185</v>
      </c>
      <c r="BE328" s="227">
        <f>IF(N328="základní",J328,0)</f>
        <v>0</v>
      </c>
      <c r="BF328" s="227">
        <f>IF(N328="snížená",J328,0)</f>
        <v>0</v>
      </c>
      <c r="BG328" s="227">
        <f>IF(N328="zákl. přenesená",J328,0)</f>
        <v>0</v>
      </c>
      <c r="BH328" s="227">
        <f>IF(N328="sníž. přenesená",J328,0)</f>
        <v>0</v>
      </c>
      <c r="BI328" s="227">
        <f>IF(N328="nulová",J328,0)</f>
        <v>0</v>
      </c>
      <c r="BJ328" s="20" t="s">
        <v>80</v>
      </c>
      <c r="BK328" s="227">
        <f>ROUND(I328*H328,2)</f>
        <v>0</v>
      </c>
      <c r="BL328" s="20" t="s">
        <v>193</v>
      </c>
      <c r="BM328" s="226" t="s">
        <v>4130</v>
      </c>
    </row>
    <row r="329" s="2" customFormat="1">
      <c r="A329" s="41"/>
      <c r="B329" s="42"/>
      <c r="C329" s="43"/>
      <c r="D329" s="228" t="s">
        <v>195</v>
      </c>
      <c r="E329" s="43"/>
      <c r="F329" s="229" t="s">
        <v>4131</v>
      </c>
      <c r="G329" s="43"/>
      <c r="H329" s="43"/>
      <c r="I329" s="230"/>
      <c r="J329" s="43"/>
      <c r="K329" s="43"/>
      <c r="L329" s="47"/>
      <c r="M329" s="231"/>
      <c r="N329" s="232"/>
      <c r="O329" s="87"/>
      <c r="P329" s="87"/>
      <c r="Q329" s="87"/>
      <c r="R329" s="87"/>
      <c r="S329" s="87"/>
      <c r="T329" s="88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T329" s="20" t="s">
        <v>195</v>
      </c>
      <c r="AU329" s="20" t="s">
        <v>82</v>
      </c>
    </row>
    <row r="330" s="2" customFormat="1">
      <c r="A330" s="41"/>
      <c r="B330" s="42"/>
      <c r="C330" s="43"/>
      <c r="D330" s="233" t="s">
        <v>197</v>
      </c>
      <c r="E330" s="43"/>
      <c r="F330" s="234" t="s">
        <v>4132</v>
      </c>
      <c r="G330" s="43"/>
      <c r="H330" s="43"/>
      <c r="I330" s="230"/>
      <c r="J330" s="43"/>
      <c r="K330" s="43"/>
      <c r="L330" s="47"/>
      <c r="M330" s="231"/>
      <c r="N330" s="232"/>
      <c r="O330" s="87"/>
      <c r="P330" s="87"/>
      <c r="Q330" s="87"/>
      <c r="R330" s="87"/>
      <c r="S330" s="87"/>
      <c r="T330" s="88"/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T330" s="20" t="s">
        <v>197</v>
      </c>
      <c r="AU330" s="20" t="s">
        <v>82</v>
      </c>
    </row>
    <row r="331" s="2" customFormat="1">
      <c r="A331" s="41"/>
      <c r="B331" s="42"/>
      <c r="C331" s="43"/>
      <c r="D331" s="228" t="s">
        <v>264</v>
      </c>
      <c r="E331" s="43"/>
      <c r="F331" s="267" t="s">
        <v>4133</v>
      </c>
      <c r="G331" s="43"/>
      <c r="H331" s="43"/>
      <c r="I331" s="230"/>
      <c r="J331" s="43"/>
      <c r="K331" s="43"/>
      <c r="L331" s="47"/>
      <c r="M331" s="231"/>
      <c r="N331" s="232"/>
      <c r="O331" s="87"/>
      <c r="P331" s="87"/>
      <c r="Q331" s="87"/>
      <c r="R331" s="87"/>
      <c r="S331" s="87"/>
      <c r="T331" s="88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T331" s="20" t="s">
        <v>264</v>
      </c>
      <c r="AU331" s="20" t="s">
        <v>82</v>
      </c>
    </row>
    <row r="332" s="14" customFormat="1">
      <c r="A332" s="14"/>
      <c r="B332" s="245"/>
      <c r="C332" s="246"/>
      <c r="D332" s="228" t="s">
        <v>199</v>
      </c>
      <c r="E332" s="246"/>
      <c r="F332" s="248" t="s">
        <v>4134</v>
      </c>
      <c r="G332" s="246"/>
      <c r="H332" s="249">
        <v>90.469999999999999</v>
      </c>
      <c r="I332" s="250"/>
      <c r="J332" s="246"/>
      <c r="K332" s="246"/>
      <c r="L332" s="251"/>
      <c r="M332" s="252"/>
      <c r="N332" s="253"/>
      <c r="O332" s="253"/>
      <c r="P332" s="253"/>
      <c r="Q332" s="253"/>
      <c r="R332" s="253"/>
      <c r="S332" s="253"/>
      <c r="T332" s="25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55" t="s">
        <v>199</v>
      </c>
      <c r="AU332" s="255" t="s">
        <v>82</v>
      </c>
      <c r="AV332" s="14" t="s">
        <v>82</v>
      </c>
      <c r="AW332" s="14" t="s">
        <v>4</v>
      </c>
      <c r="AX332" s="14" t="s">
        <v>80</v>
      </c>
      <c r="AY332" s="255" t="s">
        <v>185</v>
      </c>
    </row>
    <row r="333" s="12" customFormat="1" ht="22.8" customHeight="1">
      <c r="A333" s="12"/>
      <c r="B333" s="199"/>
      <c r="C333" s="200"/>
      <c r="D333" s="201" t="s">
        <v>72</v>
      </c>
      <c r="E333" s="213" t="s">
        <v>634</v>
      </c>
      <c r="F333" s="213" t="s">
        <v>635</v>
      </c>
      <c r="G333" s="200"/>
      <c r="H333" s="200"/>
      <c r="I333" s="203"/>
      <c r="J333" s="214">
        <f>BK333</f>
        <v>0</v>
      </c>
      <c r="K333" s="200"/>
      <c r="L333" s="205"/>
      <c r="M333" s="206"/>
      <c r="N333" s="207"/>
      <c r="O333" s="207"/>
      <c r="P333" s="208">
        <f>SUM(P334:P336)</f>
        <v>0</v>
      </c>
      <c r="Q333" s="207"/>
      <c r="R333" s="208">
        <f>SUM(R334:R336)</f>
        <v>0</v>
      </c>
      <c r="S333" s="207"/>
      <c r="T333" s="209">
        <f>SUM(T334:T336)</f>
        <v>0</v>
      </c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R333" s="210" t="s">
        <v>80</v>
      </c>
      <c r="AT333" s="211" t="s">
        <v>72</v>
      </c>
      <c r="AU333" s="211" t="s">
        <v>80</v>
      </c>
      <c r="AY333" s="210" t="s">
        <v>185</v>
      </c>
      <c r="BK333" s="212">
        <f>SUM(BK334:BK336)</f>
        <v>0</v>
      </c>
    </row>
    <row r="334" s="2" customFormat="1" ht="16.5" customHeight="1">
      <c r="A334" s="41"/>
      <c r="B334" s="42"/>
      <c r="C334" s="215" t="s">
        <v>807</v>
      </c>
      <c r="D334" s="215" t="s">
        <v>188</v>
      </c>
      <c r="E334" s="216" t="s">
        <v>4135</v>
      </c>
      <c r="F334" s="217" t="s">
        <v>4136</v>
      </c>
      <c r="G334" s="218" t="s">
        <v>249</v>
      </c>
      <c r="H334" s="219">
        <v>728.02200000000005</v>
      </c>
      <c r="I334" s="220"/>
      <c r="J334" s="221">
        <f>ROUND(I334*H334,2)</f>
        <v>0</v>
      </c>
      <c r="K334" s="217" t="s">
        <v>192</v>
      </c>
      <c r="L334" s="47"/>
      <c r="M334" s="222" t="s">
        <v>19</v>
      </c>
      <c r="N334" s="223" t="s">
        <v>44</v>
      </c>
      <c r="O334" s="87"/>
      <c r="P334" s="224">
        <f>O334*H334</f>
        <v>0</v>
      </c>
      <c r="Q334" s="224">
        <v>0</v>
      </c>
      <c r="R334" s="224">
        <f>Q334*H334</f>
        <v>0</v>
      </c>
      <c r="S334" s="224">
        <v>0</v>
      </c>
      <c r="T334" s="225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226" t="s">
        <v>193</v>
      </c>
      <c r="AT334" s="226" t="s">
        <v>188</v>
      </c>
      <c r="AU334" s="226" t="s">
        <v>82</v>
      </c>
      <c r="AY334" s="20" t="s">
        <v>185</v>
      </c>
      <c r="BE334" s="227">
        <f>IF(N334="základní",J334,0)</f>
        <v>0</v>
      </c>
      <c r="BF334" s="227">
        <f>IF(N334="snížená",J334,0)</f>
        <v>0</v>
      </c>
      <c r="BG334" s="227">
        <f>IF(N334="zákl. přenesená",J334,0)</f>
        <v>0</v>
      </c>
      <c r="BH334" s="227">
        <f>IF(N334="sníž. přenesená",J334,0)</f>
        <v>0</v>
      </c>
      <c r="BI334" s="227">
        <f>IF(N334="nulová",J334,0)</f>
        <v>0</v>
      </c>
      <c r="BJ334" s="20" t="s">
        <v>80</v>
      </c>
      <c r="BK334" s="227">
        <f>ROUND(I334*H334,2)</f>
        <v>0</v>
      </c>
      <c r="BL334" s="20" t="s">
        <v>193</v>
      </c>
      <c r="BM334" s="226" t="s">
        <v>4137</v>
      </c>
    </row>
    <row r="335" s="2" customFormat="1">
      <c r="A335" s="41"/>
      <c r="B335" s="42"/>
      <c r="C335" s="43"/>
      <c r="D335" s="228" t="s">
        <v>195</v>
      </c>
      <c r="E335" s="43"/>
      <c r="F335" s="229" t="s">
        <v>4138</v>
      </c>
      <c r="G335" s="43"/>
      <c r="H335" s="43"/>
      <c r="I335" s="230"/>
      <c r="J335" s="43"/>
      <c r="K335" s="43"/>
      <c r="L335" s="47"/>
      <c r="M335" s="231"/>
      <c r="N335" s="232"/>
      <c r="O335" s="87"/>
      <c r="P335" s="87"/>
      <c r="Q335" s="87"/>
      <c r="R335" s="87"/>
      <c r="S335" s="87"/>
      <c r="T335" s="88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T335" s="20" t="s">
        <v>195</v>
      </c>
      <c r="AU335" s="20" t="s">
        <v>82</v>
      </c>
    </row>
    <row r="336" s="2" customFormat="1">
      <c r="A336" s="41"/>
      <c r="B336" s="42"/>
      <c r="C336" s="43"/>
      <c r="D336" s="233" t="s">
        <v>197</v>
      </c>
      <c r="E336" s="43"/>
      <c r="F336" s="234" t="s">
        <v>4139</v>
      </c>
      <c r="G336" s="43"/>
      <c r="H336" s="43"/>
      <c r="I336" s="230"/>
      <c r="J336" s="43"/>
      <c r="K336" s="43"/>
      <c r="L336" s="47"/>
      <c r="M336" s="231"/>
      <c r="N336" s="232"/>
      <c r="O336" s="87"/>
      <c r="P336" s="87"/>
      <c r="Q336" s="87"/>
      <c r="R336" s="87"/>
      <c r="S336" s="87"/>
      <c r="T336" s="88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T336" s="20" t="s">
        <v>197</v>
      </c>
      <c r="AU336" s="20" t="s">
        <v>82</v>
      </c>
    </row>
    <row r="337" s="12" customFormat="1" ht="25.92" customHeight="1">
      <c r="A337" s="12"/>
      <c r="B337" s="199"/>
      <c r="C337" s="200"/>
      <c r="D337" s="201" t="s">
        <v>72</v>
      </c>
      <c r="E337" s="202" t="s">
        <v>273</v>
      </c>
      <c r="F337" s="202" t="s">
        <v>274</v>
      </c>
      <c r="G337" s="200"/>
      <c r="H337" s="200"/>
      <c r="I337" s="203"/>
      <c r="J337" s="204">
        <f>BK337</f>
        <v>0</v>
      </c>
      <c r="K337" s="200"/>
      <c r="L337" s="205"/>
      <c r="M337" s="206"/>
      <c r="N337" s="207"/>
      <c r="O337" s="207"/>
      <c r="P337" s="208">
        <f>P338</f>
        <v>0</v>
      </c>
      <c r="Q337" s="207"/>
      <c r="R337" s="208">
        <f>R338</f>
        <v>0.022329789999999999</v>
      </c>
      <c r="S337" s="207"/>
      <c r="T337" s="209">
        <f>T338</f>
        <v>0</v>
      </c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R337" s="210" t="s">
        <v>82</v>
      </c>
      <c r="AT337" s="211" t="s">
        <v>72</v>
      </c>
      <c r="AU337" s="211" t="s">
        <v>73</v>
      </c>
      <c r="AY337" s="210" t="s">
        <v>185</v>
      </c>
      <c r="BK337" s="212">
        <f>BK338</f>
        <v>0</v>
      </c>
    </row>
    <row r="338" s="12" customFormat="1" ht="22.8" customHeight="1">
      <c r="A338" s="12"/>
      <c r="B338" s="199"/>
      <c r="C338" s="200"/>
      <c r="D338" s="201" t="s">
        <v>72</v>
      </c>
      <c r="E338" s="213" t="s">
        <v>4140</v>
      </c>
      <c r="F338" s="213" t="s">
        <v>4141</v>
      </c>
      <c r="G338" s="200"/>
      <c r="H338" s="200"/>
      <c r="I338" s="203"/>
      <c r="J338" s="214">
        <f>BK338</f>
        <v>0</v>
      </c>
      <c r="K338" s="200"/>
      <c r="L338" s="205"/>
      <c r="M338" s="206"/>
      <c r="N338" s="207"/>
      <c r="O338" s="207"/>
      <c r="P338" s="208">
        <f>SUM(P339:P355)</f>
        <v>0</v>
      </c>
      <c r="Q338" s="207"/>
      <c r="R338" s="208">
        <f>SUM(R339:R355)</f>
        <v>0.022329789999999999</v>
      </c>
      <c r="S338" s="207"/>
      <c r="T338" s="209">
        <f>SUM(T339:T355)</f>
        <v>0</v>
      </c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R338" s="210" t="s">
        <v>82</v>
      </c>
      <c r="AT338" s="211" t="s">
        <v>72</v>
      </c>
      <c r="AU338" s="211" t="s">
        <v>80</v>
      </c>
      <c r="AY338" s="210" t="s">
        <v>185</v>
      </c>
      <c r="BK338" s="212">
        <f>SUM(BK339:BK355)</f>
        <v>0</v>
      </c>
    </row>
    <row r="339" s="2" customFormat="1" ht="16.5" customHeight="1">
      <c r="A339" s="41"/>
      <c r="B339" s="42"/>
      <c r="C339" s="215" t="s">
        <v>821</v>
      </c>
      <c r="D339" s="215" t="s">
        <v>188</v>
      </c>
      <c r="E339" s="216" t="s">
        <v>4142</v>
      </c>
      <c r="F339" s="217" t="s">
        <v>4143</v>
      </c>
      <c r="G339" s="218" t="s">
        <v>191</v>
      </c>
      <c r="H339" s="219">
        <v>45.570999999999998</v>
      </c>
      <c r="I339" s="220"/>
      <c r="J339" s="221">
        <f>ROUND(I339*H339,2)</f>
        <v>0</v>
      </c>
      <c r="K339" s="217" t="s">
        <v>192</v>
      </c>
      <c r="L339" s="47"/>
      <c r="M339" s="222" t="s">
        <v>19</v>
      </c>
      <c r="N339" s="223" t="s">
        <v>44</v>
      </c>
      <c r="O339" s="87"/>
      <c r="P339" s="224">
        <f>O339*H339</f>
        <v>0</v>
      </c>
      <c r="Q339" s="224">
        <v>8.0000000000000007E-05</v>
      </c>
      <c r="R339" s="224">
        <f>Q339*H339</f>
        <v>0.0036456800000000001</v>
      </c>
      <c r="S339" s="224">
        <v>0</v>
      </c>
      <c r="T339" s="225">
        <f>S339*H339</f>
        <v>0</v>
      </c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R339" s="226" t="s">
        <v>280</v>
      </c>
      <c r="AT339" s="226" t="s">
        <v>188</v>
      </c>
      <c r="AU339" s="226" t="s">
        <v>82</v>
      </c>
      <c r="AY339" s="20" t="s">
        <v>185</v>
      </c>
      <c r="BE339" s="227">
        <f>IF(N339="základní",J339,0)</f>
        <v>0</v>
      </c>
      <c r="BF339" s="227">
        <f>IF(N339="snížená",J339,0)</f>
        <v>0</v>
      </c>
      <c r="BG339" s="227">
        <f>IF(N339="zákl. přenesená",J339,0)</f>
        <v>0</v>
      </c>
      <c r="BH339" s="227">
        <f>IF(N339="sníž. přenesená",J339,0)</f>
        <v>0</v>
      </c>
      <c r="BI339" s="227">
        <f>IF(N339="nulová",J339,0)</f>
        <v>0</v>
      </c>
      <c r="BJ339" s="20" t="s">
        <v>80</v>
      </c>
      <c r="BK339" s="227">
        <f>ROUND(I339*H339,2)</f>
        <v>0</v>
      </c>
      <c r="BL339" s="20" t="s">
        <v>280</v>
      </c>
      <c r="BM339" s="226" t="s">
        <v>4144</v>
      </c>
    </row>
    <row r="340" s="2" customFormat="1">
      <c r="A340" s="41"/>
      <c r="B340" s="42"/>
      <c r="C340" s="43"/>
      <c r="D340" s="228" t="s">
        <v>195</v>
      </c>
      <c r="E340" s="43"/>
      <c r="F340" s="229" t="s">
        <v>4145</v>
      </c>
      <c r="G340" s="43"/>
      <c r="H340" s="43"/>
      <c r="I340" s="230"/>
      <c r="J340" s="43"/>
      <c r="K340" s="43"/>
      <c r="L340" s="47"/>
      <c r="M340" s="231"/>
      <c r="N340" s="232"/>
      <c r="O340" s="87"/>
      <c r="P340" s="87"/>
      <c r="Q340" s="87"/>
      <c r="R340" s="87"/>
      <c r="S340" s="87"/>
      <c r="T340" s="88"/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T340" s="20" t="s">
        <v>195</v>
      </c>
      <c r="AU340" s="20" t="s">
        <v>82</v>
      </c>
    </row>
    <row r="341" s="2" customFormat="1">
      <c r="A341" s="41"/>
      <c r="B341" s="42"/>
      <c r="C341" s="43"/>
      <c r="D341" s="233" t="s">
        <v>197</v>
      </c>
      <c r="E341" s="43"/>
      <c r="F341" s="234" t="s">
        <v>4146</v>
      </c>
      <c r="G341" s="43"/>
      <c r="H341" s="43"/>
      <c r="I341" s="230"/>
      <c r="J341" s="43"/>
      <c r="K341" s="43"/>
      <c r="L341" s="47"/>
      <c r="M341" s="231"/>
      <c r="N341" s="232"/>
      <c r="O341" s="87"/>
      <c r="P341" s="87"/>
      <c r="Q341" s="87"/>
      <c r="R341" s="87"/>
      <c r="S341" s="87"/>
      <c r="T341" s="88"/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T341" s="20" t="s">
        <v>197</v>
      </c>
      <c r="AU341" s="20" t="s">
        <v>82</v>
      </c>
    </row>
    <row r="342" s="13" customFormat="1">
      <c r="A342" s="13"/>
      <c r="B342" s="235"/>
      <c r="C342" s="236"/>
      <c r="D342" s="228" t="s">
        <v>199</v>
      </c>
      <c r="E342" s="237" t="s">
        <v>19</v>
      </c>
      <c r="F342" s="238" t="s">
        <v>4147</v>
      </c>
      <c r="G342" s="236"/>
      <c r="H342" s="237" t="s">
        <v>19</v>
      </c>
      <c r="I342" s="239"/>
      <c r="J342" s="236"/>
      <c r="K342" s="236"/>
      <c r="L342" s="240"/>
      <c r="M342" s="241"/>
      <c r="N342" s="242"/>
      <c r="O342" s="242"/>
      <c r="P342" s="242"/>
      <c r="Q342" s="242"/>
      <c r="R342" s="242"/>
      <c r="S342" s="242"/>
      <c r="T342" s="24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4" t="s">
        <v>199</v>
      </c>
      <c r="AU342" s="244" t="s">
        <v>82</v>
      </c>
      <c r="AV342" s="13" t="s">
        <v>80</v>
      </c>
      <c r="AW342" s="13" t="s">
        <v>34</v>
      </c>
      <c r="AX342" s="13" t="s">
        <v>73</v>
      </c>
      <c r="AY342" s="244" t="s">
        <v>185</v>
      </c>
    </row>
    <row r="343" s="14" customFormat="1">
      <c r="A343" s="14"/>
      <c r="B343" s="245"/>
      <c r="C343" s="246"/>
      <c r="D343" s="228" t="s">
        <v>199</v>
      </c>
      <c r="E343" s="247" t="s">
        <v>19</v>
      </c>
      <c r="F343" s="248" t="s">
        <v>4148</v>
      </c>
      <c r="G343" s="246"/>
      <c r="H343" s="249">
        <v>44.131</v>
      </c>
      <c r="I343" s="250"/>
      <c r="J343" s="246"/>
      <c r="K343" s="246"/>
      <c r="L343" s="251"/>
      <c r="M343" s="252"/>
      <c r="N343" s="253"/>
      <c r="O343" s="253"/>
      <c r="P343" s="253"/>
      <c r="Q343" s="253"/>
      <c r="R343" s="253"/>
      <c r="S343" s="253"/>
      <c r="T343" s="25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55" t="s">
        <v>199</v>
      </c>
      <c r="AU343" s="255" t="s">
        <v>82</v>
      </c>
      <c r="AV343" s="14" t="s">
        <v>82</v>
      </c>
      <c r="AW343" s="14" t="s">
        <v>34</v>
      </c>
      <c r="AX343" s="14" t="s">
        <v>73</v>
      </c>
      <c r="AY343" s="255" t="s">
        <v>185</v>
      </c>
    </row>
    <row r="344" s="13" customFormat="1">
      <c r="A344" s="13"/>
      <c r="B344" s="235"/>
      <c r="C344" s="236"/>
      <c r="D344" s="228" t="s">
        <v>199</v>
      </c>
      <c r="E344" s="237" t="s">
        <v>19</v>
      </c>
      <c r="F344" s="238" t="s">
        <v>4149</v>
      </c>
      <c r="G344" s="236"/>
      <c r="H344" s="237" t="s">
        <v>19</v>
      </c>
      <c r="I344" s="239"/>
      <c r="J344" s="236"/>
      <c r="K344" s="236"/>
      <c r="L344" s="240"/>
      <c r="M344" s="241"/>
      <c r="N344" s="242"/>
      <c r="O344" s="242"/>
      <c r="P344" s="242"/>
      <c r="Q344" s="242"/>
      <c r="R344" s="242"/>
      <c r="S344" s="242"/>
      <c r="T344" s="24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44" t="s">
        <v>199</v>
      </c>
      <c r="AU344" s="244" t="s">
        <v>82</v>
      </c>
      <c r="AV344" s="13" t="s">
        <v>80</v>
      </c>
      <c r="AW344" s="13" t="s">
        <v>34</v>
      </c>
      <c r="AX344" s="13" t="s">
        <v>73</v>
      </c>
      <c r="AY344" s="244" t="s">
        <v>185</v>
      </c>
    </row>
    <row r="345" s="14" customFormat="1">
      <c r="A345" s="14"/>
      <c r="B345" s="245"/>
      <c r="C345" s="246"/>
      <c r="D345" s="228" t="s">
        <v>199</v>
      </c>
      <c r="E345" s="247" t="s">
        <v>19</v>
      </c>
      <c r="F345" s="248" t="s">
        <v>4150</v>
      </c>
      <c r="G345" s="246"/>
      <c r="H345" s="249">
        <v>1.44</v>
      </c>
      <c r="I345" s="250"/>
      <c r="J345" s="246"/>
      <c r="K345" s="246"/>
      <c r="L345" s="251"/>
      <c r="M345" s="252"/>
      <c r="N345" s="253"/>
      <c r="O345" s="253"/>
      <c r="P345" s="253"/>
      <c r="Q345" s="253"/>
      <c r="R345" s="253"/>
      <c r="S345" s="253"/>
      <c r="T345" s="25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55" t="s">
        <v>199</v>
      </c>
      <c r="AU345" s="255" t="s">
        <v>82</v>
      </c>
      <c r="AV345" s="14" t="s">
        <v>82</v>
      </c>
      <c r="AW345" s="14" t="s">
        <v>34</v>
      </c>
      <c r="AX345" s="14" t="s">
        <v>73</v>
      </c>
      <c r="AY345" s="255" t="s">
        <v>185</v>
      </c>
    </row>
    <row r="346" s="15" customFormat="1">
      <c r="A346" s="15"/>
      <c r="B346" s="256"/>
      <c r="C346" s="257"/>
      <c r="D346" s="228" t="s">
        <v>199</v>
      </c>
      <c r="E346" s="258" t="s">
        <v>19</v>
      </c>
      <c r="F346" s="259" t="s">
        <v>202</v>
      </c>
      <c r="G346" s="257"/>
      <c r="H346" s="260">
        <v>45.570999999999998</v>
      </c>
      <c r="I346" s="261"/>
      <c r="J346" s="257"/>
      <c r="K346" s="257"/>
      <c r="L346" s="262"/>
      <c r="M346" s="263"/>
      <c r="N346" s="264"/>
      <c r="O346" s="264"/>
      <c r="P346" s="264"/>
      <c r="Q346" s="264"/>
      <c r="R346" s="264"/>
      <c r="S346" s="264"/>
      <c r="T346" s="26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T346" s="266" t="s">
        <v>199</v>
      </c>
      <c r="AU346" s="266" t="s">
        <v>82</v>
      </c>
      <c r="AV346" s="15" t="s">
        <v>193</v>
      </c>
      <c r="AW346" s="15" t="s">
        <v>34</v>
      </c>
      <c r="AX346" s="15" t="s">
        <v>80</v>
      </c>
      <c r="AY346" s="266" t="s">
        <v>185</v>
      </c>
    </row>
    <row r="347" s="2" customFormat="1" ht="16.5" customHeight="1">
      <c r="A347" s="41"/>
      <c r="B347" s="42"/>
      <c r="C347" s="215" t="s">
        <v>825</v>
      </c>
      <c r="D347" s="215" t="s">
        <v>188</v>
      </c>
      <c r="E347" s="216" t="s">
        <v>4151</v>
      </c>
      <c r="F347" s="217" t="s">
        <v>4152</v>
      </c>
      <c r="G347" s="218" t="s">
        <v>191</v>
      </c>
      <c r="H347" s="219">
        <v>45.570999999999998</v>
      </c>
      <c r="I347" s="220"/>
      <c r="J347" s="221">
        <f>ROUND(I347*H347,2)</f>
        <v>0</v>
      </c>
      <c r="K347" s="217" t="s">
        <v>192</v>
      </c>
      <c r="L347" s="47"/>
      <c r="M347" s="222" t="s">
        <v>19</v>
      </c>
      <c r="N347" s="223" t="s">
        <v>44</v>
      </c>
      <c r="O347" s="87"/>
      <c r="P347" s="224">
        <f>O347*H347</f>
        <v>0</v>
      </c>
      <c r="Q347" s="224">
        <v>0.00017000000000000001</v>
      </c>
      <c r="R347" s="224">
        <f>Q347*H347</f>
        <v>0.00774707</v>
      </c>
      <c r="S347" s="224">
        <v>0</v>
      </c>
      <c r="T347" s="225">
        <f>S347*H347</f>
        <v>0</v>
      </c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R347" s="226" t="s">
        <v>280</v>
      </c>
      <c r="AT347" s="226" t="s">
        <v>188</v>
      </c>
      <c r="AU347" s="226" t="s">
        <v>82</v>
      </c>
      <c r="AY347" s="20" t="s">
        <v>185</v>
      </c>
      <c r="BE347" s="227">
        <f>IF(N347="základní",J347,0)</f>
        <v>0</v>
      </c>
      <c r="BF347" s="227">
        <f>IF(N347="snížená",J347,0)</f>
        <v>0</v>
      </c>
      <c r="BG347" s="227">
        <f>IF(N347="zákl. přenesená",J347,0)</f>
        <v>0</v>
      </c>
      <c r="BH347" s="227">
        <f>IF(N347="sníž. přenesená",J347,0)</f>
        <v>0</v>
      </c>
      <c r="BI347" s="227">
        <f>IF(N347="nulová",J347,0)</f>
        <v>0</v>
      </c>
      <c r="BJ347" s="20" t="s">
        <v>80</v>
      </c>
      <c r="BK347" s="227">
        <f>ROUND(I347*H347,2)</f>
        <v>0</v>
      </c>
      <c r="BL347" s="20" t="s">
        <v>280</v>
      </c>
      <c r="BM347" s="226" t="s">
        <v>4153</v>
      </c>
    </row>
    <row r="348" s="2" customFormat="1">
      <c r="A348" s="41"/>
      <c r="B348" s="42"/>
      <c r="C348" s="43"/>
      <c r="D348" s="228" t="s">
        <v>195</v>
      </c>
      <c r="E348" s="43"/>
      <c r="F348" s="229" t="s">
        <v>4154</v>
      </c>
      <c r="G348" s="43"/>
      <c r="H348" s="43"/>
      <c r="I348" s="230"/>
      <c r="J348" s="43"/>
      <c r="K348" s="43"/>
      <c r="L348" s="47"/>
      <c r="M348" s="231"/>
      <c r="N348" s="232"/>
      <c r="O348" s="87"/>
      <c r="P348" s="87"/>
      <c r="Q348" s="87"/>
      <c r="R348" s="87"/>
      <c r="S348" s="87"/>
      <c r="T348" s="88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T348" s="20" t="s">
        <v>195</v>
      </c>
      <c r="AU348" s="20" t="s">
        <v>82</v>
      </c>
    </row>
    <row r="349" s="2" customFormat="1">
      <c r="A349" s="41"/>
      <c r="B349" s="42"/>
      <c r="C349" s="43"/>
      <c r="D349" s="233" t="s">
        <v>197</v>
      </c>
      <c r="E349" s="43"/>
      <c r="F349" s="234" t="s">
        <v>4155</v>
      </c>
      <c r="G349" s="43"/>
      <c r="H349" s="43"/>
      <c r="I349" s="230"/>
      <c r="J349" s="43"/>
      <c r="K349" s="43"/>
      <c r="L349" s="47"/>
      <c r="M349" s="231"/>
      <c r="N349" s="232"/>
      <c r="O349" s="87"/>
      <c r="P349" s="87"/>
      <c r="Q349" s="87"/>
      <c r="R349" s="87"/>
      <c r="S349" s="87"/>
      <c r="T349" s="88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T349" s="20" t="s">
        <v>197</v>
      </c>
      <c r="AU349" s="20" t="s">
        <v>82</v>
      </c>
    </row>
    <row r="350" s="2" customFormat="1" ht="16.5" customHeight="1">
      <c r="A350" s="41"/>
      <c r="B350" s="42"/>
      <c r="C350" s="215" t="s">
        <v>829</v>
      </c>
      <c r="D350" s="215" t="s">
        <v>188</v>
      </c>
      <c r="E350" s="216" t="s">
        <v>4156</v>
      </c>
      <c r="F350" s="217" t="s">
        <v>4157</v>
      </c>
      <c r="G350" s="218" t="s">
        <v>191</v>
      </c>
      <c r="H350" s="219">
        <v>45.570999999999998</v>
      </c>
      <c r="I350" s="220"/>
      <c r="J350" s="221">
        <f>ROUND(I350*H350,2)</f>
        <v>0</v>
      </c>
      <c r="K350" s="217" t="s">
        <v>192</v>
      </c>
      <c r="L350" s="47"/>
      <c r="M350" s="222" t="s">
        <v>19</v>
      </c>
      <c r="N350" s="223" t="s">
        <v>44</v>
      </c>
      <c r="O350" s="87"/>
      <c r="P350" s="224">
        <f>O350*H350</f>
        <v>0</v>
      </c>
      <c r="Q350" s="224">
        <v>0.00012</v>
      </c>
      <c r="R350" s="224">
        <f>Q350*H350</f>
        <v>0.0054685200000000002</v>
      </c>
      <c r="S350" s="224">
        <v>0</v>
      </c>
      <c r="T350" s="225">
        <f>S350*H350</f>
        <v>0</v>
      </c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R350" s="226" t="s">
        <v>280</v>
      </c>
      <c r="AT350" s="226" t="s">
        <v>188</v>
      </c>
      <c r="AU350" s="226" t="s">
        <v>82</v>
      </c>
      <c r="AY350" s="20" t="s">
        <v>185</v>
      </c>
      <c r="BE350" s="227">
        <f>IF(N350="základní",J350,0)</f>
        <v>0</v>
      </c>
      <c r="BF350" s="227">
        <f>IF(N350="snížená",J350,0)</f>
        <v>0</v>
      </c>
      <c r="BG350" s="227">
        <f>IF(N350="zákl. přenesená",J350,0)</f>
        <v>0</v>
      </c>
      <c r="BH350" s="227">
        <f>IF(N350="sníž. přenesená",J350,0)</f>
        <v>0</v>
      </c>
      <c r="BI350" s="227">
        <f>IF(N350="nulová",J350,0)</f>
        <v>0</v>
      </c>
      <c r="BJ350" s="20" t="s">
        <v>80</v>
      </c>
      <c r="BK350" s="227">
        <f>ROUND(I350*H350,2)</f>
        <v>0</v>
      </c>
      <c r="BL350" s="20" t="s">
        <v>280</v>
      </c>
      <c r="BM350" s="226" t="s">
        <v>4158</v>
      </c>
    </row>
    <row r="351" s="2" customFormat="1">
      <c r="A351" s="41"/>
      <c r="B351" s="42"/>
      <c r="C351" s="43"/>
      <c r="D351" s="228" t="s">
        <v>195</v>
      </c>
      <c r="E351" s="43"/>
      <c r="F351" s="229" t="s">
        <v>4159</v>
      </c>
      <c r="G351" s="43"/>
      <c r="H351" s="43"/>
      <c r="I351" s="230"/>
      <c r="J351" s="43"/>
      <c r="K351" s="43"/>
      <c r="L351" s="47"/>
      <c r="M351" s="231"/>
      <c r="N351" s="232"/>
      <c r="O351" s="87"/>
      <c r="P351" s="87"/>
      <c r="Q351" s="87"/>
      <c r="R351" s="87"/>
      <c r="S351" s="87"/>
      <c r="T351" s="88"/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T351" s="20" t="s">
        <v>195</v>
      </c>
      <c r="AU351" s="20" t="s">
        <v>82</v>
      </c>
    </row>
    <row r="352" s="2" customFormat="1">
      <c r="A352" s="41"/>
      <c r="B352" s="42"/>
      <c r="C352" s="43"/>
      <c r="D352" s="233" t="s">
        <v>197</v>
      </c>
      <c r="E352" s="43"/>
      <c r="F352" s="234" t="s">
        <v>4160</v>
      </c>
      <c r="G352" s="43"/>
      <c r="H352" s="43"/>
      <c r="I352" s="230"/>
      <c r="J352" s="43"/>
      <c r="K352" s="43"/>
      <c r="L352" s="47"/>
      <c r="M352" s="231"/>
      <c r="N352" s="232"/>
      <c r="O352" s="87"/>
      <c r="P352" s="87"/>
      <c r="Q352" s="87"/>
      <c r="R352" s="87"/>
      <c r="S352" s="87"/>
      <c r="T352" s="88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T352" s="20" t="s">
        <v>197</v>
      </c>
      <c r="AU352" s="20" t="s">
        <v>82</v>
      </c>
    </row>
    <row r="353" s="2" customFormat="1" ht="16.5" customHeight="1">
      <c r="A353" s="41"/>
      <c r="B353" s="42"/>
      <c r="C353" s="215" t="s">
        <v>833</v>
      </c>
      <c r="D353" s="215" t="s">
        <v>188</v>
      </c>
      <c r="E353" s="216" t="s">
        <v>4161</v>
      </c>
      <c r="F353" s="217" t="s">
        <v>4162</v>
      </c>
      <c r="G353" s="218" t="s">
        <v>191</v>
      </c>
      <c r="H353" s="219">
        <v>45.570999999999998</v>
      </c>
      <c r="I353" s="220"/>
      <c r="J353" s="221">
        <f>ROUND(I353*H353,2)</f>
        <v>0</v>
      </c>
      <c r="K353" s="217" t="s">
        <v>192</v>
      </c>
      <c r="L353" s="47"/>
      <c r="M353" s="222" t="s">
        <v>19</v>
      </c>
      <c r="N353" s="223" t="s">
        <v>44</v>
      </c>
      <c r="O353" s="87"/>
      <c r="P353" s="224">
        <f>O353*H353</f>
        <v>0</v>
      </c>
      <c r="Q353" s="224">
        <v>0.00012</v>
      </c>
      <c r="R353" s="224">
        <f>Q353*H353</f>
        <v>0.0054685200000000002</v>
      </c>
      <c r="S353" s="224">
        <v>0</v>
      </c>
      <c r="T353" s="225">
        <f>S353*H353</f>
        <v>0</v>
      </c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R353" s="226" t="s">
        <v>280</v>
      </c>
      <c r="AT353" s="226" t="s">
        <v>188</v>
      </c>
      <c r="AU353" s="226" t="s">
        <v>82</v>
      </c>
      <c r="AY353" s="20" t="s">
        <v>185</v>
      </c>
      <c r="BE353" s="227">
        <f>IF(N353="základní",J353,0)</f>
        <v>0</v>
      </c>
      <c r="BF353" s="227">
        <f>IF(N353="snížená",J353,0)</f>
        <v>0</v>
      </c>
      <c r="BG353" s="227">
        <f>IF(N353="zákl. přenesená",J353,0)</f>
        <v>0</v>
      </c>
      <c r="BH353" s="227">
        <f>IF(N353="sníž. přenesená",J353,0)</f>
        <v>0</v>
      </c>
      <c r="BI353" s="227">
        <f>IF(N353="nulová",J353,0)</f>
        <v>0</v>
      </c>
      <c r="BJ353" s="20" t="s">
        <v>80</v>
      </c>
      <c r="BK353" s="227">
        <f>ROUND(I353*H353,2)</f>
        <v>0</v>
      </c>
      <c r="BL353" s="20" t="s">
        <v>280</v>
      </c>
      <c r="BM353" s="226" t="s">
        <v>4163</v>
      </c>
    </row>
    <row r="354" s="2" customFormat="1">
      <c r="A354" s="41"/>
      <c r="B354" s="42"/>
      <c r="C354" s="43"/>
      <c r="D354" s="228" t="s">
        <v>195</v>
      </c>
      <c r="E354" s="43"/>
      <c r="F354" s="229" t="s">
        <v>4164</v>
      </c>
      <c r="G354" s="43"/>
      <c r="H354" s="43"/>
      <c r="I354" s="230"/>
      <c r="J354" s="43"/>
      <c r="K354" s="43"/>
      <c r="L354" s="47"/>
      <c r="M354" s="231"/>
      <c r="N354" s="232"/>
      <c r="O354" s="87"/>
      <c r="P354" s="87"/>
      <c r="Q354" s="87"/>
      <c r="R354" s="87"/>
      <c r="S354" s="87"/>
      <c r="T354" s="88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T354" s="20" t="s">
        <v>195</v>
      </c>
      <c r="AU354" s="20" t="s">
        <v>82</v>
      </c>
    </row>
    <row r="355" s="2" customFormat="1">
      <c r="A355" s="41"/>
      <c r="B355" s="42"/>
      <c r="C355" s="43"/>
      <c r="D355" s="233" t="s">
        <v>197</v>
      </c>
      <c r="E355" s="43"/>
      <c r="F355" s="234" t="s">
        <v>4165</v>
      </c>
      <c r="G355" s="43"/>
      <c r="H355" s="43"/>
      <c r="I355" s="230"/>
      <c r="J355" s="43"/>
      <c r="K355" s="43"/>
      <c r="L355" s="47"/>
      <c r="M355" s="282"/>
      <c r="N355" s="283"/>
      <c r="O355" s="284"/>
      <c r="P355" s="284"/>
      <c r="Q355" s="284"/>
      <c r="R355" s="284"/>
      <c r="S355" s="284"/>
      <c r="T355" s="285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197</v>
      </c>
      <c r="AU355" s="20" t="s">
        <v>82</v>
      </c>
    </row>
    <row r="356" s="2" customFormat="1" ht="6.96" customHeight="1">
      <c r="A356" s="41"/>
      <c r="B356" s="62"/>
      <c r="C356" s="63"/>
      <c r="D356" s="63"/>
      <c r="E356" s="63"/>
      <c r="F356" s="63"/>
      <c r="G356" s="63"/>
      <c r="H356" s="63"/>
      <c r="I356" s="63"/>
      <c r="J356" s="63"/>
      <c r="K356" s="63"/>
      <c r="L356" s="47"/>
      <c r="M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</row>
  </sheetData>
  <sheetProtection sheet="1" autoFilter="0" formatColumns="0" formatRows="0" objects="1" scenarios="1" spinCount="100000" saltValue="VdjISBTX0nRUux/l8DtDzKoo+gG13mp4kW8CAyF3wU2yJGBGm2s1jlFtpPEpyCclIDb1rzH4UYC1HrMKXf1jMQ==" hashValue="a542LILWRGU+bgLVjhtuchgnDbw9st7yUdusXfqmi7WVs8e6aI3/t9pUXl6Tm3NMpKhPQk4t+WPwrYC7WZ0pvw==" algorithmName="SHA-512" password="CC35"/>
  <autoFilter ref="C94:K355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3:H83"/>
    <mergeCell ref="E85:H85"/>
    <mergeCell ref="E87:H87"/>
    <mergeCell ref="L2:V2"/>
  </mergeCells>
  <hyperlinks>
    <hyperlink ref="F105" r:id="rId1" display="https://podminky.urs.cz/item/CS_URS_2025_02/132153301"/>
    <hyperlink ref="F111" r:id="rId2" display="https://podminky.urs.cz/item/CS_URS_2025_02/132251102"/>
    <hyperlink ref="F117" r:id="rId3" display="https://podminky.urs.cz/item/CS_URS_2025_02/171201221"/>
    <hyperlink ref="F121" r:id="rId4" display="https://podminky.urs.cz/item/CS_URS_2025_02/171251201"/>
    <hyperlink ref="F131" r:id="rId5" display="https://podminky.urs.cz/item/CS_URS_2025_02/181912112"/>
    <hyperlink ref="F138" r:id="rId6" display="https://podminky.urs.cz/item/CS_URS_2025_02/211531111"/>
    <hyperlink ref="F145" r:id="rId7" display="https://podminky.urs.cz/item/CS_URS_2025_02/211971110"/>
    <hyperlink ref="F155" r:id="rId8" display="https://podminky.urs.cz/item/CS_URS_2025_02/212755214"/>
    <hyperlink ref="F160" r:id="rId9" display="https://podminky.urs.cz/item/CS_URS_2025_02/212755216"/>
    <hyperlink ref="F165" r:id="rId10" display="https://podminky.urs.cz/item/CS_URS_2025_02/213141111"/>
    <hyperlink ref="F175" r:id="rId11" display="https://podminky.urs.cz/item/CS_URS_2025_02/274313611"/>
    <hyperlink ref="F181" r:id="rId12" display="https://podminky.urs.cz/item/CS_URS_2025_02/274351121"/>
    <hyperlink ref="F186" r:id="rId13" display="https://podminky.urs.cz/item/CS_URS_2025_02/279113142"/>
    <hyperlink ref="F191" r:id="rId14" display="https://podminky.urs.cz/item/CS_URS_2025_02/279361821"/>
    <hyperlink ref="F224" r:id="rId15" display="https://podminky.urs.cz/item/CS_URS_2025_02/348101220"/>
    <hyperlink ref="F229" r:id="rId16" display="https://podminky.urs.cz/item/CS_URS_2025_02/348272515"/>
    <hyperlink ref="F235" r:id="rId17" display="https://podminky.urs.cz/item/CS_URS_2025_02/348401140"/>
    <hyperlink ref="F256" r:id="rId18" display="https://podminky.urs.cz/item/CS_URS_2025_02/564710101"/>
    <hyperlink ref="F263" r:id="rId19" display="https://podminky.urs.cz/item/CS_URS_2025_02/564801111"/>
    <hyperlink ref="F270" r:id="rId20" display="https://podminky.urs.cz/item/CS_URS_2025_02/575191111"/>
    <hyperlink ref="F277" r:id="rId21" display="https://podminky.urs.cz/item/CS_URS_2025_02/589141121"/>
    <hyperlink ref="F284" r:id="rId22" display="https://podminky.urs.cz/item/CS_URS_2025_02/589811111"/>
    <hyperlink ref="F320" r:id="rId23" display="https://podminky.urs.cz/item/CS_URS_2025_02/966073811"/>
    <hyperlink ref="F324" r:id="rId24" display="https://podminky.urs.cz/item/CS_URS_2025_02/997013631"/>
    <hyperlink ref="F327" r:id="rId25" display="https://podminky.urs.cz/item/CS_URS_2025_02/997231111"/>
    <hyperlink ref="F330" r:id="rId26" display="https://podminky.urs.cz/item/CS_URS_2025_02/997231119"/>
    <hyperlink ref="F336" r:id="rId27" display="https://podminky.urs.cz/item/CS_URS_2025_02/998222012"/>
    <hyperlink ref="F341" r:id="rId28" display="https://podminky.urs.cz/item/CS_URS_2025_02/783301311"/>
    <hyperlink ref="F349" r:id="rId29" display="https://podminky.urs.cz/item/CS_URS_2025_02/783314201"/>
    <hyperlink ref="F352" r:id="rId30" display="https://podminky.urs.cz/item/CS_URS_2025_02/783315101"/>
    <hyperlink ref="F355" r:id="rId31" display="https://podminky.urs.cz/item/CS_URS_2025_02/7833171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2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126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3905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4166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32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33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ROUND(J90,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ROUND((SUM(BE90:BE157)),  2)</f>
        <v>0</v>
      </c>
      <c r="G35" s="41"/>
      <c r="H35" s="41"/>
      <c r="I35" s="160">
        <v>0.20999999999999999</v>
      </c>
      <c r="J35" s="159">
        <f>ROUND(((SUM(BE90:BE157))*I35),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ROUND((SUM(BF90:BF157)),  2)</f>
        <v>0</v>
      </c>
      <c r="G36" s="41"/>
      <c r="H36" s="41"/>
      <c r="I36" s="160">
        <v>0.12</v>
      </c>
      <c r="J36" s="159">
        <f>ROUND(((SUM(BF90:BF157))*I36),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ROUND((SUM(BG90:BG157)),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ROUND((SUM(BH90:BH157)),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ROUND((SUM(BI90:BI157)),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3905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02 - Osvětlení hřiště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Tábor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TÁBOR</v>
      </c>
      <c r="G58" s="43"/>
      <c r="H58" s="43"/>
      <c r="I58" s="35" t="s">
        <v>31</v>
      </c>
      <c r="J58" s="39" t="str">
        <f>E23</f>
        <v>Graphic PRO s.r.o.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J90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1474</v>
      </c>
      <c r="E64" s="180"/>
      <c r="F64" s="180"/>
      <c r="G64" s="180"/>
      <c r="H64" s="180"/>
      <c r="I64" s="180"/>
      <c r="J64" s="181">
        <f>J91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7"/>
      <c r="C65" s="178"/>
      <c r="D65" s="179" t="s">
        <v>1475</v>
      </c>
      <c r="E65" s="180"/>
      <c r="F65" s="180"/>
      <c r="G65" s="180"/>
      <c r="H65" s="180"/>
      <c r="I65" s="180"/>
      <c r="J65" s="181">
        <f>J96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7"/>
      <c r="C66" s="178"/>
      <c r="D66" s="179" t="s">
        <v>1476</v>
      </c>
      <c r="E66" s="180"/>
      <c r="F66" s="180"/>
      <c r="G66" s="180"/>
      <c r="H66" s="180"/>
      <c r="I66" s="180"/>
      <c r="J66" s="181">
        <f>J101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7"/>
      <c r="C67" s="178"/>
      <c r="D67" s="179" t="s">
        <v>1477</v>
      </c>
      <c r="E67" s="180"/>
      <c r="F67" s="180"/>
      <c r="G67" s="180"/>
      <c r="H67" s="180"/>
      <c r="I67" s="180"/>
      <c r="J67" s="181">
        <f>J114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77"/>
      <c r="C68" s="178"/>
      <c r="D68" s="179" t="s">
        <v>1478</v>
      </c>
      <c r="E68" s="180"/>
      <c r="F68" s="180"/>
      <c r="G68" s="180"/>
      <c r="H68" s="180"/>
      <c r="I68" s="180"/>
      <c r="J68" s="181">
        <f>J141</f>
        <v>0</v>
      </c>
      <c r="K68" s="178"/>
      <c r="L68" s="182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2" customFormat="1" ht="21.84" customHeight="1">
      <c r="A69" s="41"/>
      <c r="B69" s="42"/>
      <c r="C69" s="43"/>
      <c r="D69" s="43"/>
      <c r="E69" s="43"/>
      <c r="F69" s="43"/>
      <c r="G69" s="43"/>
      <c r="H69" s="43"/>
      <c r="I69" s="43"/>
      <c r="J69" s="43"/>
      <c r="K69" s="4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6.96" customHeight="1">
      <c r="A70" s="41"/>
      <c r="B70" s="62"/>
      <c r="C70" s="63"/>
      <c r="D70" s="63"/>
      <c r="E70" s="63"/>
      <c r="F70" s="63"/>
      <c r="G70" s="63"/>
      <c r="H70" s="63"/>
      <c r="I70" s="63"/>
      <c r="J70" s="63"/>
      <c r="K70" s="63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4" s="2" customFormat="1" ht="6.96" customHeight="1">
      <c r="A74" s="41"/>
      <c r="B74" s="64"/>
      <c r="C74" s="65"/>
      <c r="D74" s="65"/>
      <c r="E74" s="65"/>
      <c r="F74" s="65"/>
      <c r="G74" s="65"/>
      <c r="H74" s="65"/>
      <c r="I74" s="65"/>
      <c r="J74" s="65"/>
      <c r="K74" s="65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24.96" customHeight="1">
      <c r="A75" s="41"/>
      <c r="B75" s="42"/>
      <c r="C75" s="26" t="s">
        <v>170</v>
      </c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16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172" t="str">
        <f>E7</f>
        <v>PŘÍSTAVBA A STAVEBNÍ ÚPRAVY ŠATEN SK VĚTROVY</v>
      </c>
      <c r="F78" s="35"/>
      <c r="G78" s="35"/>
      <c r="H78" s="35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1" customFormat="1" ht="12" customHeight="1">
      <c r="B79" s="24"/>
      <c r="C79" s="35" t="s">
        <v>149</v>
      </c>
      <c r="D79" s="25"/>
      <c r="E79" s="25"/>
      <c r="F79" s="25"/>
      <c r="G79" s="25"/>
      <c r="H79" s="25"/>
      <c r="I79" s="25"/>
      <c r="J79" s="25"/>
      <c r="K79" s="25"/>
      <c r="L79" s="23"/>
    </row>
    <row r="80" s="2" customFormat="1" ht="16.5" customHeight="1">
      <c r="A80" s="41"/>
      <c r="B80" s="42"/>
      <c r="C80" s="43"/>
      <c r="D80" s="43"/>
      <c r="E80" s="172" t="s">
        <v>3905</v>
      </c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151</v>
      </c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6.5" customHeight="1">
      <c r="A82" s="41"/>
      <c r="B82" s="42"/>
      <c r="C82" s="43"/>
      <c r="D82" s="43"/>
      <c r="E82" s="72" t="str">
        <f>E11</f>
        <v>02 - Osvětlení hřiště</v>
      </c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21</v>
      </c>
      <c r="D84" s="43"/>
      <c r="E84" s="43"/>
      <c r="F84" s="30" t="str">
        <f>F14</f>
        <v>Tábor</v>
      </c>
      <c r="G84" s="43"/>
      <c r="H84" s="43"/>
      <c r="I84" s="35" t="s">
        <v>23</v>
      </c>
      <c r="J84" s="75" t="str">
        <f>IF(J14="","",J14)</f>
        <v>23. 10. 2025</v>
      </c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25</v>
      </c>
      <c r="D86" s="43"/>
      <c r="E86" s="43"/>
      <c r="F86" s="30" t="str">
        <f>E17</f>
        <v>MĚSTO TÁBOR</v>
      </c>
      <c r="G86" s="43"/>
      <c r="H86" s="43"/>
      <c r="I86" s="35" t="s">
        <v>31</v>
      </c>
      <c r="J86" s="39" t="str">
        <f>E23</f>
        <v>Graphic PRO s.r.o.</v>
      </c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5.15" customHeight="1">
      <c r="A87" s="41"/>
      <c r="B87" s="42"/>
      <c r="C87" s="35" t="s">
        <v>29</v>
      </c>
      <c r="D87" s="43"/>
      <c r="E87" s="43"/>
      <c r="F87" s="30" t="str">
        <f>IF(E20="","",E20)</f>
        <v>Vyplň údaj</v>
      </c>
      <c r="G87" s="43"/>
      <c r="H87" s="43"/>
      <c r="I87" s="35" t="s">
        <v>35</v>
      </c>
      <c r="J87" s="39" t="str">
        <f>E26</f>
        <v xml:space="preserve"> </v>
      </c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0.32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11" customFormat="1" ht="29.28" customHeight="1">
      <c r="A89" s="188"/>
      <c r="B89" s="189"/>
      <c r="C89" s="190" t="s">
        <v>171</v>
      </c>
      <c r="D89" s="191" t="s">
        <v>58</v>
      </c>
      <c r="E89" s="191" t="s">
        <v>54</v>
      </c>
      <c r="F89" s="191" t="s">
        <v>55</v>
      </c>
      <c r="G89" s="191" t="s">
        <v>172</v>
      </c>
      <c r="H89" s="191" t="s">
        <v>173</v>
      </c>
      <c r="I89" s="191" t="s">
        <v>174</v>
      </c>
      <c r="J89" s="191" t="s">
        <v>155</v>
      </c>
      <c r="K89" s="192" t="s">
        <v>175</v>
      </c>
      <c r="L89" s="193"/>
      <c r="M89" s="95" t="s">
        <v>19</v>
      </c>
      <c r="N89" s="96" t="s">
        <v>43</v>
      </c>
      <c r="O89" s="96" t="s">
        <v>176</v>
      </c>
      <c r="P89" s="96" t="s">
        <v>177</v>
      </c>
      <c r="Q89" s="96" t="s">
        <v>178</v>
      </c>
      <c r="R89" s="96" t="s">
        <v>179</v>
      </c>
      <c r="S89" s="96" t="s">
        <v>180</v>
      </c>
      <c r="T89" s="97" t="s">
        <v>181</v>
      </c>
      <c r="U89" s="188"/>
      <c r="V89" s="188"/>
      <c r="W89" s="188"/>
      <c r="X89" s="188"/>
      <c r="Y89" s="188"/>
      <c r="Z89" s="188"/>
      <c r="AA89" s="188"/>
      <c r="AB89" s="188"/>
      <c r="AC89" s="188"/>
      <c r="AD89" s="188"/>
      <c r="AE89" s="188"/>
    </row>
    <row r="90" s="2" customFormat="1" ht="22.8" customHeight="1">
      <c r="A90" s="41"/>
      <c r="B90" s="42"/>
      <c r="C90" s="102" t="s">
        <v>182</v>
      </c>
      <c r="D90" s="43"/>
      <c r="E90" s="43"/>
      <c r="F90" s="43"/>
      <c r="G90" s="43"/>
      <c r="H90" s="43"/>
      <c r="I90" s="43"/>
      <c r="J90" s="194">
        <f>BK90</f>
        <v>0</v>
      </c>
      <c r="K90" s="43"/>
      <c r="L90" s="47"/>
      <c r="M90" s="98"/>
      <c r="N90" s="195"/>
      <c r="O90" s="99"/>
      <c r="P90" s="196">
        <f>P91+P96+P101+P114+P141</f>
        <v>0</v>
      </c>
      <c r="Q90" s="99"/>
      <c r="R90" s="196">
        <f>R91+R96+R101+R114+R141</f>
        <v>0</v>
      </c>
      <c r="S90" s="99"/>
      <c r="T90" s="197">
        <f>T91+T96+T101+T114+T141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72</v>
      </c>
      <c r="AU90" s="20" t="s">
        <v>156</v>
      </c>
      <c r="BK90" s="198">
        <f>BK91+BK96+BK101+BK114+BK141</f>
        <v>0</v>
      </c>
    </row>
    <row r="91" s="12" customFormat="1" ht="25.92" customHeight="1">
      <c r="A91" s="12"/>
      <c r="B91" s="199"/>
      <c r="C91" s="200"/>
      <c r="D91" s="201" t="s">
        <v>72</v>
      </c>
      <c r="E91" s="202" t="s">
        <v>1395</v>
      </c>
      <c r="F91" s="202" t="s">
        <v>1479</v>
      </c>
      <c r="G91" s="200"/>
      <c r="H91" s="200"/>
      <c r="I91" s="203"/>
      <c r="J91" s="204">
        <f>BK91</f>
        <v>0</v>
      </c>
      <c r="K91" s="200"/>
      <c r="L91" s="205"/>
      <c r="M91" s="206"/>
      <c r="N91" s="207"/>
      <c r="O91" s="207"/>
      <c r="P91" s="208">
        <f>SUM(P92:P95)</f>
        <v>0</v>
      </c>
      <c r="Q91" s="207"/>
      <c r="R91" s="208">
        <f>SUM(R92:R95)</f>
        <v>0</v>
      </c>
      <c r="S91" s="207"/>
      <c r="T91" s="209">
        <f>SUM(T92:T95)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10" t="s">
        <v>80</v>
      </c>
      <c r="AT91" s="211" t="s">
        <v>72</v>
      </c>
      <c r="AU91" s="211" t="s">
        <v>73</v>
      </c>
      <c r="AY91" s="210" t="s">
        <v>185</v>
      </c>
      <c r="BK91" s="212">
        <f>SUM(BK92:BK95)</f>
        <v>0</v>
      </c>
    </row>
    <row r="92" s="2" customFormat="1" ht="16.5" customHeight="1">
      <c r="A92" s="41"/>
      <c r="B92" s="42"/>
      <c r="C92" s="215" t="s">
        <v>80</v>
      </c>
      <c r="D92" s="215" t="s">
        <v>188</v>
      </c>
      <c r="E92" s="216" t="s">
        <v>4167</v>
      </c>
      <c r="F92" s="217" t="s">
        <v>4168</v>
      </c>
      <c r="G92" s="218" t="s">
        <v>226</v>
      </c>
      <c r="H92" s="219">
        <v>100</v>
      </c>
      <c r="I92" s="220"/>
      <c r="J92" s="221">
        <f>ROUND(I92*H92,2)</f>
        <v>0</v>
      </c>
      <c r="K92" s="217" t="s">
        <v>19</v>
      </c>
      <c r="L92" s="47"/>
      <c r="M92" s="222" t="s">
        <v>19</v>
      </c>
      <c r="N92" s="223" t="s">
        <v>44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193</v>
      </c>
      <c r="AT92" s="226" t="s">
        <v>188</v>
      </c>
      <c r="AU92" s="226" t="s">
        <v>80</v>
      </c>
      <c r="AY92" s="20" t="s">
        <v>185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80</v>
      </c>
      <c r="BK92" s="227">
        <f>ROUND(I92*H92,2)</f>
        <v>0</v>
      </c>
      <c r="BL92" s="20" t="s">
        <v>193</v>
      </c>
      <c r="BM92" s="226" t="s">
        <v>4169</v>
      </c>
    </row>
    <row r="93" s="2" customFormat="1">
      <c r="A93" s="41"/>
      <c r="B93" s="42"/>
      <c r="C93" s="43"/>
      <c r="D93" s="228" t="s">
        <v>195</v>
      </c>
      <c r="E93" s="43"/>
      <c r="F93" s="229" t="s">
        <v>4168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195</v>
      </c>
      <c r="AU93" s="20" t="s">
        <v>80</v>
      </c>
    </row>
    <row r="94" s="2" customFormat="1" ht="16.5" customHeight="1">
      <c r="A94" s="41"/>
      <c r="B94" s="42"/>
      <c r="C94" s="215" t="s">
        <v>82</v>
      </c>
      <c r="D94" s="215" t="s">
        <v>188</v>
      </c>
      <c r="E94" s="216" t="s">
        <v>4170</v>
      </c>
      <c r="F94" s="217" t="s">
        <v>4171</v>
      </c>
      <c r="G94" s="218" t="s">
        <v>226</v>
      </c>
      <c r="H94" s="219">
        <v>98</v>
      </c>
      <c r="I94" s="220"/>
      <c r="J94" s="221">
        <f>ROUND(I94*H94,2)</f>
        <v>0</v>
      </c>
      <c r="K94" s="217" t="s">
        <v>19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80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4172</v>
      </c>
    </row>
    <row r="95" s="2" customFormat="1">
      <c r="A95" s="41"/>
      <c r="B95" s="42"/>
      <c r="C95" s="43"/>
      <c r="D95" s="228" t="s">
        <v>195</v>
      </c>
      <c r="E95" s="43"/>
      <c r="F95" s="229" t="s">
        <v>4171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80</v>
      </c>
    </row>
    <row r="96" s="12" customFormat="1" ht="25.92" customHeight="1">
      <c r="A96" s="12"/>
      <c r="B96" s="199"/>
      <c r="C96" s="200"/>
      <c r="D96" s="201" t="s">
        <v>72</v>
      </c>
      <c r="E96" s="202" t="s">
        <v>1413</v>
      </c>
      <c r="F96" s="202" t="s">
        <v>1486</v>
      </c>
      <c r="G96" s="200"/>
      <c r="H96" s="200"/>
      <c r="I96" s="203"/>
      <c r="J96" s="204">
        <f>BK96</f>
        <v>0</v>
      </c>
      <c r="K96" s="200"/>
      <c r="L96" s="205"/>
      <c r="M96" s="206"/>
      <c r="N96" s="207"/>
      <c r="O96" s="207"/>
      <c r="P96" s="208">
        <f>SUM(P97:P100)</f>
        <v>0</v>
      </c>
      <c r="Q96" s="207"/>
      <c r="R96" s="208">
        <f>SUM(R97:R100)</f>
        <v>0</v>
      </c>
      <c r="S96" s="207"/>
      <c r="T96" s="209">
        <f>SUM(T97:T100)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10" t="s">
        <v>80</v>
      </c>
      <c r="AT96" s="211" t="s">
        <v>72</v>
      </c>
      <c r="AU96" s="211" t="s">
        <v>73</v>
      </c>
      <c r="AY96" s="210" t="s">
        <v>185</v>
      </c>
      <c r="BK96" s="212">
        <f>SUM(BK97:BK100)</f>
        <v>0</v>
      </c>
    </row>
    <row r="97" s="2" customFormat="1" ht="16.5" customHeight="1">
      <c r="A97" s="41"/>
      <c r="B97" s="42"/>
      <c r="C97" s="215" t="s">
        <v>209</v>
      </c>
      <c r="D97" s="215" t="s">
        <v>188</v>
      </c>
      <c r="E97" s="216" t="s">
        <v>4173</v>
      </c>
      <c r="F97" s="217" t="s">
        <v>4174</v>
      </c>
      <c r="G97" s="218" t="s">
        <v>234</v>
      </c>
      <c r="H97" s="219">
        <v>4</v>
      </c>
      <c r="I97" s="220"/>
      <c r="J97" s="221">
        <f>ROUND(I97*H97,2)</f>
        <v>0</v>
      </c>
      <c r="K97" s="217" t="s">
        <v>19</v>
      </c>
      <c r="L97" s="47"/>
      <c r="M97" s="222" t="s">
        <v>19</v>
      </c>
      <c r="N97" s="223" t="s">
        <v>44</v>
      </c>
      <c r="O97" s="87"/>
      <c r="P97" s="224">
        <f>O97*H97</f>
        <v>0</v>
      </c>
      <c r="Q97" s="224">
        <v>0</v>
      </c>
      <c r="R97" s="224">
        <f>Q97*H97</f>
        <v>0</v>
      </c>
      <c r="S97" s="224">
        <v>0</v>
      </c>
      <c r="T97" s="225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6" t="s">
        <v>193</v>
      </c>
      <c r="AT97" s="226" t="s">
        <v>188</v>
      </c>
      <c r="AU97" s="226" t="s">
        <v>80</v>
      </c>
      <c r="AY97" s="20" t="s">
        <v>185</v>
      </c>
      <c r="BE97" s="227">
        <f>IF(N97="základní",J97,0)</f>
        <v>0</v>
      </c>
      <c r="BF97" s="227">
        <f>IF(N97="snížená",J97,0)</f>
        <v>0</v>
      </c>
      <c r="BG97" s="227">
        <f>IF(N97="zákl. přenesená",J97,0)</f>
        <v>0</v>
      </c>
      <c r="BH97" s="227">
        <f>IF(N97="sníž. přenesená",J97,0)</f>
        <v>0</v>
      </c>
      <c r="BI97" s="227">
        <f>IF(N97="nulová",J97,0)</f>
        <v>0</v>
      </c>
      <c r="BJ97" s="20" t="s">
        <v>80</v>
      </c>
      <c r="BK97" s="227">
        <f>ROUND(I97*H97,2)</f>
        <v>0</v>
      </c>
      <c r="BL97" s="20" t="s">
        <v>193</v>
      </c>
      <c r="BM97" s="226" t="s">
        <v>4175</v>
      </c>
    </row>
    <row r="98" s="2" customFormat="1">
      <c r="A98" s="41"/>
      <c r="B98" s="42"/>
      <c r="C98" s="43"/>
      <c r="D98" s="228" t="s">
        <v>195</v>
      </c>
      <c r="E98" s="43"/>
      <c r="F98" s="229" t="s">
        <v>4176</v>
      </c>
      <c r="G98" s="43"/>
      <c r="H98" s="43"/>
      <c r="I98" s="230"/>
      <c r="J98" s="43"/>
      <c r="K98" s="43"/>
      <c r="L98" s="47"/>
      <c r="M98" s="231"/>
      <c r="N98" s="232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195</v>
      </c>
      <c r="AU98" s="20" t="s">
        <v>80</v>
      </c>
    </row>
    <row r="99" s="2" customFormat="1" ht="16.5" customHeight="1">
      <c r="A99" s="41"/>
      <c r="B99" s="42"/>
      <c r="C99" s="215" t="s">
        <v>193</v>
      </c>
      <c r="D99" s="215" t="s">
        <v>188</v>
      </c>
      <c r="E99" s="216" t="s">
        <v>4177</v>
      </c>
      <c r="F99" s="217" t="s">
        <v>4178</v>
      </c>
      <c r="G99" s="218" t="s">
        <v>234</v>
      </c>
      <c r="H99" s="219">
        <v>8</v>
      </c>
      <c r="I99" s="220"/>
      <c r="J99" s="221">
        <f>ROUND(I99*H99,2)</f>
        <v>0</v>
      </c>
      <c r="K99" s="217" t="s">
        <v>19</v>
      </c>
      <c r="L99" s="47"/>
      <c r="M99" s="222" t="s">
        <v>19</v>
      </c>
      <c r="N99" s="223" t="s">
        <v>44</v>
      </c>
      <c r="O99" s="87"/>
      <c r="P99" s="224">
        <f>O99*H99</f>
        <v>0</v>
      </c>
      <c r="Q99" s="224">
        <v>0</v>
      </c>
      <c r="R99" s="224">
        <f>Q99*H99</f>
        <v>0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193</v>
      </c>
      <c r="AT99" s="226" t="s">
        <v>188</v>
      </c>
      <c r="AU99" s="226" t="s">
        <v>80</v>
      </c>
      <c r="AY99" s="20" t="s">
        <v>185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80</v>
      </c>
      <c r="BK99" s="227">
        <f>ROUND(I99*H99,2)</f>
        <v>0</v>
      </c>
      <c r="BL99" s="20" t="s">
        <v>193</v>
      </c>
      <c r="BM99" s="226" t="s">
        <v>4179</v>
      </c>
    </row>
    <row r="100" s="2" customFormat="1">
      <c r="A100" s="41"/>
      <c r="B100" s="42"/>
      <c r="C100" s="43"/>
      <c r="D100" s="228" t="s">
        <v>195</v>
      </c>
      <c r="E100" s="43"/>
      <c r="F100" s="229" t="s">
        <v>4178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195</v>
      </c>
      <c r="AU100" s="20" t="s">
        <v>80</v>
      </c>
    </row>
    <row r="101" s="12" customFormat="1" ht="25.92" customHeight="1">
      <c r="A101" s="12"/>
      <c r="B101" s="199"/>
      <c r="C101" s="200"/>
      <c r="D101" s="201" t="s">
        <v>72</v>
      </c>
      <c r="E101" s="202" t="s">
        <v>1419</v>
      </c>
      <c r="F101" s="202" t="s">
        <v>1493</v>
      </c>
      <c r="G101" s="200"/>
      <c r="H101" s="200"/>
      <c r="I101" s="203"/>
      <c r="J101" s="204">
        <f>BK101</f>
        <v>0</v>
      </c>
      <c r="K101" s="200"/>
      <c r="L101" s="205"/>
      <c r="M101" s="206"/>
      <c r="N101" s="207"/>
      <c r="O101" s="207"/>
      <c r="P101" s="208">
        <f>SUM(P102:P113)</f>
        <v>0</v>
      </c>
      <c r="Q101" s="207"/>
      <c r="R101" s="208">
        <f>SUM(R102:R113)</f>
        <v>0</v>
      </c>
      <c r="S101" s="207"/>
      <c r="T101" s="209">
        <f>SUM(T102:T113)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10" t="s">
        <v>80</v>
      </c>
      <c r="AT101" s="211" t="s">
        <v>72</v>
      </c>
      <c r="AU101" s="211" t="s">
        <v>73</v>
      </c>
      <c r="AY101" s="210" t="s">
        <v>185</v>
      </c>
      <c r="BK101" s="212">
        <f>SUM(BK102:BK113)</f>
        <v>0</v>
      </c>
    </row>
    <row r="102" s="2" customFormat="1" ht="16.5" customHeight="1">
      <c r="A102" s="41"/>
      <c r="B102" s="42"/>
      <c r="C102" s="215" t="s">
        <v>223</v>
      </c>
      <c r="D102" s="215" t="s">
        <v>188</v>
      </c>
      <c r="E102" s="216" t="s">
        <v>4180</v>
      </c>
      <c r="F102" s="217" t="s">
        <v>4181</v>
      </c>
      <c r="G102" s="218" t="s">
        <v>226</v>
      </c>
      <c r="H102" s="219">
        <v>80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80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4182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4181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80</v>
      </c>
    </row>
    <row r="104" s="2" customFormat="1" ht="16.5" customHeight="1">
      <c r="A104" s="41"/>
      <c r="B104" s="42"/>
      <c r="C104" s="215" t="s">
        <v>231</v>
      </c>
      <c r="D104" s="215" t="s">
        <v>188</v>
      </c>
      <c r="E104" s="216" t="s">
        <v>4183</v>
      </c>
      <c r="F104" s="217" t="s">
        <v>4184</v>
      </c>
      <c r="G104" s="218" t="s">
        <v>234</v>
      </c>
      <c r="H104" s="219">
        <v>2</v>
      </c>
      <c r="I104" s="220"/>
      <c r="J104" s="221">
        <f>ROUND(I104*H104,2)</f>
        <v>0</v>
      </c>
      <c r="K104" s="217" t="s">
        <v>19</v>
      </c>
      <c r="L104" s="47"/>
      <c r="M104" s="222" t="s">
        <v>19</v>
      </c>
      <c r="N104" s="223" t="s">
        <v>44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193</v>
      </c>
      <c r="AT104" s="226" t="s">
        <v>188</v>
      </c>
      <c r="AU104" s="226" t="s">
        <v>80</v>
      </c>
      <c r="AY104" s="20" t="s">
        <v>185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80</v>
      </c>
      <c r="BK104" s="227">
        <f>ROUND(I104*H104,2)</f>
        <v>0</v>
      </c>
      <c r="BL104" s="20" t="s">
        <v>193</v>
      </c>
      <c r="BM104" s="226" t="s">
        <v>4185</v>
      </c>
    </row>
    <row r="105" s="2" customFormat="1">
      <c r="A105" s="41"/>
      <c r="B105" s="42"/>
      <c r="C105" s="43"/>
      <c r="D105" s="228" t="s">
        <v>195</v>
      </c>
      <c r="E105" s="43"/>
      <c r="F105" s="229" t="s">
        <v>4184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195</v>
      </c>
      <c r="AU105" s="20" t="s">
        <v>80</v>
      </c>
    </row>
    <row r="106" s="2" customFormat="1" ht="16.5" customHeight="1">
      <c r="A106" s="41"/>
      <c r="B106" s="42"/>
      <c r="C106" s="215" t="s">
        <v>237</v>
      </c>
      <c r="D106" s="215" t="s">
        <v>188</v>
      </c>
      <c r="E106" s="216" t="s">
        <v>4186</v>
      </c>
      <c r="F106" s="217" t="s">
        <v>4187</v>
      </c>
      <c r="G106" s="218" t="s">
        <v>234</v>
      </c>
      <c r="H106" s="219">
        <v>4</v>
      </c>
      <c r="I106" s="220"/>
      <c r="J106" s="221">
        <f>ROUND(I106*H106,2)</f>
        <v>0</v>
      </c>
      <c r="K106" s="217" t="s">
        <v>19</v>
      </c>
      <c r="L106" s="47"/>
      <c r="M106" s="222" t="s">
        <v>19</v>
      </c>
      <c r="N106" s="223" t="s">
        <v>44</v>
      </c>
      <c r="O106" s="87"/>
      <c r="P106" s="224">
        <f>O106*H106</f>
        <v>0</v>
      </c>
      <c r="Q106" s="224">
        <v>0</v>
      </c>
      <c r="R106" s="224">
        <f>Q106*H106</f>
        <v>0</v>
      </c>
      <c r="S106" s="224">
        <v>0</v>
      </c>
      <c r="T106" s="225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193</v>
      </c>
      <c r="AT106" s="226" t="s">
        <v>188</v>
      </c>
      <c r="AU106" s="226" t="s">
        <v>80</v>
      </c>
      <c r="AY106" s="20" t="s">
        <v>185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80</v>
      </c>
      <c r="BK106" s="227">
        <f>ROUND(I106*H106,2)</f>
        <v>0</v>
      </c>
      <c r="BL106" s="20" t="s">
        <v>193</v>
      </c>
      <c r="BM106" s="226" t="s">
        <v>4188</v>
      </c>
    </row>
    <row r="107" s="2" customFormat="1">
      <c r="A107" s="41"/>
      <c r="B107" s="42"/>
      <c r="C107" s="43"/>
      <c r="D107" s="228" t="s">
        <v>195</v>
      </c>
      <c r="E107" s="43"/>
      <c r="F107" s="229" t="s">
        <v>4187</v>
      </c>
      <c r="G107" s="43"/>
      <c r="H107" s="43"/>
      <c r="I107" s="230"/>
      <c r="J107" s="43"/>
      <c r="K107" s="43"/>
      <c r="L107" s="47"/>
      <c r="M107" s="231"/>
      <c r="N107" s="232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195</v>
      </c>
      <c r="AU107" s="20" t="s">
        <v>80</v>
      </c>
    </row>
    <row r="108" s="2" customFormat="1" ht="16.5" customHeight="1">
      <c r="A108" s="41"/>
      <c r="B108" s="42"/>
      <c r="C108" s="215" t="s">
        <v>246</v>
      </c>
      <c r="D108" s="215" t="s">
        <v>188</v>
      </c>
      <c r="E108" s="216" t="s">
        <v>4189</v>
      </c>
      <c r="F108" s="217" t="s">
        <v>4190</v>
      </c>
      <c r="G108" s="218" t="s">
        <v>226</v>
      </c>
      <c r="H108" s="219">
        <v>70</v>
      </c>
      <c r="I108" s="220"/>
      <c r="J108" s="221">
        <f>ROUND(I108*H108,2)</f>
        <v>0</v>
      </c>
      <c r="K108" s="217" t="s">
        <v>19</v>
      </c>
      <c r="L108" s="47"/>
      <c r="M108" s="222" t="s">
        <v>19</v>
      </c>
      <c r="N108" s="223" t="s">
        <v>44</v>
      </c>
      <c r="O108" s="87"/>
      <c r="P108" s="224">
        <f>O108*H108</f>
        <v>0</v>
      </c>
      <c r="Q108" s="224">
        <v>0</v>
      </c>
      <c r="R108" s="224">
        <f>Q108*H108</f>
        <v>0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193</v>
      </c>
      <c r="AT108" s="226" t="s">
        <v>188</v>
      </c>
      <c r="AU108" s="226" t="s">
        <v>80</v>
      </c>
      <c r="AY108" s="20" t="s">
        <v>185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80</v>
      </c>
      <c r="BK108" s="227">
        <f>ROUND(I108*H108,2)</f>
        <v>0</v>
      </c>
      <c r="BL108" s="20" t="s">
        <v>193</v>
      </c>
      <c r="BM108" s="226" t="s">
        <v>4191</v>
      </c>
    </row>
    <row r="109" s="2" customFormat="1">
      <c r="A109" s="41"/>
      <c r="B109" s="42"/>
      <c r="C109" s="43"/>
      <c r="D109" s="228" t="s">
        <v>195</v>
      </c>
      <c r="E109" s="43"/>
      <c r="F109" s="229" t="s">
        <v>4190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195</v>
      </c>
      <c r="AU109" s="20" t="s">
        <v>80</v>
      </c>
    </row>
    <row r="110" s="2" customFormat="1" ht="16.5" customHeight="1">
      <c r="A110" s="41"/>
      <c r="B110" s="42"/>
      <c r="C110" s="215" t="s">
        <v>186</v>
      </c>
      <c r="D110" s="215" t="s">
        <v>188</v>
      </c>
      <c r="E110" s="216" t="s">
        <v>4192</v>
      </c>
      <c r="F110" s="217" t="s">
        <v>4193</v>
      </c>
      <c r="G110" s="218" t="s">
        <v>1507</v>
      </c>
      <c r="H110" s="219">
        <v>1</v>
      </c>
      <c r="I110" s="220"/>
      <c r="J110" s="221">
        <f>ROUND(I110*H110,2)</f>
        <v>0</v>
      </c>
      <c r="K110" s="217" t="s">
        <v>19</v>
      </c>
      <c r="L110" s="47"/>
      <c r="M110" s="222" t="s">
        <v>19</v>
      </c>
      <c r="N110" s="223" t="s">
        <v>44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193</v>
      </c>
      <c r="AT110" s="226" t="s">
        <v>188</v>
      </c>
      <c r="AU110" s="226" t="s">
        <v>80</v>
      </c>
      <c r="AY110" s="20" t="s">
        <v>185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80</v>
      </c>
      <c r="BK110" s="227">
        <f>ROUND(I110*H110,2)</f>
        <v>0</v>
      </c>
      <c r="BL110" s="20" t="s">
        <v>193</v>
      </c>
      <c r="BM110" s="226" t="s">
        <v>4194</v>
      </c>
    </row>
    <row r="111" s="2" customFormat="1">
      <c r="A111" s="41"/>
      <c r="B111" s="42"/>
      <c r="C111" s="43"/>
      <c r="D111" s="228" t="s">
        <v>195</v>
      </c>
      <c r="E111" s="43"/>
      <c r="F111" s="229" t="s">
        <v>4193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195</v>
      </c>
      <c r="AU111" s="20" t="s">
        <v>80</v>
      </c>
    </row>
    <row r="112" s="2" customFormat="1" ht="24.15" customHeight="1">
      <c r="A112" s="41"/>
      <c r="B112" s="42"/>
      <c r="C112" s="215" t="s">
        <v>258</v>
      </c>
      <c r="D112" s="215" t="s">
        <v>188</v>
      </c>
      <c r="E112" s="216" t="s">
        <v>4195</v>
      </c>
      <c r="F112" s="217" t="s">
        <v>4196</v>
      </c>
      <c r="G112" s="218" t="s">
        <v>1507</v>
      </c>
      <c r="H112" s="219">
        <v>1</v>
      </c>
      <c r="I112" s="220"/>
      <c r="J112" s="221">
        <f>ROUND(I112*H112,2)</f>
        <v>0</v>
      </c>
      <c r="K112" s="217" t="s">
        <v>19</v>
      </c>
      <c r="L112" s="47"/>
      <c r="M112" s="222" t="s">
        <v>19</v>
      </c>
      <c r="N112" s="223" t="s">
        <v>44</v>
      </c>
      <c r="O112" s="87"/>
      <c r="P112" s="224">
        <f>O112*H112</f>
        <v>0</v>
      </c>
      <c r="Q112" s="224">
        <v>0</v>
      </c>
      <c r="R112" s="224">
        <f>Q112*H112</f>
        <v>0</v>
      </c>
      <c r="S112" s="224">
        <v>0</v>
      </c>
      <c r="T112" s="225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193</v>
      </c>
      <c r="AT112" s="226" t="s">
        <v>188</v>
      </c>
      <c r="AU112" s="226" t="s">
        <v>80</v>
      </c>
      <c r="AY112" s="20" t="s">
        <v>185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80</v>
      </c>
      <c r="BK112" s="227">
        <f>ROUND(I112*H112,2)</f>
        <v>0</v>
      </c>
      <c r="BL112" s="20" t="s">
        <v>193</v>
      </c>
      <c r="BM112" s="226" t="s">
        <v>4197</v>
      </c>
    </row>
    <row r="113" s="2" customFormat="1">
      <c r="A113" s="41"/>
      <c r="B113" s="42"/>
      <c r="C113" s="43"/>
      <c r="D113" s="228" t="s">
        <v>195</v>
      </c>
      <c r="E113" s="43"/>
      <c r="F113" s="229" t="s">
        <v>4196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195</v>
      </c>
      <c r="AU113" s="20" t="s">
        <v>80</v>
      </c>
    </row>
    <row r="114" s="12" customFormat="1" ht="25.92" customHeight="1">
      <c r="A114" s="12"/>
      <c r="B114" s="199"/>
      <c r="C114" s="200"/>
      <c r="D114" s="201" t="s">
        <v>72</v>
      </c>
      <c r="E114" s="202" t="s">
        <v>1498</v>
      </c>
      <c r="F114" s="202" t="s">
        <v>1499</v>
      </c>
      <c r="G114" s="200"/>
      <c r="H114" s="200"/>
      <c r="I114" s="203"/>
      <c r="J114" s="204">
        <f>BK114</f>
        <v>0</v>
      </c>
      <c r="K114" s="200"/>
      <c r="L114" s="205"/>
      <c r="M114" s="206"/>
      <c r="N114" s="207"/>
      <c r="O114" s="207"/>
      <c r="P114" s="208">
        <f>SUM(P115:P140)</f>
        <v>0</v>
      </c>
      <c r="Q114" s="207"/>
      <c r="R114" s="208">
        <f>SUM(R115:R140)</f>
        <v>0</v>
      </c>
      <c r="S114" s="207"/>
      <c r="T114" s="209">
        <f>SUM(T115:T140)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210" t="s">
        <v>80</v>
      </c>
      <c r="AT114" s="211" t="s">
        <v>72</v>
      </c>
      <c r="AU114" s="211" t="s">
        <v>73</v>
      </c>
      <c r="AY114" s="210" t="s">
        <v>185</v>
      </c>
      <c r="BK114" s="212">
        <f>SUM(BK115:BK140)</f>
        <v>0</v>
      </c>
    </row>
    <row r="115" s="2" customFormat="1" ht="16.5" customHeight="1">
      <c r="A115" s="41"/>
      <c r="B115" s="42"/>
      <c r="C115" s="215" t="s">
        <v>267</v>
      </c>
      <c r="D115" s="215" t="s">
        <v>188</v>
      </c>
      <c r="E115" s="216" t="s">
        <v>4198</v>
      </c>
      <c r="F115" s="217" t="s">
        <v>4199</v>
      </c>
      <c r="G115" s="218" t="s">
        <v>234</v>
      </c>
      <c r="H115" s="219">
        <v>4</v>
      </c>
      <c r="I115" s="220"/>
      <c r="J115" s="221">
        <f>ROUND(I115*H115,2)</f>
        <v>0</v>
      </c>
      <c r="K115" s="217" t="s">
        <v>19</v>
      </c>
      <c r="L115" s="47"/>
      <c r="M115" s="222" t="s">
        <v>19</v>
      </c>
      <c r="N115" s="223" t="s">
        <v>44</v>
      </c>
      <c r="O115" s="87"/>
      <c r="P115" s="224">
        <f>O115*H115</f>
        <v>0</v>
      </c>
      <c r="Q115" s="224">
        <v>0</v>
      </c>
      <c r="R115" s="224">
        <f>Q115*H115</f>
        <v>0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193</v>
      </c>
      <c r="AT115" s="226" t="s">
        <v>188</v>
      </c>
      <c r="AU115" s="226" t="s">
        <v>80</v>
      </c>
      <c r="AY115" s="20" t="s">
        <v>185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80</v>
      </c>
      <c r="BK115" s="227">
        <f>ROUND(I115*H115,2)</f>
        <v>0</v>
      </c>
      <c r="BL115" s="20" t="s">
        <v>193</v>
      </c>
      <c r="BM115" s="226" t="s">
        <v>4200</v>
      </c>
    </row>
    <row r="116" s="2" customFormat="1">
      <c r="A116" s="41"/>
      <c r="B116" s="42"/>
      <c r="C116" s="43"/>
      <c r="D116" s="228" t="s">
        <v>195</v>
      </c>
      <c r="E116" s="43"/>
      <c r="F116" s="229" t="s">
        <v>4199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195</v>
      </c>
      <c r="AU116" s="20" t="s">
        <v>80</v>
      </c>
    </row>
    <row r="117" s="2" customFormat="1" ht="16.5" customHeight="1">
      <c r="A117" s="41"/>
      <c r="B117" s="42"/>
      <c r="C117" s="215" t="s">
        <v>8</v>
      </c>
      <c r="D117" s="215" t="s">
        <v>188</v>
      </c>
      <c r="E117" s="216" t="s">
        <v>4201</v>
      </c>
      <c r="F117" s="217" t="s">
        <v>4202</v>
      </c>
      <c r="G117" s="218" t="s">
        <v>234</v>
      </c>
      <c r="H117" s="219">
        <v>4</v>
      </c>
      <c r="I117" s="220"/>
      <c r="J117" s="221">
        <f>ROUND(I117*H117,2)</f>
        <v>0</v>
      </c>
      <c r="K117" s="217" t="s">
        <v>19</v>
      </c>
      <c r="L117" s="47"/>
      <c r="M117" s="222" t="s">
        <v>19</v>
      </c>
      <c r="N117" s="223" t="s">
        <v>44</v>
      </c>
      <c r="O117" s="87"/>
      <c r="P117" s="224">
        <f>O117*H117</f>
        <v>0</v>
      </c>
      <c r="Q117" s="224">
        <v>0</v>
      </c>
      <c r="R117" s="224">
        <f>Q117*H117</f>
        <v>0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193</v>
      </c>
      <c r="AT117" s="226" t="s">
        <v>188</v>
      </c>
      <c r="AU117" s="226" t="s">
        <v>80</v>
      </c>
      <c r="AY117" s="20" t="s">
        <v>185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80</v>
      </c>
      <c r="BK117" s="227">
        <f>ROUND(I117*H117,2)</f>
        <v>0</v>
      </c>
      <c r="BL117" s="20" t="s">
        <v>193</v>
      </c>
      <c r="BM117" s="226" t="s">
        <v>4203</v>
      </c>
    </row>
    <row r="118" s="2" customFormat="1">
      <c r="A118" s="41"/>
      <c r="B118" s="42"/>
      <c r="C118" s="43"/>
      <c r="D118" s="228" t="s">
        <v>195</v>
      </c>
      <c r="E118" s="43"/>
      <c r="F118" s="229" t="s">
        <v>4202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195</v>
      </c>
      <c r="AU118" s="20" t="s">
        <v>80</v>
      </c>
    </row>
    <row r="119" s="2" customFormat="1" ht="16.5" customHeight="1">
      <c r="A119" s="41"/>
      <c r="B119" s="42"/>
      <c r="C119" s="215" t="s">
        <v>284</v>
      </c>
      <c r="D119" s="215" t="s">
        <v>188</v>
      </c>
      <c r="E119" s="216" t="s">
        <v>4204</v>
      </c>
      <c r="F119" s="217" t="s">
        <v>4205</v>
      </c>
      <c r="G119" s="218" t="s">
        <v>4206</v>
      </c>
      <c r="H119" s="219">
        <v>6</v>
      </c>
      <c r="I119" s="220"/>
      <c r="J119" s="221">
        <f>ROUND(I119*H119,2)</f>
        <v>0</v>
      </c>
      <c r="K119" s="217" t="s">
        <v>19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80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4207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4205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80</v>
      </c>
    </row>
    <row r="121" s="2" customFormat="1" ht="16.5" customHeight="1">
      <c r="A121" s="41"/>
      <c r="B121" s="42"/>
      <c r="C121" s="215" t="s">
        <v>290</v>
      </c>
      <c r="D121" s="215" t="s">
        <v>188</v>
      </c>
      <c r="E121" s="216" t="s">
        <v>4208</v>
      </c>
      <c r="F121" s="217" t="s">
        <v>4209</v>
      </c>
      <c r="G121" s="218" t="s">
        <v>234</v>
      </c>
      <c r="H121" s="219">
        <v>8</v>
      </c>
      <c r="I121" s="220"/>
      <c r="J121" s="221">
        <f>ROUND(I121*H121,2)</f>
        <v>0</v>
      </c>
      <c r="K121" s="217" t="s">
        <v>19</v>
      </c>
      <c r="L121" s="47"/>
      <c r="M121" s="222" t="s">
        <v>19</v>
      </c>
      <c r="N121" s="223" t="s">
        <v>44</v>
      </c>
      <c r="O121" s="87"/>
      <c r="P121" s="224">
        <f>O121*H121</f>
        <v>0</v>
      </c>
      <c r="Q121" s="224">
        <v>0</v>
      </c>
      <c r="R121" s="224">
        <f>Q121*H121</f>
        <v>0</v>
      </c>
      <c r="S121" s="224">
        <v>0</v>
      </c>
      <c r="T121" s="225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6" t="s">
        <v>193</v>
      </c>
      <c r="AT121" s="226" t="s">
        <v>188</v>
      </c>
      <c r="AU121" s="226" t="s">
        <v>80</v>
      </c>
      <c r="AY121" s="20" t="s">
        <v>185</v>
      </c>
      <c r="BE121" s="227">
        <f>IF(N121="základní",J121,0)</f>
        <v>0</v>
      </c>
      <c r="BF121" s="227">
        <f>IF(N121="snížená",J121,0)</f>
        <v>0</v>
      </c>
      <c r="BG121" s="227">
        <f>IF(N121="zákl. přenesená",J121,0)</f>
        <v>0</v>
      </c>
      <c r="BH121" s="227">
        <f>IF(N121="sníž. přenesená",J121,0)</f>
        <v>0</v>
      </c>
      <c r="BI121" s="227">
        <f>IF(N121="nulová",J121,0)</f>
        <v>0</v>
      </c>
      <c r="BJ121" s="20" t="s">
        <v>80</v>
      </c>
      <c r="BK121" s="227">
        <f>ROUND(I121*H121,2)</f>
        <v>0</v>
      </c>
      <c r="BL121" s="20" t="s">
        <v>193</v>
      </c>
      <c r="BM121" s="226" t="s">
        <v>4210</v>
      </c>
    </row>
    <row r="122" s="2" customFormat="1">
      <c r="A122" s="41"/>
      <c r="B122" s="42"/>
      <c r="C122" s="43"/>
      <c r="D122" s="228" t="s">
        <v>195</v>
      </c>
      <c r="E122" s="43"/>
      <c r="F122" s="229" t="s">
        <v>4209</v>
      </c>
      <c r="G122" s="43"/>
      <c r="H122" s="43"/>
      <c r="I122" s="230"/>
      <c r="J122" s="43"/>
      <c r="K122" s="43"/>
      <c r="L122" s="47"/>
      <c r="M122" s="231"/>
      <c r="N122" s="232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195</v>
      </c>
      <c r="AU122" s="20" t="s">
        <v>80</v>
      </c>
    </row>
    <row r="123" s="2" customFormat="1" ht="16.5" customHeight="1">
      <c r="A123" s="41"/>
      <c r="B123" s="42"/>
      <c r="C123" s="215" t="s">
        <v>296</v>
      </c>
      <c r="D123" s="215" t="s">
        <v>188</v>
      </c>
      <c r="E123" s="216" t="s">
        <v>4211</v>
      </c>
      <c r="F123" s="217" t="s">
        <v>4212</v>
      </c>
      <c r="G123" s="218" t="s">
        <v>234</v>
      </c>
      <c r="H123" s="219">
        <v>10</v>
      </c>
      <c r="I123" s="220"/>
      <c r="J123" s="221">
        <f>ROUND(I123*H123,2)</f>
        <v>0</v>
      </c>
      <c r="K123" s="217" t="s">
        <v>19</v>
      </c>
      <c r="L123" s="47"/>
      <c r="M123" s="222" t="s">
        <v>19</v>
      </c>
      <c r="N123" s="223" t="s">
        <v>44</v>
      </c>
      <c r="O123" s="87"/>
      <c r="P123" s="224">
        <f>O123*H123</f>
        <v>0</v>
      </c>
      <c r="Q123" s="224">
        <v>0</v>
      </c>
      <c r="R123" s="224">
        <f>Q123*H123</f>
        <v>0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193</v>
      </c>
      <c r="AT123" s="226" t="s">
        <v>188</v>
      </c>
      <c r="AU123" s="226" t="s">
        <v>80</v>
      </c>
      <c r="AY123" s="20" t="s">
        <v>185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80</v>
      </c>
      <c r="BK123" s="227">
        <f>ROUND(I123*H123,2)</f>
        <v>0</v>
      </c>
      <c r="BL123" s="20" t="s">
        <v>193</v>
      </c>
      <c r="BM123" s="226" t="s">
        <v>4213</v>
      </c>
    </row>
    <row r="124" s="2" customFormat="1">
      <c r="A124" s="41"/>
      <c r="B124" s="42"/>
      <c r="C124" s="43"/>
      <c r="D124" s="228" t="s">
        <v>195</v>
      </c>
      <c r="E124" s="43"/>
      <c r="F124" s="229" t="s">
        <v>4212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195</v>
      </c>
      <c r="AU124" s="20" t="s">
        <v>80</v>
      </c>
    </row>
    <row r="125" s="2" customFormat="1" ht="16.5" customHeight="1">
      <c r="A125" s="41"/>
      <c r="B125" s="42"/>
      <c r="C125" s="215" t="s">
        <v>280</v>
      </c>
      <c r="D125" s="215" t="s">
        <v>188</v>
      </c>
      <c r="E125" s="216" t="s">
        <v>4214</v>
      </c>
      <c r="F125" s="217" t="s">
        <v>4215</v>
      </c>
      <c r="G125" s="218" t="s">
        <v>226</v>
      </c>
      <c r="H125" s="219">
        <v>70</v>
      </c>
      <c r="I125" s="220"/>
      <c r="J125" s="221">
        <f>ROUND(I125*H125,2)</f>
        <v>0</v>
      </c>
      <c r="K125" s="217" t="s">
        <v>19</v>
      </c>
      <c r="L125" s="47"/>
      <c r="M125" s="222" t="s">
        <v>19</v>
      </c>
      <c r="N125" s="223" t="s">
        <v>44</v>
      </c>
      <c r="O125" s="87"/>
      <c r="P125" s="224">
        <f>O125*H125</f>
        <v>0</v>
      </c>
      <c r="Q125" s="224">
        <v>0</v>
      </c>
      <c r="R125" s="224">
        <f>Q125*H125</f>
        <v>0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193</v>
      </c>
      <c r="AT125" s="226" t="s">
        <v>188</v>
      </c>
      <c r="AU125" s="226" t="s">
        <v>80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4216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4215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80</v>
      </c>
    </row>
    <row r="127" s="2" customFormat="1" ht="16.5" customHeight="1">
      <c r="A127" s="41"/>
      <c r="B127" s="42"/>
      <c r="C127" s="215" t="s">
        <v>307</v>
      </c>
      <c r="D127" s="215" t="s">
        <v>188</v>
      </c>
      <c r="E127" s="216" t="s">
        <v>4217</v>
      </c>
      <c r="F127" s="217" t="s">
        <v>4218</v>
      </c>
      <c r="G127" s="218" t="s">
        <v>226</v>
      </c>
      <c r="H127" s="219">
        <v>70</v>
      </c>
      <c r="I127" s="220"/>
      <c r="J127" s="221">
        <f>ROUND(I127*H127,2)</f>
        <v>0</v>
      </c>
      <c r="K127" s="217" t="s">
        <v>19</v>
      </c>
      <c r="L127" s="47"/>
      <c r="M127" s="222" t="s">
        <v>19</v>
      </c>
      <c r="N127" s="223" t="s">
        <v>44</v>
      </c>
      <c r="O127" s="87"/>
      <c r="P127" s="224">
        <f>O127*H127</f>
        <v>0</v>
      </c>
      <c r="Q127" s="224">
        <v>0</v>
      </c>
      <c r="R127" s="224">
        <f>Q127*H127</f>
        <v>0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193</v>
      </c>
      <c r="AT127" s="226" t="s">
        <v>188</v>
      </c>
      <c r="AU127" s="226" t="s">
        <v>80</v>
      </c>
      <c r="AY127" s="20" t="s">
        <v>185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80</v>
      </c>
      <c r="BK127" s="227">
        <f>ROUND(I127*H127,2)</f>
        <v>0</v>
      </c>
      <c r="BL127" s="20" t="s">
        <v>193</v>
      </c>
      <c r="BM127" s="226" t="s">
        <v>4219</v>
      </c>
    </row>
    <row r="128" s="2" customFormat="1">
      <c r="A128" s="41"/>
      <c r="B128" s="42"/>
      <c r="C128" s="43"/>
      <c r="D128" s="228" t="s">
        <v>195</v>
      </c>
      <c r="E128" s="43"/>
      <c r="F128" s="229" t="s">
        <v>4218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195</v>
      </c>
      <c r="AU128" s="20" t="s">
        <v>80</v>
      </c>
    </row>
    <row r="129" s="2" customFormat="1" ht="16.5" customHeight="1">
      <c r="A129" s="41"/>
      <c r="B129" s="42"/>
      <c r="C129" s="215" t="s">
        <v>313</v>
      </c>
      <c r="D129" s="215" t="s">
        <v>188</v>
      </c>
      <c r="E129" s="216" t="s">
        <v>4220</v>
      </c>
      <c r="F129" s="217" t="s">
        <v>4221</v>
      </c>
      <c r="G129" s="218" t="s">
        <v>226</v>
      </c>
      <c r="H129" s="219">
        <v>70</v>
      </c>
      <c r="I129" s="220"/>
      <c r="J129" s="221">
        <f>ROUND(I129*H129,2)</f>
        <v>0</v>
      </c>
      <c r="K129" s="217" t="s">
        <v>19</v>
      </c>
      <c r="L129" s="47"/>
      <c r="M129" s="222" t="s">
        <v>19</v>
      </c>
      <c r="N129" s="223" t="s">
        <v>44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193</v>
      </c>
      <c r="AT129" s="226" t="s">
        <v>188</v>
      </c>
      <c r="AU129" s="226" t="s">
        <v>80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4222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4223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80</v>
      </c>
    </row>
    <row r="131" s="2" customFormat="1" ht="16.5" customHeight="1">
      <c r="A131" s="41"/>
      <c r="B131" s="42"/>
      <c r="C131" s="215" t="s">
        <v>319</v>
      </c>
      <c r="D131" s="215" t="s">
        <v>188</v>
      </c>
      <c r="E131" s="216" t="s">
        <v>4224</v>
      </c>
      <c r="F131" s="217" t="s">
        <v>4225</v>
      </c>
      <c r="G131" s="218" t="s">
        <v>226</v>
      </c>
      <c r="H131" s="219">
        <v>70</v>
      </c>
      <c r="I131" s="220"/>
      <c r="J131" s="221">
        <f>ROUND(I131*H131,2)</f>
        <v>0</v>
      </c>
      <c r="K131" s="217" t="s">
        <v>19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193</v>
      </c>
      <c r="AT131" s="226" t="s">
        <v>188</v>
      </c>
      <c r="AU131" s="226" t="s">
        <v>80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193</v>
      </c>
      <c r="BM131" s="226" t="s">
        <v>4226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4225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80</v>
      </c>
    </row>
    <row r="133" s="2" customFormat="1" ht="16.5" customHeight="1">
      <c r="A133" s="41"/>
      <c r="B133" s="42"/>
      <c r="C133" s="215" t="s">
        <v>328</v>
      </c>
      <c r="D133" s="215" t="s">
        <v>188</v>
      </c>
      <c r="E133" s="216" t="s">
        <v>4227</v>
      </c>
      <c r="F133" s="217" t="s">
        <v>4228</v>
      </c>
      <c r="G133" s="218" t="s">
        <v>191</v>
      </c>
      <c r="H133" s="219">
        <v>70</v>
      </c>
      <c r="I133" s="220"/>
      <c r="J133" s="221">
        <f>ROUND(I133*H133,2)</f>
        <v>0</v>
      </c>
      <c r="K133" s="217" t="s">
        <v>19</v>
      </c>
      <c r="L133" s="47"/>
      <c r="M133" s="222" t="s">
        <v>19</v>
      </c>
      <c r="N133" s="223" t="s">
        <v>44</v>
      </c>
      <c r="O133" s="87"/>
      <c r="P133" s="224">
        <f>O133*H133</f>
        <v>0</v>
      </c>
      <c r="Q133" s="224">
        <v>0</v>
      </c>
      <c r="R133" s="224">
        <f>Q133*H133</f>
        <v>0</v>
      </c>
      <c r="S133" s="224">
        <v>0</v>
      </c>
      <c r="T133" s="225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6" t="s">
        <v>193</v>
      </c>
      <c r="AT133" s="226" t="s">
        <v>188</v>
      </c>
      <c r="AU133" s="226" t="s">
        <v>80</v>
      </c>
      <c r="AY133" s="20" t="s">
        <v>185</v>
      </c>
      <c r="BE133" s="227">
        <f>IF(N133="základní",J133,0)</f>
        <v>0</v>
      </c>
      <c r="BF133" s="227">
        <f>IF(N133="snížená",J133,0)</f>
        <v>0</v>
      </c>
      <c r="BG133" s="227">
        <f>IF(N133="zákl. přenesená",J133,0)</f>
        <v>0</v>
      </c>
      <c r="BH133" s="227">
        <f>IF(N133="sníž. přenesená",J133,0)</f>
        <v>0</v>
      </c>
      <c r="BI133" s="227">
        <f>IF(N133="nulová",J133,0)</f>
        <v>0</v>
      </c>
      <c r="BJ133" s="20" t="s">
        <v>80</v>
      </c>
      <c r="BK133" s="227">
        <f>ROUND(I133*H133,2)</f>
        <v>0</v>
      </c>
      <c r="BL133" s="20" t="s">
        <v>193</v>
      </c>
      <c r="BM133" s="226" t="s">
        <v>4229</v>
      </c>
    </row>
    <row r="134" s="2" customFormat="1">
      <c r="A134" s="41"/>
      <c r="B134" s="42"/>
      <c r="C134" s="43"/>
      <c r="D134" s="228" t="s">
        <v>195</v>
      </c>
      <c r="E134" s="43"/>
      <c r="F134" s="229" t="s">
        <v>4228</v>
      </c>
      <c r="G134" s="43"/>
      <c r="H134" s="43"/>
      <c r="I134" s="230"/>
      <c r="J134" s="43"/>
      <c r="K134" s="43"/>
      <c r="L134" s="47"/>
      <c r="M134" s="231"/>
      <c r="N134" s="232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195</v>
      </c>
      <c r="AU134" s="20" t="s">
        <v>80</v>
      </c>
    </row>
    <row r="135" s="2" customFormat="1" ht="16.5" customHeight="1">
      <c r="A135" s="41"/>
      <c r="B135" s="42"/>
      <c r="C135" s="215" t="s">
        <v>7</v>
      </c>
      <c r="D135" s="215" t="s">
        <v>188</v>
      </c>
      <c r="E135" s="216" t="s">
        <v>4230</v>
      </c>
      <c r="F135" s="217" t="s">
        <v>4231</v>
      </c>
      <c r="G135" s="218" t="s">
        <v>212</v>
      </c>
      <c r="H135" s="219">
        <v>5</v>
      </c>
      <c r="I135" s="220"/>
      <c r="J135" s="221">
        <f>ROUND(I135*H135,2)</f>
        <v>0</v>
      </c>
      <c r="K135" s="217" t="s">
        <v>19</v>
      </c>
      <c r="L135" s="47"/>
      <c r="M135" s="222" t="s">
        <v>19</v>
      </c>
      <c r="N135" s="223" t="s">
        <v>44</v>
      </c>
      <c r="O135" s="87"/>
      <c r="P135" s="224">
        <f>O135*H135</f>
        <v>0</v>
      </c>
      <c r="Q135" s="224">
        <v>0</v>
      </c>
      <c r="R135" s="224">
        <f>Q135*H135</f>
        <v>0</v>
      </c>
      <c r="S135" s="224">
        <v>0</v>
      </c>
      <c r="T135" s="225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6" t="s">
        <v>193</v>
      </c>
      <c r="AT135" s="226" t="s">
        <v>188</v>
      </c>
      <c r="AU135" s="226" t="s">
        <v>80</v>
      </c>
      <c r="AY135" s="20" t="s">
        <v>185</v>
      </c>
      <c r="BE135" s="227">
        <f>IF(N135="základní",J135,0)</f>
        <v>0</v>
      </c>
      <c r="BF135" s="227">
        <f>IF(N135="snížená",J135,0)</f>
        <v>0</v>
      </c>
      <c r="BG135" s="227">
        <f>IF(N135="zákl. přenesená",J135,0)</f>
        <v>0</v>
      </c>
      <c r="BH135" s="227">
        <f>IF(N135="sníž. přenesená",J135,0)</f>
        <v>0</v>
      </c>
      <c r="BI135" s="227">
        <f>IF(N135="nulová",J135,0)</f>
        <v>0</v>
      </c>
      <c r="BJ135" s="20" t="s">
        <v>80</v>
      </c>
      <c r="BK135" s="227">
        <f>ROUND(I135*H135,2)</f>
        <v>0</v>
      </c>
      <c r="BL135" s="20" t="s">
        <v>193</v>
      </c>
      <c r="BM135" s="226" t="s">
        <v>4232</v>
      </c>
    </row>
    <row r="136" s="2" customFormat="1">
      <c r="A136" s="41"/>
      <c r="B136" s="42"/>
      <c r="C136" s="43"/>
      <c r="D136" s="228" t="s">
        <v>195</v>
      </c>
      <c r="E136" s="43"/>
      <c r="F136" s="229" t="s">
        <v>4231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195</v>
      </c>
      <c r="AU136" s="20" t="s">
        <v>80</v>
      </c>
    </row>
    <row r="137" s="2" customFormat="1" ht="16.5" customHeight="1">
      <c r="A137" s="41"/>
      <c r="B137" s="42"/>
      <c r="C137" s="215" t="s">
        <v>343</v>
      </c>
      <c r="D137" s="215" t="s">
        <v>188</v>
      </c>
      <c r="E137" s="216" t="s">
        <v>4233</v>
      </c>
      <c r="F137" s="217" t="s">
        <v>4234</v>
      </c>
      <c r="G137" s="218" t="s">
        <v>226</v>
      </c>
      <c r="H137" s="219">
        <v>70</v>
      </c>
      <c r="I137" s="220"/>
      <c r="J137" s="221">
        <f>ROUND(I137*H137,2)</f>
        <v>0</v>
      </c>
      <c r="K137" s="217" t="s">
        <v>19</v>
      </c>
      <c r="L137" s="47"/>
      <c r="M137" s="222" t="s">
        <v>19</v>
      </c>
      <c r="N137" s="223" t="s">
        <v>44</v>
      </c>
      <c r="O137" s="87"/>
      <c r="P137" s="224">
        <f>O137*H137</f>
        <v>0</v>
      </c>
      <c r="Q137" s="224">
        <v>0</v>
      </c>
      <c r="R137" s="224">
        <f>Q137*H137</f>
        <v>0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193</v>
      </c>
      <c r="AT137" s="226" t="s">
        <v>188</v>
      </c>
      <c r="AU137" s="226" t="s">
        <v>80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193</v>
      </c>
      <c r="BM137" s="226" t="s">
        <v>4235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4234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80</v>
      </c>
    </row>
    <row r="139" s="2" customFormat="1" ht="16.5" customHeight="1">
      <c r="A139" s="41"/>
      <c r="B139" s="42"/>
      <c r="C139" s="215" t="s">
        <v>351</v>
      </c>
      <c r="D139" s="215" t="s">
        <v>188</v>
      </c>
      <c r="E139" s="216" t="s">
        <v>4236</v>
      </c>
      <c r="F139" s="217" t="s">
        <v>4237</v>
      </c>
      <c r="G139" s="218" t="s">
        <v>234</v>
      </c>
      <c r="H139" s="219">
        <v>4</v>
      </c>
      <c r="I139" s="220"/>
      <c r="J139" s="221">
        <f>ROUND(I139*H139,2)</f>
        <v>0</v>
      </c>
      <c r="K139" s="217" t="s">
        <v>19</v>
      </c>
      <c r="L139" s="47"/>
      <c r="M139" s="222" t="s">
        <v>19</v>
      </c>
      <c r="N139" s="223" t="s">
        <v>44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193</v>
      </c>
      <c r="AT139" s="226" t="s">
        <v>188</v>
      </c>
      <c r="AU139" s="226" t="s">
        <v>80</v>
      </c>
      <c r="AY139" s="20" t="s">
        <v>185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80</v>
      </c>
      <c r="BK139" s="227">
        <f>ROUND(I139*H139,2)</f>
        <v>0</v>
      </c>
      <c r="BL139" s="20" t="s">
        <v>193</v>
      </c>
      <c r="BM139" s="226" t="s">
        <v>4238</v>
      </c>
    </row>
    <row r="140" s="2" customFormat="1">
      <c r="A140" s="41"/>
      <c r="B140" s="42"/>
      <c r="C140" s="43"/>
      <c r="D140" s="228" t="s">
        <v>195</v>
      </c>
      <c r="E140" s="43"/>
      <c r="F140" s="229" t="s">
        <v>4237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195</v>
      </c>
      <c r="AU140" s="20" t="s">
        <v>80</v>
      </c>
    </row>
    <row r="141" s="12" customFormat="1" ht="25.92" customHeight="1">
      <c r="A141" s="12"/>
      <c r="B141" s="199"/>
      <c r="C141" s="200"/>
      <c r="D141" s="201" t="s">
        <v>72</v>
      </c>
      <c r="E141" s="202" t="s">
        <v>1503</v>
      </c>
      <c r="F141" s="202" t="s">
        <v>1504</v>
      </c>
      <c r="G141" s="200"/>
      <c r="H141" s="200"/>
      <c r="I141" s="203"/>
      <c r="J141" s="204">
        <f>BK141</f>
        <v>0</v>
      </c>
      <c r="K141" s="200"/>
      <c r="L141" s="205"/>
      <c r="M141" s="206"/>
      <c r="N141" s="207"/>
      <c r="O141" s="207"/>
      <c r="P141" s="208">
        <f>SUM(P142:P157)</f>
        <v>0</v>
      </c>
      <c r="Q141" s="207"/>
      <c r="R141" s="208">
        <f>SUM(R142:R157)</f>
        <v>0</v>
      </c>
      <c r="S141" s="207"/>
      <c r="T141" s="209">
        <f>SUM(T142:T157)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10" t="s">
        <v>80</v>
      </c>
      <c r="AT141" s="211" t="s">
        <v>72</v>
      </c>
      <c r="AU141" s="211" t="s">
        <v>73</v>
      </c>
      <c r="AY141" s="210" t="s">
        <v>185</v>
      </c>
      <c r="BK141" s="212">
        <f>SUM(BK142:BK157)</f>
        <v>0</v>
      </c>
    </row>
    <row r="142" s="2" customFormat="1" ht="16.5" customHeight="1">
      <c r="A142" s="41"/>
      <c r="B142" s="42"/>
      <c r="C142" s="215" t="s">
        <v>358</v>
      </c>
      <c r="D142" s="215" t="s">
        <v>188</v>
      </c>
      <c r="E142" s="216" t="s">
        <v>4239</v>
      </c>
      <c r="F142" s="217" t="s">
        <v>4240</v>
      </c>
      <c r="G142" s="218" t="s">
        <v>234</v>
      </c>
      <c r="H142" s="219">
        <v>4</v>
      </c>
      <c r="I142" s="220"/>
      <c r="J142" s="221">
        <f>ROUND(I142*H142,2)</f>
        <v>0</v>
      </c>
      <c r="K142" s="217" t="s">
        <v>19</v>
      </c>
      <c r="L142" s="47"/>
      <c r="M142" s="222" t="s">
        <v>19</v>
      </c>
      <c r="N142" s="223" t="s">
        <v>44</v>
      </c>
      <c r="O142" s="87"/>
      <c r="P142" s="224">
        <f>O142*H142</f>
        <v>0</v>
      </c>
      <c r="Q142" s="224">
        <v>0</v>
      </c>
      <c r="R142" s="224">
        <f>Q142*H142</f>
        <v>0</v>
      </c>
      <c r="S142" s="224">
        <v>0</v>
      </c>
      <c r="T142" s="225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26" t="s">
        <v>193</v>
      </c>
      <c r="AT142" s="226" t="s">
        <v>188</v>
      </c>
      <c r="AU142" s="226" t="s">
        <v>80</v>
      </c>
      <c r="AY142" s="20" t="s">
        <v>185</v>
      </c>
      <c r="BE142" s="227">
        <f>IF(N142="základní",J142,0)</f>
        <v>0</v>
      </c>
      <c r="BF142" s="227">
        <f>IF(N142="snížená",J142,0)</f>
        <v>0</v>
      </c>
      <c r="BG142" s="227">
        <f>IF(N142="zákl. přenesená",J142,0)</f>
        <v>0</v>
      </c>
      <c r="BH142" s="227">
        <f>IF(N142="sníž. přenesená",J142,0)</f>
        <v>0</v>
      </c>
      <c r="BI142" s="227">
        <f>IF(N142="nulová",J142,0)</f>
        <v>0</v>
      </c>
      <c r="BJ142" s="20" t="s">
        <v>80</v>
      </c>
      <c r="BK142" s="227">
        <f>ROUND(I142*H142,2)</f>
        <v>0</v>
      </c>
      <c r="BL142" s="20" t="s">
        <v>193</v>
      </c>
      <c r="BM142" s="226" t="s">
        <v>4241</v>
      </c>
    </row>
    <row r="143" s="2" customFormat="1">
      <c r="A143" s="41"/>
      <c r="B143" s="42"/>
      <c r="C143" s="43"/>
      <c r="D143" s="228" t="s">
        <v>195</v>
      </c>
      <c r="E143" s="43"/>
      <c r="F143" s="229" t="s">
        <v>4240</v>
      </c>
      <c r="G143" s="43"/>
      <c r="H143" s="43"/>
      <c r="I143" s="230"/>
      <c r="J143" s="43"/>
      <c r="K143" s="43"/>
      <c r="L143" s="47"/>
      <c r="M143" s="231"/>
      <c r="N143" s="232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195</v>
      </c>
      <c r="AU143" s="20" t="s">
        <v>80</v>
      </c>
    </row>
    <row r="144" s="2" customFormat="1" ht="16.5" customHeight="1">
      <c r="A144" s="41"/>
      <c r="B144" s="42"/>
      <c r="C144" s="215" t="s">
        <v>365</v>
      </c>
      <c r="D144" s="215" t="s">
        <v>188</v>
      </c>
      <c r="E144" s="216" t="s">
        <v>4242</v>
      </c>
      <c r="F144" s="217" t="s">
        <v>4243</v>
      </c>
      <c r="G144" s="218" t="s">
        <v>1423</v>
      </c>
      <c r="H144" s="219">
        <v>6</v>
      </c>
      <c r="I144" s="220"/>
      <c r="J144" s="221">
        <f>ROUND(I144*H144,2)</f>
        <v>0</v>
      </c>
      <c r="K144" s="217" t="s">
        <v>19</v>
      </c>
      <c r="L144" s="47"/>
      <c r="M144" s="222" t="s">
        <v>19</v>
      </c>
      <c r="N144" s="223" t="s">
        <v>44</v>
      </c>
      <c r="O144" s="87"/>
      <c r="P144" s="224">
        <f>O144*H144</f>
        <v>0</v>
      </c>
      <c r="Q144" s="224">
        <v>0</v>
      </c>
      <c r="R144" s="224">
        <f>Q144*H144</f>
        <v>0</v>
      </c>
      <c r="S144" s="224">
        <v>0</v>
      </c>
      <c r="T144" s="225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6" t="s">
        <v>193</v>
      </c>
      <c r="AT144" s="226" t="s">
        <v>188</v>
      </c>
      <c r="AU144" s="226" t="s">
        <v>80</v>
      </c>
      <c r="AY144" s="20" t="s">
        <v>185</v>
      </c>
      <c r="BE144" s="227">
        <f>IF(N144="základní",J144,0)</f>
        <v>0</v>
      </c>
      <c r="BF144" s="227">
        <f>IF(N144="snížená",J144,0)</f>
        <v>0</v>
      </c>
      <c r="BG144" s="227">
        <f>IF(N144="zákl. přenesená",J144,0)</f>
        <v>0</v>
      </c>
      <c r="BH144" s="227">
        <f>IF(N144="sníž. přenesená",J144,0)</f>
        <v>0</v>
      </c>
      <c r="BI144" s="227">
        <f>IF(N144="nulová",J144,0)</f>
        <v>0</v>
      </c>
      <c r="BJ144" s="20" t="s">
        <v>80</v>
      </c>
      <c r="BK144" s="227">
        <f>ROUND(I144*H144,2)</f>
        <v>0</v>
      </c>
      <c r="BL144" s="20" t="s">
        <v>193</v>
      </c>
      <c r="BM144" s="226" t="s">
        <v>4244</v>
      </c>
    </row>
    <row r="145" s="2" customFormat="1">
      <c r="A145" s="41"/>
      <c r="B145" s="42"/>
      <c r="C145" s="43"/>
      <c r="D145" s="228" t="s">
        <v>195</v>
      </c>
      <c r="E145" s="43"/>
      <c r="F145" s="229" t="s">
        <v>4243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195</v>
      </c>
      <c r="AU145" s="20" t="s">
        <v>80</v>
      </c>
    </row>
    <row r="146" s="2" customFormat="1" ht="16.5" customHeight="1">
      <c r="A146" s="41"/>
      <c r="B146" s="42"/>
      <c r="C146" s="215" t="s">
        <v>372</v>
      </c>
      <c r="D146" s="215" t="s">
        <v>188</v>
      </c>
      <c r="E146" s="216" t="s">
        <v>4245</v>
      </c>
      <c r="F146" s="217" t="s">
        <v>4246</v>
      </c>
      <c r="G146" s="218" t="s">
        <v>1507</v>
      </c>
      <c r="H146" s="219">
        <v>1</v>
      </c>
      <c r="I146" s="220"/>
      <c r="J146" s="221">
        <f>ROUND(I146*H146,2)</f>
        <v>0</v>
      </c>
      <c r="K146" s="217" t="s">
        <v>19</v>
      </c>
      <c r="L146" s="47"/>
      <c r="M146" s="222" t="s">
        <v>19</v>
      </c>
      <c r="N146" s="223" t="s">
        <v>44</v>
      </c>
      <c r="O146" s="87"/>
      <c r="P146" s="224">
        <f>O146*H146</f>
        <v>0</v>
      </c>
      <c r="Q146" s="224">
        <v>0</v>
      </c>
      <c r="R146" s="224">
        <f>Q146*H146</f>
        <v>0</v>
      </c>
      <c r="S146" s="224">
        <v>0</v>
      </c>
      <c r="T146" s="225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6" t="s">
        <v>193</v>
      </c>
      <c r="AT146" s="226" t="s">
        <v>188</v>
      </c>
      <c r="AU146" s="226" t="s">
        <v>80</v>
      </c>
      <c r="AY146" s="20" t="s">
        <v>185</v>
      </c>
      <c r="BE146" s="227">
        <f>IF(N146="základní",J146,0)</f>
        <v>0</v>
      </c>
      <c r="BF146" s="227">
        <f>IF(N146="snížená",J146,0)</f>
        <v>0</v>
      </c>
      <c r="BG146" s="227">
        <f>IF(N146="zákl. přenesená",J146,0)</f>
        <v>0</v>
      </c>
      <c r="BH146" s="227">
        <f>IF(N146="sníž. přenesená",J146,0)</f>
        <v>0</v>
      </c>
      <c r="BI146" s="227">
        <f>IF(N146="nulová",J146,0)</f>
        <v>0</v>
      </c>
      <c r="BJ146" s="20" t="s">
        <v>80</v>
      </c>
      <c r="BK146" s="227">
        <f>ROUND(I146*H146,2)</f>
        <v>0</v>
      </c>
      <c r="BL146" s="20" t="s">
        <v>193</v>
      </c>
      <c r="BM146" s="226" t="s">
        <v>4247</v>
      </c>
    </row>
    <row r="147" s="2" customFormat="1">
      <c r="A147" s="41"/>
      <c r="B147" s="42"/>
      <c r="C147" s="43"/>
      <c r="D147" s="228" t="s">
        <v>195</v>
      </c>
      <c r="E147" s="43"/>
      <c r="F147" s="229" t="s">
        <v>4246</v>
      </c>
      <c r="G147" s="43"/>
      <c r="H147" s="43"/>
      <c r="I147" s="230"/>
      <c r="J147" s="43"/>
      <c r="K147" s="43"/>
      <c r="L147" s="47"/>
      <c r="M147" s="231"/>
      <c r="N147" s="232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195</v>
      </c>
      <c r="AU147" s="20" t="s">
        <v>80</v>
      </c>
    </row>
    <row r="148" s="2" customFormat="1" ht="16.5" customHeight="1">
      <c r="A148" s="41"/>
      <c r="B148" s="42"/>
      <c r="C148" s="215" t="s">
        <v>379</v>
      </c>
      <c r="D148" s="215" t="s">
        <v>188</v>
      </c>
      <c r="E148" s="216" t="s">
        <v>4248</v>
      </c>
      <c r="F148" s="217" t="s">
        <v>4249</v>
      </c>
      <c r="G148" s="218" t="s">
        <v>1507</v>
      </c>
      <c r="H148" s="219">
        <v>1</v>
      </c>
      <c r="I148" s="220"/>
      <c r="J148" s="221">
        <f>ROUND(I148*H148,2)</f>
        <v>0</v>
      </c>
      <c r="K148" s="217" t="s">
        <v>19</v>
      </c>
      <c r="L148" s="47"/>
      <c r="M148" s="222" t="s">
        <v>19</v>
      </c>
      <c r="N148" s="223" t="s">
        <v>44</v>
      </c>
      <c r="O148" s="87"/>
      <c r="P148" s="224">
        <f>O148*H148</f>
        <v>0</v>
      </c>
      <c r="Q148" s="224">
        <v>0</v>
      </c>
      <c r="R148" s="224">
        <f>Q148*H148</f>
        <v>0</v>
      </c>
      <c r="S148" s="224">
        <v>0</v>
      </c>
      <c r="T148" s="225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6" t="s">
        <v>193</v>
      </c>
      <c r="AT148" s="226" t="s">
        <v>188</v>
      </c>
      <c r="AU148" s="226" t="s">
        <v>80</v>
      </c>
      <c r="AY148" s="20" t="s">
        <v>185</v>
      </c>
      <c r="BE148" s="227">
        <f>IF(N148="základní",J148,0)</f>
        <v>0</v>
      </c>
      <c r="BF148" s="227">
        <f>IF(N148="snížená",J148,0)</f>
        <v>0</v>
      </c>
      <c r="BG148" s="227">
        <f>IF(N148="zákl. přenesená",J148,0)</f>
        <v>0</v>
      </c>
      <c r="BH148" s="227">
        <f>IF(N148="sníž. přenesená",J148,0)</f>
        <v>0</v>
      </c>
      <c r="BI148" s="227">
        <f>IF(N148="nulová",J148,0)</f>
        <v>0</v>
      </c>
      <c r="BJ148" s="20" t="s">
        <v>80</v>
      </c>
      <c r="BK148" s="227">
        <f>ROUND(I148*H148,2)</f>
        <v>0</v>
      </c>
      <c r="BL148" s="20" t="s">
        <v>193</v>
      </c>
      <c r="BM148" s="226" t="s">
        <v>4250</v>
      </c>
    </row>
    <row r="149" s="2" customFormat="1">
      <c r="A149" s="41"/>
      <c r="B149" s="42"/>
      <c r="C149" s="43"/>
      <c r="D149" s="228" t="s">
        <v>195</v>
      </c>
      <c r="E149" s="43"/>
      <c r="F149" s="229" t="s">
        <v>4249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195</v>
      </c>
      <c r="AU149" s="20" t="s">
        <v>80</v>
      </c>
    </row>
    <row r="150" s="2" customFormat="1" ht="16.5" customHeight="1">
      <c r="A150" s="41"/>
      <c r="B150" s="42"/>
      <c r="C150" s="215" t="s">
        <v>388</v>
      </c>
      <c r="D150" s="215" t="s">
        <v>188</v>
      </c>
      <c r="E150" s="216" t="s">
        <v>4251</v>
      </c>
      <c r="F150" s="217" t="s">
        <v>4252</v>
      </c>
      <c r="G150" s="218" t="s">
        <v>1507</v>
      </c>
      <c r="H150" s="219">
        <v>1</v>
      </c>
      <c r="I150" s="220"/>
      <c r="J150" s="221">
        <f>ROUND(I150*H150,2)</f>
        <v>0</v>
      </c>
      <c r="K150" s="217" t="s">
        <v>19</v>
      </c>
      <c r="L150" s="47"/>
      <c r="M150" s="222" t="s">
        <v>19</v>
      </c>
      <c r="N150" s="223" t="s">
        <v>44</v>
      </c>
      <c r="O150" s="87"/>
      <c r="P150" s="224">
        <f>O150*H150</f>
        <v>0</v>
      </c>
      <c r="Q150" s="224">
        <v>0</v>
      </c>
      <c r="R150" s="224">
        <f>Q150*H150</f>
        <v>0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193</v>
      </c>
      <c r="AT150" s="226" t="s">
        <v>188</v>
      </c>
      <c r="AU150" s="226" t="s">
        <v>80</v>
      </c>
      <c r="AY150" s="20" t="s">
        <v>185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80</v>
      </c>
      <c r="BK150" s="227">
        <f>ROUND(I150*H150,2)</f>
        <v>0</v>
      </c>
      <c r="BL150" s="20" t="s">
        <v>193</v>
      </c>
      <c r="BM150" s="226" t="s">
        <v>4253</v>
      </c>
    </row>
    <row r="151" s="2" customFormat="1">
      <c r="A151" s="41"/>
      <c r="B151" s="42"/>
      <c r="C151" s="43"/>
      <c r="D151" s="228" t="s">
        <v>195</v>
      </c>
      <c r="E151" s="43"/>
      <c r="F151" s="229" t="s">
        <v>4252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195</v>
      </c>
      <c r="AU151" s="20" t="s">
        <v>80</v>
      </c>
    </row>
    <row r="152" s="2" customFormat="1" ht="16.5" customHeight="1">
      <c r="A152" s="41"/>
      <c r="B152" s="42"/>
      <c r="C152" s="215" t="s">
        <v>393</v>
      </c>
      <c r="D152" s="215" t="s">
        <v>188</v>
      </c>
      <c r="E152" s="216" t="s">
        <v>4254</v>
      </c>
      <c r="F152" s="217" t="s">
        <v>4255</v>
      </c>
      <c r="G152" s="218" t="s">
        <v>1507</v>
      </c>
      <c r="H152" s="219">
        <v>1</v>
      </c>
      <c r="I152" s="220"/>
      <c r="J152" s="221">
        <f>ROUND(I152*H152,2)</f>
        <v>0</v>
      </c>
      <c r="K152" s="217" t="s">
        <v>19</v>
      </c>
      <c r="L152" s="47"/>
      <c r="M152" s="222" t="s">
        <v>19</v>
      </c>
      <c r="N152" s="223" t="s">
        <v>44</v>
      </c>
      <c r="O152" s="87"/>
      <c r="P152" s="224">
        <f>O152*H152</f>
        <v>0</v>
      </c>
      <c r="Q152" s="224">
        <v>0</v>
      </c>
      <c r="R152" s="224">
        <f>Q152*H152</f>
        <v>0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193</v>
      </c>
      <c r="AT152" s="226" t="s">
        <v>188</v>
      </c>
      <c r="AU152" s="226" t="s">
        <v>80</v>
      </c>
      <c r="AY152" s="20" t="s">
        <v>185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80</v>
      </c>
      <c r="BK152" s="227">
        <f>ROUND(I152*H152,2)</f>
        <v>0</v>
      </c>
      <c r="BL152" s="20" t="s">
        <v>193</v>
      </c>
      <c r="BM152" s="226" t="s">
        <v>4256</v>
      </c>
    </row>
    <row r="153" s="2" customFormat="1">
      <c r="A153" s="41"/>
      <c r="B153" s="42"/>
      <c r="C153" s="43"/>
      <c r="D153" s="228" t="s">
        <v>195</v>
      </c>
      <c r="E153" s="43"/>
      <c r="F153" s="229" t="s">
        <v>4255</v>
      </c>
      <c r="G153" s="43"/>
      <c r="H153" s="43"/>
      <c r="I153" s="230"/>
      <c r="J153" s="43"/>
      <c r="K153" s="43"/>
      <c r="L153" s="47"/>
      <c r="M153" s="231"/>
      <c r="N153" s="232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195</v>
      </c>
      <c r="AU153" s="20" t="s">
        <v>80</v>
      </c>
    </row>
    <row r="154" s="2" customFormat="1" ht="16.5" customHeight="1">
      <c r="A154" s="41"/>
      <c r="B154" s="42"/>
      <c r="C154" s="215" t="s">
        <v>400</v>
      </c>
      <c r="D154" s="215" t="s">
        <v>188</v>
      </c>
      <c r="E154" s="216" t="s">
        <v>4257</v>
      </c>
      <c r="F154" s="217" t="s">
        <v>4258</v>
      </c>
      <c r="G154" s="218" t="s">
        <v>1507</v>
      </c>
      <c r="H154" s="219">
        <v>1</v>
      </c>
      <c r="I154" s="220"/>
      <c r="J154" s="221">
        <f>ROUND(I154*H154,2)</f>
        <v>0</v>
      </c>
      <c r="K154" s="217" t="s">
        <v>19</v>
      </c>
      <c r="L154" s="47"/>
      <c r="M154" s="222" t="s">
        <v>19</v>
      </c>
      <c r="N154" s="223" t="s">
        <v>44</v>
      </c>
      <c r="O154" s="87"/>
      <c r="P154" s="224">
        <f>O154*H154</f>
        <v>0</v>
      </c>
      <c r="Q154" s="224">
        <v>0</v>
      </c>
      <c r="R154" s="224">
        <f>Q154*H154</f>
        <v>0</v>
      </c>
      <c r="S154" s="224">
        <v>0</v>
      </c>
      <c r="T154" s="225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6" t="s">
        <v>193</v>
      </c>
      <c r="AT154" s="226" t="s">
        <v>188</v>
      </c>
      <c r="AU154" s="226" t="s">
        <v>80</v>
      </c>
      <c r="AY154" s="20" t="s">
        <v>185</v>
      </c>
      <c r="BE154" s="227">
        <f>IF(N154="základní",J154,0)</f>
        <v>0</v>
      </c>
      <c r="BF154" s="227">
        <f>IF(N154="snížená",J154,0)</f>
        <v>0</v>
      </c>
      <c r="BG154" s="227">
        <f>IF(N154="zákl. přenesená",J154,0)</f>
        <v>0</v>
      </c>
      <c r="BH154" s="227">
        <f>IF(N154="sníž. přenesená",J154,0)</f>
        <v>0</v>
      </c>
      <c r="BI154" s="227">
        <f>IF(N154="nulová",J154,0)</f>
        <v>0</v>
      </c>
      <c r="BJ154" s="20" t="s">
        <v>80</v>
      </c>
      <c r="BK154" s="227">
        <f>ROUND(I154*H154,2)</f>
        <v>0</v>
      </c>
      <c r="BL154" s="20" t="s">
        <v>193</v>
      </c>
      <c r="BM154" s="226" t="s">
        <v>4259</v>
      </c>
    </row>
    <row r="155" s="2" customFormat="1">
      <c r="A155" s="41"/>
      <c r="B155" s="42"/>
      <c r="C155" s="43"/>
      <c r="D155" s="228" t="s">
        <v>195</v>
      </c>
      <c r="E155" s="43"/>
      <c r="F155" s="229" t="s">
        <v>4258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195</v>
      </c>
      <c r="AU155" s="20" t="s">
        <v>80</v>
      </c>
    </row>
    <row r="156" s="2" customFormat="1" ht="16.5" customHeight="1">
      <c r="A156" s="41"/>
      <c r="B156" s="42"/>
      <c r="C156" s="215" t="s">
        <v>408</v>
      </c>
      <c r="D156" s="215" t="s">
        <v>188</v>
      </c>
      <c r="E156" s="216" t="s">
        <v>4260</v>
      </c>
      <c r="F156" s="217" t="s">
        <v>4261</v>
      </c>
      <c r="G156" s="218" t="s">
        <v>1507</v>
      </c>
      <c r="H156" s="219">
        <v>1</v>
      </c>
      <c r="I156" s="220"/>
      <c r="J156" s="221">
        <f>ROUND(I156*H156,2)</f>
        <v>0</v>
      </c>
      <c r="K156" s="217" t="s">
        <v>19</v>
      </c>
      <c r="L156" s="47"/>
      <c r="M156" s="222" t="s">
        <v>19</v>
      </c>
      <c r="N156" s="223" t="s">
        <v>44</v>
      </c>
      <c r="O156" s="87"/>
      <c r="P156" s="224">
        <f>O156*H156</f>
        <v>0</v>
      </c>
      <c r="Q156" s="224">
        <v>0</v>
      </c>
      <c r="R156" s="224">
        <f>Q156*H156</f>
        <v>0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193</v>
      </c>
      <c r="AT156" s="226" t="s">
        <v>188</v>
      </c>
      <c r="AU156" s="226" t="s">
        <v>80</v>
      </c>
      <c r="AY156" s="20" t="s">
        <v>185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80</v>
      </c>
      <c r="BK156" s="227">
        <f>ROUND(I156*H156,2)</f>
        <v>0</v>
      </c>
      <c r="BL156" s="20" t="s">
        <v>193</v>
      </c>
      <c r="BM156" s="226" t="s">
        <v>4262</v>
      </c>
    </row>
    <row r="157" s="2" customFormat="1">
      <c r="A157" s="41"/>
      <c r="B157" s="42"/>
      <c r="C157" s="43"/>
      <c r="D157" s="228" t="s">
        <v>195</v>
      </c>
      <c r="E157" s="43"/>
      <c r="F157" s="229" t="s">
        <v>4261</v>
      </c>
      <c r="G157" s="43"/>
      <c r="H157" s="43"/>
      <c r="I157" s="230"/>
      <c r="J157" s="43"/>
      <c r="K157" s="43"/>
      <c r="L157" s="47"/>
      <c r="M157" s="282"/>
      <c r="N157" s="283"/>
      <c r="O157" s="284"/>
      <c r="P157" s="284"/>
      <c r="Q157" s="284"/>
      <c r="R157" s="284"/>
      <c r="S157" s="284"/>
      <c r="T157" s="285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195</v>
      </c>
      <c r="AU157" s="20" t="s">
        <v>80</v>
      </c>
    </row>
    <row r="158" s="2" customFormat="1" ht="6.96" customHeight="1">
      <c r="A158" s="41"/>
      <c r="B158" s="62"/>
      <c r="C158" s="63"/>
      <c r="D158" s="63"/>
      <c r="E158" s="63"/>
      <c r="F158" s="63"/>
      <c r="G158" s="63"/>
      <c r="H158" s="63"/>
      <c r="I158" s="63"/>
      <c r="J158" s="63"/>
      <c r="K158" s="63"/>
      <c r="L158" s="47"/>
      <c r="M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</row>
  </sheetData>
  <sheetProtection sheet="1" autoFilter="0" formatColumns="0" formatRows="0" objects="1" scenarios="1" spinCount="100000" saltValue="/WKgl4OvNq7NMenJkCMj3CG4mC/cuUEX0NxbVKNN5Kz3aCya5c3X9wyCe5tWy4vs36hpukK7C1L7eQ1rEdtnvQ==" hashValue="azxYjLNWod9PU60cDq8uu25b9jeAy0wmBPqjA9lKWeW7ncYqNINQUfEgkLQzz+yza3EtCXxYRkIaptRQj2rs8g==" algorithmName="SHA-512" password="CC35"/>
  <autoFilter ref="C89:K15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8:H78"/>
    <mergeCell ref="E80:H80"/>
    <mergeCell ref="E82:H82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129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149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4263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23. 10. 2025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32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33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35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37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39</v>
      </c>
      <c r="E30" s="41"/>
      <c r="F30" s="41"/>
      <c r="G30" s="41"/>
      <c r="H30" s="41"/>
      <c r="I30" s="41"/>
      <c r="J30" s="156">
        <f>ROUND(J87,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41</v>
      </c>
      <c r="G32" s="41"/>
      <c r="H32" s="41"/>
      <c r="I32" s="157" t="s">
        <v>40</v>
      </c>
      <c r="J32" s="157" t="s">
        <v>42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43</v>
      </c>
      <c r="E33" s="145" t="s">
        <v>44</v>
      </c>
      <c r="F33" s="159">
        <f>ROUND((SUM(BE87:BE275)),  2)</f>
        <v>0</v>
      </c>
      <c r="G33" s="41"/>
      <c r="H33" s="41"/>
      <c r="I33" s="160">
        <v>0.20999999999999999</v>
      </c>
      <c r="J33" s="159">
        <f>ROUND(((SUM(BE87:BE275))*I33),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45</v>
      </c>
      <c r="F34" s="159">
        <f>ROUND((SUM(BF87:BF275)),  2)</f>
        <v>0</v>
      </c>
      <c r="G34" s="41"/>
      <c r="H34" s="41"/>
      <c r="I34" s="160">
        <v>0.12</v>
      </c>
      <c r="J34" s="159">
        <f>ROUND(((SUM(BF87:BF275))*I34),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46</v>
      </c>
      <c r="F35" s="159">
        <f>ROUND((SUM(BG87:BG275)),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47</v>
      </c>
      <c r="F36" s="159">
        <f>ROUND((SUM(BH87:BH275)),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ROUND((SUM(BI87:BI275)),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49</v>
      </c>
      <c r="E39" s="163"/>
      <c r="F39" s="163"/>
      <c r="G39" s="164" t="s">
        <v>50</v>
      </c>
      <c r="H39" s="165" t="s">
        <v>51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153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PŘÍSTAVBA A STAVEBNÍ ÚPRAVY ŠATEN SK VĚTROVY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149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SO 03 - ZPEVNĚNÉ PLOCHY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>Tábor</v>
      </c>
      <c r="G52" s="43"/>
      <c r="H52" s="43"/>
      <c r="I52" s="35" t="s">
        <v>23</v>
      </c>
      <c r="J52" s="75" t="str">
        <f>IF(J12="","",J12)</f>
        <v>23. 10. 2025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3"/>
      <c r="E54" s="43"/>
      <c r="F54" s="30" t="str">
        <f>E15</f>
        <v>MĚSTO TÁBOR</v>
      </c>
      <c r="G54" s="43"/>
      <c r="H54" s="43"/>
      <c r="I54" s="35" t="s">
        <v>31</v>
      </c>
      <c r="J54" s="39" t="str">
        <f>E21</f>
        <v>Graphic PRO s.r.o.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35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154</v>
      </c>
      <c r="D57" s="174"/>
      <c r="E57" s="174"/>
      <c r="F57" s="174"/>
      <c r="G57" s="174"/>
      <c r="H57" s="174"/>
      <c r="I57" s="174"/>
      <c r="J57" s="175" t="s">
        <v>155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71</v>
      </c>
      <c r="D59" s="43"/>
      <c r="E59" s="43"/>
      <c r="F59" s="43"/>
      <c r="G59" s="43"/>
      <c r="H59" s="43"/>
      <c r="I59" s="43"/>
      <c r="J59" s="105">
        <f>J87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156</v>
      </c>
    </row>
    <row r="60" s="9" customFormat="1" ht="24.96" customHeight="1">
      <c r="A60" s="9"/>
      <c r="B60" s="177"/>
      <c r="C60" s="178"/>
      <c r="D60" s="179" t="s">
        <v>157</v>
      </c>
      <c r="E60" s="180"/>
      <c r="F60" s="180"/>
      <c r="G60" s="180"/>
      <c r="H60" s="180"/>
      <c r="I60" s="180"/>
      <c r="J60" s="181">
        <f>J88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1566</v>
      </c>
      <c r="E61" s="185"/>
      <c r="F61" s="185"/>
      <c r="G61" s="185"/>
      <c r="H61" s="185"/>
      <c r="I61" s="185"/>
      <c r="J61" s="186">
        <f>J89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3"/>
      <c r="C62" s="128"/>
      <c r="D62" s="184" t="s">
        <v>1567</v>
      </c>
      <c r="E62" s="185"/>
      <c r="F62" s="185"/>
      <c r="G62" s="185"/>
      <c r="H62" s="185"/>
      <c r="I62" s="185"/>
      <c r="J62" s="186">
        <f>J121</f>
        <v>0</v>
      </c>
      <c r="K62" s="128"/>
      <c r="L62" s="187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3"/>
      <c r="C63" s="128"/>
      <c r="D63" s="184" t="s">
        <v>465</v>
      </c>
      <c r="E63" s="185"/>
      <c r="F63" s="185"/>
      <c r="G63" s="185"/>
      <c r="H63" s="185"/>
      <c r="I63" s="185"/>
      <c r="J63" s="186">
        <f>J171</f>
        <v>0</v>
      </c>
      <c r="K63" s="128"/>
      <c r="L63" s="187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3"/>
      <c r="C64" s="128"/>
      <c r="D64" s="184" t="s">
        <v>3907</v>
      </c>
      <c r="E64" s="185"/>
      <c r="F64" s="185"/>
      <c r="G64" s="185"/>
      <c r="H64" s="185"/>
      <c r="I64" s="185"/>
      <c r="J64" s="186">
        <f>J190</f>
        <v>0</v>
      </c>
      <c r="K64" s="128"/>
      <c r="L64" s="187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83"/>
      <c r="C65" s="128"/>
      <c r="D65" s="184" t="s">
        <v>158</v>
      </c>
      <c r="E65" s="185"/>
      <c r="F65" s="185"/>
      <c r="G65" s="185"/>
      <c r="H65" s="185"/>
      <c r="I65" s="185"/>
      <c r="J65" s="186">
        <f>J247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159</v>
      </c>
      <c r="E66" s="185"/>
      <c r="F66" s="185"/>
      <c r="G66" s="185"/>
      <c r="H66" s="185"/>
      <c r="I66" s="185"/>
      <c r="J66" s="186">
        <f>J254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467</v>
      </c>
      <c r="E67" s="185"/>
      <c r="F67" s="185"/>
      <c r="G67" s="185"/>
      <c r="H67" s="185"/>
      <c r="I67" s="185"/>
      <c r="J67" s="186">
        <f>J269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62"/>
      <c r="C69" s="63"/>
      <c r="D69" s="63"/>
      <c r="E69" s="63"/>
      <c r="F69" s="63"/>
      <c r="G69" s="63"/>
      <c r="H69" s="63"/>
      <c r="I69" s="63"/>
      <c r="J69" s="63"/>
      <c r="K69" s="6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4"/>
      <c r="C73" s="65"/>
      <c r="D73" s="65"/>
      <c r="E73" s="65"/>
      <c r="F73" s="65"/>
      <c r="G73" s="65"/>
      <c r="H73" s="65"/>
      <c r="I73" s="65"/>
      <c r="J73" s="65"/>
      <c r="K73" s="65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170</v>
      </c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16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3"/>
      <c r="D77" s="43"/>
      <c r="E77" s="172" t="str">
        <f>E7</f>
        <v>PŘÍSTAVBA A STAVEBNÍ ÚPRAVY ŠATEN SK VĚTROVY</v>
      </c>
      <c r="F77" s="35"/>
      <c r="G77" s="35"/>
      <c r="H77" s="35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149</v>
      </c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6.5" customHeight="1">
      <c r="A79" s="41"/>
      <c r="B79" s="42"/>
      <c r="C79" s="43"/>
      <c r="D79" s="43"/>
      <c r="E79" s="72" t="str">
        <f>E9</f>
        <v>SO 03 - ZPEVNĚNÉ PLOCHY</v>
      </c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21</v>
      </c>
      <c r="D81" s="43"/>
      <c r="E81" s="43"/>
      <c r="F81" s="30" t="str">
        <f>F12</f>
        <v>Tábor</v>
      </c>
      <c r="G81" s="43"/>
      <c r="H81" s="43"/>
      <c r="I81" s="35" t="s">
        <v>23</v>
      </c>
      <c r="J81" s="75" t="str">
        <f>IF(J12="","",J12)</f>
        <v>23. 10. 2025</v>
      </c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25</v>
      </c>
      <c r="D83" s="43"/>
      <c r="E83" s="43"/>
      <c r="F83" s="30" t="str">
        <f>E15</f>
        <v>MĚSTO TÁBOR</v>
      </c>
      <c r="G83" s="43"/>
      <c r="H83" s="43"/>
      <c r="I83" s="35" t="s">
        <v>31</v>
      </c>
      <c r="J83" s="39" t="str">
        <f>E21</f>
        <v>Graphic PRO s.r.o.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5.15" customHeight="1">
      <c r="A84" s="41"/>
      <c r="B84" s="42"/>
      <c r="C84" s="35" t="s">
        <v>29</v>
      </c>
      <c r="D84" s="43"/>
      <c r="E84" s="43"/>
      <c r="F84" s="30" t="str">
        <f>IF(E18="","",E18)</f>
        <v>Vyplň údaj</v>
      </c>
      <c r="G84" s="43"/>
      <c r="H84" s="43"/>
      <c r="I84" s="35" t="s">
        <v>35</v>
      </c>
      <c r="J84" s="39" t="str">
        <f>E24</f>
        <v xml:space="preserve"> </v>
      </c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0.32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1" customFormat="1" ht="29.28" customHeight="1">
      <c r="A86" s="188"/>
      <c r="B86" s="189"/>
      <c r="C86" s="190" t="s">
        <v>171</v>
      </c>
      <c r="D86" s="191" t="s">
        <v>58</v>
      </c>
      <c r="E86" s="191" t="s">
        <v>54</v>
      </c>
      <c r="F86" s="191" t="s">
        <v>55</v>
      </c>
      <c r="G86" s="191" t="s">
        <v>172</v>
      </c>
      <c r="H86" s="191" t="s">
        <v>173</v>
      </c>
      <c r="I86" s="191" t="s">
        <v>174</v>
      </c>
      <c r="J86" s="191" t="s">
        <v>155</v>
      </c>
      <c r="K86" s="192" t="s">
        <v>175</v>
      </c>
      <c r="L86" s="193"/>
      <c r="M86" s="95" t="s">
        <v>19</v>
      </c>
      <c r="N86" s="96" t="s">
        <v>43</v>
      </c>
      <c r="O86" s="96" t="s">
        <v>176</v>
      </c>
      <c r="P86" s="96" t="s">
        <v>177</v>
      </c>
      <c r="Q86" s="96" t="s">
        <v>178</v>
      </c>
      <c r="R86" s="96" t="s">
        <v>179</v>
      </c>
      <c r="S86" s="96" t="s">
        <v>180</v>
      </c>
      <c r="T86" s="97" t="s">
        <v>181</v>
      </c>
      <c r="U86" s="188"/>
      <c r="V86" s="188"/>
      <c r="W86" s="188"/>
      <c r="X86" s="188"/>
      <c r="Y86" s="188"/>
      <c r="Z86" s="188"/>
      <c r="AA86" s="188"/>
      <c r="AB86" s="188"/>
      <c r="AC86" s="188"/>
      <c r="AD86" s="188"/>
      <c r="AE86" s="188"/>
    </row>
    <row r="87" s="2" customFormat="1" ht="22.8" customHeight="1">
      <c r="A87" s="41"/>
      <c r="B87" s="42"/>
      <c r="C87" s="102" t="s">
        <v>182</v>
      </c>
      <c r="D87" s="43"/>
      <c r="E87" s="43"/>
      <c r="F87" s="43"/>
      <c r="G87" s="43"/>
      <c r="H87" s="43"/>
      <c r="I87" s="43"/>
      <c r="J87" s="194">
        <f>BK87</f>
        <v>0</v>
      </c>
      <c r="K87" s="43"/>
      <c r="L87" s="47"/>
      <c r="M87" s="98"/>
      <c r="N87" s="195"/>
      <c r="O87" s="99"/>
      <c r="P87" s="196">
        <f>P88</f>
        <v>0</v>
      </c>
      <c r="Q87" s="99"/>
      <c r="R87" s="196">
        <f>R88</f>
        <v>334.34311147</v>
      </c>
      <c r="S87" s="99"/>
      <c r="T87" s="197">
        <f>T88</f>
        <v>261.76409999999998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72</v>
      </c>
      <c r="AU87" s="20" t="s">
        <v>156</v>
      </c>
      <c r="BK87" s="198">
        <f>BK88</f>
        <v>0</v>
      </c>
    </row>
    <row r="88" s="12" customFormat="1" ht="25.92" customHeight="1">
      <c r="A88" s="12"/>
      <c r="B88" s="199"/>
      <c r="C88" s="200"/>
      <c r="D88" s="201" t="s">
        <v>72</v>
      </c>
      <c r="E88" s="202" t="s">
        <v>183</v>
      </c>
      <c r="F88" s="202" t="s">
        <v>184</v>
      </c>
      <c r="G88" s="200"/>
      <c r="H88" s="200"/>
      <c r="I88" s="203"/>
      <c r="J88" s="204">
        <f>BK88</f>
        <v>0</v>
      </c>
      <c r="K88" s="200"/>
      <c r="L88" s="205"/>
      <c r="M88" s="206"/>
      <c r="N88" s="207"/>
      <c r="O88" s="207"/>
      <c r="P88" s="208">
        <f>P89+P121+P171+P190+P247+P254+P269</f>
        <v>0</v>
      </c>
      <c r="Q88" s="207"/>
      <c r="R88" s="208">
        <f>R89+R121+R171+R190+R247+R254+R269</f>
        <v>334.34311147</v>
      </c>
      <c r="S88" s="207"/>
      <c r="T88" s="209">
        <f>T89+T121+T171+T190+T247+T254+T269</f>
        <v>261.76409999999998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10" t="s">
        <v>80</v>
      </c>
      <c r="AT88" s="211" t="s">
        <v>72</v>
      </c>
      <c r="AU88" s="211" t="s">
        <v>73</v>
      </c>
      <c r="AY88" s="210" t="s">
        <v>185</v>
      </c>
      <c r="BK88" s="212">
        <f>BK89+BK121+BK171+BK190+BK247+BK254+BK269</f>
        <v>0</v>
      </c>
    </row>
    <row r="89" s="12" customFormat="1" ht="22.8" customHeight="1">
      <c r="A89" s="12"/>
      <c r="B89" s="199"/>
      <c r="C89" s="200"/>
      <c r="D89" s="201" t="s">
        <v>72</v>
      </c>
      <c r="E89" s="213" t="s">
        <v>80</v>
      </c>
      <c r="F89" s="213" t="s">
        <v>1572</v>
      </c>
      <c r="G89" s="200"/>
      <c r="H89" s="200"/>
      <c r="I89" s="203"/>
      <c r="J89" s="214">
        <f>BK89</f>
        <v>0</v>
      </c>
      <c r="K89" s="200"/>
      <c r="L89" s="205"/>
      <c r="M89" s="206"/>
      <c r="N89" s="207"/>
      <c r="O89" s="207"/>
      <c r="P89" s="208">
        <f>SUM(P90:P120)</f>
        <v>0</v>
      </c>
      <c r="Q89" s="207"/>
      <c r="R89" s="208">
        <f>SUM(R90:R120)</f>
        <v>0.0054120000000000001</v>
      </c>
      <c r="S89" s="207"/>
      <c r="T89" s="209">
        <f>SUM(T90:T120)</f>
        <v>261.76409999999998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10" t="s">
        <v>80</v>
      </c>
      <c r="AT89" s="211" t="s">
        <v>72</v>
      </c>
      <c r="AU89" s="211" t="s">
        <v>80</v>
      </c>
      <c r="AY89" s="210" t="s">
        <v>185</v>
      </c>
      <c r="BK89" s="212">
        <f>SUM(BK90:BK120)</f>
        <v>0</v>
      </c>
    </row>
    <row r="90" s="2" customFormat="1" ht="16.5" customHeight="1">
      <c r="A90" s="41"/>
      <c r="B90" s="42"/>
      <c r="C90" s="215" t="s">
        <v>82</v>
      </c>
      <c r="D90" s="215" t="s">
        <v>188</v>
      </c>
      <c r="E90" s="216" t="s">
        <v>4264</v>
      </c>
      <c r="F90" s="217" t="s">
        <v>4265</v>
      </c>
      <c r="G90" s="218" t="s">
        <v>191</v>
      </c>
      <c r="H90" s="219">
        <v>258.50999999999999</v>
      </c>
      <c r="I90" s="220"/>
      <c r="J90" s="221">
        <f>ROUND(I90*H90,2)</f>
        <v>0</v>
      </c>
      <c r="K90" s="217" t="s">
        <v>192</v>
      </c>
      <c r="L90" s="47"/>
      <c r="M90" s="222" t="s">
        <v>19</v>
      </c>
      <c r="N90" s="223" t="s">
        <v>44</v>
      </c>
      <c r="O90" s="87"/>
      <c r="P90" s="224">
        <f>O90*H90</f>
        <v>0</v>
      </c>
      <c r="Q90" s="224">
        <v>0</v>
      </c>
      <c r="R90" s="224">
        <f>Q90*H90</f>
        <v>0</v>
      </c>
      <c r="S90" s="224">
        <v>0.29499999999999998</v>
      </c>
      <c r="T90" s="225">
        <f>S90*H90</f>
        <v>76.260449999999992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6" t="s">
        <v>193</v>
      </c>
      <c r="AT90" s="226" t="s">
        <v>188</v>
      </c>
      <c r="AU90" s="226" t="s">
        <v>82</v>
      </c>
      <c r="AY90" s="20" t="s">
        <v>185</v>
      </c>
      <c r="BE90" s="227">
        <f>IF(N90="základní",J90,0)</f>
        <v>0</v>
      </c>
      <c r="BF90" s="227">
        <f>IF(N90="snížená",J90,0)</f>
        <v>0</v>
      </c>
      <c r="BG90" s="227">
        <f>IF(N90="zákl. přenesená",J90,0)</f>
        <v>0</v>
      </c>
      <c r="BH90" s="227">
        <f>IF(N90="sníž. přenesená",J90,0)</f>
        <v>0</v>
      </c>
      <c r="BI90" s="227">
        <f>IF(N90="nulová",J90,0)</f>
        <v>0</v>
      </c>
      <c r="BJ90" s="20" t="s">
        <v>80</v>
      </c>
      <c r="BK90" s="227">
        <f>ROUND(I90*H90,2)</f>
        <v>0</v>
      </c>
      <c r="BL90" s="20" t="s">
        <v>193</v>
      </c>
      <c r="BM90" s="226" t="s">
        <v>4266</v>
      </c>
    </row>
    <row r="91" s="2" customFormat="1">
      <c r="A91" s="41"/>
      <c r="B91" s="42"/>
      <c r="C91" s="43"/>
      <c r="D91" s="228" t="s">
        <v>195</v>
      </c>
      <c r="E91" s="43"/>
      <c r="F91" s="229" t="s">
        <v>4267</v>
      </c>
      <c r="G91" s="43"/>
      <c r="H91" s="43"/>
      <c r="I91" s="230"/>
      <c r="J91" s="43"/>
      <c r="K91" s="43"/>
      <c r="L91" s="47"/>
      <c r="M91" s="231"/>
      <c r="N91" s="232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195</v>
      </c>
      <c r="AU91" s="20" t="s">
        <v>82</v>
      </c>
    </row>
    <row r="92" s="2" customFormat="1">
      <c r="A92" s="41"/>
      <c r="B92" s="42"/>
      <c r="C92" s="43"/>
      <c r="D92" s="233" t="s">
        <v>197</v>
      </c>
      <c r="E92" s="43"/>
      <c r="F92" s="234" t="s">
        <v>4268</v>
      </c>
      <c r="G92" s="43"/>
      <c r="H92" s="43"/>
      <c r="I92" s="230"/>
      <c r="J92" s="43"/>
      <c r="K92" s="43"/>
      <c r="L92" s="47"/>
      <c r="M92" s="231"/>
      <c r="N92" s="232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197</v>
      </c>
      <c r="AU92" s="20" t="s">
        <v>82</v>
      </c>
    </row>
    <row r="93" s="13" customFormat="1">
      <c r="A93" s="13"/>
      <c r="B93" s="235"/>
      <c r="C93" s="236"/>
      <c r="D93" s="228" t="s">
        <v>199</v>
      </c>
      <c r="E93" s="237" t="s">
        <v>19</v>
      </c>
      <c r="F93" s="238" t="s">
        <v>4269</v>
      </c>
      <c r="G93" s="236"/>
      <c r="H93" s="237" t="s">
        <v>19</v>
      </c>
      <c r="I93" s="239"/>
      <c r="J93" s="236"/>
      <c r="K93" s="236"/>
      <c r="L93" s="240"/>
      <c r="M93" s="241"/>
      <c r="N93" s="242"/>
      <c r="O93" s="242"/>
      <c r="P93" s="242"/>
      <c r="Q93" s="242"/>
      <c r="R93" s="242"/>
      <c r="S93" s="242"/>
      <c r="T93" s="24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244" t="s">
        <v>199</v>
      </c>
      <c r="AU93" s="244" t="s">
        <v>82</v>
      </c>
      <c r="AV93" s="13" t="s">
        <v>80</v>
      </c>
      <c r="AW93" s="13" t="s">
        <v>34</v>
      </c>
      <c r="AX93" s="13" t="s">
        <v>73</v>
      </c>
      <c r="AY93" s="244" t="s">
        <v>185</v>
      </c>
    </row>
    <row r="94" s="14" customFormat="1">
      <c r="A94" s="14"/>
      <c r="B94" s="245"/>
      <c r="C94" s="246"/>
      <c r="D94" s="228" t="s">
        <v>199</v>
      </c>
      <c r="E94" s="247" t="s">
        <v>19</v>
      </c>
      <c r="F94" s="248" t="s">
        <v>4270</v>
      </c>
      <c r="G94" s="246"/>
      <c r="H94" s="249">
        <v>256.91000000000003</v>
      </c>
      <c r="I94" s="250"/>
      <c r="J94" s="246"/>
      <c r="K94" s="246"/>
      <c r="L94" s="251"/>
      <c r="M94" s="252"/>
      <c r="N94" s="253"/>
      <c r="O94" s="253"/>
      <c r="P94" s="253"/>
      <c r="Q94" s="253"/>
      <c r="R94" s="253"/>
      <c r="S94" s="253"/>
      <c r="T94" s="25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T94" s="255" t="s">
        <v>199</v>
      </c>
      <c r="AU94" s="255" t="s">
        <v>82</v>
      </c>
      <c r="AV94" s="14" t="s">
        <v>82</v>
      </c>
      <c r="AW94" s="14" t="s">
        <v>34</v>
      </c>
      <c r="AX94" s="14" t="s">
        <v>73</v>
      </c>
      <c r="AY94" s="255" t="s">
        <v>185</v>
      </c>
    </row>
    <row r="95" s="14" customFormat="1">
      <c r="A95" s="14"/>
      <c r="B95" s="245"/>
      <c r="C95" s="246"/>
      <c r="D95" s="228" t="s">
        <v>199</v>
      </c>
      <c r="E95" s="247" t="s">
        <v>19</v>
      </c>
      <c r="F95" s="248" t="s">
        <v>4271</v>
      </c>
      <c r="G95" s="246"/>
      <c r="H95" s="249">
        <v>1.6000000000000001</v>
      </c>
      <c r="I95" s="250"/>
      <c r="J95" s="246"/>
      <c r="K95" s="246"/>
      <c r="L95" s="251"/>
      <c r="M95" s="252"/>
      <c r="N95" s="253"/>
      <c r="O95" s="253"/>
      <c r="P95" s="253"/>
      <c r="Q95" s="253"/>
      <c r="R95" s="253"/>
      <c r="S95" s="253"/>
      <c r="T95" s="25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5" t="s">
        <v>199</v>
      </c>
      <c r="AU95" s="255" t="s">
        <v>82</v>
      </c>
      <c r="AV95" s="14" t="s">
        <v>82</v>
      </c>
      <c r="AW95" s="14" t="s">
        <v>34</v>
      </c>
      <c r="AX95" s="14" t="s">
        <v>73</v>
      </c>
      <c r="AY95" s="255" t="s">
        <v>185</v>
      </c>
    </row>
    <row r="96" s="15" customFormat="1">
      <c r="A96" s="15"/>
      <c r="B96" s="256"/>
      <c r="C96" s="257"/>
      <c r="D96" s="228" t="s">
        <v>199</v>
      </c>
      <c r="E96" s="258" t="s">
        <v>19</v>
      </c>
      <c r="F96" s="259" t="s">
        <v>202</v>
      </c>
      <c r="G96" s="257"/>
      <c r="H96" s="260">
        <v>258.51000000000005</v>
      </c>
      <c r="I96" s="261"/>
      <c r="J96" s="257"/>
      <c r="K96" s="257"/>
      <c r="L96" s="262"/>
      <c r="M96" s="263"/>
      <c r="N96" s="264"/>
      <c r="O96" s="264"/>
      <c r="P96" s="264"/>
      <c r="Q96" s="264"/>
      <c r="R96" s="264"/>
      <c r="S96" s="264"/>
      <c r="T96" s="26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T96" s="266" t="s">
        <v>199</v>
      </c>
      <c r="AU96" s="266" t="s">
        <v>82</v>
      </c>
      <c r="AV96" s="15" t="s">
        <v>193</v>
      </c>
      <c r="AW96" s="15" t="s">
        <v>34</v>
      </c>
      <c r="AX96" s="15" t="s">
        <v>80</v>
      </c>
      <c r="AY96" s="266" t="s">
        <v>185</v>
      </c>
    </row>
    <row r="97" s="2" customFormat="1" ht="16.5" customHeight="1">
      <c r="A97" s="41"/>
      <c r="B97" s="42"/>
      <c r="C97" s="215" t="s">
        <v>209</v>
      </c>
      <c r="D97" s="215" t="s">
        <v>188</v>
      </c>
      <c r="E97" s="216" t="s">
        <v>4272</v>
      </c>
      <c r="F97" s="217" t="s">
        <v>4273</v>
      </c>
      <c r="G97" s="218" t="s">
        <v>191</v>
      </c>
      <c r="H97" s="219">
        <v>150</v>
      </c>
      <c r="I97" s="220"/>
      <c r="J97" s="221">
        <f>ROUND(I97*H97,2)</f>
        <v>0</v>
      </c>
      <c r="K97" s="217" t="s">
        <v>192</v>
      </c>
      <c r="L97" s="47"/>
      <c r="M97" s="222" t="s">
        <v>19</v>
      </c>
      <c r="N97" s="223" t="s">
        <v>44</v>
      </c>
      <c r="O97" s="87"/>
      <c r="P97" s="224">
        <f>O97*H97</f>
        <v>0</v>
      </c>
      <c r="Q97" s="224">
        <v>0</v>
      </c>
      <c r="R97" s="224">
        <f>Q97*H97</f>
        <v>0</v>
      </c>
      <c r="S97" s="224">
        <v>0.28999999999999998</v>
      </c>
      <c r="T97" s="225">
        <f>S97*H97</f>
        <v>43.5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6" t="s">
        <v>193</v>
      </c>
      <c r="AT97" s="226" t="s">
        <v>188</v>
      </c>
      <c r="AU97" s="226" t="s">
        <v>82</v>
      </c>
      <c r="AY97" s="20" t="s">
        <v>185</v>
      </c>
      <c r="BE97" s="227">
        <f>IF(N97="základní",J97,0)</f>
        <v>0</v>
      </c>
      <c r="BF97" s="227">
        <f>IF(N97="snížená",J97,0)</f>
        <v>0</v>
      </c>
      <c r="BG97" s="227">
        <f>IF(N97="zákl. přenesená",J97,0)</f>
        <v>0</v>
      </c>
      <c r="BH97" s="227">
        <f>IF(N97="sníž. přenesená",J97,0)</f>
        <v>0</v>
      </c>
      <c r="BI97" s="227">
        <f>IF(N97="nulová",J97,0)</f>
        <v>0</v>
      </c>
      <c r="BJ97" s="20" t="s">
        <v>80</v>
      </c>
      <c r="BK97" s="227">
        <f>ROUND(I97*H97,2)</f>
        <v>0</v>
      </c>
      <c r="BL97" s="20" t="s">
        <v>193</v>
      </c>
      <c r="BM97" s="226" t="s">
        <v>4274</v>
      </c>
    </row>
    <row r="98" s="2" customFormat="1">
      <c r="A98" s="41"/>
      <c r="B98" s="42"/>
      <c r="C98" s="43"/>
      <c r="D98" s="228" t="s">
        <v>195</v>
      </c>
      <c r="E98" s="43"/>
      <c r="F98" s="229" t="s">
        <v>4275</v>
      </c>
      <c r="G98" s="43"/>
      <c r="H98" s="43"/>
      <c r="I98" s="230"/>
      <c r="J98" s="43"/>
      <c r="K98" s="43"/>
      <c r="L98" s="47"/>
      <c r="M98" s="231"/>
      <c r="N98" s="232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195</v>
      </c>
      <c r="AU98" s="20" t="s">
        <v>82</v>
      </c>
    </row>
    <row r="99" s="2" customFormat="1">
      <c r="A99" s="41"/>
      <c r="B99" s="42"/>
      <c r="C99" s="43"/>
      <c r="D99" s="233" t="s">
        <v>197</v>
      </c>
      <c r="E99" s="43"/>
      <c r="F99" s="234" t="s">
        <v>4276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197</v>
      </c>
      <c r="AU99" s="20" t="s">
        <v>82</v>
      </c>
    </row>
    <row r="100" s="13" customFormat="1">
      <c r="A100" s="13"/>
      <c r="B100" s="235"/>
      <c r="C100" s="236"/>
      <c r="D100" s="228" t="s">
        <v>199</v>
      </c>
      <c r="E100" s="237" t="s">
        <v>19</v>
      </c>
      <c r="F100" s="238" t="s">
        <v>4277</v>
      </c>
      <c r="G100" s="236"/>
      <c r="H100" s="237" t="s">
        <v>19</v>
      </c>
      <c r="I100" s="239"/>
      <c r="J100" s="236"/>
      <c r="K100" s="236"/>
      <c r="L100" s="240"/>
      <c r="M100" s="241"/>
      <c r="N100" s="242"/>
      <c r="O100" s="242"/>
      <c r="P100" s="242"/>
      <c r="Q100" s="242"/>
      <c r="R100" s="242"/>
      <c r="S100" s="242"/>
      <c r="T100" s="24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44" t="s">
        <v>199</v>
      </c>
      <c r="AU100" s="244" t="s">
        <v>82</v>
      </c>
      <c r="AV100" s="13" t="s">
        <v>80</v>
      </c>
      <c r="AW100" s="13" t="s">
        <v>34</v>
      </c>
      <c r="AX100" s="13" t="s">
        <v>73</v>
      </c>
      <c r="AY100" s="244" t="s">
        <v>185</v>
      </c>
    </row>
    <row r="101" s="14" customFormat="1">
      <c r="A101" s="14"/>
      <c r="B101" s="245"/>
      <c r="C101" s="246"/>
      <c r="D101" s="228" t="s">
        <v>199</v>
      </c>
      <c r="E101" s="247" t="s">
        <v>19</v>
      </c>
      <c r="F101" s="248" t="s">
        <v>2479</v>
      </c>
      <c r="G101" s="246"/>
      <c r="H101" s="249">
        <v>150</v>
      </c>
      <c r="I101" s="250"/>
      <c r="J101" s="246"/>
      <c r="K101" s="246"/>
      <c r="L101" s="251"/>
      <c r="M101" s="252"/>
      <c r="N101" s="253"/>
      <c r="O101" s="253"/>
      <c r="P101" s="253"/>
      <c r="Q101" s="253"/>
      <c r="R101" s="253"/>
      <c r="S101" s="253"/>
      <c r="T101" s="25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55" t="s">
        <v>199</v>
      </c>
      <c r="AU101" s="255" t="s">
        <v>82</v>
      </c>
      <c r="AV101" s="14" t="s">
        <v>82</v>
      </c>
      <c r="AW101" s="14" t="s">
        <v>34</v>
      </c>
      <c r="AX101" s="14" t="s">
        <v>73</v>
      </c>
      <c r="AY101" s="255" t="s">
        <v>185</v>
      </c>
    </row>
    <row r="102" s="15" customFormat="1">
      <c r="A102" s="15"/>
      <c r="B102" s="256"/>
      <c r="C102" s="257"/>
      <c r="D102" s="228" t="s">
        <v>199</v>
      </c>
      <c r="E102" s="258" t="s">
        <v>19</v>
      </c>
      <c r="F102" s="259" t="s">
        <v>202</v>
      </c>
      <c r="G102" s="257"/>
      <c r="H102" s="260">
        <v>150</v>
      </c>
      <c r="I102" s="261"/>
      <c r="J102" s="257"/>
      <c r="K102" s="257"/>
      <c r="L102" s="262"/>
      <c r="M102" s="263"/>
      <c r="N102" s="264"/>
      <c r="O102" s="264"/>
      <c r="P102" s="264"/>
      <c r="Q102" s="264"/>
      <c r="R102" s="264"/>
      <c r="S102" s="264"/>
      <c r="T102" s="26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T102" s="266" t="s">
        <v>199</v>
      </c>
      <c r="AU102" s="266" t="s">
        <v>82</v>
      </c>
      <c r="AV102" s="15" t="s">
        <v>193</v>
      </c>
      <c r="AW102" s="15" t="s">
        <v>34</v>
      </c>
      <c r="AX102" s="15" t="s">
        <v>80</v>
      </c>
      <c r="AY102" s="266" t="s">
        <v>185</v>
      </c>
    </row>
    <row r="103" s="2" customFormat="1" ht="16.5" customHeight="1">
      <c r="A103" s="41"/>
      <c r="B103" s="42"/>
      <c r="C103" s="215" t="s">
        <v>193</v>
      </c>
      <c r="D103" s="215" t="s">
        <v>188</v>
      </c>
      <c r="E103" s="216" t="s">
        <v>4278</v>
      </c>
      <c r="F103" s="217" t="s">
        <v>4279</v>
      </c>
      <c r="G103" s="218" t="s">
        <v>191</v>
      </c>
      <c r="H103" s="219">
        <v>172</v>
      </c>
      <c r="I103" s="220"/>
      <c r="J103" s="221">
        <f>ROUND(I103*H103,2)</f>
        <v>0</v>
      </c>
      <c r="K103" s="217" t="s">
        <v>192</v>
      </c>
      <c r="L103" s="47"/>
      <c r="M103" s="222" t="s">
        <v>19</v>
      </c>
      <c r="N103" s="223" t="s">
        <v>44</v>
      </c>
      <c r="O103" s="87"/>
      <c r="P103" s="224">
        <f>O103*H103</f>
        <v>0</v>
      </c>
      <c r="Q103" s="224">
        <v>0</v>
      </c>
      <c r="R103" s="224">
        <f>Q103*H103</f>
        <v>0</v>
      </c>
      <c r="S103" s="224">
        <v>0.44</v>
      </c>
      <c r="T103" s="225">
        <f>S103*H103</f>
        <v>75.680000000000007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6" t="s">
        <v>193</v>
      </c>
      <c r="AT103" s="226" t="s">
        <v>188</v>
      </c>
      <c r="AU103" s="226" t="s">
        <v>82</v>
      </c>
      <c r="AY103" s="20" t="s">
        <v>185</v>
      </c>
      <c r="BE103" s="227">
        <f>IF(N103="základní",J103,0)</f>
        <v>0</v>
      </c>
      <c r="BF103" s="227">
        <f>IF(N103="snížená",J103,0)</f>
        <v>0</v>
      </c>
      <c r="BG103" s="227">
        <f>IF(N103="zákl. přenesená",J103,0)</f>
        <v>0</v>
      </c>
      <c r="BH103" s="227">
        <f>IF(N103="sníž. přenesená",J103,0)</f>
        <v>0</v>
      </c>
      <c r="BI103" s="227">
        <f>IF(N103="nulová",J103,0)</f>
        <v>0</v>
      </c>
      <c r="BJ103" s="20" t="s">
        <v>80</v>
      </c>
      <c r="BK103" s="227">
        <f>ROUND(I103*H103,2)</f>
        <v>0</v>
      </c>
      <c r="BL103" s="20" t="s">
        <v>193</v>
      </c>
      <c r="BM103" s="226" t="s">
        <v>4280</v>
      </c>
    </row>
    <row r="104" s="2" customFormat="1">
      <c r="A104" s="41"/>
      <c r="B104" s="42"/>
      <c r="C104" s="43"/>
      <c r="D104" s="228" t="s">
        <v>195</v>
      </c>
      <c r="E104" s="43"/>
      <c r="F104" s="229" t="s">
        <v>4281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195</v>
      </c>
      <c r="AU104" s="20" t="s">
        <v>82</v>
      </c>
    </row>
    <row r="105" s="2" customFormat="1">
      <c r="A105" s="41"/>
      <c r="B105" s="42"/>
      <c r="C105" s="43"/>
      <c r="D105" s="233" t="s">
        <v>197</v>
      </c>
      <c r="E105" s="43"/>
      <c r="F105" s="234" t="s">
        <v>4282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197</v>
      </c>
      <c r="AU105" s="20" t="s">
        <v>82</v>
      </c>
    </row>
    <row r="106" s="13" customFormat="1">
      <c r="A106" s="13"/>
      <c r="B106" s="235"/>
      <c r="C106" s="236"/>
      <c r="D106" s="228" t="s">
        <v>199</v>
      </c>
      <c r="E106" s="237" t="s">
        <v>19</v>
      </c>
      <c r="F106" s="238" t="s">
        <v>4283</v>
      </c>
      <c r="G106" s="236"/>
      <c r="H106" s="237" t="s">
        <v>19</v>
      </c>
      <c r="I106" s="239"/>
      <c r="J106" s="236"/>
      <c r="K106" s="236"/>
      <c r="L106" s="240"/>
      <c r="M106" s="241"/>
      <c r="N106" s="242"/>
      <c r="O106" s="242"/>
      <c r="P106" s="242"/>
      <c r="Q106" s="242"/>
      <c r="R106" s="242"/>
      <c r="S106" s="242"/>
      <c r="T106" s="24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4" t="s">
        <v>199</v>
      </c>
      <c r="AU106" s="244" t="s">
        <v>82</v>
      </c>
      <c r="AV106" s="13" t="s">
        <v>80</v>
      </c>
      <c r="AW106" s="13" t="s">
        <v>34</v>
      </c>
      <c r="AX106" s="13" t="s">
        <v>73</v>
      </c>
      <c r="AY106" s="244" t="s">
        <v>185</v>
      </c>
    </row>
    <row r="107" s="14" customFormat="1">
      <c r="A107" s="14"/>
      <c r="B107" s="245"/>
      <c r="C107" s="246"/>
      <c r="D107" s="228" t="s">
        <v>199</v>
      </c>
      <c r="E107" s="247" t="s">
        <v>19</v>
      </c>
      <c r="F107" s="248" t="s">
        <v>2594</v>
      </c>
      <c r="G107" s="246"/>
      <c r="H107" s="249">
        <v>172</v>
      </c>
      <c r="I107" s="250"/>
      <c r="J107" s="246"/>
      <c r="K107" s="246"/>
      <c r="L107" s="251"/>
      <c r="M107" s="252"/>
      <c r="N107" s="253"/>
      <c r="O107" s="253"/>
      <c r="P107" s="253"/>
      <c r="Q107" s="253"/>
      <c r="R107" s="253"/>
      <c r="S107" s="253"/>
      <c r="T107" s="25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5" t="s">
        <v>199</v>
      </c>
      <c r="AU107" s="255" t="s">
        <v>82</v>
      </c>
      <c r="AV107" s="14" t="s">
        <v>82</v>
      </c>
      <c r="AW107" s="14" t="s">
        <v>34</v>
      </c>
      <c r="AX107" s="14" t="s">
        <v>73</v>
      </c>
      <c r="AY107" s="255" t="s">
        <v>185</v>
      </c>
    </row>
    <row r="108" s="15" customFormat="1">
      <c r="A108" s="15"/>
      <c r="B108" s="256"/>
      <c r="C108" s="257"/>
      <c r="D108" s="228" t="s">
        <v>199</v>
      </c>
      <c r="E108" s="258" t="s">
        <v>19</v>
      </c>
      <c r="F108" s="259" t="s">
        <v>202</v>
      </c>
      <c r="G108" s="257"/>
      <c r="H108" s="260">
        <v>172</v>
      </c>
      <c r="I108" s="261"/>
      <c r="J108" s="257"/>
      <c r="K108" s="257"/>
      <c r="L108" s="262"/>
      <c r="M108" s="263"/>
      <c r="N108" s="264"/>
      <c r="O108" s="264"/>
      <c r="P108" s="264"/>
      <c r="Q108" s="264"/>
      <c r="R108" s="264"/>
      <c r="S108" s="264"/>
      <c r="T108" s="26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T108" s="266" t="s">
        <v>199</v>
      </c>
      <c r="AU108" s="266" t="s">
        <v>82</v>
      </c>
      <c r="AV108" s="15" t="s">
        <v>193</v>
      </c>
      <c r="AW108" s="15" t="s">
        <v>34</v>
      </c>
      <c r="AX108" s="15" t="s">
        <v>80</v>
      </c>
      <c r="AY108" s="266" t="s">
        <v>185</v>
      </c>
    </row>
    <row r="109" s="2" customFormat="1" ht="16.5" customHeight="1">
      <c r="A109" s="41"/>
      <c r="B109" s="42"/>
      <c r="C109" s="215" t="s">
        <v>80</v>
      </c>
      <c r="D109" s="215" t="s">
        <v>188</v>
      </c>
      <c r="E109" s="216" t="s">
        <v>4284</v>
      </c>
      <c r="F109" s="217" t="s">
        <v>4285</v>
      </c>
      <c r="G109" s="218" t="s">
        <v>191</v>
      </c>
      <c r="H109" s="219">
        <v>180.40000000000001</v>
      </c>
      <c r="I109" s="220"/>
      <c r="J109" s="221">
        <f>ROUND(I109*H109,2)</f>
        <v>0</v>
      </c>
      <c r="K109" s="217" t="s">
        <v>192</v>
      </c>
      <c r="L109" s="47"/>
      <c r="M109" s="222" t="s">
        <v>19</v>
      </c>
      <c r="N109" s="223" t="s">
        <v>44</v>
      </c>
      <c r="O109" s="87"/>
      <c r="P109" s="224">
        <f>O109*H109</f>
        <v>0</v>
      </c>
      <c r="Q109" s="224">
        <v>3.0000000000000001E-05</v>
      </c>
      <c r="R109" s="224">
        <f>Q109*H109</f>
        <v>0.0054120000000000001</v>
      </c>
      <c r="S109" s="224">
        <v>0.23000000000000001</v>
      </c>
      <c r="T109" s="225">
        <f>S109*H109</f>
        <v>41.492000000000004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193</v>
      </c>
      <c r="AT109" s="226" t="s">
        <v>188</v>
      </c>
      <c r="AU109" s="226" t="s">
        <v>82</v>
      </c>
      <c r="AY109" s="20" t="s">
        <v>185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80</v>
      </c>
      <c r="BK109" s="227">
        <f>ROUND(I109*H109,2)</f>
        <v>0</v>
      </c>
      <c r="BL109" s="20" t="s">
        <v>193</v>
      </c>
      <c r="BM109" s="226" t="s">
        <v>4286</v>
      </c>
    </row>
    <row r="110" s="2" customFormat="1">
      <c r="A110" s="41"/>
      <c r="B110" s="42"/>
      <c r="C110" s="43"/>
      <c r="D110" s="228" t="s">
        <v>195</v>
      </c>
      <c r="E110" s="43"/>
      <c r="F110" s="229" t="s">
        <v>4287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195</v>
      </c>
      <c r="AU110" s="20" t="s">
        <v>82</v>
      </c>
    </row>
    <row r="111" s="2" customFormat="1">
      <c r="A111" s="41"/>
      <c r="B111" s="42"/>
      <c r="C111" s="43"/>
      <c r="D111" s="233" t="s">
        <v>197</v>
      </c>
      <c r="E111" s="43"/>
      <c r="F111" s="234" t="s">
        <v>4288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197</v>
      </c>
      <c r="AU111" s="20" t="s">
        <v>82</v>
      </c>
    </row>
    <row r="112" s="13" customFormat="1">
      <c r="A112" s="13"/>
      <c r="B112" s="235"/>
      <c r="C112" s="236"/>
      <c r="D112" s="228" t="s">
        <v>199</v>
      </c>
      <c r="E112" s="237" t="s">
        <v>19</v>
      </c>
      <c r="F112" s="238" t="s">
        <v>4289</v>
      </c>
      <c r="G112" s="236"/>
      <c r="H112" s="237" t="s">
        <v>19</v>
      </c>
      <c r="I112" s="239"/>
      <c r="J112" s="236"/>
      <c r="K112" s="236"/>
      <c r="L112" s="240"/>
      <c r="M112" s="241"/>
      <c r="N112" s="242"/>
      <c r="O112" s="242"/>
      <c r="P112" s="242"/>
      <c r="Q112" s="242"/>
      <c r="R112" s="242"/>
      <c r="S112" s="242"/>
      <c r="T112" s="24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4" t="s">
        <v>199</v>
      </c>
      <c r="AU112" s="244" t="s">
        <v>82</v>
      </c>
      <c r="AV112" s="13" t="s">
        <v>80</v>
      </c>
      <c r="AW112" s="13" t="s">
        <v>34</v>
      </c>
      <c r="AX112" s="13" t="s">
        <v>73</v>
      </c>
      <c r="AY112" s="244" t="s">
        <v>185</v>
      </c>
    </row>
    <row r="113" s="14" customFormat="1">
      <c r="A113" s="14"/>
      <c r="B113" s="245"/>
      <c r="C113" s="246"/>
      <c r="D113" s="228" t="s">
        <v>199</v>
      </c>
      <c r="E113" s="247" t="s">
        <v>19</v>
      </c>
      <c r="F113" s="248" t="s">
        <v>4290</v>
      </c>
      <c r="G113" s="246"/>
      <c r="H113" s="249">
        <v>180.40000000000001</v>
      </c>
      <c r="I113" s="250"/>
      <c r="J113" s="246"/>
      <c r="K113" s="246"/>
      <c r="L113" s="251"/>
      <c r="M113" s="252"/>
      <c r="N113" s="253"/>
      <c r="O113" s="253"/>
      <c r="P113" s="253"/>
      <c r="Q113" s="253"/>
      <c r="R113" s="253"/>
      <c r="S113" s="253"/>
      <c r="T113" s="25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5" t="s">
        <v>199</v>
      </c>
      <c r="AU113" s="255" t="s">
        <v>82</v>
      </c>
      <c r="AV113" s="14" t="s">
        <v>82</v>
      </c>
      <c r="AW113" s="14" t="s">
        <v>34</v>
      </c>
      <c r="AX113" s="14" t="s">
        <v>73</v>
      </c>
      <c r="AY113" s="255" t="s">
        <v>185</v>
      </c>
    </row>
    <row r="114" s="15" customFormat="1">
      <c r="A114" s="15"/>
      <c r="B114" s="256"/>
      <c r="C114" s="257"/>
      <c r="D114" s="228" t="s">
        <v>199</v>
      </c>
      <c r="E114" s="258" t="s">
        <v>19</v>
      </c>
      <c r="F114" s="259" t="s">
        <v>202</v>
      </c>
      <c r="G114" s="257"/>
      <c r="H114" s="260">
        <v>180.40000000000001</v>
      </c>
      <c r="I114" s="261"/>
      <c r="J114" s="257"/>
      <c r="K114" s="257"/>
      <c r="L114" s="262"/>
      <c r="M114" s="263"/>
      <c r="N114" s="264"/>
      <c r="O114" s="264"/>
      <c r="P114" s="264"/>
      <c r="Q114" s="264"/>
      <c r="R114" s="264"/>
      <c r="S114" s="264"/>
      <c r="T114" s="26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T114" s="266" t="s">
        <v>199</v>
      </c>
      <c r="AU114" s="266" t="s">
        <v>82</v>
      </c>
      <c r="AV114" s="15" t="s">
        <v>193</v>
      </c>
      <c r="AW114" s="15" t="s">
        <v>34</v>
      </c>
      <c r="AX114" s="15" t="s">
        <v>80</v>
      </c>
      <c r="AY114" s="266" t="s">
        <v>185</v>
      </c>
    </row>
    <row r="115" s="2" customFormat="1" ht="16.5" customHeight="1">
      <c r="A115" s="41"/>
      <c r="B115" s="42"/>
      <c r="C115" s="215" t="s">
        <v>223</v>
      </c>
      <c r="D115" s="215" t="s">
        <v>188</v>
      </c>
      <c r="E115" s="216" t="s">
        <v>4291</v>
      </c>
      <c r="F115" s="217" t="s">
        <v>4292</v>
      </c>
      <c r="G115" s="218" t="s">
        <v>226</v>
      </c>
      <c r="H115" s="219">
        <v>121.13</v>
      </c>
      <c r="I115" s="220"/>
      <c r="J115" s="221">
        <f>ROUND(I115*H115,2)</f>
        <v>0</v>
      </c>
      <c r="K115" s="217" t="s">
        <v>192</v>
      </c>
      <c r="L115" s="47"/>
      <c r="M115" s="222" t="s">
        <v>19</v>
      </c>
      <c r="N115" s="223" t="s">
        <v>44</v>
      </c>
      <c r="O115" s="87"/>
      <c r="P115" s="224">
        <f>O115*H115</f>
        <v>0</v>
      </c>
      <c r="Q115" s="224">
        <v>0</v>
      </c>
      <c r="R115" s="224">
        <f>Q115*H115</f>
        <v>0</v>
      </c>
      <c r="S115" s="224">
        <v>0.20499999999999999</v>
      </c>
      <c r="T115" s="225">
        <f>S115*H115</f>
        <v>24.831649999999996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193</v>
      </c>
      <c r="AT115" s="226" t="s">
        <v>188</v>
      </c>
      <c r="AU115" s="226" t="s">
        <v>82</v>
      </c>
      <c r="AY115" s="20" t="s">
        <v>185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80</v>
      </c>
      <c r="BK115" s="227">
        <f>ROUND(I115*H115,2)</f>
        <v>0</v>
      </c>
      <c r="BL115" s="20" t="s">
        <v>193</v>
      </c>
      <c r="BM115" s="226" t="s">
        <v>4293</v>
      </c>
    </row>
    <row r="116" s="2" customFormat="1">
      <c r="A116" s="41"/>
      <c r="B116" s="42"/>
      <c r="C116" s="43"/>
      <c r="D116" s="228" t="s">
        <v>195</v>
      </c>
      <c r="E116" s="43"/>
      <c r="F116" s="229" t="s">
        <v>4294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195</v>
      </c>
      <c r="AU116" s="20" t="s">
        <v>82</v>
      </c>
    </row>
    <row r="117" s="2" customFormat="1">
      <c r="A117" s="41"/>
      <c r="B117" s="42"/>
      <c r="C117" s="43"/>
      <c r="D117" s="233" t="s">
        <v>197</v>
      </c>
      <c r="E117" s="43"/>
      <c r="F117" s="234" t="s">
        <v>4295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197</v>
      </c>
      <c r="AU117" s="20" t="s">
        <v>82</v>
      </c>
    </row>
    <row r="118" s="13" customFormat="1">
      <c r="A118" s="13"/>
      <c r="B118" s="235"/>
      <c r="C118" s="236"/>
      <c r="D118" s="228" t="s">
        <v>199</v>
      </c>
      <c r="E118" s="237" t="s">
        <v>19</v>
      </c>
      <c r="F118" s="238" t="s">
        <v>4296</v>
      </c>
      <c r="G118" s="236"/>
      <c r="H118" s="237" t="s">
        <v>19</v>
      </c>
      <c r="I118" s="239"/>
      <c r="J118" s="236"/>
      <c r="K118" s="236"/>
      <c r="L118" s="240"/>
      <c r="M118" s="241"/>
      <c r="N118" s="242"/>
      <c r="O118" s="242"/>
      <c r="P118" s="242"/>
      <c r="Q118" s="242"/>
      <c r="R118" s="242"/>
      <c r="S118" s="242"/>
      <c r="T118" s="24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4" t="s">
        <v>199</v>
      </c>
      <c r="AU118" s="244" t="s">
        <v>82</v>
      </c>
      <c r="AV118" s="13" t="s">
        <v>80</v>
      </c>
      <c r="AW118" s="13" t="s">
        <v>34</v>
      </c>
      <c r="AX118" s="13" t="s">
        <v>73</v>
      </c>
      <c r="AY118" s="244" t="s">
        <v>185</v>
      </c>
    </row>
    <row r="119" s="14" customFormat="1">
      <c r="A119" s="14"/>
      <c r="B119" s="245"/>
      <c r="C119" s="246"/>
      <c r="D119" s="228" t="s">
        <v>199</v>
      </c>
      <c r="E119" s="247" t="s">
        <v>19</v>
      </c>
      <c r="F119" s="248" t="s">
        <v>4297</v>
      </c>
      <c r="G119" s="246"/>
      <c r="H119" s="249">
        <v>121.13</v>
      </c>
      <c r="I119" s="250"/>
      <c r="J119" s="246"/>
      <c r="K119" s="246"/>
      <c r="L119" s="251"/>
      <c r="M119" s="252"/>
      <c r="N119" s="253"/>
      <c r="O119" s="253"/>
      <c r="P119" s="253"/>
      <c r="Q119" s="253"/>
      <c r="R119" s="253"/>
      <c r="S119" s="253"/>
      <c r="T119" s="25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5" t="s">
        <v>199</v>
      </c>
      <c r="AU119" s="255" t="s">
        <v>82</v>
      </c>
      <c r="AV119" s="14" t="s">
        <v>82</v>
      </c>
      <c r="AW119" s="14" t="s">
        <v>34</v>
      </c>
      <c r="AX119" s="14" t="s">
        <v>73</v>
      </c>
      <c r="AY119" s="255" t="s">
        <v>185</v>
      </c>
    </row>
    <row r="120" s="15" customFormat="1">
      <c r="A120" s="15"/>
      <c r="B120" s="256"/>
      <c r="C120" s="257"/>
      <c r="D120" s="228" t="s">
        <v>199</v>
      </c>
      <c r="E120" s="258" t="s">
        <v>19</v>
      </c>
      <c r="F120" s="259" t="s">
        <v>202</v>
      </c>
      <c r="G120" s="257"/>
      <c r="H120" s="260">
        <v>121.13</v>
      </c>
      <c r="I120" s="261"/>
      <c r="J120" s="257"/>
      <c r="K120" s="257"/>
      <c r="L120" s="262"/>
      <c r="M120" s="263"/>
      <c r="N120" s="264"/>
      <c r="O120" s="264"/>
      <c r="P120" s="264"/>
      <c r="Q120" s="264"/>
      <c r="R120" s="264"/>
      <c r="S120" s="264"/>
      <c r="T120" s="26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T120" s="266" t="s">
        <v>199</v>
      </c>
      <c r="AU120" s="266" t="s">
        <v>82</v>
      </c>
      <c r="AV120" s="15" t="s">
        <v>193</v>
      </c>
      <c r="AW120" s="15" t="s">
        <v>34</v>
      </c>
      <c r="AX120" s="15" t="s">
        <v>80</v>
      </c>
      <c r="AY120" s="266" t="s">
        <v>185</v>
      </c>
    </row>
    <row r="121" s="12" customFormat="1" ht="22.8" customHeight="1">
      <c r="A121" s="12"/>
      <c r="B121" s="199"/>
      <c r="C121" s="200"/>
      <c r="D121" s="201" t="s">
        <v>72</v>
      </c>
      <c r="E121" s="213" t="s">
        <v>82</v>
      </c>
      <c r="F121" s="213" t="s">
        <v>1061</v>
      </c>
      <c r="G121" s="200"/>
      <c r="H121" s="200"/>
      <c r="I121" s="203"/>
      <c r="J121" s="214">
        <f>BK121</f>
        <v>0</v>
      </c>
      <c r="K121" s="200"/>
      <c r="L121" s="205"/>
      <c r="M121" s="206"/>
      <c r="N121" s="207"/>
      <c r="O121" s="207"/>
      <c r="P121" s="208">
        <f>SUM(P122:P170)</f>
        <v>0</v>
      </c>
      <c r="Q121" s="207"/>
      <c r="R121" s="208">
        <f>SUM(R122:R170)</f>
        <v>7.4564670699999986</v>
      </c>
      <c r="S121" s="207"/>
      <c r="T121" s="209">
        <f>SUM(T122:T170)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10" t="s">
        <v>80</v>
      </c>
      <c r="AT121" s="211" t="s">
        <v>72</v>
      </c>
      <c r="AU121" s="211" t="s">
        <v>80</v>
      </c>
      <c r="AY121" s="210" t="s">
        <v>185</v>
      </c>
      <c r="BK121" s="212">
        <f>SUM(BK122:BK170)</f>
        <v>0</v>
      </c>
    </row>
    <row r="122" s="2" customFormat="1" ht="16.5" customHeight="1">
      <c r="A122" s="41"/>
      <c r="B122" s="42"/>
      <c r="C122" s="215" t="s">
        <v>393</v>
      </c>
      <c r="D122" s="215" t="s">
        <v>188</v>
      </c>
      <c r="E122" s="216" t="s">
        <v>4298</v>
      </c>
      <c r="F122" s="217" t="s">
        <v>4299</v>
      </c>
      <c r="G122" s="218" t="s">
        <v>212</v>
      </c>
      <c r="H122" s="219">
        <v>2.1509999999999998</v>
      </c>
      <c r="I122" s="220"/>
      <c r="J122" s="221">
        <f>ROUND(I122*H122,2)</f>
        <v>0</v>
      </c>
      <c r="K122" s="217" t="s">
        <v>192</v>
      </c>
      <c r="L122" s="47"/>
      <c r="M122" s="222" t="s">
        <v>19</v>
      </c>
      <c r="N122" s="223" t="s">
        <v>44</v>
      </c>
      <c r="O122" s="87"/>
      <c r="P122" s="224">
        <f>O122*H122</f>
        <v>0</v>
      </c>
      <c r="Q122" s="224">
        <v>2.5018699999999998</v>
      </c>
      <c r="R122" s="224">
        <f>Q122*H122</f>
        <v>5.381522369999999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193</v>
      </c>
      <c r="AT122" s="226" t="s">
        <v>188</v>
      </c>
      <c r="AU122" s="226" t="s">
        <v>82</v>
      </c>
      <c r="AY122" s="20" t="s">
        <v>185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80</v>
      </c>
      <c r="BK122" s="227">
        <f>ROUND(I122*H122,2)</f>
        <v>0</v>
      </c>
      <c r="BL122" s="20" t="s">
        <v>193</v>
      </c>
      <c r="BM122" s="226" t="s">
        <v>4300</v>
      </c>
    </row>
    <row r="123" s="2" customFormat="1">
      <c r="A123" s="41"/>
      <c r="B123" s="42"/>
      <c r="C123" s="43"/>
      <c r="D123" s="228" t="s">
        <v>195</v>
      </c>
      <c r="E123" s="43"/>
      <c r="F123" s="229" t="s">
        <v>4301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195</v>
      </c>
      <c r="AU123" s="20" t="s">
        <v>82</v>
      </c>
    </row>
    <row r="124" s="2" customFormat="1">
      <c r="A124" s="41"/>
      <c r="B124" s="42"/>
      <c r="C124" s="43"/>
      <c r="D124" s="233" t="s">
        <v>197</v>
      </c>
      <c r="E124" s="43"/>
      <c r="F124" s="234" t="s">
        <v>4302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197</v>
      </c>
      <c r="AU124" s="20" t="s">
        <v>82</v>
      </c>
    </row>
    <row r="125" s="13" customFormat="1">
      <c r="A125" s="13"/>
      <c r="B125" s="235"/>
      <c r="C125" s="236"/>
      <c r="D125" s="228" t="s">
        <v>199</v>
      </c>
      <c r="E125" s="237" t="s">
        <v>19</v>
      </c>
      <c r="F125" s="238" t="s">
        <v>4303</v>
      </c>
      <c r="G125" s="236"/>
      <c r="H125" s="237" t="s">
        <v>19</v>
      </c>
      <c r="I125" s="239"/>
      <c r="J125" s="236"/>
      <c r="K125" s="236"/>
      <c r="L125" s="240"/>
      <c r="M125" s="241"/>
      <c r="N125" s="242"/>
      <c r="O125" s="242"/>
      <c r="P125" s="242"/>
      <c r="Q125" s="242"/>
      <c r="R125" s="242"/>
      <c r="S125" s="242"/>
      <c r="T125" s="24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4" t="s">
        <v>199</v>
      </c>
      <c r="AU125" s="244" t="s">
        <v>82</v>
      </c>
      <c r="AV125" s="13" t="s">
        <v>80</v>
      </c>
      <c r="AW125" s="13" t="s">
        <v>34</v>
      </c>
      <c r="AX125" s="13" t="s">
        <v>73</v>
      </c>
      <c r="AY125" s="244" t="s">
        <v>185</v>
      </c>
    </row>
    <row r="126" s="14" customFormat="1">
      <c r="A126" s="14"/>
      <c r="B126" s="245"/>
      <c r="C126" s="246"/>
      <c r="D126" s="228" t="s">
        <v>199</v>
      </c>
      <c r="E126" s="247" t="s">
        <v>19</v>
      </c>
      <c r="F126" s="248" t="s">
        <v>4304</v>
      </c>
      <c r="G126" s="246"/>
      <c r="H126" s="249">
        <v>2.1509999999999998</v>
      </c>
      <c r="I126" s="250"/>
      <c r="J126" s="246"/>
      <c r="K126" s="246"/>
      <c r="L126" s="251"/>
      <c r="M126" s="252"/>
      <c r="N126" s="253"/>
      <c r="O126" s="253"/>
      <c r="P126" s="253"/>
      <c r="Q126" s="253"/>
      <c r="R126" s="253"/>
      <c r="S126" s="253"/>
      <c r="T126" s="25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5" t="s">
        <v>199</v>
      </c>
      <c r="AU126" s="255" t="s">
        <v>82</v>
      </c>
      <c r="AV126" s="14" t="s">
        <v>82</v>
      </c>
      <c r="AW126" s="14" t="s">
        <v>34</v>
      </c>
      <c r="AX126" s="14" t="s">
        <v>73</v>
      </c>
      <c r="AY126" s="255" t="s">
        <v>185</v>
      </c>
    </row>
    <row r="127" s="15" customFormat="1">
      <c r="A127" s="15"/>
      <c r="B127" s="256"/>
      <c r="C127" s="257"/>
      <c r="D127" s="228" t="s">
        <v>199</v>
      </c>
      <c r="E127" s="258" t="s">
        <v>19</v>
      </c>
      <c r="F127" s="259" t="s">
        <v>202</v>
      </c>
      <c r="G127" s="257"/>
      <c r="H127" s="260">
        <v>2.1509999999999998</v>
      </c>
      <c r="I127" s="261"/>
      <c r="J127" s="257"/>
      <c r="K127" s="257"/>
      <c r="L127" s="262"/>
      <c r="M127" s="263"/>
      <c r="N127" s="264"/>
      <c r="O127" s="264"/>
      <c r="P127" s="264"/>
      <c r="Q127" s="264"/>
      <c r="R127" s="264"/>
      <c r="S127" s="264"/>
      <c r="T127" s="26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T127" s="266" t="s">
        <v>199</v>
      </c>
      <c r="AU127" s="266" t="s">
        <v>82</v>
      </c>
      <c r="AV127" s="15" t="s">
        <v>193</v>
      </c>
      <c r="AW127" s="15" t="s">
        <v>34</v>
      </c>
      <c r="AX127" s="15" t="s">
        <v>80</v>
      </c>
      <c r="AY127" s="266" t="s">
        <v>185</v>
      </c>
    </row>
    <row r="128" s="2" customFormat="1" ht="16.5" customHeight="1">
      <c r="A128" s="41"/>
      <c r="B128" s="42"/>
      <c r="C128" s="215" t="s">
        <v>408</v>
      </c>
      <c r="D128" s="215" t="s">
        <v>188</v>
      </c>
      <c r="E128" s="216" t="s">
        <v>1749</v>
      </c>
      <c r="F128" s="217" t="s">
        <v>1750</v>
      </c>
      <c r="G128" s="218" t="s">
        <v>191</v>
      </c>
      <c r="H128" s="219">
        <v>12.294000000000001</v>
      </c>
      <c r="I128" s="220"/>
      <c r="J128" s="221">
        <f>ROUND(I128*H128,2)</f>
        <v>0</v>
      </c>
      <c r="K128" s="217" t="s">
        <v>192</v>
      </c>
      <c r="L128" s="47"/>
      <c r="M128" s="222" t="s">
        <v>19</v>
      </c>
      <c r="N128" s="223" t="s">
        <v>44</v>
      </c>
      <c r="O128" s="87"/>
      <c r="P128" s="224">
        <f>O128*H128</f>
        <v>0</v>
      </c>
      <c r="Q128" s="224">
        <v>0.0026900000000000001</v>
      </c>
      <c r="R128" s="224">
        <f>Q128*H128</f>
        <v>0.033070860000000001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193</v>
      </c>
      <c r="AT128" s="226" t="s">
        <v>188</v>
      </c>
      <c r="AU128" s="226" t="s">
        <v>82</v>
      </c>
      <c r="AY128" s="20" t="s">
        <v>185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80</v>
      </c>
      <c r="BK128" s="227">
        <f>ROUND(I128*H128,2)</f>
        <v>0</v>
      </c>
      <c r="BL128" s="20" t="s">
        <v>193</v>
      </c>
      <c r="BM128" s="226" t="s">
        <v>4305</v>
      </c>
    </row>
    <row r="129" s="2" customFormat="1">
      <c r="A129" s="41"/>
      <c r="B129" s="42"/>
      <c r="C129" s="43"/>
      <c r="D129" s="228" t="s">
        <v>195</v>
      </c>
      <c r="E129" s="43"/>
      <c r="F129" s="229" t="s">
        <v>1752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195</v>
      </c>
      <c r="AU129" s="20" t="s">
        <v>82</v>
      </c>
    </row>
    <row r="130" s="2" customFormat="1">
      <c r="A130" s="41"/>
      <c r="B130" s="42"/>
      <c r="C130" s="43"/>
      <c r="D130" s="233" t="s">
        <v>197</v>
      </c>
      <c r="E130" s="43"/>
      <c r="F130" s="234" t="s">
        <v>1753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197</v>
      </c>
      <c r="AU130" s="20" t="s">
        <v>82</v>
      </c>
    </row>
    <row r="131" s="13" customFormat="1">
      <c r="A131" s="13"/>
      <c r="B131" s="235"/>
      <c r="C131" s="236"/>
      <c r="D131" s="228" t="s">
        <v>199</v>
      </c>
      <c r="E131" s="237" t="s">
        <v>19</v>
      </c>
      <c r="F131" s="238" t="s">
        <v>4306</v>
      </c>
      <c r="G131" s="236"/>
      <c r="H131" s="237" t="s">
        <v>19</v>
      </c>
      <c r="I131" s="239"/>
      <c r="J131" s="236"/>
      <c r="K131" s="236"/>
      <c r="L131" s="240"/>
      <c r="M131" s="241"/>
      <c r="N131" s="242"/>
      <c r="O131" s="242"/>
      <c r="P131" s="242"/>
      <c r="Q131" s="242"/>
      <c r="R131" s="242"/>
      <c r="S131" s="242"/>
      <c r="T131" s="24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4" t="s">
        <v>199</v>
      </c>
      <c r="AU131" s="244" t="s">
        <v>82</v>
      </c>
      <c r="AV131" s="13" t="s">
        <v>80</v>
      </c>
      <c r="AW131" s="13" t="s">
        <v>34</v>
      </c>
      <c r="AX131" s="13" t="s">
        <v>73</v>
      </c>
      <c r="AY131" s="244" t="s">
        <v>185</v>
      </c>
    </row>
    <row r="132" s="14" customFormat="1">
      <c r="A132" s="14"/>
      <c r="B132" s="245"/>
      <c r="C132" s="246"/>
      <c r="D132" s="228" t="s">
        <v>199</v>
      </c>
      <c r="E132" s="247" t="s">
        <v>19</v>
      </c>
      <c r="F132" s="248" t="s">
        <v>4307</v>
      </c>
      <c r="G132" s="246"/>
      <c r="H132" s="249">
        <v>12.294000000000001</v>
      </c>
      <c r="I132" s="250"/>
      <c r="J132" s="246"/>
      <c r="K132" s="246"/>
      <c r="L132" s="251"/>
      <c r="M132" s="252"/>
      <c r="N132" s="253"/>
      <c r="O132" s="253"/>
      <c r="P132" s="253"/>
      <c r="Q132" s="253"/>
      <c r="R132" s="253"/>
      <c r="S132" s="253"/>
      <c r="T132" s="25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5" t="s">
        <v>199</v>
      </c>
      <c r="AU132" s="255" t="s">
        <v>82</v>
      </c>
      <c r="AV132" s="14" t="s">
        <v>82</v>
      </c>
      <c r="AW132" s="14" t="s">
        <v>34</v>
      </c>
      <c r="AX132" s="14" t="s">
        <v>73</v>
      </c>
      <c r="AY132" s="255" t="s">
        <v>185</v>
      </c>
    </row>
    <row r="133" s="15" customFormat="1">
      <c r="A133" s="15"/>
      <c r="B133" s="256"/>
      <c r="C133" s="257"/>
      <c r="D133" s="228" t="s">
        <v>199</v>
      </c>
      <c r="E133" s="258" t="s">
        <v>19</v>
      </c>
      <c r="F133" s="259" t="s">
        <v>202</v>
      </c>
      <c r="G133" s="257"/>
      <c r="H133" s="260">
        <v>12.294000000000001</v>
      </c>
      <c r="I133" s="261"/>
      <c r="J133" s="257"/>
      <c r="K133" s="257"/>
      <c r="L133" s="262"/>
      <c r="M133" s="263"/>
      <c r="N133" s="264"/>
      <c r="O133" s="264"/>
      <c r="P133" s="264"/>
      <c r="Q133" s="264"/>
      <c r="R133" s="264"/>
      <c r="S133" s="264"/>
      <c r="T133" s="26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T133" s="266" t="s">
        <v>199</v>
      </c>
      <c r="AU133" s="266" t="s">
        <v>82</v>
      </c>
      <c r="AV133" s="15" t="s">
        <v>193</v>
      </c>
      <c r="AW133" s="15" t="s">
        <v>34</v>
      </c>
      <c r="AX133" s="15" t="s">
        <v>80</v>
      </c>
      <c r="AY133" s="266" t="s">
        <v>185</v>
      </c>
    </row>
    <row r="134" s="2" customFormat="1" ht="16.5" customHeight="1">
      <c r="A134" s="41"/>
      <c r="B134" s="42"/>
      <c r="C134" s="215" t="s">
        <v>415</v>
      </c>
      <c r="D134" s="215" t="s">
        <v>188</v>
      </c>
      <c r="E134" s="216" t="s">
        <v>1755</v>
      </c>
      <c r="F134" s="217" t="s">
        <v>1756</v>
      </c>
      <c r="G134" s="218" t="s">
        <v>191</v>
      </c>
      <c r="H134" s="219">
        <v>12.294000000000001</v>
      </c>
      <c r="I134" s="220"/>
      <c r="J134" s="221">
        <f>ROUND(I134*H134,2)</f>
        <v>0</v>
      </c>
      <c r="K134" s="217" t="s">
        <v>192</v>
      </c>
      <c r="L134" s="47"/>
      <c r="M134" s="222" t="s">
        <v>19</v>
      </c>
      <c r="N134" s="223" t="s">
        <v>44</v>
      </c>
      <c r="O134" s="87"/>
      <c r="P134" s="224">
        <f>O134*H134</f>
        <v>0</v>
      </c>
      <c r="Q134" s="224">
        <v>0</v>
      </c>
      <c r="R134" s="224">
        <f>Q134*H134</f>
        <v>0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193</v>
      </c>
      <c r="AT134" s="226" t="s">
        <v>188</v>
      </c>
      <c r="AU134" s="226" t="s">
        <v>82</v>
      </c>
      <c r="AY134" s="20" t="s">
        <v>185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80</v>
      </c>
      <c r="BK134" s="227">
        <f>ROUND(I134*H134,2)</f>
        <v>0</v>
      </c>
      <c r="BL134" s="20" t="s">
        <v>193</v>
      </c>
      <c r="BM134" s="226" t="s">
        <v>4308</v>
      </c>
    </row>
    <row r="135" s="2" customFormat="1">
      <c r="A135" s="41"/>
      <c r="B135" s="42"/>
      <c r="C135" s="43"/>
      <c r="D135" s="228" t="s">
        <v>195</v>
      </c>
      <c r="E135" s="43"/>
      <c r="F135" s="229" t="s">
        <v>1758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195</v>
      </c>
      <c r="AU135" s="20" t="s">
        <v>82</v>
      </c>
    </row>
    <row r="136" s="2" customFormat="1">
      <c r="A136" s="41"/>
      <c r="B136" s="42"/>
      <c r="C136" s="43"/>
      <c r="D136" s="233" t="s">
        <v>197</v>
      </c>
      <c r="E136" s="43"/>
      <c r="F136" s="234" t="s">
        <v>1759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197</v>
      </c>
      <c r="AU136" s="20" t="s">
        <v>82</v>
      </c>
    </row>
    <row r="137" s="2" customFormat="1" ht="16.5" customHeight="1">
      <c r="A137" s="41"/>
      <c r="B137" s="42"/>
      <c r="C137" s="215" t="s">
        <v>440</v>
      </c>
      <c r="D137" s="215" t="s">
        <v>188</v>
      </c>
      <c r="E137" s="216" t="s">
        <v>4309</v>
      </c>
      <c r="F137" s="217" t="s">
        <v>4310</v>
      </c>
      <c r="G137" s="218" t="s">
        <v>249</v>
      </c>
      <c r="H137" s="219">
        <v>0.050999999999999997</v>
      </c>
      <c r="I137" s="220"/>
      <c r="J137" s="221">
        <f>ROUND(I137*H137,2)</f>
        <v>0</v>
      </c>
      <c r="K137" s="217" t="s">
        <v>192</v>
      </c>
      <c r="L137" s="47"/>
      <c r="M137" s="222" t="s">
        <v>19</v>
      </c>
      <c r="N137" s="223" t="s">
        <v>44</v>
      </c>
      <c r="O137" s="87"/>
      <c r="P137" s="224">
        <f>O137*H137</f>
        <v>0</v>
      </c>
      <c r="Q137" s="224">
        <v>1.06277</v>
      </c>
      <c r="R137" s="224">
        <f>Q137*H137</f>
        <v>0.054201269999999996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193</v>
      </c>
      <c r="AT137" s="226" t="s">
        <v>188</v>
      </c>
      <c r="AU137" s="226" t="s">
        <v>82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193</v>
      </c>
      <c r="BM137" s="226" t="s">
        <v>4311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4312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82</v>
      </c>
    </row>
    <row r="139" s="2" customFormat="1">
      <c r="A139" s="41"/>
      <c r="B139" s="42"/>
      <c r="C139" s="43"/>
      <c r="D139" s="233" t="s">
        <v>197</v>
      </c>
      <c r="E139" s="43"/>
      <c r="F139" s="234" t="s">
        <v>4313</v>
      </c>
      <c r="G139" s="43"/>
      <c r="H139" s="43"/>
      <c r="I139" s="230"/>
      <c r="J139" s="43"/>
      <c r="K139" s="43"/>
      <c r="L139" s="47"/>
      <c r="M139" s="231"/>
      <c r="N139" s="232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197</v>
      </c>
      <c r="AU139" s="20" t="s">
        <v>82</v>
      </c>
    </row>
    <row r="140" s="14" customFormat="1">
      <c r="A140" s="14"/>
      <c r="B140" s="245"/>
      <c r="C140" s="246"/>
      <c r="D140" s="228" t="s">
        <v>199</v>
      </c>
      <c r="E140" s="247" t="s">
        <v>19</v>
      </c>
      <c r="F140" s="248" t="s">
        <v>4314</v>
      </c>
      <c r="G140" s="246"/>
      <c r="H140" s="249">
        <v>0.050999999999999997</v>
      </c>
      <c r="I140" s="250"/>
      <c r="J140" s="246"/>
      <c r="K140" s="246"/>
      <c r="L140" s="251"/>
      <c r="M140" s="252"/>
      <c r="N140" s="253"/>
      <c r="O140" s="253"/>
      <c r="P140" s="253"/>
      <c r="Q140" s="253"/>
      <c r="R140" s="253"/>
      <c r="S140" s="253"/>
      <c r="T140" s="25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5" t="s">
        <v>199</v>
      </c>
      <c r="AU140" s="255" t="s">
        <v>82</v>
      </c>
      <c r="AV140" s="14" t="s">
        <v>82</v>
      </c>
      <c r="AW140" s="14" t="s">
        <v>34</v>
      </c>
      <c r="AX140" s="14" t="s">
        <v>73</v>
      </c>
      <c r="AY140" s="255" t="s">
        <v>185</v>
      </c>
    </row>
    <row r="141" s="15" customFormat="1">
      <c r="A141" s="15"/>
      <c r="B141" s="256"/>
      <c r="C141" s="257"/>
      <c r="D141" s="228" t="s">
        <v>199</v>
      </c>
      <c r="E141" s="258" t="s">
        <v>19</v>
      </c>
      <c r="F141" s="259" t="s">
        <v>202</v>
      </c>
      <c r="G141" s="257"/>
      <c r="H141" s="260">
        <v>0.050999999999999997</v>
      </c>
      <c r="I141" s="261"/>
      <c r="J141" s="257"/>
      <c r="K141" s="257"/>
      <c r="L141" s="262"/>
      <c r="M141" s="263"/>
      <c r="N141" s="264"/>
      <c r="O141" s="264"/>
      <c r="P141" s="264"/>
      <c r="Q141" s="264"/>
      <c r="R141" s="264"/>
      <c r="S141" s="264"/>
      <c r="T141" s="26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66" t="s">
        <v>199</v>
      </c>
      <c r="AU141" s="266" t="s">
        <v>82</v>
      </c>
      <c r="AV141" s="15" t="s">
        <v>193</v>
      </c>
      <c r="AW141" s="15" t="s">
        <v>34</v>
      </c>
      <c r="AX141" s="15" t="s">
        <v>80</v>
      </c>
      <c r="AY141" s="266" t="s">
        <v>185</v>
      </c>
    </row>
    <row r="142" s="2" customFormat="1" ht="16.5" customHeight="1">
      <c r="A142" s="41"/>
      <c r="B142" s="42"/>
      <c r="C142" s="215" t="s">
        <v>400</v>
      </c>
      <c r="D142" s="215" t="s">
        <v>188</v>
      </c>
      <c r="E142" s="216" t="s">
        <v>4315</v>
      </c>
      <c r="F142" s="217" t="s">
        <v>4316</v>
      </c>
      <c r="G142" s="218" t="s">
        <v>212</v>
      </c>
      <c r="H142" s="219">
        <v>0.104</v>
      </c>
      <c r="I142" s="220"/>
      <c r="J142" s="221">
        <f>ROUND(I142*H142,2)</f>
        <v>0</v>
      </c>
      <c r="K142" s="217" t="s">
        <v>192</v>
      </c>
      <c r="L142" s="47"/>
      <c r="M142" s="222" t="s">
        <v>19</v>
      </c>
      <c r="N142" s="223" t="s">
        <v>44</v>
      </c>
      <c r="O142" s="87"/>
      <c r="P142" s="224">
        <f>O142*H142</f>
        <v>0</v>
      </c>
      <c r="Q142" s="224">
        <v>2.5018699999999998</v>
      </c>
      <c r="R142" s="224">
        <f>Q142*H142</f>
        <v>0.26019447999999995</v>
      </c>
      <c r="S142" s="224">
        <v>0</v>
      </c>
      <c r="T142" s="225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26" t="s">
        <v>193</v>
      </c>
      <c r="AT142" s="226" t="s">
        <v>188</v>
      </c>
      <c r="AU142" s="226" t="s">
        <v>82</v>
      </c>
      <c r="AY142" s="20" t="s">
        <v>185</v>
      </c>
      <c r="BE142" s="227">
        <f>IF(N142="základní",J142,0)</f>
        <v>0</v>
      </c>
      <c r="BF142" s="227">
        <f>IF(N142="snížená",J142,0)</f>
        <v>0</v>
      </c>
      <c r="BG142" s="227">
        <f>IF(N142="zákl. přenesená",J142,0)</f>
        <v>0</v>
      </c>
      <c r="BH142" s="227">
        <f>IF(N142="sníž. přenesená",J142,0)</f>
        <v>0</v>
      </c>
      <c r="BI142" s="227">
        <f>IF(N142="nulová",J142,0)</f>
        <v>0</v>
      </c>
      <c r="BJ142" s="20" t="s">
        <v>80</v>
      </c>
      <c r="BK142" s="227">
        <f>ROUND(I142*H142,2)</f>
        <v>0</v>
      </c>
      <c r="BL142" s="20" t="s">
        <v>193</v>
      </c>
      <c r="BM142" s="226" t="s">
        <v>4317</v>
      </c>
    </row>
    <row r="143" s="2" customFormat="1">
      <c r="A143" s="41"/>
      <c r="B143" s="42"/>
      <c r="C143" s="43"/>
      <c r="D143" s="228" t="s">
        <v>195</v>
      </c>
      <c r="E143" s="43"/>
      <c r="F143" s="229" t="s">
        <v>4318</v>
      </c>
      <c r="G143" s="43"/>
      <c r="H143" s="43"/>
      <c r="I143" s="230"/>
      <c r="J143" s="43"/>
      <c r="K143" s="43"/>
      <c r="L143" s="47"/>
      <c r="M143" s="231"/>
      <c r="N143" s="232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195</v>
      </c>
      <c r="AU143" s="20" t="s">
        <v>82</v>
      </c>
    </row>
    <row r="144" s="2" customFormat="1">
      <c r="A144" s="41"/>
      <c r="B144" s="42"/>
      <c r="C144" s="43"/>
      <c r="D144" s="233" t="s">
        <v>197</v>
      </c>
      <c r="E144" s="43"/>
      <c r="F144" s="234" t="s">
        <v>4319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197</v>
      </c>
      <c r="AU144" s="20" t="s">
        <v>82</v>
      </c>
    </row>
    <row r="145" s="13" customFormat="1">
      <c r="A145" s="13"/>
      <c r="B145" s="235"/>
      <c r="C145" s="236"/>
      <c r="D145" s="228" t="s">
        <v>199</v>
      </c>
      <c r="E145" s="237" t="s">
        <v>19</v>
      </c>
      <c r="F145" s="238" t="s">
        <v>4320</v>
      </c>
      <c r="G145" s="236"/>
      <c r="H145" s="237" t="s">
        <v>19</v>
      </c>
      <c r="I145" s="239"/>
      <c r="J145" s="236"/>
      <c r="K145" s="236"/>
      <c r="L145" s="240"/>
      <c r="M145" s="241"/>
      <c r="N145" s="242"/>
      <c r="O145" s="242"/>
      <c r="P145" s="242"/>
      <c r="Q145" s="242"/>
      <c r="R145" s="242"/>
      <c r="S145" s="242"/>
      <c r="T145" s="24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4" t="s">
        <v>199</v>
      </c>
      <c r="AU145" s="244" t="s">
        <v>82</v>
      </c>
      <c r="AV145" s="13" t="s">
        <v>80</v>
      </c>
      <c r="AW145" s="13" t="s">
        <v>34</v>
      </c>
      <c r="AX145" s="13" t="s">
        <v>73</v>
      </c>
      <c r="AY145" s="244" t="s">
        <v>185</v>
      </c>
    </row>
    <row r="146" s="14" customFormat="1">
      <c r="A146" s="14"/>
      <c r="B146" s="245"/>
      <c r="C146" s="246"/>
      <c r="D146" s="228" t="s">
        <v>199</v>
      </c>
      <c r="E146" s="247" t="s">
        <v>19</v>
      </c>
      <c r="F146" s="248" t="s">
        <v>4321</v>
      </c>
      <c r="G146" s="246"/>
      <c r="H146" s="249">
        <v>0.104</v>
      </c>
      <c r="I146" s="250"/>
      <c r="J146" s="246"/>
      <c r="K146" s="246"/>
      <c r="L146" s="251"/>
      <c r="M146" s="252"/>
      <c r="N146" s="253"/>
      <c r="O146" s="253"/>
      <c r="P146" s="253"/>
      <c r="Q146" s="253"/>
      <c r="R146" s="253"/>
      <c r="S146" s="253"/>
      <c r="T146" s="25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5" t="s">
        <v>199</v>
      </c>
      <c r="AU146" s="255" t="s">
        <v>82</v>
      </c>
      <c r="AV146" s="14" t="s">
        <v>82</v>
      </c>
      <c r="AW146" s="14" t="s">
        <v>34</v>
      </c>
      <c r="AX146" s="14" t="s">
        <v>73</v>
      </c>
      <c r="AY146" s="255" t="s">
        <v>185</v>
      </c>
    </row>
    <row r="147" s="15" customFormat="1">
      <c r="A147" s="15"/>
      <c r="B147" s="256"/>
      <c r="C147" s="257"/>
      <c r="D147" s="228" t="s">
        <v>199</v>
      </c>
      <c r="E147" s="258" t="s">
        <v>19</v>
      </c>
      <c r="F147" s="259" t="s">
        <v>202</v>
      </c>
      <c r="G147" s="257"/>
      <c r="H147" s="260">
        <v>0.104</v>
      </c>
      <c r="I147" s="261"/>
      <c r="J147" s="257"/>
      <c r="K147" s="257"/>
      <c r="L147" s="262"/>
      <c r="M147" s="263"/>
      <c r="N147" s="264"/>
      <c r="O147" s="264"/>
      <c r="P147" s="264"/>
      <c r="Q147" s="264"/>
      <c r="R147" s="264"/>
      <c r="S147" s="264"/>
      <c r="T147" s="26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T147" s="266" t="s">
        <v>199</v>
      </c>
      <c r="AU147" s="266" t="s">
        <v>82</v>
      </c>
      <c r="AV147" s="15" t="s">
        <v>193</v>
      </c>
      <c r="AW147" s="15" t="s">
        <v>34</v>
      </c>
      <c r="AX147" s="15" t="s">
        <v>80</v>
      </c>
      <c r="AY147" s="266" t="s">
        <v>185</v>
      </c>
    </row>
    <row r="148" s="2" customFormat="1" ht="16.5" customHeight="1">
      <c r="A148" s="41"/>
      <c r="B148" s="42"/>
      <c r="C148" s="215" t="s">
        <v>423</v>
      </c>
      <c r="D148" s="215" t="s">
        <v>188</v>
      </c>
      <c r="E148" s="216" t="s">
        <v>4322</v>
      </c>
      <c r="F148" s="217" t="s">
        <v>4323</v>
      </c>
      <c r="G148" s="218" t="s">
        <v>191</v>
      </c>
      <c r="H148" s="219">
        <v>1.3919999999999999</v>
      </c>
      <c r="I148" s="220"/>
      <c r="J148" s="221">
        <f>ROUND(I148*H148,2)</f>
        <v>0</v>
      </c>
      <c r="K148" s="217" t="s">
        <v>192</v>
      </c>
      <c r="L148" s="47"/>
      <c r="M148" s="222" t="s">
        <v>19</v>
      </c>
      <c r="N148" s="223" t="s">
        <v>44</v>
      </c>
      <c r="O148" s="87"/>
      <c r="P148" s="224">
        <f>O148*H148</f>
        <v>0</v>
      </c>
      <c r="Q148" s="224">
        <v>0.00264</v>
      </c>
      <c r="R148" s="224">
        <f>Q148*H148</f>
        <v>0.0036748799999999997</v>
      </c>
      <c r="S148" s="224">
        <v>0</v>
      </c>
      <c r="T148" s="225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6" t="s">
        <v>193</v>
      </c>
      <c r="AT148" s="226" t="s">
        <v>188</v>
      </c>
      <c r="AU148" s="226" t="s">
        <v>82</v>
      </c>
      <c r="AY148" s="20" t="s">
        <v>185</v>
      </c>
      <c r="BE148" s="227">
        <f>IF(N148="základní",J148,0)</f>
        <v>0</v>
      </c>
      <c r="BF148" s="227">
        <f>IF(N148="snížená",J148,0)</f>
        <v>0</v>
      </c>
      <c r="BG148" s="227">
        <f>IF(N148="zákl. přenesená",J148,0)</f>
        <v>0</v>
      </c>
      <c r="BH148" s="227">
        <f>IF(N148="sníž. přenesená",J148,0)</f>
        <v>0</v>
      </c>
      <c r="BI148" s="227">
        <f>IF(N148="nulová",J148,0)</f>
        <v>0</v>
      </c>
      <c r="BJ148" s="20" t="s">
        <v>80</v>
      </c>
      <c r="BK148" s="227">
        <f>ROUND(I148*H148,2)</f>
        <v>0</v>
      </c>
      <c r="BL148" s="20" t="s">
        <v>193</v>
      </c>
      <c r="BM148" s="226" t="s">
        <v>4324</v>
      </c>
    </row>
    <row r="149" s="2" customFormat="1">
      <c r="A149" s="41"/>
      <c r="B149" s="42"/>
      <c r="C149" s="43"/>
      <c r="D149" s="228" t="s">
        <v>195</v>
      </c>
      <c r="E149" s="43"/>
      <c r="F149" s="229" t="s">
        <v>4325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195</v>
      </c>
      <c r="AU149" s="20" t="s">
        <v>82</v>
      </c>
    </row>
    <row r="150" s="2" customFormat="1">
      <c r="A150" s="41"/>
      <c r="B150" s="42"/>
      <c r="C150" s="43"/>
      <c r="D150" s="233" t="s">
        <v>197</v>
      </c>
      <c r="E150" s="43"/>
      <c r="F150" s="234" t="s">
        <v>4326</v>
      </c>
      <c r="G150" s="43"/>
      <c r="H150" s="43"/>
      <c r="I150" s="230"/>
      <c r="J150" s="43"/>
      <c r="K150" s="43"/>
      <c r="L150" s="47"/>
      <c r="M150" s="231"/>
      <c r="N150" s="232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197</v>
      </c>
      <c r="AU150" s="20" t="s">
        <v>82</v>
      </c>
    </row>
    <row r="151" s="13" customFormat="1">
      <c r="A151" s="13"/>
      <c r="B151" s="235"/>
      <c r="C151" s="236"/>
      <c r="D151" s="228" t="s">
        <v>199</v>
      </c>
      <c r="E151" s="237" t="s">
        <v>19</v>
      </c>
      <c r="F151" s="238" t="s">
        <v>4327</v>
      </c>
      <c r="G151" s="236"/>
      <c r="H151" s="237" t="s">
        <v>19</v>
      </c>
      <c r="I151" s="239"/>
      <c r="J151" s="236"/>
      <c r="K151" s="236"/>
      <c r="L151" s="240"/>
      <c r="M151" s="241"/>
      <c r="N151" s="242"/>
      <c r="O151" s="242"/>
      <c r="P151" s="242"/>
      <c r="Q151" s="242"/>
      <c r="R151" s="242"/>
      <c r="S151" s="242"/>
      <c r="T151" s="24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4" t="s">
        <v>199</v>
      </c>
      <c r="AU151" s="244" t="s">
        <v>82</v>
      </c>
      <c r="AV151" s="13" t="s">
        <v>80</v>
      </c>
      <c r="AW151" s="13" t="s">
        <v>34</v>
      </c>
      <c r="AX151" s="13" t="s">
        <v>73</v>
      </c>
      <c r="AY151" s="244" t="s">
        <v>185</v>
      </c>
    </row>
    <row r="152" s="14" customFormat="1">
      <c r="A152" s="14"/>
      <c r="B152" s="245"/>
      <c r="C152" s="246"/>
      <c r="D152" s="228" t="s">
        <v>199</v>
      </c>
      <c r="E152" s="247" t="s">
        <v>19</v>
      </c>
      <c r="F152" s="248" t="s">
        <v>4328</v>
      </c>
      <c r="G152" s="246"/>
      <c r="H152" s="249">
        <v>1.3919999999999999</v>
      </c>
      <c r="I152" s="250"/>
      <c r="J152" s="246"/>
      <c r="K152" s="246"/>
      <c r="L152" s="251"/>
      <c r="M152" s="252"/>
      <c r="N152" s="253"/>
      <c r="O152" s="253"/>
      <c r="P152" s="253"/>
      <c r="Q152" s="253"/>
      <c r="R152" s="253"/>
      <c r="S152" s="253"/>
      <c r="T152" s="25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5" t="s">
        <v>199</v>
      </c>
      <c r="AU152" s="255" t="s">
        <v>82</v>
      </c>
      <c r="AV152" s="14" t="s">
        <v>82</v>
      </c>
      <c r="AW152" s="14" t="s">
        <v>34</v>
      </c>
      <c r="AX152" s="14" t="s">
        <v>73</v>
      </c>
      <c r="AY152" s="255" t="s">
        <v>185</v>
      </c>
    </row>
    <row r="153" s="15" customFormat="1">
      <c r="A153" s="15"/>
      <c r="B153" s="256"/>
      <c r="C153" s="257"/>
      <c r="D153" s="228" t="s">
        <v>199</v>
      </c>
      <c r="E153" s="258" t="s">
        <v>19</v>
      </c>
      <c r="F153" s="259" t="s">
        <v>202</v>
      </c>
      <c r="G153" s="257"/>
      <c r="H153" s="260">
        <v>1.3919999999999999</v>
      </c>
      <c r="I153" s="261"/>
      <c r="J153" s="257"/>
      <c r="K153" s="257"/>
      <c r="L153" s="262"/>
      <c r="M153" s="263"/>
      <c r="N153" s="264"/>
      <c r="O153" s="264"/>
      <c r="P153" s="264"/>
      <c r="Q153" s="264"/>
      <c r="R153" s="264"/>
      <c r="S153" s="264"/>
      <c r="T153" s="26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T153" s="266" t="s">
        <v>199</v>
      </c>
      <c r="AU153" s="266" t="s">
        <v>82</v>
      </c>
      <c r="AV153" s="15" t="s">
        <v>193</v>
      </c>
      <c r="AW153" s="15" t="s">
        <v>34</v>
      </c>
      <c r="AX153" s="15" t="s">
        <v>80</v>
      </c>
      <c r="AY153" s="266" t="s">
        <v>185</v>
      </c>
    </row>
    <row r="154" s="2" customFormat="1" ht="16.5" customHeight="1">
      <c r="A154" s="41"/>
      <c r="B154" s="42"/>
      <c r="C154" s="215" t="s">
        <v>431</v>
      </c>
      <c r="D154" s="215" t="s">
        <v>188</v>
      </c>
      <c r="E154" s="216" t="s">
        <v>4329</v>
      </c>
      <c r="F154" s="217" t="s">
        <v>4330</v>
      </c>
      <c r="G154" s="218" t="s">
        <v>191</v>
      </c>
      <c r="H154" s="219">
        <v>1.3919999999999999</v>
      </c>
      <c r="I154" s="220"/>
      <c r="J154" s="221">
        <f>ROUND(I154*H154,2)</f>
        <v>0</v>
      </c>
      <c r="K154" s="217" t="s">
        <v>192</v>
      </c>
      <c r="L154" s="47"/>
      <c r="M154" s="222" t="s">
        <v>19</v>
      </c>
      <c r="N154" s="223" t="s">
        <v>44</v>
      </c>
      <c r="O154" s="87"/>
      <c r="P154" s="224">
        <f>O154*H154</f>
        <v>0</v>
      </c>
      <c r="Q154" s="224">
        <v>0</v>
      </c>
      <c r="R154" s="224">
        <f>Q154*H154</f>
        <v>0</v>
      </c>
      <c r="S154" s="224">
        <v>0</v>
      </c>
      <c r="T154" s="225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6" t="s">
        <v>193</v>
      </c>
      <c r="AT154" s="226" t="s">
        <v>188</v>
      </c>
      <c r="AU154" s="226" t="s">
        <v>82</v>
      </c>
      <c r="AY154" s="20" t="s">
        <v>185</v>
      </c>
      <c r="BE154" s="227">
        <f>IF(N154="základní",J154,0)</f>
        <v>0</v>
      </c>
      <c r="BF154" s="227">
        <f>IF(N154="snížená",J154,0)</f>
        <v>0</v>
      </c>
      <c r="BG154" s="227">
        <f>IF(N154="zákl. přenesená",J154,0)</f>
        <v>0</v>
      </c>
      <c r="BH154" s="227">
        <f>IF(N154="sníž. přenesená",J154,0)</f>
        <v>0</v>
      </c>
      <c r="BI154" s="227">
        <f>IF(N154="nulová",J154,0)</f>
        <v>0</v>
      </c>
      <c r="BJ154" s="20" t="s">
        <v>80</v>
      </c>
      <c r="BK154" s="227">
        <f>ROUND(I154*H154,2)</f>
        <v>0</v>
      </c>
      <c r="BL154" s="20" t="s">
        <v>193</v>
      </c>
      <c r="BM154" s="226" t="s">
        <v>4331</v>
      </c>
    </row>
    <row r="155" s="2" customFormat="1">
      <c r="A155" s="41"/>
      <c r="B155" s="42"/>
      <c r="C155" s="43"/>
      <c r="D155" s="228" t="s">
        <v>195</v>
      </c>
      <c r="E155" s="43"/>
      <c r="F155" s="229" t="s">
        <v>4332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195</v>
      </c>
      <c r="AU155" s="20" t="s">
        <v>82</v>
      </c>
    </row>
    <row r="156" s="2" customFormat="1">
      <c r="A156" s="41"/>
      <c r="B156" s="42"/>
      <c r="C156" s="43"/>
      <c r="D156" s="233" t="s">
        <v>197</v>
      </c>
      <c r="E156" s="43"/>
      <c r="F156" s="234" t="s">
        <v>4333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197</v>
      </c>
      <c r="AU156" s="20" t="s">
        <v>82</v>
      </c>
    </row>
    <row r="157" s="2" customFormat="1" ht="16.5" customHeight="1">
      <c r="A157" s="41"/>
      <c r="B157" s="42"/>
      <c r="C157" s="215" t="s">
        <v>447</v>
      </c>
      <c r="D157" s="215" t="s">
        <v>188</v>
      </c>
      <c r="E157" s="216" t="s">
        <v>4334</v>
      </c>
      <c r="F157" s="217" t="s">
        <v>4335</v>
      </c>
      <c r="G157" s="218" t="s">
        <v>212</v>
      </c>
      <c r="H157" s="219">
        <v>0.68300000000000005</v>
      </c>
      <c r="I157" s="220"/>
      <c r="J157" s="221">
        <f>ROUND(I157*H157,2)</f>
        <v>0</v>
      </c>
      <c r="K157" s="217" t="s">
        <v>192</v>
      </c>
      <c r="L157" s="47"/>
      <c r="M157" s="222" t="s">
        <v>19</v>
      </c>
      <c r="N157" s="223" t="s">
        <v>44</v>
      </c>
      <c r="O157" s="87"/>
      <c r="P157" s="224">
        <f>O157*H157</f>
        <v>0</v>
      </c>
      <c r="Q157" s="224">
        <v>2.5018699999999998</v>
      </c>
      <c r="R157" s="224">
        <f>Q157*H157</f>
        <v>1.7087772100000001</v>
      </c>
      <c r="S157" s="224">
        <v>0</v>
      </c>
      <c r="T157" s="225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6" t="s">
        <v>193</v>
      </c>
      <c r="AT157" s="226" t="s">
        <v>188</v>
      </c>
      <c r="AU157" s="226" t="s">
        <v>82</v>
      </c>
      <c r="AY157" s="20" t="s">
        <v>185</v>
      </c>
      <c r="BE157" s="227">
        <f>IF(N157="základní",J157,0)</f>
        <v>0</v>
      </c>
      <c r="BF157" s="227">
        <f>IF(N157="snížená",J157,0)</f>
        <v>0</v>
      </c>
      <c r="BG157" s="227">
        <f>IF(N157="zákl. přenesená",J157,0)</f>
        <v>0</v>
      </c>
      <c r="BH157" s="227">
        <f>IF(N157="sníž. přenesená",J157,0)</f>
        <v>0</v>
      </c>
      <c r="BI157" s="227">
        <f>IF(N157="nulová",J157,0)</f>
        <v>0</v>
      </c>
      <c r="BJ157" s="20" t="s">
        <v>80</v>
      </c>
      <c r="BK157" s="227">
        <f>ROUND(I157*H157,2)</f>
        <v>0</v>
      </c>
      <c r="BL157" s="20" t="s">
        <v>193</v>
      </c>
      <c r="BM157" s="226" t="s">
        <v>4336</v>
      </c>
    </row>
    <row r="158" s="2" customFormat="1">
      <c r="A158" s="41"/>
      <c r="B158" s="42"/>
      <c r="C158" s="43"/>
      <c r="D158" s="228" t="s">
        <v>195</v>
      </c>
      <c r="E158" s="43"/>
      <c r="F158" s="229" t="s">
        <v>4337</v>
      </c>
      <c r="G158" s="43"/>
      <c r="H158" s="43"/>
      <c r="I158" s="230"/>
      <c r="J158" s="43"/>
      <c r="K158" s="43"/>
      <c r="L158" s="47"/>
      <c r="M158" s="231"/>
      <c r="N158" s="232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195</v>
      </c>
      <c r="AU158" s="20" t="s">
        <v>82</v>
      </c>
    </row>
    <row r="159" s="2" customFormat="1">
      <c r="A159" s="41"/>
      <c r="B159" s="42"/>
      <c r="C159" s="43"/>
      <c r="D159" s="233" t="s">
        <v>197</v>
      </c>
      <c r="E159" s="43"/>
      <c r="F159" s="234" t="s">
        <v>4338</v>
      </c>
      <c r="G159" s="43"/>
      <c r="H159" s="43"/>
      <c r="I159" s="230"/>
      <c r="J159" s="43"/>
      <c r="K159" s="43"/>
      <c r="L159" s="47"/>
      <c r="M159" s="231"/>
      <c r="N159" s="232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197</v>
      </c>
      <c r="AU159" s="20" t="s">
        <v>82</v>
      </c>
    </row>
    <row r="160" s="13" customFormat="1">
      <c r="A160" s="13"/>
      <c r="B160" s="235"/>
      <c r="C160" s="236"/>
      <c r="D160" s="228" t="s">
        <v>199</v>
      </c>
      <c r="E160" s="237" t="s">
        <v>19</v>
      </c>
      <c r="F160" s="238" t="s">
        <v>4339</v>
      </c>
      <c r="G160" s="236"/>
      <c r="H160" s="237" t="s">
        <v>19</v>
      </c>
      <c r="I160" s="239"/>
      <c r="J160" s="236"/>
      <c r="K160" s="236"/>
      <c r="L160" s="240"/>
      <c r="M160" s="241"/>
      <c r="N160" s="242"/>
      <c r="O160" s="242"/>
      <c r="P160" s="242"/>
      <c r="Q160" s="242"/>
      <c r="R160" s="242"/>
      <c r="S160" s="242"/>
      <c r="T160" s="24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4" t="s">
        <v>199</v>
      </c>
      <c r="AU160" s="244" t="s">
        <v>82</v>
      </c>
      <c r="AV160" s="13" t="s">
        <v>80</v>
      </c>
      <c r="AW160" s="13" t="s">
        <v>34</v>
      </c>
      <c r="AX160" s="13" t="s">
        <v>73</v>
      </c>
      <c r="AY160" s="244" t="s">
        <v>185</v>
      </c>
    </row>
    <row r="161" s="14" customFormat="1">
      <c r="A161" s="14"/>
      <c r="B161" s="245"/>
      <c r="C161" s="246"/>
      <c r="D161" s="228" t="s">
        <v>199</v>
      </c>
      <c r="E161" s="247" t="s">
        <v>19</v>
      </c>
      <c r="F161" s="248" t="s">
        <v>4340</v>
      </c>
      <c r="G161" s="246"/>
      <c r="H161" s="249">
        <v>0.68300000000000005</v>
      </c>
      <c r="I161" s="250"/>
      <c r="J161" s="246"/>
      <c r="K161" s="246"/>
      <c r="L161" s="251"/>
      <c r="M161" s="252"/>
      <c r="N161" s="253"/>
      <c r="O161" s="253"/>
      <c r="P161" s="253"/>
      <c r="Q161" s="253"/>
      <c r="R161" s="253"/>
      <c r="S161" s="253"/>
      <c r="T161" s="25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5" t="s">
        <v>199</v>
      </c>
      <c r="AU161" s="255" t="s">
        <v>82</v>
      </c>
      <c r="AV161" s="14" t="s">
        <v>82</v>
      </c>
      <c r="AW161" s="14" t="s">
        <v>34</v>
      </c>
      <c r="AX161" s="14" t="s">
        <v>73</v>
      </c>
      <c r="AY161" s="255" t="s">
        <v>185</v>
      </c>
    </row>
    <row r="162" s="15" customFormat="1">
      <c r="A162" s="15"/>
      <c r="B162" s="256"/>
      <c r="C162" s="257"/>
      <c r="D162" s="228" t="s">
        <v>199</v>
      </c>
      <c r="E162" s="258" t="s">
        <v>19</v>
      </c>
      <c r="F162" s="259" t="s">
        <v>202</v>
      </c>
      <c r="G162" s="257"/>
      <c r="H162" s="260">
        <v>0.68300000000000005</v>
      </c>
      <c r="I162" s="261"/>
      <c r="J162" s="257"/>
      <c r="K162" s="257"/>
      <c r="L162" s="262"/>
      <c r="M162" s="263"/>
      <c r="N162" s="264"/>
      <c r="O162" s="264"/>
      <c r="P162" s="264"/>
      <c r="Q162" s="264"/>
      <c r="R162" s="264"/>
      <c r="S162" s="264"/>
      <c r="T162" s="26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T162" s="266" t="s">
        <v>199</v>
      </c>
      <c r="AU162" s="266" t="s">
        <v>82</v>
      </c>
      <c r="AV162" s="15" t="s">
        <v>193</v>
      </c>
      <c r="AW162" s="15" t="s">
        <v>34</v>
      </c>
      <c r="AX162" s="15" t="s">
        <v>80</v>
      </c>
      <c r="AY162" s="266" t="s">
        <v>185</v>
      </c>
    </row>
    <row r="163" s="2" customFormat="1" ht="16.5" customHeight="1">
      <c r="A163" s="41"/>
      <c r="B163" s="42"/>
      <c r="C163" s="215" t="s">
        <v>456</v>
      </c>
      <c r="D163" s="215" t="s">
        <v>188</v>
      </c>
      <c r="E163" s="216" t="s">
        <v>4341</v>
      </c>
      <c r="F163" s="217" t="s">
        <v>4342</v>
      </c>
      <c r="G163" s="218" t="s">
        <v>191</v>
      </c>
      <c r="H163" s="219">
        <v>5.4640000000000004</v>
      </c>
      <c r="I163" s="220"/>
      <c r="J163" s="221">
        <f>ROUND(I163*H163,2)</f>
        <v>0</v>
      </c>
      <c r="K163" s="217" t="s">
        <v>192</v>
      </c>
      <c r="L163" s="47"/>
      <c r="M163" s="222" t="s">
        <v>19</v>
      </c>
      <c r="N163" s="223" t="s">
        <v>44</v>
      </c>
      <c r="O163" s="87"/>
      <c r="P163" s="224">
        <f>O163*H163</f>
        <v>0</v>
      </c>
      <c r="Q163" s="224">
        <v>0.0027499999999999998</v>
      </c>
      <c r="R163" s="224">
        <f>Q163*H163</f>
        <v>0.015025999999999999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193</v>
      </c>
      <c r="AT163" s="226" t="s">
        <v>188</v>
      </c>
      <c r="AU163" s="226" t="s">
        <v>82</v>
      </c>
      <c r="AY163" s="20" t="s">
        <v>185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80</v>
      </c>
      <c r="BK163" s="227">
        <f>ROUND(I163*H163,2)</f>
        <v>0</v>
      </c>
      <c r="BL163" s="20" t="s">
        <v>193</v>
      </c>
      <c r="BM163" s="226" t="s">
        <v>4343</v>
      </c>
    </row>
    <row r="164" s="2" customFormat="1">
      <c r="A164" s="41"/>
      <c r="B164" s="42"/>
      <c r="C164" s="43"/>
      <c r="D164" s="228" t="s">
        <v>195</v>
      </c>
      <c r="E164" s="43"/>
      <c r="F164" s="229" t="s">
        <v>4344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195</v>
      </c>
      <c r="AU164" s="20" t="s">
        <v>82</v>
      </c>
    </row>
    <row r="165" s="2" customFormat="1">
      <c r="A165" s="41"/>
      <c r="B165" s="42"/>
      <c r="C165" s="43"/>
      <c r="D165" s="233" t="s">
        <v>197</v>
      </c>
      <c r="E165" s="43"/>
      <c r="F165" s="234" t="s">
        <v>4345</v>
      </c>
      <c r="G165" s="43"/>
      <c r="H165" s="43"/>
      <c r="I165" s="230"/>
      <c r="J165" s="43"/>
      <c r="K165" s="43"/>
      <c r="L165" s="47"/>
      <c r="M165" s="231"/>
      <c r="N165" s="232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197</v>
      </c>
      <c r="AU165" s="20" t="s">
        <v>82</v>
      </c>
    </row>
    <row r="166" s="14" customFormat="1">
      <c r="A166" s="14"/>
      <c r="B166" s="245"/>
      <c r="C166" s="246"/>
      <c r="D166" s="228" t="s">
        <v>199</v>
      </c>
      <c r="E166" s="247" t="s">
        <v>19</v>
      </c>
      <c r="F166" s="248" t="s">
        <v>4346</v>
      </c>
      <c r="G166" s="246"/>
      <c r="H166" s="249">
        <v>5.4640000000000004</v>
      </c>
      <c r="I166" s="250"/>
      <c r="J166" s="246"/>
      <c r="K166" s="246"/>
      <c r="L166" s="251"/>
      <c r="M166" s="252"/>
      <c r="N166" s="253"/>
      <c r="O166" s="253"/>
      <c r="P166" s="253"/>
      <c r="Q166" s="253"/>
      <c r="R166" s="253"/>
      <c r="S166" s="253"/>
      <c r="T166" s="25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5" t="s">
        <v>199</v>
      </c>
      <c r="AU166" s="255" t="s">
        <v>82</v>
      </c>
      <c r="AV166" s="14" t="s">
        <v>82</v>
      </c>
      <c r="AW166" s="14" t="s">
        <v>34</v>
      </c>
      <c r="AX166" s="14" t="s">
        <v>73</v>
      </c>
      <c r="AY166" s="255" t="s">
        <v>185</v>
      </c>
    </row>
    <row r="167" s="15" customFormat="1">
      <c r="A167" s="15"/>
      <c r="B167" s="256"/>
      <c r="C167" s="257"/>
      <c r="D167" s="228" t="s">
        <v>199</v>
      </c>
      <c r="E167" s="258" t="s">
        <v>19</v>
      </c>
      <c r="F167" s="259" t="s">
        <v>202</v>
      </c>
      <c r="G167" s="257"/>
      <c r="H167" s="260">
        <v>5.4640000000000004</v>
      </c>
      <c r="I167" s="261"/>
      <c r="J167" s="257"/>
      <c r="K167" s="257"/>
      <c r="L167" s="262"/>
      <c r="M167" s="263"/>
      <c r="N167" s="264"/>
      <c r="O167" s="264"/>
      <c r="P167" s="264"/>
      <c r="Q167" s="264"/>
      <c r="R167" s="264"/>
      <c r="S167" s="264"/>
      <c r="T167" s="26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66" t="s">
        <v>199</v>
      </c>
      <c r="AU167" s="266" t="s">
        <v>82</v>
      </c>
      <c r="AV167" s="15" t="s">
        <v>193</v>
      </c>
      <c r="AW167" s="15" t="s">
        <v>34</v>
      </c>
      <c r="AX167" s="15" t="s">
        <v>80</v>
      </c>
      <c r="AY167" s="266" t="s">
        <v>185</v>
      </c>
    </row>
    <row r="168" s="2" customFormat="1" ht="16.5" customHeight="1">
      <c r="A168" s="41"/>
      <c r="B168" s="42"/>
      <c r="C168" s="215" t="s">
        <v>728</v>
      </c>
      <c r="D168" s="215" t="s">
        <v>188</v>
      </c>
      <c r="E168" s="216" t="s">
        <v>4347</v>
      </c>
      <c r="F168" s="217" t="s">
        <v>4348</v>
      </c>
      <c r="G168" s="218" t="s">
        <v>191</v>
      </c>
      <c r="H168" s="219">
        <v>5.4640000000000004</v>
      </c>
      <c r="I168" s="220"/>
      <c r="J168" s="221">
        <f>ROUND(I168*H168,2)</f>
        <v>0</v>
      </c>
      <c r="K168" s="217" t="s">
        <v>192</v>
      </c>
      <c r="L168" s="47"/>
      <c r="M168" s="222" t="s">
        <v>19</v>
      </c>
      <c r="N168" s="223" t="s">
        <v>44</v>
      </c>
      <c r="O168" s="87"/>
      <c r="P168" s="224">
        <f>O168*H168</f>
        <v>0</v>
      </c>
      <c r="Q168" s="224">
        <v>0</v>
      </c>
      <c r="R168" s="224">
        <f>Q168*H168</f>
        <v>0</v>
      </c>
      <c r="S168" s="224">
        <v>0</v>
      </c>
      <c r="T168" s="225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6" t="s">
        <v>193</v>
      </c>
      <c r="AT168" s="226" t="s">
        <v>188</v>
      </c>
      <c r="AU168" s="226" t="s">
        <v>82</v>
      </c>
      <c r="AY168" s="20" t="s">
        <v>185</v>
      </c>
      <c r="BE168" s="227">
        <f>IF(N168="základní",J168,0)</f>
        <v>0</v>
      </c>
      <c r="BF168" s="227">
        <f>IF(N168="snížená",J168,0)</f>
        <v>0</v>
      </c>
      <c r="BG168" s="227">
        <f>IF(N168="zákl. přenesená",J168,0)</f>
        <v>0</v>
      </c>
      <c r="BH168" s="227">
        <f>IF(N168="sníž. přenesená",J168,0)</f>
        <v>0</v>
      </c>
      <c r="BI168" s="227">
        <f>IF(N168="nulová",J168,0)</f>
        <v>0</v>
      </c>
      <c r="BJ168" s="20" t="s">
        <v>80</v>
      </c>
      <c r="BK168" s="227">
        <f>ROUND(I168*H168,2)</f>
        <v>0</v>
      </c>
      <c r="BL168" s="20" t="s">
        <v>193</v>
      </c>
      <c r="BM168" s="226" t="s">
        <v>4349</v>
      </c>
    </row>
    <row r="169" s="2" customFormat="1">
      <c r="A169" s="41"/>
      <c r="B169" s="42"/>
      <c r="C169" s="43"/>
      <c r="D169" s="228" t="s">
        <v>195</v>
      </c>
      <c r="E169" s="43"/>
      <c r="F169" s="229" t="s">
        <v>4350</v>
      </c>
      <c r="G169" s="43"/>
      <c r="H169" s="43"/>
      <c r="I169" s="230"/>
      <c r="J169" s="43"/>
      <c r="K169" s="43"/>
      <c r="L169" s="47"/>
      <c r="M169" s="231"/>
      <c r="N169" s="232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195</v>
      </c>
      <c r="AU169" s="20" t="s">
        <v>82</v>
      </c>
    </row>
    <row r="170" s="2" customFormat="1">
      <c r="A170" s="41"/>
      <c r="B170" s="42"/>
      <c r="C170" s="43"/>
      <c r="D170" s="233" t="s">
        <v>197</v>
      </c>
      <c r="E170" s="43"/>
      <c r="F170" s="234" t="s">
        <v>4351</v>
      </c>
      <c r="G170" s="43"/>
      <c r="H170" s="43"/>
      <c r="I170" s="230"/>
      <c r="J170" s="43"/>
      <c r="K170" s="43"/>
      <c r="L170" s="47"/>
      <c r="M170" s="231"/>
      <c r="N170" s="232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197</v>
      </c>
      <c r="AU170" s="20" t="s">
        <v>82</v>
      </c>
    </row>
    <row r="171" s="12" customFormat="1" ht="22.8" customHeight="1">
      <c r="A171" s="12"/>
      <c r="B171" s="199"/>
      <c r="C171" s="200"/>
      <c r="D171" s="201" t="s">
        <v>72</v>
      </c>
      <c r="E171" s="213" t="s">
        <v>209</v>
      </c>
      <c r="F171" s="213" t="s">
        <v>471</v>
      </c>
      <c r="G171" s="200"/>
      <c r="H171" s="200"/>
      <c r="I171" s="203"/>
      <c r="J171" s="214">
        <f>BK171</f>
        <v>0</v>
      </c>
      <c r="K171" s="200"/>
      <c r="L171" s="205"/>
      <c r="M171" s="206"/>
      <c r="N171" s="207"/>
      <c r="O171" s="207"/>
      <c r="P171" s="208">
        <f>SUM(P172:P189)</f>
        <v>0</v>
      </c>
      <c r="Q171" s="207"/>
      <c r="R171" s="208">
        <f>SUM(R172:R189)</f>
        <v>10.977119999999999</v>
      </c>
      <c r="S171" s="207"/>
      <c r="T171" s="209">
        <f>SUM(T172:T189)</f>
        <v>0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210" t="s">
        <v>80</v>
      </c>
      <c r="AT171" s="211" t="s">
        <v>72</v>
      </c>
      <c r="AU171" s="211" t="s">
        <v>80</v>
      </c>
      <c r="AY171" s="210" t="s">
        <v>185</v>
      </c>
      <c r="BK171" s="212">
        <f>SUM(BK172:BK189)</f>
        <v>0</v>
      </c>
    </row>
    <row r="172" s="2" customFormat="1" ht="16.5" customHeight="1">
      <c r="A172" s="41"/>
      <c r="B172" s="42"/>
      <c r="C172" s="215" t="s">
        <v>351</v>
      </c>
      <c r="D172" s="215" t="s">
        <v>188</v>
      </c>
      <c r="E172" s="216" t="s">
        <v>4352</v>
      </c>
      <c r="F172" s="217" t="s">
        <v>4353</v>
      </c>
      <c r="G172" s="218" t="s">
        <v>322</v>
      </c>
      <c r="H172" s="219">
        <v>16</v>
      </c>
      <c r="I172" s="220"/>
      <c r="J172" s="221">
        <f>ROUND(I172*H172,2)</f>
        <v>0</v>
      </c>
      <c r="K172" s="217" t="s">
        <v>192</v>
      </c>
      <c r="L172" s="47"/>
      <c r="M172" s="222" t="s">
        <v>19</v>
      </c>
      <c r="N172" s="223" t="s">
        <v>44</v>
      </c>
      <c r="O172" s="87"/>
      <c r="P172" s="224">
        <f>O172*H172</f>
        <v>0</v>
      </c>
      <c r="Q172" s="224">
        <v>0.033509999999999998</v>
      </c>
      <c r="R172" s="224">
        <f>Q172*H172</f>
        <v>0.53615999999999997</v>
      </c>
      <c r="S172" s="224">
        <v>0</v>
      </c>
      <c r="T172" s="225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6" t="s">
        <v>193</v>
      </c>
      <c r="AT172" s="226" t="s">
        <v>188</v>
      </c>
      <c r="AU172" s="226" t="s">
        <v>82</v>
      </c>
      <c r="AY172" s="20" t="s">
        <v>185</v>
      </c>
      <c r="BE172" s="227">
        <f>IF(N172="základní",J172,0)</f>
        <v>0</v>
      </c>
      <c r="BF172" s="227">
        <f>IF(N172="snížená",J172,0)</f>
        <v>0</v>
      </c>
      <c r="BG172" s="227">
        <f>IF(N172="zákl. přenesená",J172,0)</f>
        <v>0</v>
      </c>
      <c r="BH172" s="227">
        <f>IF(N172="sníž. přenesená",J172,0)</f>
        <v>0</v>
      </c>
      <c r="BI172" s="227">
        <f>IF(N172="nulová",J172,0)</f>
        <v>0</v>
      </c>
      <c r="BJ172" s="20" t="s">
        <v>80</v>
      </c>
      <c r="BK172" s="227">
        <f>ROUND(I172*H172,2)</f>
        <v>0</v>
      </c>
      <c r="BL172" s="20" t="s">
        <v>193</v>
      </c>
      <c r="BM172" s="226" t="s">
        <v>4354</v>
      </c>
    </row>
    <row r="173" s="2" customFormat="1">
      <c r="A173" s="41"/>
      <c r="B173" s="42"/>
      <c r="C173" s="43"/>
      <c r="D173" s="228" t="s">
        <v>195</v>
      </c>
      <c r="E173" s="43"/>
      <c r="F173" s="229" t="s">
        <v>4355</v>
      </c>
      <c r="G173" s="43"/>
      <c r="H173" s="43"/>
      <c r="I173" s="230"/>
      <c r="J173" s="43"/>
      <c r="K173" s="43"/>
      <c r="L173" s="47"/>
      <c r="M173" s="231"/>
      <c r="N173" s="232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195</v>
      </c>
      <c r="AU173" s="20" t="s">
        <v>82</v>
      </c>
    </row>
    <row r="174" s="2" customFormat="1">
      <c r="A174" s="41"/>
      <c r="B174" s="42"/>
      <c r="C174" s="43"/>
      <c r="D174" s="233" t="s">
        <v>197</v>
      </c>
      <c r="E174" s="43"/>
      <c r="F174" s="234" t="s">
        <v>4356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197</v>
      </c>
      <c r="AU174" s="20" t="s">
        <v>82</v>
      </c>
    </row>
    <row r="175" s="13" customFormat="1">
      <c r="A175" s="13"/>
      <c r="B175" s="235"/>
      <c r="C175" s="236"/>
      <c r="D175" s="228" t="s">
        <v>199</v>
      </c>
      <c r="E175" s="237" t="s">
        <v>19</v>
      </c>
      <c r="F175" s="238" t="s">
        <v>4357</v>
      </c>
      <c r="G175" s="236"/>
      <c r="H175" s="237" t="s">
        <v>19</v>
      </c>
      <c r="I175" s="239"/>
      <c r="J175" s="236"/>
      <c r="K175" s="236"/>
      <c r="L175" s="240"/>
      <c r="M175" s="241"/>
      <c r="N175" s="242"/>
      <c r="O175" s="242"/>
      <c r="P175" s="242"/>
      <c r="Q175" s="242"/>
      <c r="R175" s="242"/>
      <c r="S175" s="242"/>
      <c r="T175" s="24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4" t="s">
        <v>199</v>
      </c>
      <c r="AU175" s="244" t="s">
        <v>82</v>
      </c>
      <c r="AV175" s="13" t="s">
        <v>80</v>
      </c>
      <c r="AW175" s="13" t="s">
        <v>34</v>
      </c>
      <c r="AX175" s="13" t="s">
        <v>73</v>
      </c>
      <c r="AY175" s="244" t="s">
        <v>185</v>
      </c>
    </row>
    <row r="176" s="14" customFormat="1">
      <c r="A176" s="14"/>
      <c r="B176" s="245"/>
      <c r="C176" s="246"/>
      <c r="D176" s="228" t="s">
        <v>199</v>
      </c>
      <c r="E176" s="247" t="s">
        <v>19</v>
      </c>
      <c r="F176" s="248" t="s">
        <v>280</v>
      </c>
      <c r="G176" s="246"/>
      <c r="H176" s="249">
        <v>16</v>
      </c>
      <c r="I176" s="250"/>
      <c r="J176" s="246"/>
      <c r="K176" s="246"/>
      <c r="L176" s="251"/>
      <c r="M176" s="252"/>
      <c r="N176" s="253"/>
      <c r="O176" s="253"/>
      <c r="P176" s="253"/>
      <c r="Q176" s="253"/>
      <c r="R176" s="253"/>
      <c r="S176" s="253"/>
      <c r="T176" s="25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5" t="s">
        <v>199</v>
      </c>
      <c r="AU176" s="255" t="s">
        <v>82</v>
      </c>
      <c r="AV176" s="14" t="s">
        <v>82</v>
      </c>
      <c r="AW176" s="14" t="s">
        <v>34</v>
      </c>
      <c r="AX176" s="14" t="s">
        <v>73</v>
      </c>
      <c r="AY176" s="255" t="s">
        <v>185</v>
      </c>
    </row>
    <row r="177" s="15" customFormat="1">
      <c r="A177" s="15"/>
      <c r="B177" s="256"/>
      <c r="C177" s="257"/>
      <c r="D177" s="228" t="s">
        <v>199</v>
      </c>
      <c r="E177" s="258" t="s">
        <v>19</v>
      </c>
      <c r="F177" s="259" t="s">
        <v>202</v>
      </c>
      <c r="G177" s="257"/>
      <c r="H177" s="260">
        <v>16</v>
      </c>
      <c r="I177" s="261"/>
      <c r="J177" s="257"/>
      <c r="K177" s="257"/>
      <c r="L177" s="262"/>
      <c r="M177" s="263"/>
      <c r="N177" s="264"/>
      <c r="O177" s="264"/>
      <c r="P177" s="264"/>
      <c r="Q177" s="264"/>
      <c r="R177" s="264"/>
      <c r="S177" s="264"/>
      <c r="T177" s="26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T177" s="266" t="s">
        <v>199</v>
      </c>
      <c r="AU177" s="266" t="s">
        <v>82</v>
      </c>
      <c r="AV177" s="15" t="s">
        <v>193</v>
      </c>
      <c r="AW177" s="15" t="s">
        <v>34</v>
      </c>
      <c r="AX177" s="15" t="s">
        <v>80</v>
      </c>
      <c r="AY177" s="266" t="s">
        <v>185</v>
      </c>
    </row>
    <row r="178" s="2" customFormat="1" ht="16.5" customHeight="1">
      <c r="A178" s="41"/>
      <c r="B178" s="42"/>
      <c r="C178" s="271" t="s">
        <v>358</v>
      </c>
      <c r="D178" s="271" t="s">
        <v>491</v>
      </c>
      <c r="E178" s="272" t="s">
        <v>4358</v>
      </c>
      <c r="F178" s="273" t="s">
        <v>4359</v>
      </c>
      <c r="G178" s="274" t="s">
        <v>322</v>
      </c>
      <c r="H178" s="275">
        <v>16</v>
      </c>
      <c r="I178" s="276"/>
      <c r="J178" s="277">
        <f>ROUND(I178*H178,2)</f>
        <v>0</v>
      </c>
      <c r="K178" s="273" t="s">
        <v>19</v>
      </c>
      <c r="L178" s="278"/>
      <c r="M178" s="279" t="s">
        <v>19</v>
      </c>
      <c r="N178" s="280" t="s">
        <v>44</v>
      </c>
      <c r="O178" s="87"/>
      <c r="P178" s="224">
        <f>O178*H178</f>
        <v>0</v>
      </c>
      <c r="Q178" s="224">
        <v>0.018499999999999999</v>
      </c>
      <c r="R178" s="224">
        <f>Q178*H178</f>
        <v>0.29599999999999999</v>
      </c>
      <c r="S178" s="224">
        <v>0</v>
      </c>
      <c r="T178" s="225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6" t="s">
        <v>246</v>
      </c>
      <c r="AT178" s="226" t="s">
        <v>491</v>
      </c>
      <c r="AU178" s="226" t="s">
        <v>82</v>
      </c>
      <c r="AY178" s="20" t="s">
        <v>185</v>
      </c>
      <c r="BE178" s="227">
        <f>IF(N178="základní",J178,0)</f>
        <v>0</v>
      </c>
      <c r="BF178" s="227">
        <f>IF(N178="snížená",J178,0)</f>
        <v>0</v>
      </c>
      <c r="BG178" s="227">
        <f>IF(N178="zákl. přenesená",J178,0)</f>
        <v>0</v>
      </c>
      <c r="BH178" s="227">
        <f>IF(N178="sníž. přenesená",J178,0)</f>
        <v>0</v>
      </c>
      <c r="BI178" s="227">
        <f>IF(N178="nulová",J178,0)</f>
        <v>0</v>
      </c>
      <c r="BJ178" s="20" t="s">
        <v>80</v>
      </c>
      <c r="BK178" s="227">
        <f>ROUND(I178*H178,2)</f>
        <v>0</v>
      </c>
      <c r="BL178" s="20" t="s">
        <v>193</v>
      </c>
      <c r="BM178" s="226" t="s">
        <v>4360</v>
      </c>
    </row>
    <row r="179" s="2" customFormat="1">
      <c r="A179" s="41"/>
      <c r="B179" s="42"/>
      <c r="C179" s="43"/>
      <c r="D179" s="228" t="s">
        <v>195</v>
      </c>
      <c r="E179" s="43"/>
      <c r="F179" s="229" t="s">
        <v>4359</v>
      </c>
      <c r="G179" s="43"/>
      <c r="H179" s="43"/>
      <c r="I179" s="230"/>
      <c r="J179" s="43"/>
      <c r="K179" s="43"/>
      <c r="L179" s="47"/>
      <c r="M179" s="231"/>
      <c r="N179" s="232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195</v>
      </c>
      <c r="AU179" s="20" t="s">
        <v>82</v>
      </c>
    </row>
    <row r="180" s="2" customFormat="1" ht="16.5" customHeight="1">
      <c r="A180" s="41"/>
      <c r="B180" s="42"/>
      <c r="C180" s="215" t="s">
        <v>365</v>
      </c>
      <c r="D180" s="215" t="s">
        <v>188</v>
      </c>
      <c r="E180" s="216" t="s">
        <v>4361</v>
      </c>
      <c r="F180" s="217" t="s">
        <v>4362</v>
      </c>
      <c r="G180" s="218" t="s">
        <v>322</v>
      </c>
      <c r="H180" s="219">
        <v>98</v>
      </c>
      <c r="I180" s="220"/>
      <c r="J180" s="221">
        <f>ROUND(I180*H180,2)</f>
        <v>0</v>
      </c>
      <c r="K180" s="217" t="s">
        <v>192</v>
      </c>
      <c r="L180" s="47"/>
      <c r="M180" s="222" t="s">
        <v>19</v>
      </c>
      <c r="N180" s="223" t="s">
        <v>44</v>
      </c>
      <c r="O180" s="87"/>
      <c r="P180" s="224">
        <f>O180*H180</f>
        <v>0</v>
      </c>
      <c r="Q180" s="224">
        <v>0.067019999999999996</v>
      </c>
      <c r="R180" s="224">
        <f>Q180*H180</f>
        <v>6.5679599999999994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193</v>
      </c>
      <c r="AT180" s="226" t="s">
        <v>188</v>
      </c>
      <c r="AU180" s="226" t="s">
        <v>82</v>
      </c>
      <c r="AY180" s="20" t="s">
        <v>185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80</v>
      </c>
      <c r="BK180" s="227">
        <f>ROUND(I180*H180,2)</f>
        <v>0</v>
      </c>
      <c r="BL180" s="20" t="s">
        <v>193</v>
      </c>
      <c r="BM180" s="226" t="s">
        <v>4363</v>
      </c>
    </row>
    <row r="181" s="2" customFormat="1">
      <c r="A181" s="41"/>
      <c r="B181" s="42"/>
      <c r="C181" s="43"/>
      <c r="D181" s="228" t="s">
        <v>195</v>
      </c>
      <c r="E181" s="43"/>
      <c r="F181" s="229" t="s">
        <v>4364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195</v>
      </c>
      <c r="AU181" s="20" t="s">
        <v>82</v>
      </c>
    </row>
    <row r="182" s="2" customFormat="1">
      <c r="A182" s="41"/>
      <c r="B182" s="42"/>
      <c r="C182" s="43"/>
      <c r="D182" s="233" t="s">
        <v>197</v>
      </c>
      <c r="E182" s="43"/>
      <c r="F182" s="234" t="s">
        <v>4365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197</v>
      </c>
      <c r="AU182" s="20" t="s">
        <v>82</v>
      </c>
    </row>
    <row r="183" s="13" customFormat="1">
      <c r="A183" s="13"/>
      <c r="B183" s="235"/>
      <c r="C183" s="236"/>
      <c r="D183" s="228" t="s">
        <v>199</v>
      </c>
      <c r="E183" s="237" t="s">
        <v>19</v>
      </c>
      <c r="F183" s="238" t="s">
        <v>4366</v>
      </c>
      <c r="G183" s="236"/>
      <c r="H183" s="237" t="s">
        <v>19</v>
      </c>
      <c r="I183" s="239"/>
      <c r="J183" s="236"/>
      <c r="K183" s="236"/>
      <c r="L183" s="240"/>
      <c r="M183" s="241"/>
      <c r="N183" s="242"/>
      <c r="O183" s="242"/>
      <c r="P183" s="242"/>
      <c r="Q183" s="242"/>
      <c r="R183" s="242"/>
      <c r="S183" s="242"/>
      <c r="T183" s="24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4" t="s">
        <v>199</v>
      </c>
      <c r="AU183" s="244" t="s">
        <v>82</v>
      </c>
      <c r="AV183" s="13" t="s">
        <v>80</v>
      </c>
      <c r="AW183" s="13" t="s">
        <v>34</v>
      </c>
      <c r="AX183" s="13" t="s">
        <v>73</v>
      </c>
      <c r="AY183" s="244" t="s">
        <v>185</v>
      </c>
    </row>
    <row r="184" s="14" customFormat="1">
      <c r="A184" s="14"/>
      <c r="B184" s="245"/>
      <c r="C184" s="246"/>
      <c r="D184" s="228" t="s">
        <v>199</v>
      </c>
      <c r="E184" s="247" t="s">
        <v>19</v>
      </c>
      <c r="F184" s="248" t="s">
        <v>447</v>
      </c>
      <c r="G184" s="246"/>
      <c r="H184" s="249">
        <v>36</v>
      </c>
      <c r="I184" s="250"/>
      <c r="J184" s="246"/>
      <c r="K184" s="246"/>
      <c r="L184" s="251"/>
      <c r="M184" s="252"/>
      <c r="N184" s="253"/>
      <c r="O184" s="253"/>
      <c r="P184" s="253"/>
      <c r="Q184" s="253"/>
      <c r="R184" s="253"/>
      <c r="S184" s="253"/>
      <c r="T184" s="25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5" t="s">
        <v>199</v>
      </c>
      <c r="AU184" s="255" t="s">
        <v>82</v>
      </c>
      <c r="AV184" s="14" t="s">
        <v>82</v>
      </c>
      <c r="AW184" s="14" t="s">
        <v>34</v>
      </c>
      <c r="AX184" s="14" t="s">
        <v>73</v>
      </c>
      <c r="AY184" s="255" t="s">
        <v>185</v>
      </c>
    </row>
    <row r="185" s="13" customFormat="1">
      <c r="A185" s="13"/>
      <c r="B185" s="235"/>
      <c r="C185" s="236"/>
      <c r="D185" s="228" t="s">
        <v>199</v>
      </c>
      <c r="E185" s="237" t="s">
        <v>19</v>
      </c>
      <c r="F185" s="238" t="s">
        <v>4367</v>
      </c>
      <c r="G185" s="236"/>
      <c r="H185" s="237" t="s">
        <v>19</v>
      </c>
      <c r="I185" s="239"/>
      <c r="J185" s="236"/>
      <c r="K185" s="236"/>
      <c r="L185" s="240"/>
      <c r="M185" s="241"/>
      <c r="N185" s="242"/>
      <c r="O185" s="242"/>
      <c r="P185" s="242"/>
      <c r="Q185" s="242"/>
      <c r="R185" s="242"/>
      <c r="S185" s="242"/>
      <c r="T185" s="24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4" t="s">
        <v>199</v>
      </c>
      <c r="AU185" s="244" t="s">
        <v>82</v>
      </c>
      <c r="AV185" s="13" t="s">
        <v>80</v>
      </c>
      <c r="AW185" s="13" t="s">
        <v>34</v>
      </c>
      <c r="AX185" s="13" t="s">
        <v>73</v>
      </c>
      <c r="AY185" s="244" t="s">
        <v>185</v>
      </c>
    </row>
    <row r="186" s="14" customFormat="1">
      <c r="A186" s="14"/>
      <c r="B186" s="245"/>
      <c r="C186" s="246"/>
      <c r="D186" s="228" t="s">
        <v>199</v>
      </c>
      <c r="E186" s="247" t="s">
        <v>19</v>
      </c>
      <c r="F186" s="248" t="s">
        <v>879</v>
      </c>
      <c r="G186" s="246"/>
      <c r="H186" s="249">
        <v>62</v>
      </c>
      <c r="I186" s="250"/>
      <c r="J186" s="246"/>
      <c r="K186" s="246"/>
      <c r="L186" s="251"/>
      <c r="M186" s="252"/>
      <c r="N186" s="253"/>
      <c r="O186" s="253"/>
      <c r="P186" s="253"/>
      <c r="Q186" s="253"/>
      <c r="R186" s="253"/>
      <c r="S186" s="253"/>
      <c r="T186" s="25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5" t="s">
        <v>199</v>
      </c>
      <c r="AU186" s="255" t="s">
        <v>82</v>
      </c>
      <c r="AV186" s="14" t="s">
        <v>82</v>
      </c>
      <c r="AW186" s="14" t="s">
        <v>34</v>
      </c>
      <c r="AX186" s="14" t="s">
        <v>73</v>
      </c>
      <c r="AY186" s="255" t="s">
        <v>185</v>
      </c>
    </row>
    <row r="187" s="15" customFormat="1">
      <c r="A187" s="15"/>
      <c r="B187" s="256"/>
      <c r="C187" s="257"/>
      <c r="D187" s="228" t="s">
        <v>199</v>
      </c>
      <c r="E187" s="258" t="s">
        <v>19</v>
      </c>
      <c r="F187" s="259" t="s">
        <v>202</v>
      </c>
      <c r="G187" s="257"/>
      <c r="H187" s="260">
        <v>98</v>
      </c>
      <c r="I187" s="261"/>
      <c r="J187" s="257"/>
      <c r="K187" s="257"/>
      <c r="L187" s="262"/>
      <c r="M187" s="263"/>
      <c r="N187" s="264"/>
      <c r="O187" s="264"/>
      <c r="P187" s="264"/>
      <c r="Q187" s="264"/>
      <c r="R187" s="264"/>
      <c r="S187" s="264"/>
      <c r="T187" s="26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T187" s="266" t="s">
        <v>199</v>
      </c>
      <c r="AU187" s="266" t="s">
        <v>82</v>
      </c>
      <c r="AV187" s="15" t="s">
        <v>193</v>
      </c>
      <c r="AW187" s="15" t="s">
        <v>34</v>
      </c>
      <c r="AX187" s="15" t="s">
        <v>80</v>
      </c>
      <c r="AY187" s="266" t="s">
        <v>185</v>
      </c>
    </row>
    <row r="188" s="2" customFormat="1" ht="16.5" customHeight="1">
      <c r="A188" s="41"/>
      <c r="B188" s="42"/>
      <c r="C188" s="271" t="s">
        <v>372</v>
      </c>
      <c r="D188" s="271" t="s">
        <v>491</v>
      </c>
      <c r="E188" s="272" t="s">
        <v>4368</v>
      </c>
      <c r="F188" s="273" t="s">
        <v>4369</v>
      </c>
      <c r="G188" s="274" t="s">
        <v>322</v>
      </c>
      <c r="H188" s="275">
        <v>98</v>
      </c>
      <c r="I188" s="276"/>
      <c r="J188" s="277">
        <f>ROUND(I188*H188,2)</f>
        <v>0</v>
      </c>
      <c r="K188" s="273" t="s">
        <v>19</v>
      </c>
      <c r="L188" s="278"/>
      <c r="M188" s="279" t="s">
        <v>19</v>
      </c>
      <c r="N188" s="280" t="s">
        <v>44</v>
      </c>
      <c r="O188" s="87"/>
      <c r="P188" s="224">
        <f>O188*H188</f>
        <v>0</v>
      </c>
      <c r="Q188" s="224">
        <v>0.036499999999999998</v>
      </c>
      <c r="R188" s="224">
        <f>Q188*H188</f>
        <v>3.577</v>
      </c>
      <c r="S188" s="224">
        <v>0</v>
      </c>
      <c r="T188" s="225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226" t="s">
        <v>246</v>
      </c>
      <c r="AT188" s="226" t="s">
        <v>491</v>
      </c>
      <c r="AU188" s="226" t="s">
        <v>82</v>
      </c>
      <c r="AY188" s="20" t="s">
        <v>185</v>
      </c>
      <c r="BE188" s="227">
        <f>IF(N188="základní",J188,0)</f>
        <v>0</v>
      </c>
      <c r="BF188" s="227">
        <f>IF(N188="snížená",J188,0)</f>
        <v>0</v>
      </c>
      <c r="BG188" s="227">
        <f>IF(N188="zákl. přenesená",J188,0)</f>
        <v>0</v>
      </c>
      <c r="BH188" s="227">
        <f>IF(N188="sníž. přenesená",J188,0)</f>
        <v>0</v>
      </c>
      <c r="BI188" s="227">
        <f>IF(N188="nulová",J188,0)</f>
        <v>0</v>
      </c>
      <c r="BJ188" s="20" t="s">
        <v>80</v>
      </c>
      <c r="BK188" s="227">
        <f>ROUND(I188*H188,2)</f>
        <v>0</v>
      </c>
      <c r="BL188" s="20" t="s">
        <v>193</v>
      </c>
      <c r="BM188" s="226" t="s">
        <v>4370</v>
      </c>
    </row>
    <row r="189" s="2" customFormat="1">
      <c r="A189" s="41"/>
      <c r="B189" s="42"/>
      <c r="C189" s="43"/>
      <c r="D189" s="228" t="s">
        <v>195</v>
      </c>
      <c r="E189" s="43"/>
      <c r="F189" s="229" t="s">
        <v>4369</v>
      </c>
      <c r="G189" s="43"/>
      <c r="H189" s="43"/>
      <c r="I189" s="230"/>
      <c r="J189" s="43"/>
      <c r="K189" s="43"/>
      <c r="L189" s="47"/>
      <c r="M189" s="231"/>
      <c r="N189" s="232"/>
      <c r="O189" s="87"/>
      <c r="P189" s="87"/>
      <c r="Q189" s="87"/>
      <c r="R189" s="87"/>
      <c r="S189" s="87"/>
      <c r="T189" s="88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0" t="s">
        <v>195</v>
      </c>
      <c r="AU189" s="20" t="s">
        <v>82</v>
      </c>
    </row>
    <row r="190" s="12" customFormat="1" ht="22.8" customHeight="1">
      <c r="A190" s="12"/>
      <c r="B190" s="199"/>
      <c r="C190" s="200"/>
      <c r="D190" s="201" t="s">
        <v>72</v>
      </c>
      <c r="E190" s="213" t="s">
        <v>223</v>
      </c>
      <c r="F190" s="213" t="s">
        <v>4045</v>
      </c>
      <c r="G190" s="200"/>
      <c r="H190" s="200"/>
      <c r="I190" s="203"/>
      <c r="J190" s="214">
        <f>BK190</f>
        <v>0</v>
      </c>
      <c r="K190" s="200"/>
      <c r="L190" s="205"/>
      <c r="M190" s="206"/>
      <c r="N190" s="207"/>
      <c r="O190" s="207"/>
      <c r="P190" s="208">
        <f>SUM(P191:P246)</f>
        <v>0</v>
      </c>
      <c r="Q190" s="207"/>
      <c r="R190" s="208">
        <f>SUM(R191:R246)</f>
        <v>301.15129739999998</v>
      </c>
      <c r="S190" s="207"/>
      <c r="T190" s="209">
        <f>SUM(T191:T246)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10" t="s">
        <v>80</v>
      </c>
      <c r="AT190" s="211" t="s">
        <v>72</v>
      </c>
      <c r="AU190" s="211" t="s">
        <v>80</v>
      </c>
      <c r="AY190" s="210" t="s">
        <v>185</v>
      </c>
      <c r="BK190" s="212">
        <f>SUM(BK191:BK246)</f>
        <v>0</v>
      </c>
    </row>
    <row r="191" s="2" customFormat="1" ht="16.5" customHeight="1">
      <c r="A191" s="41"/>
      <c r="B191" s="42"/>
      <c r="C191" s="215" t="s">
        <v>319</v>
      </c>
      <c r="D191" s="215" t="s">
        <v>188</v>
      </c>
      <c r="E191" s="216" t="s">
        <v>4371</v>
      </c>
      <c r="F191" s="217" t="s">
        <v>4372</v>
      </c>
      <c r="G191" s="218" t="s">
        <v>191</v>
      </c>
      <c r="H191" s="219">
        <v>20</v>
      </c>
      <c r="I191" s="220"/>
      <c r="J191" s="221">
        <f>ROUND(I191*H191,2)</f>
        <v>0</v>
      </c>
      <c r="K191" s="217" t="s">
        <v>192</v>
      </c>
      <c r="L191" s="47"/>
      <c r="M191" s="222" t="s">
        <v>19</v>
      </c>
      <c r="N191" s="223" t="s">
        <v>44</v>
      </c>
      <c r="O191" s="87"/>
      <c r="P191" s="224">
        <f>O191*H191</f>
        <v>0</v>
      </c>
      <c r="Q191" s="224">
        <v>0</v>
      </c>
      <c r="R191" s="224">
        <f>Q191*H191</f>
        <v>0</v>
      </c>
      <c r="S191" s="224">
        <v>0</v>
      </c>
      <c r="T191" s="225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26" t="s">
        <v>193</v>
      </c>
      <c r="AT191" s="226" t="s">
        <v>188</v>
      </c>
      <c r="AU191" s="226" t="s">
        <v>82</v>
      </c>
      <c r="AY191" s="20" t="s">
        <v>185</v>
      </c>
      <c r="BE191" s="227">
        <f>IF(N191="základní",J191,0)</f>
        <v>0</v>
      </c>
      <c r="BF191" s="227">
        <f>IF(N191="snížená",J191,0)</f>
        <v>0</v>
      </c>
      <c r="BG191" s="227">
        <f>IF(N191="zákl. přenesená",J191,0)</f>
        <v>0</v>
      </c>
      <c r="BH191" s="227">
        <f>IF(N191="sníž. přenesená",J191,0)</f>
        <v>0</v>
      </c>
      <c r="BI191" s="227">
        <f>IF(N191="nulová",J191,0)</f>
        <v>0</v>
      </c>
      <c r="BJ191" s="20" t="s">
        <v>80</v>
      </c>
      <c r="BK191" s="227">
        <f>ROUND(I191*H191,2)</f>
        <v>0</v>
      </c>
      <c r="BL191" s="20" t="s">
        <v>193</v>
      </c>
      <c r="BM191" s="226" t="s">
        <v>4373</v>
      </c>
    </row>
    <row r="192" s="2" customFormat="1">
      <c r="A192" s="41"/>
      <c r="B192" s="42"/>
      <c r="C192" s="43"/>
      <c r="D192" s="228" t="s">
        <v>195</v>
      </c>
      <c r="E192" s="43"/>
      <c r="F192" s="229" t="s">
        <v>4374</v>
      </c>
      <c r="G192" s="43"/>
      <c r="H192" s="43"/>
      <c r="I192" s="230"/>
      <c r="J192" s="43"/>
      <c r="K192" s="43"/>
      <c r="L192" s="47"/>
      <c r="M192" s="231"/>
      <c r="N192" s="232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195</v>
      </c>
      <c r="AU192" s="20" t="s">
        <v>82</v>
      </c>
    </row>
    <row r="193" s="2" customFormat="1">
      <c r="A193" s="41"/>
      <c r="B193" s="42"/>
      <c r="C193" s="43"/>
      <c r="D193" s="233" t="s">
        <v>197</v>
      </c>
      <c r="E193" s="43"/>
      <c r="F193" s="234" t="s">
        <v>4375</v>
      </c>
      <c r="G193" s="43"/>
      <c r="H193" s="43"/>
      <c r="I193" s="230"/>
      <c r="J193" s="43"/>
      <c r="K193" s="43"/>
      <c r="L193" s="47"/>
      <c r="M193" s="231"/>
      <c r="N193" s="232"/>
      <c r="O193" s="87"/>
      <c r="P193" s="87"/>
      <c r="Q193" s="87"/>
      <c r="R193" s="87"/>
      <c r="S193" s="87"/>
      <c r="T193" s="88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0" t="s">
        <v>197</v>
      </c>
      <c r="AU193" s="20" t="s">
        <v>82</v>
      </c>
    </row>
    <row r="194" s="13" customFormat="1">
      <c r="A194" s="13"/>
      <c r="B194" s="235"/>
      <c r="C194" s="236"/>
      <c r="D194" s="228" t="s">
        <v>199</v>
      </c>
      <c r="E194" s="237" t="s">
        <v>19</v>
      </c>
      <c r="F194" s="238" t="s">
        <v>4376</v>
      </c>
      <c r="G194" s="236"/>
      <c r="H194" s="237" t="s">
        <v>19</v>
      </c>
      <c r="I194" s="239"/>
      <c r="J194" s="236"/>
      <c r="K194" s="236"/>
      <c r="L194" s="240"/>
      <c r="M194" s="241"/>
      <c r="N194" s="242"/>
      <c r="O194" s="242"/>
      <c r="P194" s="242"/>
      <c r="Q194" s="242"/>
      <c r="R194" s="242"/>
      <c r="S194" s="242"/>
      <c r="T194" s="24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4" t="s">
        <v>199</v>
      </c>
      <c r="AU194" s="244" t="s">
        <v>82</v>
      </c>
      <c r="AV194" s="13" t="s">
        <v>80</v>
      </c>
      <c r="AW194" s="13" t="s">
        <v>34</v>
      </c>
      <c r="AX194" s="13" t="s">
        <v>73</v>
      </c>
      <c r="AY194" s="244" t="s">
        <v>185</v>
      </c>
    </row>
    <row r="195" s="14" customFormat="1">
      <c r="A195" s="14"/>
      <c r="B195" s="245"/>
      <c r="C195" s="246"/>
      <c r="D195" s="228" t="s">
        <v>199</v>
      </c>
      <c r="E195" s="247" t="s">
        <v>19</v>
      </c>
      <c r="F195" s="248" t="s">
        <v>328</v>
      </c>
      <c r="G195" s="246"/>
      <c r="H195" s="249">
        <v>20</v>
      </c>
      <c r="I195" s="250"/>
      <c r="J195" s="246"/>
      <c r="K195" s="246"/>
      <c r="L195" s="251"/>
      <c r="M195" s="252"/>
      <c r="N195" s="253"/>
      <c r="O195" s="253"/>
      <c r="P195" s="253"/>
      <c r="Q195" s="253"/>
      <c r="R195" s="253"/>
      <c r="S195" s="253"/>
      <c r="T195" s="25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5" t="s">
        <v>199</v>
      </c>
      <c r="AU195" s="255" t="s">
        <v>82</v>
      </c>
      <c r="AV195" s="14" t="s">
        <v>82</v>
      </c>
      <c r="AW195" s="14" t="s">
        <v>34</v>
      </c>
      <c r="AX195" s="14" t="s">
        <v>73</v>
      </c>
      <c r="AY195" s="255" t="s">
        <v>185</v>
      </c>
    </row>
    <row r="196" s="15" customFormat="1">
      <c r="A196" s="15"/>
      <c r="B196" s="256"/>
      <c r="C196" s="257"/>
      <c r="D196" s="228" t="s">
        <v>199</v>
      </c>
      <c r="E196" s="258" t="s">
        <v>19</v>
      </c>
      <c r="F196" s="259" t="s">
        <v>202</v>
      </c>
      <c r="G196" s="257"/>
      <c r="H196" s="260">
        <v>20</v>
      </c>
      <c r="I196" s="261"/>
      <c r="J196" s="257"/>
      <c r="K196" s="257"/>
      <c r="L196" s="262"/>
      <c r="M196" s="263"/>
      <c r="N196" s="264"/>
      <c r="O196" s="264"/>
      <c r="P196" s="264"/>
      <c r="Q196" s="264"/>
      <c r="R196" s="264"/>
      <c r="S196" s="264"/>
      <c r="T196" s="26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T196" s="266" t="s">
        <v>199</v>
      </c>
      <c r="AU196" s="266" t="s">
        <v>82</v>
      </c>
      <c r="AV196" s="15" t="s">
        <v>193</v>
      </c>
      <c r="AW196" s="15" t="s">
        <v>34</v>
      </c>
      <c r="AX196" s="15" t="s">
        <v>80</v>
      </c>
      <c r="AY196" s="266" t="s">
        <v>185</v>
      </c>
    </row>
    <row r="197" s="2" customFormat="1" ht="16.5" customHeight="1">
      <c r="A197" s="41"/>
      <c r="B197" s="42"/>
      <c r="C197" s="271" t="s">
        <v>328</v>
      </c>
      <c r="D197" s="271" t="s">
        <v>491</v>
      </c>
      <c r="E197" s="272" t="s">
        <v>4377</v>
      </c>
      <c r="F197" s="273" t="s">
        <v>4378</v>
      </c>
      <c r="G197" s="274" t="s">
        <v>249</v>
      </c>
      <c r="H197" s="275">
        <v>1.8</v>
      </c>
      <c r="I197" s="276"/>
      <c r="J197" s="277">
        <f>ROUND(I197*H197,2)</f>
        <v>0</v>
      </c>
      <c r="K197" s="273" t="s">
        <v>192</v>
      </c>
      <c r="L197" s="278"/>
      <c r="M197" s="279" t="s">
        <v>19</v>
      </c>
      <c r="N197" s="280" t="s">
        <v>44</v>
      </c>
      <c r="O197" s="87"/>
      <c r="P197" s="224">
        <f>O197*H197</f>
        <v>0</v>
      </c>
      <c r="Q197" s="224">
        <v>1</v>
      </c>
      <c r="R197" s="224">
        <f>Q197*H197</f>
        <v>1.8</v>
      </c>
      <c r="S197" s="224">
        <v>0</v>
      </c>
      <c r="T197" s="225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26" t="s">
        <v>246</v>
      </c>
      <c r="AT197" s="226" t="s">
        <v>491</v>
      </c>
      <c r="AU197" s="226" t="s">
        <v>82</v>
      </c>
      <c r="AY197" s="20" t="s">
        <v>185</v>
      </c>
      <c r="BE197" s="227">
        <f>IF(N197="základní",J197,0)</f>
        <v>0</v>
      </c>
      <c r="BF197" s="227">
        <f>IF(N197="snížená",J197,0)</f>
        <v>0</v>
      </c>
      <c r="BG197" s="227">
        <f>IF(N197="zákl. přenesená",J197,0)</f>
        <v>0</v>
      </c>
      <c r="BH197" s="227">
        <f>IF(N197="sníž. přenesená",J197,0)</f>
        <v>0</v>
      </c>
      <c r="BI197" s="227">
        <f>IF(N197="nulová",J197,0)</f>
        <v>0</v>
      </c>
      <c r="BJ197" s="20" t="s">
        <v>80</v>
      </c>
      <c r="BK197" s="227">
        <f>ROUND(I197*H197,2)</f>
        <v>0</v>
      </c>
      <c r="BL197" s="20" t="s">
        <v>193</v>
      </c>
      <c r="BM197" s="226" t="s">
        <v>4379</v>
      </c>
    </row>
    <row r="198" s="2" customFormat="1">
      <c r="A198" s="41"/>
      <c r="B198" s="42"/>
      <c r="C198" s="43"/>
      <c r="D198" s="228" t="s">
        <v>195</v>
      </c>
      <c r="E198" s="43"/>
      <c r="F198" s="229" t="s">
        <v>4378</v>
      </c>
      <c r="G198" s="43"/>
      <c r="H198" s="43"/>
      <c r="I198" s="230"/>
      <c r="J198" s="43"/>
      <c r="K198" s="43"/>
      <c r="L198" s="47"/>
      <c r="M198" s="231"/>
      <c r="N198" s="232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195</v>
      </c>
      <c r="AU198" s="20" t="s">
        <v>82</v>
      </c>
    </row>
    <row r="199" s="14" customFormat="1">
      <c r="A199" s="14"/>
      <c r="B199" s="245"/>
      <c r="C199" s="246"/>
      <c r="D199" s="228" t="s">
        <v>199</v>
      </c>
      <c r="E199" s="246"/>
      <c r="F199" s="248" t="s">
        <v>4380</v>
      </c>
      <c r="G199" s="246"/>
      <c r="H199" s="249">
        <v>1.8</v>
      </c>
      <c r="I199" s="250"/>
      <c r="J199" s="246"/>
      <c r="K199" s="246"/>
      <c r="L199" s="251"/>
      <c r="M199" s="252"/>
      <c r="N199" s="253"/>
      <c r="O199" s="253"/>
      <c r="P199" s="253"/>
      <c r="Q199" s="253"/>
      <c r="R199" s="253"/>
      <c r="S199" s="253"/>
      <c r="T199" s="25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5" t="s">
        <v>199</v>
      </c>
      <c r="AU199" s="255" t="s">
        <v>82</v>
      </c>
      <c r="AV199" s="14" t="s">
        <v>82</v>
      </c>
      <c r="AW199" s="14" t="s">
        <v>4</v>
      </c>
      <c r="AX199" s="14" t="s">
        <v>80</v>
      </c>
      <c r="AY199" s="255" t="s">
        <v>185</v>
      </c>
    </row>
    <row r="200" s="2" customFormat="1" ht="16.5" customHeight="1">
      <c r="A200" s="41"/>
      <c r="B200" s="42"/>
      <c r="C200" s="215" t="s">
        <v>280</v>
      </c>
      <c r="D200" s="215" t="s">
        <v>188</v>
      </c>
      <c r="E200" s="216" t="s">
        <v>4381</v>
      </c>
      <c r="F200" s="217" t="s">
        <v>4382</v>
      </c>
      <c r="G200" s="218" t="s">
        <v>191</v>
      </c>
      <c r="H200" s="219">
        <v>20</v>
      </c>
      <c r="I200" s="220"/>
      <c r="J200" s="221">
        <f>ROUND(I200*H200,2)</f>
        <v>0</v>
      </c>
      <c r="K200" s="217" t="s">
        <v>192</v>
      </c>
      <c r="L200" s="47"/>
      <c r="M200" s="222" t="s">
        <v>19</v>
      </c>
      <c r="N200" s="223" t="s">
        <v>44</v>
      </c>
      <c r="O200" s="87"/>
      <c r="P200" s="224">
        <f>O200*H200</f>
        <v>0</v>
      </c>
      <c r="Q200" s="224">
        <v>0.106</v>
      </c>
      <c r="R200" s="224">
        <f>Q200*H200</f>
        <v>2.1200000000000001</v>
      </c>
      <c r="S200" s="224">
        <v>0</v>
      </c>
      <c r="T200" s="225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226" t="s">
        <v>193</v>
      </c>
      <c r="AT200" s="226" t="s">
        <v>188</v>
      </c>
      <c r="AU200" s="226" t="s">
        <v>82</v>
      </c>
      <c r="AY200" s="20" t="s">
        <v>185</v>
      </c>
      <c r="BE200" s="227">
        <f>IF(N200="základní",J200,0)</f>
        <v>0</v>
      </c>
      <c r="BF200" s="227">
        <f>IF(N200="snížená",J200,0)</f>
        <v>0</v>
      </c>
      <c r="BG200" s="227">
        <f>IF(N200="zákl. přenesená",J200,0)</f>
        <v>0</v>
      </c>
      <c r="BH200" s="227">
        <f>IF(N200="sníž. přenesená",J200,0)</f>
        <v>0</v>
      </c>
      <c r="BI200" s="227">
        <f>IF(N200="nulová",J200,0)</f>
        <v>0</v>
      </c>
      <c r="BJ200" s="20" t="s">
        <v>80</v>
      </c>
      <c r="BK200" s="227">
        <f>ROUND(I200*H200,2)</f>
        <v>0</v>
      </c>
      <c r="BL200" s="20" t="s">
        <v>193</v>
      </c>
      <c r="BM200" s="226" t="s">
        <v>4383</v>
      </c>
    </row>
    <row r="201" s="2" customFormat="1">
      <c r="A201" s="41"/>
      <c r="B201" s="42"/>
      <c r="C201" s="43"/>
      <c r="D201" s="228" t="s">
        <v>195</v>
      </c>
      <c r="E201" s="43"/>
      <c r="F201" s="229" t="s">
        <v>4384</v>
      </c>
      <c r="G201" s="43"/>
      <c r="H201" s="43"/>
      <c r="I201" s="230"/>
      <c r="J201" s="43"/>
      <c r="K201" s="43"/>
      <c r="L201" s="47"/>
      <c r="M201" s="231"/>
      <c r="N201" s="232"/>
      <c r="O201" s="87"/>
      <c r="P201" s="87"/>
      <c r="Q201" s="87"/>
      <c r="R201" s="87"/>
      <c r="S201" s="87"/>
      <c r="T201" s="88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T201" s="20" t="s">
        <v>195</v>
      </c>
      <c r="AU201" s="20" t="s">
        <v>82</v>
      </c>
    </row>
    <row r="202" s="2" customFormat="1">
      <c r="A202" s="41"/>
      <c r="B202" s="42"/>
      <c r="C202" s="43"/>
      <c r="D202" s="233" t="s">
        <v>197</v>
      </c>
      <c r="E202" s="43"/>
      <c r="F202" s="234" t="s">
        <v>4385</v>
      </c>
      <c r="G202" s="43"/>
      <c r="H202" s="43"/>
      <c r="I202" s="230"/>
      <c r="J202" s="43"/>
      <c r="K202" s="43"/>
      <c r="L202" s="47"/>
      <c r="M202" s="231"/>
      <c r="N202" s="232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197</v>
      </c>
      <c r="AU202" s="20" t="s">
        <v>82</v>
      </c>
    </row>
    <row r="203" s="13" customFormat="1">
      <c r="A203" s="13"/>
      <c r="B203" s="235"/>
      <c r="C203" s="236"/>
      <c r="D203" s="228" t="s">
        <v>199</v>
      </c>
      <c r="E203" s="237" t="s">
        <v>19</v>
      </c>
      <c r="F203" s="238" t="s">
        <v>4376</v>
      </c>
      <c r="G203" s="236"/>
      <c r="H203" s="237" t="s">
        <v>19</v>
      </c>
      <c r="I203" s="239"/>
      <c r="J203" s="236"/>
      <c r="K203" s="236"/>
      <c r="L203" s="240"/>
      <c r="M203" s="241"/>
      <c r="N203" s="242"/>
      <c r="O203" s="242"/>
      <c r="P203" s="242"/>
      <c r="Q203" s="242"/>
      <c r="R203" s="242"/>
      <c r="S203" s="242"/>
      <c r="T203" s="24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4" t="s">
        <v>199</v>
      </c>
      <c r="AU203" s="244" t="s">
        <v>82</v>
      </c>
      <c r="AV203" s="13" t="s">
        <v>80</v>
      </c>
      <c r="AW203" s="13" t="s">
        <v>34</v>
      </c>
      <c r="AX203" s="13" t="s">
        <v>73</v>
      </c>
      <c r="AY203" s="244" t="s">
        <v>185</v>
      </c>
    </row>
    <row r="204" s="14" customFormat="1">
      <c r="A204" s="14"/>
      <c r="B204" s="245"/>
      <c r="C204" s="246"/>
      <c r="D204" s="228" t="s">
        <v>199</v>
      </c>
      <c r="E204" s="247" t="s">
        <v>19</v>
      </c>
      <c r="F204" s="248" t="s">
        <v>328</v>
      </c>
      <c r="G204" s="246"/>
      <c r="H204" s="249">
        <v>20</v>
      </c>
      <c r="I204" s="250"/>
      <c r="J204" s="246"/>
      <c r="K204" s="246"/>
      <c r="L204" s="251"/>
      <c r="M204" s="252"/>
      <c r="N204" s="253"/>
      <c r="O204" s="253"/>
      <c r="P204" s="253"/>
      <c r="Q204" s="253"/>
      <c r="R204" s="253"/>
      <c r="S204" s="253"/>
      <c r="T204" s="25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55" t="s">
        <v>199</v>
      </c>
      <c r="AU204" s="255" t="s">
        <v>82</v>
      </c>
      <c r="AV204" s="14" t="s">
        <v>82</v>
      </c>
      <c r="AW204" s="14" t="s">
        <v>34</v>
      </c>
      <c r="AX204" s="14" t="s">
        <v>73</v>
      </c>
      <c r="AY204" s="255" t="s">
        <v>185</v>
      </c>
    </row>
    <row r="205" s="15" customFormat="1">
      <c r="A205" s="15"/>
      <c r="B205" s="256"/>
      <c r="C205" s="257"/>
      <c r="D205" s="228" t="s">
        <v>199</v>
      </c>
      <c r="E205" s="258" t="s">
        <v>19</v>
      </c>
      <c r="F205" s="259" t="s">
        <v>202</v>
      </c>
      <c r="G205" s="257"/>
      <c r="H205" s="260">
        <v>20</v>
      </c>
      <c r="I205" s="261"/>
      <c r="J205" s="257"/>
      <c r="K205" s="257"/>
      <c r="L205" s="262"/>
      <c r="M205" s="263"/>
      <c r="N205" s="264"/>
      <c r="O205" s="264"/>
      <c r="P205" s="264"/>
      <c r="Q205" s="264"/>
      <c r="R205" s="264"/>
      <c r="S205" s="264"/>
      <c r="T205" s="26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T205" s="266" t="s">
        <v>199</v>
      </c>
      <c r="AU205" s="266" t="s">
        <v>82</v>
      </c>
      <c r="AV205" s="15" t="s">
        <v>193</v>
      </c>
      <c r="AW205" s="15" t="s">
        <v>34</v>
      </c>
      <c r="AX205" s="15" t="s">
        <v>80</v>
      </c>
      <c r="AY205" s="266" t="s">
        <v>185</v>
      </c>
    </row>
    <row r="206" s="2" customFormat="1" ht="16.5" customHeight="1">
      <c r="A206" s="41"/>
      <c r="B206" s="42"/>
      <c r="C206" s="215" t="s">
        <v>307</v>
      </c>
      <c r="D206" s="215" t="s">
        <v>188</v>
      </c>
      <c r="E206" s="216" t="s">
        <v>4386</v>
      </c>
      <c r="F206" s="217" t="s">
        <v>4387</v>
      </c>
      <c r="G206" s="218" t="s">
        <v>191</v>
      </c>
      <c r="H206" s="219">
        <v>20</v>
      </c>
      <c r="I206" s="220"/>
      <c r="J206" s="221">
        <f>ROUND(I206*H206,2)</f>
        <v>0</v>
      </c>
      <c r="K206" s="217" t="s">
        <v>192</v>
      </c>
      <c r="L206" s="47"/>
      <c r="M206" s="222" t="s">
        <v>19</v>
      </c>
      <c r="N206" s="223" t="s">
        <v>44</v>
      </c>
      <c r="O206" s="87"/>
      <c r="P206" s="224">
        <f>O206*H206</f>
        <v>0</v>
      </c>
      <c r="Q206" s="224">
        <v>0.1585</v>
      </c>
      <c r="R206" s="224">
        <f>Q206*H206</f>
        <v>3.1699999999999999</v>
      </c>
      <c r="S206" s="224">
        <v>0</v>
      </c>
      <c r="T206" s="225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6" t="s">
        <v>193</v>
      </c>
      <c r="AT206" s="226" t="s">
        <v>188</v>
      </c>
      <c r="AU206" s="226" t="s">
        <v>82</v>
      </c>
      <c r="AY206" s="20" t="s">
        <v>185</v>
      </c>
      <c r="BE206" s="227">
        <f>IF(N206="základní",J206,0)</f>
        <v>0</v>
      </c>
      <c r="BF206" s="227">
        <f>IF(N206="snížená",J206,0)</f>
        <v>0</v>
      </c>
      <c r="BG206" s="227">
        <f>IF(N206="zákl. přenesená",J206,0)</f>
        <v>0</v>
      </c>
      <c r="BH206" s="227">
        <f>IF(N206="sníž. přenesená",J206,0)</f>
        <v>0</v>
      </c>
      <c r="BI206" s="227">
        <f>IF(N206="nulová",J206,0)</f>
        <v>0</v>
      </c>
      <c r="BJ206" s="20" t="s">
        <v>80</v>
      </c>
      <c r="BK206" s="227">
        <f>ROUND(I206*H206,2)</f>
        <v>0</v>
      </c>
      <c r="BL206" s="20" t="s">
        <v>193</v>
      </c>
      <c r="BM206" s="226" t="s">
        <v>4388</v>
      </c>
    </row>
    <row r="207" s="2" customFormat="1">
      <c r="A207" s="41"/>
      <c r="B207" s="42"/>
      <c r="C207" s="43"/>
      <c r="D207" s="228" t="s">
        <v>195</v>
      </c>
      <c r="E207" s="43"/>
      <c r="F207" s="229" t="s">
        <v>4389</v>
      </c>
      <c r="G207" s="43"/>
      <c r="H207" s="43"/>
      <c r="I207" s="230"/>
      <c r="J207" s="43"/>
      <c r="K207" s="43"/>
      <c r="L207" s="47"/>
      <c r="M207" s="231"/>
      <c r="N207" s="232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195</v>
      </c>
      <c r="AU207" s="20" t="s">
        <v>82</v>
      </c>
    </row>
    <row r="208" s="2" customFormat="1">
      <c r="A208" s="41"/>
      <c r="B208" s="42"/>
      <c r="C208" s="43"/>
      <c r="D208" s="233" t="s">
        <v>197</v>
      </c>
      <c r="E208" s="43"/>
      <c r="F208" s="234" t="s">
        <v>4390</v>
      </c>
      <c r="G208" s="43"/>
      <c r="H208" s="43"/>
      <c r="I208" s="230"/>
      <c r="J208" s="43"/>
      <c r="K208" s="43"/>
      <c r="L208" s="47"/>
      <c r="M208" s="231"/>
      <c r="N208" s="232"/>
      <c r="O208" s="87"/>
      <c r="P208" s="87"/>
      <c r="Q208" s="87"/>
      <c r="R208" s="87"/>
      <c r="S208" s="87"/>
      <c r="T208" s="88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T208" s="20" t="s">
        <v>197</v>
      </c>
      <c r="AU208" s="20" t="s">
        <v>82</v>
      </c>
    </row>
    <row r="209" s="13" customFormat="1">
      <c r="A209" s="13"/>
      <c r="B209" s="235"/>
      <c r="C209" s="236"/>
      <c r="D209" s="228" t="s">
        <v>199</v>
      </c>
      <c r="E209" s="237" t="s">
        <v>19</v>
      </c>
      <c r="F209" s="238" t="s">
        <v>4376</v>
      </c>
      <c r="G209" s="236"/>
      <c r="H209" s="237" t="s">
        <v>19</v>
      </c>
      <c r="I209" s="239"/>
      <c r="J209" s="236"/>
      <c r="K209" s="236"/>
      <c r="L209" s="240"/>
      <c r="M209" s="241"/>
      <c r="N209" s="242"/>
      <c r="O209" s="242"/>
      <c r="P209" s="242"/>
      <c r="Q209" s="242"/>
      <c r="R209" s="242"/>
      <c r="S209" s="242"/>
      <c r="T209" s="24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4" t="s">
        <v>199</v>
      </c>
      <c r="AU209" s="244" t="s">
        <v>82</v>
      </c>
      <c r="AV209" s="13" t="s">
        <v>80</v>
      </c>
      <c r="AW209" s="13" t="s">
        <v>34</v>
      </c>
      <c r="AX209" s="13" t="s">
        <v>73</v>
      </c>
      <c r="AY209" s="244" t="s">
        <v>185</v>
      </c>
    </row>
    <row r="210" s="14" customFormat="1">
      <c r="A210" s="14"/>
      <c r="B210" s="245"/>
      <c r="C210" s="246"/>
      <c r="D210" s="228" t="s">
        <v>199</v>
      </c>
      <c r="E210" s="247" t="s">
        <v>19</v>
      </c>
      <c r="F210" s="248" t="s">
        <v>328</v>
      </c>
      <c r="G210" s="246"/>
      <c r="H210" s="249">
        <v>20</v>
      </c>
      <c r="I210" s="250"/>
      <c r="J210" s="246"/>
      <c r="K210" s="246"/>
      <c r="L210" s="251"/>
      <c r="M210" s="252"/>
      <c r="N210" s="253"/>
      <c r="O210" s="253"/>
      <c r="P210" s="253"/>
      <c r="Q210" s="253"/>
      <c r="R210" s="253"/>
      <c r="S210" s="253"/>
      <c r="T210" s="25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55" t="s">
        <v>199</v>
      </c>
      <c r="AU210" s="255" t="s">
        <v>82</v>
      </c>
      <c r="AV210" s="14" t="s">
        <v>82</v>
      </c>
      <c r="AW210" s="14" t="s">
        <v>34</v>
      </c>
      <c r="AX210" s="14" t="s">
        <v>73</v>
      </c>
      <c r="AY210" s="255" t="s">
        <v>185</v>
      </c>
    </row>
    <row r="211" s="15" customFormat="1">
      <c r="A211" s="15"/>
      <c r="B211" s="256"/>
      <c r="C211" s="257"/>
      <c r="D211" s="228" t="s">
        <v>199</v>
      </c>
      <c r="E211" s="258" t="s">
        <v>19</v>
      </c>
      <c r="F211" s="259" t="s">
        <v>202</v>
      </c>
      <c r="G211" s="257"/>
      <c r="H211" s="260">
        <v>20</v>
      </c>
      <c r="I211" s="261"/>
      <c r="J211" s="257"/>
      <c r="K211" s="257"/>
      <c r="L211" s="262"/>
      <c r="M211" s="263"/>
      <c r="N211" s="264"/>
      <c r="O211" s="264"/>
      <c r="P211" s="264"/>
      <c r="Q211" s="264"/>
      <c r="R211" s="264"/>
      <c r="S211" s="264"/>
      <c r="T211" s="26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T211" s="266" t="s">
        <v>199</v>
      </c>
      <c r="AU211" s="266" t="s">
        <v>82</v>
      </c>
      <c r="AV211" s="15" t="s">
        <v>193</v>
      </c>
      <c r="AW211" s="15" t="s">
        <v>34</v>
      </c>
      <c r="AX211" s="15" t="s">
        <v>80</v>
      </c>
      <c r="AY211" s="266" t="s">
        <v>185</v>
      </c>
    </row>
    <row r="212" s="2" customFormat="1" ht="21.75" customHeight="1">
      <c r="A212" s="41"/>
      <c r="B212" s="42"/>
      <c r="C212" s="215" t="s">
        <v>313</v>
      </c>
      <c r="D212" s="215" t="s">
        <v>188</v>
      </c>
      <c r="E212" s="216" t="s">
        <v>4391</v>
      </c>
      <c r="F212" s="217" t="s">
        <v>4392</v>
      </c>
      <c r="G212" s="218" t="s">
        <v>191</v>
      </c>
      <c r="H212" s="219">
        <v>20</v>
      </c>
      <c r="I212" s="220"/>
      <c r="J212" s="221">
        <f>ROUND(I212*H212,2)</f>
        <v>0</v>
      </c>
      <c r="K212" s="217" t="s">
        <v>192</v>
      </c>
      <c r="L212" s="47"/>
      <c r="M212" s="222" t="s">
        <v>19</v>
      </c>
      <c r="N212" s="223" t="s">
        <v>44</v>
      </c>
      <c r="O212" s="87"/>
      <c r="P212" s="224">
        <f>O212*H212</f>
        <v>0</v>
      </c>
      <c r="Q212" s="224">
        <v>0.25374000000000002</v>
      </c>
      <c r="R212" s="224">
        <f>Q212*H212</f>
        <v>5.0748000000000006</v>
      </c>
      <c r="S212" s="224">
        <v>0</v>
      </c>
      <c r="T212" s="225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226" t="s">
        <v>193</v>
      </c>
      <c r="AT212" s="226" t="s">
        <v>188</v>
      </c>
      <c r="AU212" s="226" t="s">
        <v>82</v>
      </c>
      <c r="AY212" s="20" t="s">
        <v>185</v>
      </c>
      <c r="BE212" s="227">
        <f>IF(N212="základní",J212,0)</f>
        <v>0</v>
      </c>
      <c r="BF212" s="227">
        <f>IF(N212="snížená",J212,0)</f>
        <v>0</v>
      </c>
      <c r="BG212" s="227">
        <f>IF(N212="zákl. přenesená",J212,0)</f>
        <v>0</v>
      </c>
      <c r="BH212" s="227">
        <f>IF(N212="sníž. přenesená",J212,0)</f>
        <v>0</v>
      </c>
      <c r="BI212" s="227">
        <f>IF(N212="nulová",J212,0)</f>
        <v>0</v>
      </c>
      <c r="BJ212" s="20" t="s">
        <v>80</v>
      </c>
      <c r="BK212" s="227">
        <f>ROUND(I212*H212,2)</f>
        <v>0</v>
      </c>
      <c r="BL212" s="20" t="s">
        <v>193</v>
      </c>
      <c r="BM212" s="226" t="s">
        <v>4393</v>
      </c>
    </row>
    <row r="213" s="2" customFormat="1">
      <c r="A213" s="41"/>
      <c r="B213" s="42"/>
      <c r="C213" s="43"/>
      <c r="D213" s="228" t="s">
        <v>195</v>
      </c>
      <c r="E213" s="43"/>
      <c r="F213" s="229" t="s">
        <v>4394</v>
      </c>
      <c r="G213" s="43"/>
      <c r="H213" s="43"/>
      <c r="I213" s="230"/>
      <c r="J213" s="43"/>
      <c r="K213" s="43"/>
      <c r="L213" s="47"/>
      <c r="M213" s="231"/>
      <c r="N213" s="232"/>
      <c r="O213" s="87"/>
      <c r="P213" s="87"/>
      <c r="Q213" s="87"/>
      <c r="R213" s="87"/>
      <c r="S213" s="87"/>
      <c r="T213" s="88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T213" s="20" t="s">
        <v>195</v>
      </c>
      <c r="AU213" s="20" t="s">
        <v>82</v>
      </c>
    </row>
    <row r="214" s="2" customFormat="1">
      <c r="A214" s="41"/>
      <c r="B214" s="42"/>
      <c r="C214" s="43"/>
      <c r="D214" s="233" t="s">
        <v>197</v>
      </c>
      <c r="E214" s="43"/>
      <c r="F214" s="234" t="s">
        <v>4395</v>
      </c>
      <c r="G214" s="43"/>
      <c r="H214" s="43"/>
      <c r="I214" s="230"/>
      <c r="J214" s="43"/>
      <c r="K214" s="43"/>
      <c r="L214" s="47"/>
      <c r="M214" s="231"/>
      <c r="N214" s="232"/>
      <c r="O214" s="87"/>
      <c r="P214" s="87"/>
      <c r="Q214" s="87"/>
      <c r="R214" s="87"/>
      <c r="S214" s="87"/>
      <c r="T214" s="88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T214" s="20" t="s">
        <v>197</v>
      </c>
      <c r="AU214" s="20" t="s">
        <v>82</v>
      </c>
    </row>
    <row r="215" s="13" customFormat="1">
      <c r="A215" s="13"/>
      <c r="B215" s="235"/>
      <c r="C215" s="236"/>
      <c r="D215" s="228" t="s">
        <v>199</v>
      </c>
      <c r="E215" s="237" t="s">
        <v>19</v>
      </c>
      <c r="F215" s="238" t="s">
        <v>4376</v>
      </c>
      <c r="G215" s="236"/>
      <c r="H215" s="237" t="s">
        <v>19</v>
      </c>
      <c r="I215" s="239"/>
      <c r="J215" s="236"/>
      <c r="K215" s="236"/>
      <c r="L215" s="240"/>
      <c r="M215" s="241"/>
      <c r="N215" s="242"/>
      <c r="O215" s="242"/>
      <c r="P215" s="242"/>
      <c r="Q215" s="242"/>
      <c r="R215" s="242"/>
      <c r="S215" s="242"/>
      <c r="T215" s="24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44" t="s">
        <v>199</v>
      </c>
      <c r="AU215" s="244" t="s">
        <v>82</v>
      </c>
      <c r="AV215" s="13" t="s">
        <v>80</v>
      </c>
      <c r="AW215" s="13" t="s">
        <v>34</v>
      </c>
      <c r="AX215" s="13" t="s">
        <v>73</v>
      </c>
      <c r="AY215" s="244" t="s">
        <v>185</v>
      </c>
    </row>
    <row r="216" s="14" customFormat="1">
      <c r="A216" s="14"/>
      <c r="B216" s="245"/>
      <c r="C216" s="246"/>
      <c r="D216" s="228" t="s">
        <v>199</v>
      </c>
      <c r="E216" s="247" t="s">
        <v>19</v>
      </c>
      <c r="F216" s="248" t="s">
        <v>328</v>
      </c>
      <c r="G216" s="246"/>
      <c r="H216" s="249">
        <v>20</v>
      </c>
      <c r="I216" s="250"/>
      <c r="J216" s="246"/>
      <c r="K216" s="246"/>
      <c r="L216" s="251"/>
      <c r="M216" s="252"/>
      <c r="N216" s="253"/>
      <c r="O216" s="253"/>
      <c r="P216" s="253"/>
      <c r="Q216" s="253"/>
      <c r="R216" s="253"/>
      <c r="S216" s="253"/>
      <c r="T216" s="25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55" t="s">
        <v>199</v>
      </c>
      <c r="AU216" s="255" t="s">
        <v>82</v>
      </c>
      <c r="AV216" s="14" t="s">
        <v>82</v>
      </c>
      <c r="AW216" s="14" t="s">
        <v>34</v>
      </c>
      <c r="AX216" s="14" t="s">
        <v>73</v>
      </c>
      <c r="AY216" s="255" t="s">
        <v>185</v>
      </c>
    </row>
    <row r="217" s="15" customFormat="1">
      <c r="A217" s="15"/>
      <c r="B217" s="256"/>
      <c r="C217" s="257"/>
      <c r="D217" s="228" t="s">
        <v>199</v>
      </c>
      <c r="E217" s="258" t="s">
        <v>19</v>
      </c>
      <c r="F217" s="259" t="s">
        <v>202</v>
      </c>
      <c r="G217" s="257"/>
      <c r="H217" s="260">
        <v>20</v>
      </c>
      <c r="I217" s="261"/>
      <c r="J217" s="257"/>
      <c r="K217" s="257"/>
      <c r="L217" s="262"/>
      <c r="M217" s="263"/>
      <c r="N217" s="264"/>
      <c r="O217" s="264"/>
      <c r="P217" s="264"/>
      <c r="Q217" s="264"/>
      <c r="R217" s="264"/>
      <c r="S217" s="264"/>
      <c r="T217" s="26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T217" s="266" t="s">
        <v>199</v>
      </c>
      <c r="AU217" s="266" t="s">
        <v>82</v>
      </c>
      <c r="AV217" s="15" t="s">
        <v>193</v>
      </c>
      <c r="AW217" s="15" t="s">
        <v>34</v>
      </c>
      <c r="AX217" s="15" t="s">
        <v>80</v>
      </c>
      <c r="AY217" s="266" t="s">
        <v>185</v>
      </c>
    </row>
    <row r="218" s="2" customFormat="1" ht="16.5" customHeight="1">
      <c r="A218" s="41"/>
      <c r="B218" s="42"/>
      <c r="C218" s="215" t="s">
        <v>290</v>
      </c>
      <c r="D218" s="215" t="s">
        <v>188</v>
      </c>
      <c r="E218" s="216" t="s">
        <v>4396</v>
      </c>
      <c r="F218" s="217" t="s">
        <v>4397</v>
      </c>
      <c r="G218" s="218" t="s">
        <v>191</v>
      </c>
      <c r="H218" s="219">
        <v>170</v>
      </c>
      <c r="I218" s="220"/>
      <c r="J218" s="221">
        <f>ROUND(I218*H218,2)</f>
        <v>0</v>
      </c>
      <c r="K218" s="217" t="s">
        <v>192</v>
      </c>
      <c r="L218" s="47"/>
      <c r="M218" s="222" t="s">
        <v>19</v>
      </c>
      <c r="N218" s="223" t="s">
        <v>44</v>
      </c>
      <c r="O218" s="87"/>
      <c r="P218" s="224">
        <f>O218*H218</f>
        <v>0</v>
      </c>
      <c r="Q218" s="224">
        <v>0.34499999999999997</v>
      </c>
      <c r="R218" s="224">
        <f>Q218*H218</f>
        <v>58.649999999999999</v>
      </c>
      <c r="S218" s="224">
        <v>0</v>
      </c>
      <c r="T218" s="225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226" t="s">
        <v>193</v>
      </c>
      <c r="AT218" s="226" t="s">
        <v>188</v>
      </c>
      <c r="AU218" s="226" t="s">
        <v>82</v>
      </c>
      <c r="AY218" s="20" t="s">
        <v>185</v>
      </c>
      <c r="BE218" s="227">
        <f>IF(N218="základní",J218,0)</f>
        <v>0</v>
      </c>
      <c r="BF218" s="227">
        <f>IF(N218="snížená",J218,0)</f>
        <v>0</v>
      </c>
      <c r="BG218" s="227">
        <f>IF(N218="zákl. přenesená",J218,0)</f>
        <v>0</v>
      </c>
      <c r="BH218" s="227">
        <f>IF(N218="sníž. přenesená",J218,0)</f>
        <v>0</v>
      </c>
      <c r="BI218" s="227">
        <f>IF(N218="nulová",J218,0)</f>
        <v>0</v>
      </c>
      <c r="BJ218" s="20" t="s">
        <v>80</v>
      </c>
      <c r="BK218" s="227">
        <f>ROUND(I218*H218,2)</f>
        <v>0</v>
      </c>
      <c r="BL218" s="20" t="s">
        <v>193</v>
      </c>
      <c r="BM218" s="226" t="s">
        <v>4398</v>
      </c>
    </row>
    <row r="219" s="2" customFormat="1">
      <c r="A219" s="41"/>
      <c r="B219" s="42"/>
      <c r="C219" s="43"/>
      <c r="D219" s="228" t="s">
        <v>195</v>
      </c>
      <c r="E219" s="43"/>
      <c r="F219" s="229" t="s">
        <v>4399</v>
      </c>
      <c r="G219" s="43"/>
      <c r="H219" s="43"/>
      <c r="I219" s="230"/>
      <c r="J219" s="43"/>
      <c r="K219" s="43"/>
      <c r="L219" s="47"/>
      <c r="M219" s="231"/>
      <c r="N219" s="232"/>
      <c r="O219" s="87"/>
      <c r="P219" s="87"/>
      <c r="Q219" s="87"/>
      <c r="R219" s="87"/>
      <c r="S219" s="87"/>
      <c r="T219" s="88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0" t="s">
        <v>195</v>
      </c>
      <c r="AU219" s="20" t="s">
        <v>82</v>
      </c>
    </row>
    <row r="220" s="2" customFormat="1">
      <c r="A220" s="41"/>
      <c r="B220" s="42"/>
      <c r="C220" s="43"/>
      <c r="D220" s="233" t="s">
        <v>197</v>
      </c>
      <c r="E220" s="43"/>
      <c r="F220" s="234" t="s">
        <v>4400</v>
      </c>
      <c r="G220" s="43"/>
      <c r="H220" s="43"/>
      <c r="I220" s="230"/>
      <c r="J220" s="43"/>
      <c r="K220" s="43"/>
      <c r="L220" s="47"/>
      <c r="M220" s="231"/>
      <c r="N220" s="232"/>
      <c r="O220" s="87"/>
      <c r="P220" s="87"/>
      <c r="Q220" s="87"/>
      <c r="R220" s="87"/>
      <c r="S220" s="87"/>
      <c r="T220" s="88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T220" s="20" t="s">
        <v>197</v>
      </c>
      <c r="AU220" s="20" t="s">
        <v>82</v>
      </c>
    </row>
    <row r="221" s="13" customFormat="1">
      <c r="A221" s="13"/>
      <c r="B221" s="235"/>
      <c r="C221" s="236"/>
      <c r="D221" s="228" t="s">
        <v>199</v>
      </c>
      <c r="E221" s="237" t="s">
        <v>19</v>
      </c>
      <c r="F221" s="238" t="s">
        <v>4401</v>
      </c>
      <c r="G221" s="236"/>
      <c r="H221" s="237" t="s">
        <v>19</v>
      </c>
      <c r="I221" s="239"/>
      <c r="J221" s="236"/>
      <c r="K221" s="236"/>
      <c r="L221" s="240"/>
      <c r="M221" s="241"/>
      <c r="N221" s="242"/>
      <c r="O221" s="242"/>
      <c r="P221" s="242"/>
      <c r="Q221" s="242"/>
      <c r="R221" s="242"/>
      <c r="S221" s="242"/>
      <c r="T221" s="24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44" t="s">
        <v>199</v>
      </c>
      <c r="AU221" s="244" t="s">
        <v>82</v>
      </c>
      <c r="AV221" s="13" t="s">
        <v>80</v>
      </c>
      <c r="AW221" s="13" t="s">
        <v>34</v>
      </c>
      <c r="AX221" s="13" t="s">
        <v>73</v>
      </c>
      <c r="AY221" s="244" t="s">
        <v>185</v>
      </c>
    </row>
    <row r="222" s="14" customFormat="1">
      <c r="A222" s="14"/>
      <c r="B222" s="245"/>
      <c r="C222" s="246"/>
      <c r="D222" s="228" t="s">
        <v>199</v>
      </c>
      <c r="E222" s="247" t="s">
        <v>19</v>
      </c>
      <c r="F222" s="248" t="s">
        <v>2586</v>
      </c>
      <c r="G222" s="246"/>
      <c r="H222" s="249">
        <v>170</v>
      </c>
      <c r="I222" s="250"/>
      <c r="J222" s="246"/>
      <c r="K222" s="246"/>
      <c r="L222" s="251"/>
      <c r="M222" s="252"/>
      <c r="N222" s="253"/>
      <c r="O222" s="253"/>
      <c r="P222" s="253"/>
      <c r="Q222" s="253"/>
      <c r="R222" s="253"/>
      <c r="S222" s="253"/>
      <c r="T222" s="25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5" t="s">
        <v>199</v>
      </c>
      <c r="AU222" s="255" t="s">
        <v>82</v>
      </c>
      <c r="AV222" s="14" t="s">
        <v>82</v>
      </c>
      <c r="AW222" s="14" t="s">
        <v>34</v>
      </c>
      <c r="AX222" s="14" t="s">
        <v>73</v>
      </c>
      <c r="AY222" s="255" t="s">
        <v>185</v>
      </c>
    </row>
    <row r="223" s="15" customFormat="1">
      <c r="A223" s="15"/>
      <c r="B223" s="256"/>
      <c r="C223" s="257"/>
      <c r="D223" s="228" t="s">
        <v>199</v>
      </c>
      <c r="E223" s="258" t="s">
        <v>19</v>
      </c>
      <c r="F223" s="259" t="s">
        <v>202</v>
      </c>
      <c r="G223" s="257"/>
      <c r="H223" s="260">
        <v>170</v>
      </c>
      <c r="I223" s="261"/>
      <c r="J223" s="257"/>
      <c r="K223" s="257"/>
      <c r="L223" s="262"/>
      <c r="M223" s="263"/>
      <c r="N223" s="264"/>
      <c r="O223" s="264"/>
      <c r="P223" s="264"/>
      <c r="Q223" s="264"/>
      <c r="R223" s="264"/>
      <c r="S223" s="264"/>
      <c r="T223" s="26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T223" s="266" t="s">
        <v>199</v>
      </c>
      <c r="AU223" s="266" t="s">
        <v>82</v>
      </c>
      <c r="AV223" s="15" t="s">
        <v>193</v>
      </c>
      <c r="AW223" s="15" t="s">
        <v>34</v>
      </c>
      <c r="AX223" s="15" t="s">
        <v>80</v>
      </c>
      <c r="AY223" s="266" t="s">
        <v>185</v>
      </c>
    </row>
    <row r="224" s="2" customFormat="1" ht="16.5" customHeight="1">
      <c r="A224" s="41"/>
      <c r="B224" s="42"/>
      <c r="C224" s="215" t="s">
        <v>296</v>
      </c>
      <c r="D224" s="215" t="s">
        <v>188</v>
      </c>
      <c r="E224" s="216" t="s">
        <v>4402</v>
      </c>
      <c r="F224" s="217" t="s">
        <v>4403</v>
      </c>
      <c r="G224" s="218" t="s">
        <v>191</v>
      </c>
      <c r="H224" s="219">
        <v>202</v>
      </c>
      <c r="I224" s="220"/>
      <c r="J224" s="221">
        <f>ROUND(I224*H224,2)</f>
        <v>0</v>
      </c>
      <c r="K224" s="217" t="s">
        <v>192</v>
      </c>
      <c r="L224" s="47"/>
      <c r="M224" s="222" t="s">
        <v>19</v>
      </c>
      <c r="N224" s="223" t="s">
        <v>44</v>
      </c>
      <c r="O224" s="87"/>
      <c r="P224" s="224">
        <f>O224*H224</f>
        <v>0</v>
      </c>
      <c r="Q224" s="224">
        <v>0.64400000000000002</v>
      </c>
      <c r="R224" s="224">
        <f>Q224*H224</f>
        <v>130.08799999999999</v>
      </c>
      <c r="S224" s="224">
        <v>0</v>
      </c>
      <c r="T224" s="225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226" t="s">
        <v>193</v>
      </c>
      <c r="AT224" s="226" t="s">
        <v>188</v>
      </c>
      <c r="AU224" s="226" t="s">
        <v>82</v>
      </c>
      <c r="AY224" s="20" t="s">
        <v>185</v>
      </c>
      <c r="BE224" s="227">
        <f>IF(N224="základní",J224,0)</f>
        <v>0</v>
      </c>
      <c r="BF224" s="227">
        <f>IF(N224="snížená",J224,0)</f>
        <v>0</v>
      </c>
      <c r="BG224" s="227">
        <f>IF(N224="zákl. přenesená",J224,0)</f>
        <v>0</v>
      </c>
      <c r="BH224" s="227">
        <f>IF(N224="sníž. přenesená",J224,0)</f>
        <v>0</v>
      </c>
      <c r="BI224" s="227">
        <f>IF(N224="nulová",J224,0)</f>
        <v>0</v>
      </c>
      <c r="BJ224" s="20" t="s">
        <v>80</v>
      </c>
      <c r="BK224" s="227">
        <f>ROUND(I224*H224,2)</f>
        <v>0</v>
      </c>
      <c r="BL224" s="20" t="s">
        <v>193</v>
      </c>
      <c r="BM224" s="226" t="s">
        <v>4404</v>
      </c>
    </row>
    <row r="225" s="2" customFormat="1">
      <c r="A225" s="41"/>
      <c r="B225" s="42"/>
      <c r="C225" s="43"/>
      <c r="D225" s="228" t="s">
        <v>195</v>
      </c>
      <c r="E225" s="43"/>
      <c r="F225" s="229" t="s">
        <v>4405</v>
      </c>
      <c r="G225" s="43"/>
      <c r="H225" s="43"/>
      <c r="I225" s="230"/>
      <c r="J225" s="43"/>
      <c r="K225" s="43"/>
      <c r="L225" s="47"/>
      <c r="M225" s="231"/>
      <c r="N225" s="232"/>
      <c r="O225" s="87"/>
      <c r="P225" s="87"/>
      <c r="Q225" s="87"/>
      <c r="R225" s="87"/>
      <c r="S225" s="87"/>
      <c r="T225" s="88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T225" s="20" t="s">
        <v>195</v>
      </c>
      <c r="AU225" s="20" t="s">
        <v>82</v>
      </c>
    </row>
    <row r="226" s="2" customFormat="1">
      <c r="A226" s="41"/>
      <c r="B226" s="42"/>
      <c r="C226" s="43"/>
      <c r="D226" s="233" t="s">
        <v>197</v>
      </c>
      <c r="E226" s="43"/>
      <c r="F226" s="234" t="s">
        <v>4406</v>
      </c>
      <c r="G226" s="43"/>
      <c r="H226" s="43"/>
      <c r="I226" s="230"/>
      <c r="J226" s="43"/>
      <c r="K226" s="43"/>
      <c r="L226" s="47"/>
      <c r="M226" s="231"/>
      <c r="N226" s="232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197</v>
      </c>
      <c r="AU226" s="20" t="s">
        <v>82</v>
      </c>
    </row>
    <row r="227" s="13" customFormat="1">
      <c r="A227" s="13"/>
      <c r="B227" s="235"/>
      <c r="C227" s="236"/>
      <c r="D227" s="228" t="s">
        <v>199</v>
      </c>
      <c r="E227" s="237" t="s">
        <v>19</v>
      </c>
      <c r="F227" s="238" t="s">
        <v>4407</v>
      </c>
      <c r="G227" s="236"/>
      <c r="H227" s="237" t="s">
        <v>19</v>
      </c>
      <c r="I227" s="239"/>
      <c r="J227" s="236"/>
      <c r="K227" s="236"/>
      <c r="L227" s="240"/>
      <c r="M227" s="241"/>
      <c r="N227" s="242"/>
      <c r="O227" s="242"/>
      <c r="P227" s="242"/>
      <c r="Q227" s="242"/>
      <c r="R227" s="242"/>
      <c r="S227" s="242"/>
      <c r="T227" s="24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4" t="s">
        <v>199</v>
      </c>
      <c r="AU227" s="244" t="s">
        <v>82</v>
      </c>
      <c r="AV227" s="13" t="s">
        <v>80</v>
      </c>
      <c r="AW227" s="13" t="s">
        <v>34</v>
      </c>
      <c r="AX227" s="13" t="s">
        <v>73</v>
      </c>
      <c r="AY227" s="244" t="s">
        <v>185</v>
      </c>
    </row>
    <row r="228" s="14" customFormat="1">
      <c r="A228" s="14"/>
      <c r="B228" s="245"/>
      <c r="C228" s="246"/>
      <c r="D228" s="228" t="s">
        <v>199</v>
      </c>
      <c r="E228" s="247" t="s">
        <v>19</v>
      </c>
      <c r="F228" s="248" t="s">
        <v>2731</v>
      </c>
      <c r="G228" s="246"/>
      <c r="H228" s="249">
        <v>202</v>
      </c>
      <c r="I228" s="250"/>
      <c r="J228" s="246"/>
      <c r="K228" s="246"/>
      <c r="L228" s="251"/>
      <c r="M228" s="252"/>
      <c r="N228" s="253"/>
      <c r="O228" s="253"/>
      <c r="P228" s="253"/>
      <c r="Q228" s="253"/>
      <c r="R228" s="253"/>
      <c r="S228" s="253"/>
      <c r="T228" s="25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55" t="s">
        <v>199</v>
      </c>
      <c r="AU228" s="255" t="s">
        <v>82</v>
      </c>
      <c r="AV228" s="14" t="s">
        <v>82</v>
      </c>
      <c r="AW228" s="14" t="s">
        <v>34</v>
      </c>
      <c r="AX228" s="14" t="s">
        <v>73</v>
      </c>
      <c r="AY228" s="255" t="s">
        <v>185</v>
      </c>
    </row>
    <row r="229" s="15" customFormat="1">
      <c r="A229" s="15"/>
      <c r="B229" s="256"/>
      <c r="C229" s="257"/>
      <c r="D229" s="228" t="s">
        <v>199</v>
      </c>
      <c r="E229" s="258" t="s">
        <v>19</v>
      </c>
      <c r="F229" s="259" t="s">
        <v>202</v>
      </c>
      <c r="G229" s="257"/>
      <c r="H229" s="260">
        <v>202</v>
      </c>
      <c r="I229" s="261"/>
      <c r="J229" s="257"/>
      <c r="K229" s="257"/>
      <c r="L229" s="262"/>
      <c r="M229" s="263"/>
      <c r="N229" s="264"/>
      <c r="O229" s="264"/>
      <c r="P229" s="264"/>
      <c r="Q229" s="264"/>
      <c r="R229" s="264"/>
      <c r="S229" s="264"/>
      <c r="T229" s="26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T229" s="266" t="s">
        <v>199</v>
      </c>
      <c r="AU229" s="266" t="s">
        <v>82</v>
      </c>
      <c r="AV229" s="15" t="s">
        <v>193</v>
      </c>
      <c r="AW229" s="15" t="s">
        <v>34</v>
      </c>
      <c r="AX229" s="15" t="s">
        <v>80</v>
      </c>
      <c r="AY229" s="266" t="s">
        <v>185</v>
      </c>
    </row>
    <row r="230" s="2" customFormat="1" ht="16.5" customHeight="1">
      <c r="A230" s="41"/>
      <c r="B230" s="42"/>
      <c r="C230" s="215" t="s">
        <v>258</v>
      </c>
      <c r="D230" s="215" t="s">
        <v>188</v>
      </c>
      <c r="E230" s="216" t="s">
        <v>4408</v>
      </c>
      <c r="F230" s="217" t="s">
        <v>4409</v>
      </c>
      <c r="G230" s="218" t="s">
        <v>191</v>
      </c>
      <c r="H230" s="219">
        <v>5.7800000000000002</v>
      </c>
      <c r="I230" s="220"/>
      <c r="J230" s="221">
        <f>ROUND(I230*H230,2)</f>
        <v>0</v>
      </c>
      <c r="K230" s="217" t="s">
        <v>192</v>
      </c>
      <c r="L230" s="47"/>
      <c r="M230" s="222" t="s">
        <v>19</v>
      </c>
      <c r="N230" s="223" t="s">
        <v>44</v>
      </c>
      <c r="O230" s="87"/>
      <c r="P230" s="224">
        <f>O230*H230</f>
        <v>0</v>
      </c>
      <c r="Q230" s="224">
        <v>0.00031</v>
      </c>
      <c r="R230" s="224">
        <f>Q230*H230</f>
        <v>0.0017918000000000001</v>
      </c>
      <c r="S230" s="224">
        <v>0</v>
      </c>
      <c r="T230" s="225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226" t="s">
        <v>193</v>
      </c>
      <c r="AT230" s="226" t="s">
        <v>188</v>
      </c>
      <c r="AU230" s="226" t="s">
        <v>82</v>
      </c>
      <c r="AY230" s="20" t="s">
        <v>185</v>
      </c>
      <c r="BE230" s="227">
        <f>IF(N230="základní",J230,0)</f>
        <v>0</v>
      </c>
      <c r="BF230" s="227">
        <f>IF(N230="snížená",J230,0)</f>
        <v>0</v>
      </c>
      <c r="BG230" s="227">
        <f>IF(N230="zákl. přenesená",J230,0)</f>
        <v>0</v>
      </c>
      <c r="BH230" s="227">
        <f>IF(N230="sníž. přenesená",J230,0)</f>
        <v>0</v>
      </c>
      <c r="BI230" s="227">
        <f>IF(N230="nulová",J230,0)</f>
        <v>0</v>
      </c>
      <c r="BJ230" s="20" t="s">
        <v>80</v>
      </c>
      <c r="BK230" s="227">
        <f>ROUND(I230*H230,2)</f>
        <v>0</v>
      </c>
      <c r="BL230" s="20" t="s">
        <v>193</v>
      </c>
      <c r="BM230" s="226" t="s">
        <v>4410</v>
      </c>
    </row>
    <row r="231" s="2" customFormat="1">
      <c r="A231" s="41"/>
      <c r="B231" s="42"/>
      <c r="C231" s="43"/>
      <c r="D231" s="228" t="s">
        <v>195</v>
      </c>
      <c r="E231" s="43"/>
      <c r="F231" s="229" t="s">
        <v>4411</v>
      </c>
      <c r="G231" s="43"/>
      <c r="H231" s="43"/>
      <c r="I231" s="230"/>
      <c r="J231" s="43"/>
      <c r="K231" s="43"/>
      <c r="L231" s="47"/>
      <c r="M231" s="231"/>
      <c r="N231" s="232"/>
      <c r="O231" s="87"/>
      <c r="P231" s="87"/>
      <c r="Q231" s="87"/>
      <c r="R231" s="87"/>
      <c r="S231" s="87"/>
      <c r="T231" s="88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0" t="s">
        <v>195</v>
      </c>
      <c r="AU231" s="20" t="s">
        <v>82</v>
      </c>
    </row>
    <row r="232" s="2" customFormat="1">
      <c r="A232" s="41"/>
      <c r="B232" s="42"/>
      <c r="C232" s="43"/>
      <c r="D232" s="233" t="s">
        <v>197</v>
      </c>
      <c r="E232" s="43"/>
      <c r="F232" s="234" t="s">
        <v>4412</v>
      </c>
      <c r="G232" s="43"/>
      <c r="H232" s="43"/>
      <c r="I232" s="230"/>
      <c r="J232" s="43"/>
      <c r="K232" s="43"/>
      <c r="L232" s="47"/>
      <c r="M232" s="231"/>
      <c r="N232" s="232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197</v>
      </c>
      <c r="AU232" s="20" t="s">
        <v>82</v>
      </c>
    </row>
    <row r="233" s="2" customFormat="1" ht="16.5" customHeight="1">
      <c r="A233" s="41"/>
      <c r="B233" s="42"/>
      <c r="C233" s="215" t="s">
        <v>267</v>
      </c>
      <c r="D233" s="215" t="s">
        <v>188</v>
      </c>
      <c r="E233" s="216" t="s">
        <v>4413</v>
      </c>
      <c r="F233" s="217" t="s">
        <v>4414</v>
      </c>
      <c r="G233" s="218" t="s">
        <v>191</v>
      </c>
      <c r="H233" s="219">
        <v>5.7800000000000002</v>
      </c>
      <c r="I233" s="220"/>
      <c r="J233" s="221">
        <f>ROUND(I233*H233,2)</f>
        <v>0</v>
      </c>
      <c r="K233" s="217" t="s">
        <v>192</v>
      </c>
      <c r="L233" s="47"/>
      <c r="M233" s="222" t="s">
        <v>19</v>
      </c>
      <c r="N233" s="223" t="s">
        <v>44</v>
      </c>
      <c r="O233" s="87"/>
      <c r="P233" s="224">
        <f>O233*H233</f>
        <v>0</v>
      </c>
      <c r="Q233" s="224">
        <v>0.18151999999999999</v>
      </c>
      <c r="R233" s="224">
        <f>Q233*H233</f>
        <v>1.0491855999999999</v>
      </c>
      <c r="S233" s="224">
        <v>0</v>
      </c>
      <c r="T233" s="225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26" t="s">
        <v>193</v>
      </c>
      <c r="AT233" s="226" t="s">
        <v>188</v>
      </c>
      <c r="AU233" s="226" t="s">
        <v>82</v>
      </c>
      <c r="AY233" s="20" t="s">
        <v>185</v>
      </c>
      <c r="BE233" s="227">
        <f>IF(N233="základní",J233,0)</f>
        <v>0</v>
      </c>
      <c r="BF233" s="227">
        <f>IF(N233="snížená",J233,0)</f>
        <v>0</v>
      </c>
      <c r="BG233" s="227">
        <f>IF(N233="zákl. přenesená",J233,0)</f>
        <v>0</v>
      </c>
      <c r="BH233" s="227">
        <f>IF(N233="sníž. přenesená",J233,0)</f>
        <v>0</v>
      </c>
      <c r="BI233" s="227">
        <f>IF(N233="nulová",J233,0)</f>
        <v>0</v>
      </c>
      <c r="BJ233" s="20" t="s">
        <v>80</v>
      </c>
      <c r="BK233" s="227">
        <f>ROUND(I233*H233,2)</f>
        <v>0</v>
      </c>
      <c r="BL233" s="20" t="s">
        <v>193</v>
      </c>
      <c r="BM233" s="226" t="s">
        <v>4415</v>
      </c>
    </row>
    <row r="234" s="2" customFormat="1">
      <c r="A234" s="41"/>
      <c r="B234" s="42"/>
      <c r="C234" s="43"/>
      <c r="D234" s="228" t="s">
        <v>195</v>
      </c>
      <c r="E234" s="43"/>
      <c r="F234" s="229" t="s">
        <v>4416</v>
      </c>
      <c r="G234" s="43"/>
      <c r="H234" s="43"/>
      <c r="I234" s="230"/>
      <c r="J234" s="43"/>
      <c r="K234" s="43"/>
      <c r="L234" s="47"/>
      <c r="M234" s="231"/>
      <c r="N234" s="232"/>
      <c r="O234" s="87"/>
      <c r="P234" s="87"/>
      <c r="Q234" s="87"/>
      <c r="R234" s="87"/>
      <c r="S234" s="87"/>
      <c r="T234" s="88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0" t="s">
        <v>195</v>
      </c>
      <c r="AU234" s="20" t="s">
        <v>82</v>
      </c>
    </row>
    <row r="235" s="2" customFormat="1">
      <c r="A235" s="41"/>
      <c r="B235" s="42"/>
      <c r="C235" s="43"/>
      <c r="D235" s="233" t="s">
        <v>197</v>
      </c>
      <c r="E235" s="43"/>
      <c r="F235" s="234" t="s">
        <v>4417</v>
      </c>
      <c r="G235" s="43"/>
      <c r="H235" s="43"/>
      <c r="I235" s="230"/>
      <c r="J235" s="43"/>
      <c r="K235" s="43"/>
      <c r="L235" s="47"/>
      <c r="M235" s="231"/>
      <c r="N235" s="232"/>
      <c r="O235" s="87"/>
      <c r="P235" s="87"/>
      <c r="Q235" s="87"/>
      <c r="R235" s="87"/>
      <c r="S235" s="87"/>
      <c r="T235" s="88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0" t="s">
        <v>197</v>
      </c>
      <c r="AU235" s="20" t="s">
        <v>82</v>
      </c>
    </row>
    <row r="236" s="2" customFormat="1" ht="21.75" customHeight="1">
      <c r="A236" s="41"/>
      <c r="B236" s="42"/>
      <c r="C236" s="215" t="s">
        <v>8</v>
      </c>
      <c r="D236" s="215" t="s">
        <v>188</v>
      </c>
      <c r="E236" s="216" t="s">
        <v>4418</v>
      </c>
      <c r="F236" s="217" t="s">
        <v>4419</v>
      </c>
      <c r="G236" s="218" t="s">
        <v>191</v>
      </c>
      <c r="H236" s="219">
        <v>372</v>
      </c>
      <c r="I236" s="220"/>
      <c r="J236" s="221">
        <f>ROUND(I236*H236,2)</f>
        <v>0</v>
      </c>
      <c r="K236" s="217" t="s">
        <v>192</v>
      </c>
      <c r="L236" s="47"/>
      <c r="M236" s="222" t="s">
        <v>19</v>
      </c>
      <c r="N236" s="223" t="s">
        <v>44</v>
      </c>
      <c r="O236" s="87"/>
      <c r="P236" s="224">
        <f>O236*H236</f>
        <v>0</v>
      </c>
      <c r="Q236" s="224">
        <v>0.11162</v>
      </c>
      <c r="R236" s="224">
        <f>Q236*H236</f>
        <v>41.522639999999996</v>
      </c>
      <c r="S236" s="224">
        <v>0</v>
      </c>
      <c r="T236" s="225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226" t="s">
        <v>193</v>
      </c>
      <c r="AT236" s="226" t="s">
        <v>188</v>
      </c>
      <c r="AU236" s="226" t="s">
        <v>82</v>
      </c>
      <c r="AY236" s="20" t="s">
        <v>185</v>
      </c>
      <c r="BE236" s="227">
        <f>IF(N236="základní",J236,0)</f>
        <v>0</v>
      </c>
      <c r="BF236" s="227">
        <f>IF(N236="snížená",J236,0)</f>
        <v>0</v>
      </c>
      <c r="BG236" s="227">
        <f>IF(N236="zákl. přenesená",J236,0)</f>
        <v>0</v>
      </c>
      <c r="BH236" s="227">
        <f>IF(N236="sníž. přenesená",J236,0)</f>
        <v>0</v>
      </c>
      <c r="BI236" s="227">
        <f>IF(N236="nulová",J236,0)</f>
        <v>0</v>
      </c>
      <c r="BJ236" s="20" t="s">
        <v>80</v>
      </c>
      <c r="BK236" s="227">
        <f>ROUND(I236*H236,2)</f>
        <v>0</v>
      </c>
      <c r="BL236" s="20" t="s">
        <v>193</v>
      </c>
      <c r="BM236" s="226" t="s">
        <v>4420</v>
      </c>
    </row>
    <row r="237" s="2" customFormat="1">
      <c r="A237" s="41"/>
      <c r="B237" s="42"/>
      <c r="C237" s="43"/>
      <c r="D237" s="228" t="s">
        <v>195</v>
      </c>
      <c r="E237" s="43"/>
      <c r="F237" s="229" t="s">
        <v>4421</v>
      </c>
      <c r="G237" s="43"/>
      <c r="H237" s="43"/>
      <c r="I237" s="230"/>
      <c r="J237" s="43"/>
      <c r="K237" s="43"/>
      <c r="L237" s="47"/>
      <c r="M237" s="231"/>
      <c r="N237" s="232"/>
      <c r="O237" s="87"/>
      <c r="P237" s="87"/>
      <c r="Q237" s="87"/>
      <c r="R237" s="87"/>
      <c r="S237" s="87"/>
      <c r="T237" s="88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T237" s="20" t="s">
        <v>195</v>
      </c>
      <c r="AU237" s="20" t="s">
        <v>82</v>
      </c>
    </row>
    <row r="238" s="2" customFormat="1">
      <c r="A238" s="41"/>
      <c r="B238" s="42"/>
      <c r="C238" s="43"/>
      <c r="D238" s="233" t="s">
        <v>197</v>
      </c>
      <c r="E238" s="43"/>
      <c r="F238" s="234" t="s">
        <v>4422</v>
      </c>
      <c r="G238" s="43"/>
      <c r="H238" s="43"/>
      <c r="I238" s="230"/>
      <c r="J238" s="43"/>
      <c r="K238" s="43"/>
      <c r="L238" s="47"/>
      <c r="M238" s="231"/>
      <c r="N238" s="232"/>
      <c r="O238" s="87"/>
      <c r="P238" s="87"/>
      <c r="Q238" s="87"/>
      <c r="R238" s="87"/>
      <c r="S238" s="87"/>
      <c r="T238" s="88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T238" s="20" t="s">
        <v>197</v>
      </c>
      <c r="AU238" s="20" t="s">
        <v>82</v>
      </c>
    </row>
    <row r="239" s="13" customFormat="1">
      <c r="A239" s="13"/>
      <c r="B239" s="235"/>
      <c r="C239" s="236"/>
      <c r="D239" s="228" t="s">
        <v>199</v>
      </c>
      <c r="E239" s="237" t="s">
        <v>19</v>
      </c>
      <c r="F239" s="238" t="s">
        <v>4423</v>
      </c>
      <c r="G239" s="236"/>
      <c r="H239" s="237" t="s">
        <v>19</v>
      </c>
      <c r="I239" s="239"/>
      <c r="J239" s="236"/>
      <c r="K239" s="236"/>
      <c r="L239" s="240"/>
      <c r="M239" s="241"/>
      <c r="N239" s="242"/>
      <c r="O239" s="242"/>
      <c r="P239" s="242"/>
      <c r="Q239" s="242"/>
      <c r="R239" s="242"/>
      <c r="S239" s="242"/>
      <c r="T239" s="24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44" t="s">
        <v>199</v>
      </c>
      <c r="AU239" s="244" t="s">
        <v>82</v>
      </c>
      <c r="AV239" s="13" t="s">
        <v>80</v>
      </c>
      <c r="AW239" s="13" t="s">
        <v>34</v>
      </c>
      <c r="AX239" s="13" t="s">
        <v>73</v>
      </c>
      <c r="AY239" s="244" t="s">
        <v>185</v>
      </c>
    </row>
    <row r="240" s="14" customFormat="1">
      <c r="A240" s="14"/>
      <c r="B240" s="245"/>
      <c r="C240" s="246"/>
      <c r="D240" s="228" t="s">
        <v>199</v>
      </c>
      <c r="E240" s="247" t="s">
        <v>19</v>
      </c>
      <c r="F240" s="248" t="s">
        <v>2731</v>
      </c>
      <c r="G240" s="246"/>
      <c r="H240" s="249">
        <v>202</v>
      </c>
      <c r="I240" s="250"/>
      <c r="J240" s="246"/>
      <c r="K240" s="246"/>
      <c r="L240" s="251"/>
      <c r="M240" s="252"/>
      <c r="N240" s="253"/>
      <c r="O240" s="253"/>
      <c r="P240" s="253"/>
      <c r="Q240" s="253"/>
      <c r="R240" s="253"/>
      <c r="S240" s="253"/>
      <c r="T240" s="25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5" t="s">
        <v>199</v>
      </c>
      <c r="AU240" s="255" t="s">
        <v>82</v>
      </c>
      <c r="AV240" s="14" t="s">
        <v>82</v>
      </c>
      <c r="AW240" s="14" t="s">
        <v>34</v>
      </c>
      <c r="AX240" s="14" t="s">
        <v>73</v>
      </c>
      <c r="AY240" s="255" t="s">
        <v>185</v>
      </c>
    </row>
    <row r="241" s="13" customFormat="1">
      <c r="A241" s="13"/>
      <c r="B241" s="235"/>
      <c r="C241" s="236"/>
      <c r="D241" s="228" t="s">
        <v>199</v>
      </c>
      <c r="E241" s="237" t="s">
        <v>19</v>
      </c>
      <c r="F241" s="238" t="s">
        <v>4401</v>
      </c>
      <c r="G241" s="236"/>
      <c r="H241" s="237" t="s">
        <v>19</v>
      </c>
      <c r="I241" s="239"/>
      <c r="J241" s="236"/>
      <c r="K241" s="236"/>
      <c r="L241" s="240"/>
      <c r="M241" s="241"/>
      <c r="N241" s="242"/>
      <c r="O241" s="242"/>
      <c r="P241" s="242"/>
      <c r="Q241" s="242"/>
      <c r="R241" s="242"/>
      <c r="S241" s="242"/>
      <c r="T241" s="24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44" t="s">
        <v>199</v>
      </c>
      <c r="AU241" s="244" t="s">
        <v>82</v>
      </c>
      <c r="AV241" s="13" t="s">
        <v>80</v>
      </c>
      <c r="AW241" s="13" t="s">
        <v>34</v>
      </c>
      <c r="AX241" s="13" t="s">
        <v>73</v>
      </c>
      <c r="AY241" s="244" t="s">
        <v>185</v>
      </c>
    </row>
    <row r="242" s="14" customFormat="1">
      <c r="A242" s="14"/>
      <c r="B242" s="245"/>
      <c r="C242" s="246"/>
      <c r="D242" s="228" t="s">
        <v>199</v>
      </c>
      <c r="E242" s="247" t="s">
        <v>19</v>
      </c>
      <c r="F242" s="248" t="s">
        <v>2586</v>
      </c>
      <c r="G242" s="246"/>
      <c r="H242" s="249">
        <v>170</v>
      </c>
      <c r="I242" s="250"/>
      <c r="J242" s="246"/>
      <c r="K242" s="246"/>
      <c r="L242" s="251"/>
      <c r="M242" s="252"/>
      <c r="N242" s="253"/>
      <c r="O242" s="253"/>
      <c r="P242" s="253"/>
      <c r="Q242" s="253"/>
      <c r="R242" s="253"/>
      <c r="S242" s="253"/>
      <c r="T242" s="25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5" t="s">
        <v>199</v>
      </c>
      <c r="AU242" s="255" t="s">
        <v>82</v>
      </c>
      <c r="AV242" s="14" t="s">
        <v>82</v>
      </c>
      <c r="AW242" s="14" t="s">
        <v>34</v>
      </c>
      <c r="AX242" s="14" t="s">
        <v>73</v>
      </c>
      <c r="AY242" s="255" t="s">
        <v>185</v>
      </c>
    </row>
    <row r="243" s="15" customFormat="1">
      <c r="A243" s="15"/>
      <c r="B243" s="256"/>
      <c r="C243" s="257"/>
      <c r="D243" s="228" t="s">
        <v>199</v>
      </c>
      <c r="E243" s="258" t="s">
        <v>19</v>
      </c>
      <c r="F243" s="259" t="s">
        <v>202</v>
      </c>
      <c r="G243" s="257"/>
      <c r="H243" s="260">
        <v>372</v>
      </c>
      <c r="I243" s="261"/>
      <c r="J243" s="257"/>
      <c r="K243" s="257"/>
      <c r="L243" s="262"/>
      <c r="M243" s="263"/>
      <c r="N243" s="264"/>
      <c r="O243" s="264"/>
      <c r="P243" s="264"/>
      <c r="Q243" s="264"/>
      <c r="R243" s="264"/>
      <c r="S243" s="264"/>
      <c r="T243" s="26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T243" s="266" t="s">
        <v>199</v>
      </c>
      <c r="AU243" s="266" t="s">
        <v>82</v>
      </c>
      <c r="AV243" s="15" t="s">
        <v>193</v>
      </c>
      <c r="AW243" s="15" t="s">
        <v>34</v>
      </c>
      <c r="AX243" s="15" t="s">
        <v>80</v>
      </c>
      <c r="AY243" s="266" t="s">
        <v>185</v>
      </c>
    </row>
    <row r="244" s="2" customFormat="1" ht="16.5" customHeight="1">
      <c r="A244" s="41"/>
      <c r="B244" s="42"/>
      <c r="C244" s="271" t="s">
        <v>284</v>
      </c>
      <c r="D244" s="271" t="s">
        <v>491</v>
      </c>
      <c r="E244" s="272" t="s">
        <v>4424</v>
      </c>
      <c r="F244" s="273" t="s">
        <v>4425</v>
      </c>
      <c r="G244" s="274" t="s">
        <v>191</v>
      </c>
      <c r="H244" s="275">
        <v>379.44</v>
      </c>
      <c r="I244" s="276"/>
      <c r="J244" s="277">
        <f>ROUND(I244*H244,2)</f>
        <v>0</v>
      </c>
      <c r="K244" s="273" t="s">
        <v>192</v>
      </c>
      <c r="L244" s="278"/>
      <c r="M244" s="279" t="s">
        <v>19</v>
      </c>
      <c r="N244" s="280" t="s">
        <v>44</v>
      </c>
      <c r="O244" s="87"/>
      <c r="P244" s="224">
        <f>O244*H244</f>
        <v>0</v>
      </c>
      <c r="Q244" s="224">
        <v>0.152</v>
      </c>
      <c r="R244" s="224">
        <f>Q244*H244</f>
        <v>57.674880000000002</v>
      </c>
      <c r="S244" s="224">
        <v>0</v>
      </c>
      <c r="T244" s="225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226" t="s">
        <v>246</v>
      </c>
      <c r="AT244" s="226" t="s">
        <v>491</v>
      </c>
      <c r="AU244" s="226" t="s">
        <v>82</v>
      </c>
      <c r="AY244" s="20" t="s">
        <v>185</v>
      </c>
      <c r="BE244" s="227">
        <f>IF(N244="základní",J244,0)</f>
        <v>0</v>
      </c>
      <c r="BF244" s="227">
        <f>IF(N244="snížená",J244,0)</f>
        <v>0</v>
      </c>
      <c r="BG244" s="227">
        <f>IF(N244="zákl. přenesená",J244,0)</f>
        <v>0</v>
      </c>
      <c r="BH244" s="227">
        <f>IF(N244="sníž. přenesená",J244,0)</f>
        <v>0</v>
      </c>
      <c r="BI244" s="227">
        <f>IF(N244="nulová",J244,0)</f>
        <v>0</v>
      </c>
      <c r="BJ244" s="20" t="s">
        <v>80</v>
      </c>
      <c r="BK244" s="227">
        <f>ROUND(I244*H244,2)</f>
        <v>0</v>
      </c>
      <c r="BL244" s="20" t="s">
        <v>193</v>
      </c>
      <c r="BM244" s="226" t="s">
        <v>4426</v>
      </c>
    </row>
    <row r="245" s="2" customFormat="1">
      <c r="A245" s="41"/>
      <c r="B245" s="42"/>
      <c r="C245" s="43"/>
      <c r="D245" s="228" t="s">
        <v>195</v>
      </c>
      <c r="E245" s="43"/>
      <c r="F245" s="229" t="s">
        <v>4425</v>
      </c>
      <c r="G245" s="43"/>
      <c r="H245" s="43"/>
      <c r="I245" s="230"/>
      <c r="J245" s="43"/>
      <c r="K245" s="43"/>
      <c r="L245" s="47"/>
      <c r="M245" s="231"/>
      <c r="N245" s="232"/>
      <c r="O245" s="87"/>
      <c r="P245" s="87"/>
      <c r="Q245" s="87"/>
      <c r="R245" s="87"/>
      <c r="S245" s="87"/>
      <c r="T245" s="88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T245" s="20" t="s">
        <v>195</v>
      </c>
      <c r="AU245" s="20" t="s">
        <v>82</v>
      </c>
    </row>
    <row r="246" s="14" customFormat="1">
      <c r="A246" s="14"/>
      <c r="B246" s="245"/>
      <c r="C246" s="246"/>
      <c r="D246" s="228" t="s">
        <v>199</v>
      </c>
      <c r="E246" s="246"/>
      <c r="F246" s="248" t="s">
        <v>4427</v>
      </c>
      <c r="G246" s="246"/>
      <c r="H246" s="249">
        <v>379.44</v>
      </c>
      <c r="I246" s="250"/>
      <c r="J246" s="246"/>
      <c r="K246" s="246"/>
      <c r="L246" s="251"/>
      <c r="M246" s="252"/>
      <c r="N246" s="253"/>
      <c r="O246" s="253"/>
      <c r="P246" s="253"/>
      <c r="Q246" s="253"/>
      <c r="R246" s="253"/>
      <c r="S246" s="253"/>
      <c r="T246" s="25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55" t="s">
        <v>199</v>
      </c>
      <c r="AU246" s="255" t="s">
        <v>82</v>
      </c>
      <c r="AV246" s="14" t="s">
        <v>82</v>
      </c>
      <c r="AW246" s="14" t="s">
        <v>4</v>
      </c>
      <c r="AX246" s="14" t="s">
        <v>80</v>
      </c>
      <c r="AY246" s="255" t="s">
        <v>185</v>
      </c>
    </row>
    <row r="247" s="12" customFormat="1" ht="22.8" customHeight="1">
      <c r="A247" s="12"/>
      <c r="B247" s="199"/>
      <c r="C247" s="200"/>
      <c r="D247" s="201" t="s">
        <v>72</v>
      </c>
      <c r="E247" s="213" t="s">
        <v>186</v>
      </c>
      <c r="F247" s="213" t="s">
        <v>187</v>
      </c>
      <c r="G247" s="200"/>
      <c r="H247" s="200"/>
      <c r="I247" s="203"/>
      <c r="J247" s="214">
        <f>BK247</f>
        <v>0</v>
      </c>
      <c r="K247" s="200"/>
      <c r="L247" s="205"/>
      <c r="M247" s="206"/>
      <c r="N247" s="207"/>
      <c r="O247" s="207"/>
      <c r="P247" s="208">
        <f>SUM(P248:P253)</f>
        <v>0</v>
      </c>
      <c r="Q247" s="207"/>
      <c r="R247" s="208">
        <f>SUM(R248:R253)</f>
        <v>14.752815000000002</v>
      </c>
      <c r="S247" s="207"/>
      <c r="T247" s="209">
        <f>SUM(T248:T253)</f>
        <v>0</v>
      </c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R247" s="210" t="s">
        <v>80</v>
      </c>
      <c r="AT247" s="211" t="s">
        <v>72</v>
      </c>
      <c r="AU247" s="211" t="s">
        <v>80</v>
      </c>
      <c r="AY247" s="210" t="s">
        <v>185</v>
      </c>
      <c r="BK247" s="212">
        <f>SUM(BK248:BK253)</f>
        <v>0</v>
      </c>
    </row>
    <row r="248" s="2" customFormat="1" ht="16.5" customHeight="1">
      <c r="A248" s="41"/>
      <c r="B248" s="42"/>
      <c r="C248" s="215" t="s">
        <v>7</v>
      </c>
      <c r="D248" s="215" t="s">
        <v>188</v>
      </c>
      <c r="E248" s="216" t="s">
        <v>4428</v>
      </c>
      <c r="F248" s="217" t="s">
        <v>4429</v>
      </c>
      <c r="G248" s="218" t="s">
        <v>226</v>
      </c>
      <c r="H248" s="219">
        <v>92.75</v>
      </c>
      <c r="I248" s="220"/>
      <c r="J248" s="221">
        <f>ROUND(I248*H248,2)</f>
        <v>0</v>
      </c>
      <c r="K248" s="217" t="s">
        <v>192</v>
      </c>
      <c r="L248" s="47"/>
      <c r="M248" s="222" t="s">
        <v>19</v>
      </c>
      <c r="N248" s="223" t="s">
        <v>44</v>
      </c>
      <c r="O248" s="87"/>
      <c r="P248" s="224">
        <f>O248*H248</f>
        <v>0</v>
      </c>
      <c r="Q248" s="224">
        <v>0.12948000000000001</v>
      </c>
      <c r="R248" s="224">
        <f>Q248*H248</f>
        <v>12.009270000000001</v>
      </c>
      <c r="S248" s="224">
        <v>0</v>
      </c>
      <c r="T248" s="225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6" t="s">
        <v>193</v>
      </c>
      <c r="AT248" s="226" t="s">
        <v>188</v>
      </c>
      <c r="AU248" s="226" t="s">
        <v>82</v>
      </c>
      <c r="AY248" s="20" t="s">
        <v>185</v>
      </c>
      <c r="BE248" s="227">
        <f>IF(N248="základní",J248,0)</f>
        <v>0</v>
      </c>
      <c r="BF248" s="227">
        <f>IF(N248="snížená",J248,0)</f>
        <v>0</v>
      </c>
      <c r="BG248" s="227">
        <f>IF(N248="zákl. přenesená",J248,0)</f>
        <v>0</v>
      </c>
      <c r="BH248" s="227">
        <f>IF(N248="sníž. přenesená",J248,0)</f>
        <v>0</v>
      </c>
      <c r="BI248" s="227">
        <f>IF(N248="nulová",J248,0)</f>
        <v>0</v>
      </c>
      <c r="BJ248" s="20" t="s">
        <v>80</v>
      </c>
      <c r="BK248" s="227">
        <f>ROUND(I248*H248,2)</f>
        <v>0</v>
      </c>
      <c r="BL248" s="20" t="s">
        <v>193</v>
      </c>
      <c r="BM248" s="226" t="s">
        <v>4430</v>
      </c>
    </row>
    <row r="249" s="2" customFormat="1">
      <c r="A249" s="41"/>
      <c r="B249" s="42"/>
      <c r="C249" s="43"/>
      <c r="D249" s="228" t="s">
        <v>195</v>
      </c>
      <c r="E249" s="43"/>
      <c r="F249" s="229" t="s">
        <v>4431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195</v>
      </c>
      <c r="AU249" s="20" t="s">
        <v>82</v>
      </c>
    </row>
    <row r="250" s="2" customFormat="1">
      <c r="A250" s="41"/>
      <c r="B250" s="42"/>
      <c r="C250" s="43"/>
      <c r="D250" s="233" t="s">
        <v>197</v>
      </c>
      <c r="E250" s="43"/>
      <c r="F250" s="234" t="s">
        <v>4432</v>
      </c>
      <c r="G250" s="43"/>
      <c r="H250" s="43"/>
      <c r="I250" s="230"/>
      <c r="J250" s="43"/>
      <c r="K250" s="43"/>
      <c r="L250" s="47"/>
      <c r="M250" s="231"/>
      <c r="N250" s="232"/>
      <c r="O250" s="87"/>
      <c r="P250" s="87"/>
      <c r="Q250" s="87"/>
      <c r="R250" s="87"/>
      <c r="S250" s="87"/>
      <c r="T250" s="88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197</v>
      </c>
      <c r="AU250" s="20" t="s">
        <v>82</v>
      </c>
    </row>
    <row r="251" s="2" customFormat="1" ht="16.5" customHeight="1">
      <c r="A251" s="41"/>
      <c r="B251" s="42"/>
      <c r="C251" s="271" t="s">
        <v>343</v>
      </c>
      <c r="D251" s="271" t="s">
        <v>491</v>
      </c>
      <c r="E251" s="272" t="s">
        <v>4433</v>
      </c>
      <c r="F251" s="273" t="s">
        <v>4434</v>
      </c>
      <c r="G251" s="274" t="s">
        <v>226</v>
      </c>
      <c r="H251" s="275">
        <v>94.605000000000004</v>
      </c>
      <c r="I251" s="276"/>
      <c r="J251" s="277">
        <f>ROUND(I251*H251,2)</f>
        <v>0</v>
      </c>
      <c r="K251" s="273" t="s">
        <v>192</v>
      </c>
      <c r="L251" s="278"/>
      <c r="M251" s="279" t="s">
        <v>19</v>
      </c>
      <c r="N251" s="280" t="s">
        <v>44</v>
      </c>
      <c r="O251" s="87"/>
      <c r="P251" s="224">
        <f>O251*H251</f>
        <v>0</v>
      </c>
      <c r="Q251" s="224">
        <v>0.029000000000000001</v>
      </c>
      <c r="R251" s="224">
        <f>Q251*H251</f>
        <v>2.7435450000000001</v>
      </c>
      <c r="S251" s="224">
        <v>0</v>
      </c>
      <c r="T251" s="225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226" t="s">
        <v>246</v>
      </c>
      <c r="AT251" s="226" t="s">
        <v>491</v>
      </c>
      <c r="AU251" s="226" t="s">
        <v>82</v>
      </c>
      <c r="AY251" s="20" t="s">
        <v>185</v>
      </c>
      <c r="BE251" s="227">
        <f>IF(N251="základní",J251,0)</f>
        <v>0</v>
      </c>
      <c r="BF251" s="227">
        <f>IF(N251="snížená",J251,0)</f>
        <v>0</v>
      </c>
      <c r="BG251" s="227">
        <f>IF(N251="zákl. přenesená",J251,0)</f>
        <v>0</v>
      </c>
      <c r="BH251" s="227">
        <f>IF(N251="sníž. přenesená",J251,0)</f>
        <v>0</v>
      </c>
      <c r="BI251" s="227">
        <f>IF(N251="nulová",J251,0)</f>
        <v>0</v>
      </c>
      <c r="BJ251" s="20" t="s">
        <v>80</v>
      </c>
      <c r="BK251" s="227">
        <f>ROUND(I251*H251,2)</f>
        <v>0</v>
      </c>
      <c r="BL251" s="20" t="s">
        <v>193</v>
      </c>
      <c r="BM251" s="226" t="s">
        <v>4435</v>
      </c>
    </row>
    <row r="252" s="2" customFormat="1">
      <c r="A252" s="41"/>
      <c r="B252" s="42"/>
      <c r="C252" s="43"/>
      <c r="D252" s="228" t="s">
        <v>195</v>
      </c>
      <c r="E252" s="43"/>
      <c r="F252" s="229" t="s">
        <v>4434</v>
      </c>
      <c r="G252" s="43"/>
      <c r="H252" s="43"/>
      <c r="I252" s="230"/>
      <c r="J252" s="43"/>
      <c r="K252" s="43"/>
      <c r="L252" s="47"/>
      <c r="M252" s="231"/>
      <c r="N252" s="232"/>
      <c r="O252" s="87"/>
      <c r="P252" s="87"/>
      <c r="Q252" s="87"/>
      <c r="R252" s="87"/>
      <c r="S252" s="87"/>
      <c r="T252" s="88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T252" s="20" t="s">
        <v>195</v>
      </c>
      <c r="AU252" s="20" t="s">
        <v>82</v>
      </c>
    </row>
    <row r="253" s="14" customFormat="1">
      <c r="A253" s="14"/>
      <c r="B253" s="245"/>
      <c r="C253" s="246"/>
      <c r="D253" s="228" t="s">
        <v>199</v>
      </c>
      <c r="E253" s="246"/>
      <c r="F253" s="248" t="s">
        <v>4436</v>
      </c>
      <c r="G253" s="246"/>
      <c r="H253" s="249">
        <v>94.605000000000004</v>
      </c>
      <c r="I253" s="250"/>
      <c r="J253" s="246"/>
      <c r="K253" s="246"/>
      <c r="L253" s="251"/>
      <c r="M253" s="252"/>
      <c r="N253" s="253"/>
      <c r="O253" s="253"/>
      <c r="P253" s="253"/>
      <c r="Q253" s="253"/>
      <c r="R253" s="253"/>
      <c r="S253" s="253"/>
      <c r="T253" s="25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55" t="s">
        <v>199</v>
      </c>
      <c r="AU253" s="255" t="s">
        <v>82</v>
      </c>
      <c r="AV253" s="14" t="s">
        <v>82</v>
      </c>
      <c r="AW253" s="14" t="s">
        <v>4</v>
      </c>
      <c r="AX253" s="14" t="s">
        <v>80</v>
      </c>
      <c r="AY253" s="255" t="s">
        <v>185</v>
      </c>
    </row>
    <row r="254" s="12" customFormat="1" ht="22.8" customHeight="1">
      <c r="A254" s="12"/>
      <c r="B254" s="199"/>
      <c r="C254" s="200"/>
      <c r="D254" s="201" t="s">
        <v>72</v>
      </c>
      <c r="E254" s="213" t="s">
        <v>244</v>
      </c>
      <c r="F254" s="213" t="s">
        <v>245</v>
      </c>
      <c r="G254" s="200"/>
      <c r="H254" s="200"/>
      <c r="I254" s="203"/>
      <c r="J254" s="214">
        <f>BK254</f>
        <v>0</v>
      </c>
      <c r="K254" s="200"/>
      <c r="L254" s="205"/>
      <c r="M254" s="206"/>
      <c r="N254" s="207"/>
      <c r="O254" s="207"/>
      <c r="P254" s="208">
        <f>SUM(P255:P268)</f>
        <v>0</v>
      </c>
      <c r="Q254" s="207"/>
      <c r="R254" s="208">
        <f>SUM(R255:R268)</f>
        <v>0</v>
      </c>
      <c r="S254" s="207"/>
      <c r="T254" s="209">
        <f>SUM(T255:T268)</f>
        <v>0</v>
      </c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R254" s="210" t="s">
        <v>80</v>
      </c>
      <c r="AT254" s="211" t="s">
        <v>72</v>
      </c>
      <c r="AU254" s="211" t="s">
        <v>80</v>
      </c>
      <c r="AY254" s="210" t="s">
        <v>185</v>
      </c>
      <c r="BK254" s="212">
        <f>SUM(BK255:BK268)</f>
        <v>0</v>
      </c>
    </row>
    <row r="255" s="2" customFormat="1" ht="16.5" customHeight="1">
      <c r="A255" s="41"/>
      <c r="B255" s="42"/>
      <c r="C255" s="215" t="s">
        <v>231</v>
      </c>
      <c r="D255" s="215" t="s">
        <v>188</v>
      </c>
      <c r="E255" s="216" t="s">
        <v>4437</v>
      </c>
      <c r="F255" s="217" t="s">
        <v>4438</v>
      </c>
      <c r="G255" s="218" t="s">
        <v>249</v>
      </c>
      <c r="H255" s="219">
        <v>261.76400000000001</v>
      </c>
      <c r="I255" s="220"/>
      <c r="J255" s="221">
        <f>ROUND(I255*H255,2)</f>
        <v>0</v>
      </c>
      <c r="K255" s="217" t="s">
        <v>192</v>
      </c>
      <c r="L255" s="47"/>
      <c r="M255" s="222" t="s">
        <v>19</v>
      </c>
      <c r="N255" s="223" t="s">
        <v>44</v>
      </c>
      <c r="O255" s="87"/>
      <c r="P255" s="224">
        <f>O255*H255</f>
        <v>0</v>
      </c>
      <c r="Q255" s="224">
        <v>0</v>
      </c>
      <c r="R255" s="224">
        <f>Q255*H255</f>
        <v>0</v>
      </c>
      <c r="S255" s="224">
        <v>0</v>
      </c>
      <c r="T255" s="225">
        <f>S255*H255</f>
        <v>0</v>
      </c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R255" s="226" t="s">
        <v>193</v>
      </c>
      <c r="AT255" s="226" t="s">
        <v>188</v>
      </c>
      <c r="AU255" s="226" t="s">
        <v>82</v>
      </c>
      <c r="AY255" s="20" t="s">
        <v>185</v>
      </c>
      <c r="BE255" s="227">
        <f>IF(N255="základní",J255,0)</f>
        <v>0</v>
      </c>
      <c r="BF255" s="227">
        <f>IF(N255="snížená",J255,0)</f>
        <v>0</v>
      </c>
      <c r="BG255" s="227">
        <f>IF(N255="zákl. přenesená",J255,0)</f>
        <v>0</v>
      </c>
      <c r="BH255" s="227">
        <f>IF(N255="sníž. přenesená",J255,0)</f>
        <v>0</v>
      </c>
      <c r="BI255" s="227">
        <f>IF(N255="nulová",J255,0)</f>
        <v>0</v>
      </c>
      <c r="BJ255" s="20" t="s">
        <v>80</v>
      </c>
      <c r="BK255" s="227">
        <f>ROUND(I255*H255,2)</f>
        <v>0</v>
      </c>
      <c r="BL255" s="20" t="s">
        <v>193</v>
      </c>
      <c r="BM255" s="226" t="s">
        <v>4439</v>
      </c>
    </row>
    <row r="256" s="2" customFormat="1">
      <c r="A256" s="41"/>
      <c r="B256" s="42"/>
      <c r="C256" s="43"/>
      <c r="D256" s="228" t="s">
        <v>195</v>
      </c>
      <c r="E256" s="43"/>
      <c r="F256" s="229" t="s">
        <v>4440</v>
      </c>
      <c r="G256" s="43"/>
      <c r="H256" s="43"/>
      <c r="I256" s="230"/>
      <c r="J256" s="43"/>
      <c r="K256" s="43"/>
      <c r="L256" s="47"/>
      <c r="M256" s="231"/>
      <c r="N256" s="232"/>
      <c r="O256" s="87"/>
      <c r="P256" s="87"/>
      <c r="Q256" s="87"/>
      <c r="R256" s="87"/>
      <c r="S256" s="87"/>
      <c r="T256" s="88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T256" s="20" t="s">
        <v>195</v>
      </c>
      <c r="AU256" s="20" t="s">
        <v>82</v>
      </c>
    </row>
    <row r="257" s="2" customFormat="1">
      <c r="A257" s="41"/>
      <c r="B257" s="42"/>
      <c r="C257" s="43"/>
      <c r="D257" s="233" t="s">
        <v>197</v>
      </c>
      <c r="E257" s="43"/>
      <c r="F257" s="234" t="s">
        <v>4441</v>
      </c>
      <c r="G257" s="43"/>
      <c r="H257" s="43"/>
      <c r="I257" s="230"/>
      <c r="J257" s="43"/>
      <c r="K257" s="43"/>
      <c r="L257" s="47"/>
      <c r="M257" s="231"/>
      <c r="N257" s="232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197</v>
      </c>
      <c r="AU257" s="20" t="s">
        <v>82</v>
      </c>
    </row>
    <row r="258" s="2" customFormat="1" ht="16.5" customHeight="1">
      <c r="A258" s="41"/>
      <c r="B258" s="42"/>
      <c r="C258" s="215" t="s">
        <v>237</v>
      </c>
      <c r="D258" s="215" t="s">
        <v>188</v>
      </c>
      <c r="E258" s="216" t="s">
        <v>4442</v>
      </c>
      <c r="F258" s="217" t="s">
        <v>4443</v>
      </c>
      <c r="G258" s="218" t="s">
        <v>249</v>
      </c>
      <c r="H258" s="219">
        <v>2617.6399999999999</v>
      </c>
      <c r="I258" s="220"/>
      <c r="J258" s="221">
        <f>ROUND(I258*H258,2)</f>
        <v>0</v>
      </c>
      <c r="K258" s="217" t="s">
        <v>192</v>
      </c>
      <c r="L258" s="47"/>
      <c r="M258" s="222" t="s">
        <v>19</v>
      </c>
      <c r="N258" s="223" t="s">
        <v>44</v>
      </c>
      <c r="O258" s="87"/>
      <c r="P258" s="224">
        <f>O258*H258</f>
        <v>0</v>
      </c>
      <c r="Q258" s="224">
        <v>0</v>
      </c>
      <c r="R258" s="224">
        <f>Q258*H258</f>
        <v>0</v>
      </c>
      <c r="S258" s="224">
        <v>0</v>
      </c>
      <c r="T258" s="225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26" t="s">
        <v>193</v>
      </c>
      <c r="AT258" s="226" t="s">
        <v>188</v>
      </c>
      <c r="AU258" s="226" t="s">
        <v>82</v>
      </c>
      <c r="AY258" s="20" t="s">
        <v>185</v>
      </c>
      <c r="BE258" s="227">
        <f>IF(N258="základní",J258,0)</f>
        <v>0</v>
      </c>
      <c r="BF258" s="227">
        <f>IF(N258="snížená",J258,0)</f>
        <v>0</v>
      </c>
      <c r="BG258" s="227">
        <f>IF(N258="zákl. přenesená",J258,0)</f>
        <v>0</v>
      </c>
      <c r="BH258" s="227">
        <f>IF(N258="sníž. přenesená",J258,0)</f>
        <v>0</v>
      </c>
      <c r="BI258" s="227">
        <f>IF(N258="nulová",J258,0)</f>
        <v>0</v>
      </c>
      <c r="BJ258" s="20" t="s">
        <v>80</v>
      </c>
      <c r="BK258" s="227">
        <f>ROUND(I258*H258,2)</f>
        <v>0</v>
      </c>
      <c r="BL258" s="20" t="s">
        <v>193</v>
      </c>
      <c r="BM258" s="226" t="s">
        <v>4444</v>
      </c>
    </row>
    <row r="259" s="2" customFormat="1">
      <c r="A259" s="41"/>
      <c r="B259" s="42"/>
      <c r="C259" s="43"/>
      <c r="D259" s="228" t="s">
        <v>195</v>
      </c>
      <c r="E259" s="43"/>
      <c r="F259" s="229" t="s">
        <v>4445</v>
      </c>
      <c r="G259" s="43"/>
      <c r="H259" s="43"/>
      <c r="I259" s="230"/>
      <c r="J259" s="43"/>
      <c r="K259" s="43"/>
      <c r="L259" s="47"/>
      <c r="M259" s="231"/>
      <c r="N259" s="232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195</v>
      </c>
      <c r="AU259" s="20" t="s">
        <v>82</v>
      </c>
    </row>
    <row r="260" s="2" customFormat="1">
      <c r="A260" s="41"/>
      <c r="B260" s="42"/>
      <c r="C260" s="43"/>
      <c r="D260" s="233" t="s">
        <v>197</v>
      </c>
      <c r="E260" s="43"/>
      <c r="F260" s="234" t="s">
        <v>4446</v>
      </c>
      <c r="G260" s="43"/>
      <c r="H260" s="43"/>
      <c r="I260" s="230"/>
      <c r="J260" s="43"/>
      <c r="K260" s="43"/>
      <c r="L260" s="47"/>
      <c r="M260" s="231"/>
      <c r="N260" s="232"/>
      <c r="O260" s="87"/>
      <c r="P260" s="87"/>
      <c r="Q260" s="87"/>
      <c r="R260" s="87"/>
      <c r="S260" s="87"/>
      <c r="T260" s="88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T260" s="20" t="s">
        <v>197</v>
      </c>
      <c r="AU260" s="20" t="s">
        <v>82</v>
      </c>
    </row>
    <row r="261" s="2" customFormat="1">
      <c r="A261" s="41"/>
      <c r="B261" s="42"/>
      <c r="C261" s="43"/>
      <c r="D261" s="228" t="s">
        <v>264</v>
      </c>
      <c r="E261" s="43"/>
      <c r="F261" s="267" t="s">
        <v>265</v>
      </c>
      <c r="G261" s="43"/>
      <c r="H261" s="43"/>
      <c r="I261" s="230"/>
      <c r="J261" s="43"/>
      <c r="K261" s="43"/>
      <c r="L261" s="47"/>
      <c r="M261" s="231"/>
      <c r="N261" s="232"/>
      <c r="O261" s="87"/>
      <c r="P261" s="87"/>
      <c r="Q261" s="87"/>
      <c r="R261" s="87"/>
      <c r="S261" s="87"/>
      <c r="T261" s="88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0" t="s">
        <v>264</v>
      </c>
      <c r="AU261" s="20" t="s">
        <v>82</v>
      </c>
    </row>
    <row r="262" s="14" customFormat="1">
      <c r="A262" s="14"/>
      <c r="B262" s="245"/>
      <c r="C262" s="246"/>
      <c r="D262" s="228" t="s">
        <v>199</v>
      </c>
      <c r="E262" s="246"/>
      <c r="F262" s="248" t="s">
        <v>4447</v>
      </c>
      <c r="G262" s="246"/>
      <c r="H262" s="249">
        <v>2617.6399999999999</v>
      </c>
      <c r="I262" s="250"/>
      <c r="J262" s="246"/>
      <c r="K262" s="246"/>
      <c r="L262" s="251"/>
      <c r="M262" s="252"/>
      <c r="N262" s="253"/>
      <c r="O262" s="253"/>
      <c r="P262" s="253"/>
      <c r="Q262" s="253"/>
      <c r="R262" s="253"/>
      <c r="S262" s="253"/>
      <c r="T262" s="25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5" t="s">
        <v>199</v>
      </c>
      <c r="AU262" s="255" t="s">
        <v>82</v>
      </c>
      <c r="AV262" s="14" t="s">
        <v>82</v>
      </c>
      <c r="AW262" s="14" t="s">
        <v>4</v>
      </c>
      <c r="AX262" s="14" t="s">
        <v>80</v>
      </c>
      <c r="AY262" s="255" t="s">
        <v>185</v>
      </c>
    </row>
    <row r="263" s="2" customFormat="1" ht="21.75" customHeight="1">
      <c r="A263" s="41"/>
      <c r="B263" s="42"/>
      <c r="C263" s="215" t="s">
        <v>246</v>
      </c>
      <c r="D263" s="215" t="s">
        <v>188</v>
      </c>
      <c r="E263" s="216" t="s">
        <v>4448</v>
      </c>
      <c r="F263" s="217" t="s">
        <v>4449</v>
      </c>
      <c r="G263" s="218" t="s">
        <v>249</v>
      </c>
      <c r="H263" s="219">
        <v>41.491999999999997</v>
      </c>
      <c r="I263" s="220"/>
      <c r="J263" s="221">
        <f>ROUND(I263*H263,2)</f>
        <v>0</v>
      </c>
      <c r="K263" s="217" t="s">
        <v>192</v>
      </c>
      <c r="L263" s="47"/>
      <c r="M263" s="222" t="s">
        <v>19</v>
      </c>
      <c r="N263" s="223" t="s">
        <v>44</v>
      </c>
      <c r="O263" s="87"/>
      <c r="P263" s="224">
        <f>O263*H263</f>
        <v>0</v>
      </c>
      <c r="Q263" s="224">
        <v>0</v>
      </c>
      <c r="R263" s="224">
        <f>Q263*H263</f>
        <v>0</v>
      </c>
      <c r="S263" s="224">
        <v>0</v>
      </c>
      <c r="T263" s="225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226" t="s">
        <v>193</v>
      </c>
      <c r="AT263" s="226" t="s">
        <v>188</v>
      </c>
      <c r="AU263" s="226" t="s">
        <v>82</v>
      </c>
      <c r="AY263" s="20" t="s">
        <v>185</v>
      </c>
      <c r="BE263" s="227">
        <f>IF(N263="základní",J263,0)</f>
        <v>0</v>
      </c>
      <c r="BF263" s="227">
        <f>IF(N263="snížená",J263,0)</f>
        <v>0</v>
      </c>
      <c r="BG263" s="227">
        <f>IF(N263="zákl. přenesená",J263,0)</f>
        <v>0</v>
      </c>
      <c r="BH263" s="227">
        <f>IF(N263="sníž. přenesená",J263,0)</f>
        <v>0</v>
      </c>
      <c r="BI263" s="227">
        <f>IF(N263="nulová",J263,0)</f>
        <v>0</v>
      </c>
      <c r="BJ263" s="20" t="s">
        <v>80</v>
      </c>
      <c r="BK263" s="227">
        <f>ROUND(I263*H263,2)</f>
        <v>0</v>
      </c>
      <c r="BL263" s="20" t="s">
        <v>193</v>
      </c>
      <c r="BM263" s="226" t="s">
        <v>4450</v>
      </c>
    </row>
    <row r="264" s="2" customFormat="1">
      <c r="A264" s="41"/>
      <c r="B264" s="42"/>
      <c r="C264" s="43"/>
      <c r="D264" s="228" t="s">
        <v>195</v>
      </c>
      <c r="E264" s="43"/>
      <c r="F264" s="229" t="s">
        <v>4451</v>
      </c>
      <c r="G264" s="43"/>
      <c r="H264" s="43"/>
      <c r="I264" s="230"/>
      <c r="J264" s="43"/>
      <c r="K264" s="43"/>
      <c r="L264" s="47"/>
      <c r="M264" s="231"/>
      <c r="N264" s="232"/>
      <c r="O264" s="87"/>
      <c r="P264" s="87"/>
      <c r="Q264" s="87"/>
      <c r="R264" s="87"/>
      <c r="S264" s="87"/>
      <c r="T264" s="88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T264" s="20" t="s">
        <v>195</v>
      </c>
      <c r="AU264" s="20" t="s">
        <v>82</v>
      </c>
    </row>
    <row r="265" s="2" customFormat="1">
      <c r="A265" s="41"/>
      <c r="B265" s="42"/>
      <c r="C265" s="43"/>
      <c r="D265" s="233" t="s">
        <v>197</v>
      </c>
      <c r="E265" s="43"/>
      <c r="F265" s="234" t="s">
        <v>4452</v>
      </c>
      <c r="G265" s="43"/>
      <c r="H265" s="43"/>
      <c r="I265" s="230"/>
      <c r="J265" s="43"/>
      <c r="K265" s="43"/>
      <c r="L265" s="47"/>
      <c r="M265" s="231"/>
      <c r="N265" s="232"/>
      <c r="O265" s="87"/>
      <c r="P265" s="87"/>
      <c r="Q265" s="87"/>
      <c r="R265" s="87"/>
      <c r="S265" s="87"/>
      <c r="T265" s="88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T265" s="20" t="s">
        <v>197</v>
      </c>
      <c r="AU265" s="20" t="s">
        <v>82</v>
      </c>
    </row>
    <row r="266" s="2" customFormat="1" ht="16.5" customHeight="1">
      <c r="A266" s="41"/>
      <c r="B266" s="42"/>
      <c r="C266" s="215" t="s">
        <v>186</v>
      </c>
      <c r="D266" s="215" t="s">
        <v>188</v>
      </c>
      <c r="E266" s="216" t="s">
        <v>4453</v>
      </c>
      <c r="F266" s="217" t="s">
        <v>3078</v>
      </c>
      <c r="G266" s="218" t="s">
        <v>249</v>
      </c>
      <c r="H266" s="219">
        <v>220.27199999999999</v>
      </c>
      <c r="I266" s="220"/>
      <c r="J266" s="221">
        <f>ROUND(I266*H266,2)</f>
        <v>0</v>
      </c>
      <c r="K266" s="217" t="s">
        <v>192</v>
      </c>
      <c r="L266" s="47"/>
      <c r="M266" s="222" t="s">
        <v>19</v>
      </c>
      <c r="N266" s="223" t="s">
        <v>44</v>
      </c>
      <c r="O266" s="87"/>
      <c r="P266" s="224">
        <f>O266*H266</f>
        <v>0</v>
      </c>
      <c r="Q266" s="224">
        <v>0</v>
      </c>
      <c r="R266" s="224">
        <f>Q266*H266</f>
        <v>0</v>
      </c>
      <c r="S266" s="224">
        <v>0</v>
      </c>
      <c r="T266" s="225">
        <f>S266*H266</f>
        <v>0</v>
      </c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R266" s="226" t="s">
        <v>193</v>
      </c>
      <c r="AT266" s="226" t="s">
        <v>188</v>
      </c>
      <c r="AU266" s="226" t="s">
        <v>82</v>
      </c>
      <c r="AY266" s="20" t="s">
        <v>185</v>
      </c>
      <c r="BE266" s="227">
        <f>IF(N266="základní",J266,0)</f>
        <v>0</v>
      </c>
      <c r="BF266" s="227">
        <f>IF(N266="snížená",J266,0)</f>
        <v>0</v>
      </c>
      <c r="BG266" s="227">
        <f>IF(N266="zákl. přenesená",J266,0)</f>
        <v>0</v>
      </c>
      <c r="BH266" s="227">
        <f>IF(N266="sníž. přenesená",J266,0)</f>
        <v>0</v>
      </c>
      <c r="BI266" s="227">
        <f>IF(N266="nulová",J266,0)</f>
        <v>0</v>
      </c>
      <c r="BJ266" s="20" t="s">
        <v>80</v>
      </c>
      <c r="BK266" s="227">
        <f>ROUND(I266*H266,2)</f>
        <v>0</v>
      </c>
      <c r="BL266" s="20" t="s">
        <v>193</v>
      </c>
      <c r="BM266" s="226" t="s">
        <v>4454</v>
      </c>
    </row>
    <row r="267" s="2" customFormat="1">
      <c r="A267" s="41"/>
      <c r="B267" s="42"/>
      <c r="C267" s="43"/>
      <c r="D267" s="228" t="s">
        <v>195</v>
      </c>
      <c r="E267" s="43"/>
      <c r="F267" s="229" t="s">
        <v>3080</v>
      </c>
      <c r="G267" s="43"/>
      <c r="H267" s="43"/>
      <c r="I267" s="230"/>
      <c r="J267" s="43"/>
      <c r="K267" s="43"/>
      <c r="L267" s="47"/>
      <c r="M267" s="231"/>
      <c r="N267" s="232"/>
      <c r="O267" s="87"/>
      <c r="P267" s="87"/>
      <c r="Q267" s="87"/>
      <c r="R267" s="87"/>
      <c r="S267" s="87"/>
      <c r="T267" s="88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T267" s="20" t="s">
        <v>195</v>
      </c>
      <c r="AU267" s="20" t="s">
        <v>82</v>
      </c>
    </row>
    <row r="268" s="2" customFormat="1">
      <c r="A268" s="41"/>
      <c r="B268" s="42"/>
      <c r="C268" s="43"/>
      <c r="D268" s="233" t="s">
        <v>197</v>
      </c>
      <c r="E268" s="43"/>
      <c r="F268" s="234" t="s">
        <v>4455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197</v>
      </c>
      <c r="AU268" s="20" t="s">
        <v>82</v>
      </c>
    </row>
    <row r="269" s="12" customFormat="1" ht="22.8" customHeight="1">
      <c r="A269" s="12"/>
      <c r="B269" s="199"/>
      <c r="C269" s="200"/>
      <c r="D269" s="201" t="s">
        <v>72</v>
      </c>
      <c r="E269" s="213" t="s">
        <v>634</v>
      </c>
      <c r="F269" s="213" t="s">
        <v>635</v>
      </c>
      <c r="G269" s="200"/>
      <c r="H269" s="200"/>
      <c r="I269" s="203"/>
      <c r="J269" s="214">
        <f>BK269</f>
        <v>0</v>
      </c>
      <c r="K269" s="200"/>
      <c r="L269" s="205"/>
      <c r="M269" s="206"/>
      <c r="N269" s="207"/>
      <c r="O269" s="207"/>
      <c r="P269" s="208">
        <f>SUM(P270:P275)</f>
        <v>0</v>
      </c>
      <c r="Q269" s="207"/>
      <c r="R269" s="208">
        <f>SUM(R270:R275)</f>
        <v>0</v>
      </c>
      <c r="S269" s="207"/>
      <c r="T269" s="209">
        <f>SUM(T270:T275)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10" t="s">
        <v>80</v>
      </c>
      <c r="AT269" s="211" t="s">
        <v>72</v>
      </c>
      <c r="AU269" s="211" t="s">
        <v>80</v>
      </c>
      <c r="AY269" s="210" t="s">
        <v>185</v>
      </c>
      <c r="BK269" s="212">
        <f>SUM(BK270:BK275)</f>
        <v>0</v>
      </c>
    </row>
    <row r="270" s="2" customFormat="1" ht="16.5" customHeight="1">
      <c r="A270" s="41"/>
      <c r="B270" s="42"/>
      <c r="C270" s="215" t="s">
        <v>379</v>
      </c>
      <c r="D270" s="215" t="s">
        <v>188</v>
      </c>
      <c r="E270" s="216" t="s">
        <v>4456</v>
      </c>
      <c r="F270" s="217" t="s">
        <v>4457</v>
      </c>
      <c r="G270" s="218" t="s">
        <v>249</v>
      </c>
      <c r="H270" s="219">
        <v>334.34300000000002</v>
      </c>
      <c r="I270" s="220"/>
      <c r="J270" s="221">
        <f>ROUND(I270*H270,2)</f>
        <v>0</v>
      </c>
      <c r="K270" s="217" t="s">
        <v>192</v>
      </c>
      <c r="L270" s="47"/>
      <c r="M270" s="222" t="s">
        <v>19</v>
      </c>
      <c r="N270" s="223" t="s">
        <v>44</v>
      </c>
      <c r="O270" s="87"/>
      <c r="P270" s="224">
        <f>O270*H270</f>
        <v>0</v>
      </c>
      <c r="Q270" s="224">
        <v>0</v>
      </c>
      <c r="R270" s="224">
        <f>Q270*H270</f>
        <v>0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193</v>
      </c>
      <c r="AT270" s="226" t="s">
        <v>188</v>
      </c>
      <c r="AU270" s="226" t="s">
        <v>82</v>
      </c>
      <c r="AY270" s="20" t="s">
        <v>185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80</v>
      </c>
      <c r="BK270" s="227">
        <f>ROUND(I270*H270,2)</f>
        <v>0</v>
      </c>
      <c r="BL270" s="20" t="s">
        <v>193</v>
      </c>
      <c r="BM270" s="226" t="s">
        <v>4458</v>
      </c>
    </row>
    <row r="271" s="2" customFormat="1">
      <c r="A271" s="41"/>
      <c r="B271" s="42"/>
      <c r="C271" s="43"/>
      <c r="D271" s="228" t="s">
        <v>195</v>
      </c>
      <c r="E271" s="43"/>
      <c r="F271" s="229" t="s">
        <v>4459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195</v>
      </c>
      <c r="AU271" s="20" t="s">
        <v>82</v>
      </c>
    </row>
    <row r="272" s="2" customFormat="1">
      <c r="A272" s="41"/>
      <c r="B272" s="42"/>
      <c r="C272" s="43"/>
      <c r="D272" s="233" t="s">
        <v>197</v>
      </c>
      <c r="E272" s="43"/>
      <c r="F272" s="234" t="s">
        <v>4460</v>
      </c>
      <c r="G272" s="43"/>
      <c r="H272" s="43"/>
      <c r="I272" s="230"/>
      <c r="J272" s="43"/>
      <c r="K272" s="43"/>
      <c r="L272" s="47"/>
      <c r="M272" s="231"/>
      <c r="N272" s="232"/>
      <c r="O272" s="87"/>
      <c r="P272" s="87"/>
      <c r="Q272" s="87"/>
      <c r="R272" s="87"/>
      <c r="S272" s="87"/>
      <c r="T272" s="88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T272" s="20" t="s">
        <v>197</v>
      </c>
      <c r="AU272" s="20" t="s">
        <v>82</v>
      </c>
    </row>
    <row r="273" s="2" customFormat="1" ht="21.75" customHeight="1">
      <c r="A273" s="41"/>
      <c r="B273" s="42"/>
      <c r="C273" s="215" t="s">
        <v>388</v>
      </c>
      <c r="D273" s="215" t="s">
        <v>188</v>
      </c>
      <c r="E273" s="216" t="s">
        <v>4461</v>
      </c>
      <c r="F273" s="217" t="s">
        <v>4462</v>
      </c>
      <c r="G273" s="218" t="s">
        <v>249</v>
      </c>
      <c r="H273" s="219">
        <v>334.34300000000002</v>
      </c>
      <c r="I273" s="220"/>
      <c r="J273" s="221">
        <f>ROUND(I273*H273,2)</f>
        <v>0</v>
      </c>
      <c r="K273" s="217" t="s">
        <v>192</v>
      </c>
      <c r="L273" s="47"/>
      <c r="M273" s="222" t="s">
        <v>19</v>
      </c>
      <c r="N273" s="223" t="s">
        <v>44</v>
      </c>
      <c r="O273" s="87"/>
      <c r="P273" s="224">
        <f>O273*H273</f>
        <v>0</v>
      </c>
      <c r="Q273" s="224">
        <v>0</v>
      </c>
      <c r="R273" s="224">
        <f>Q273*H273</f>
        <v>0</v>
      </c>
      <c r="S273" s="224">
        <v>0</v>
      </c>
      <c r="T273" s="225">
        <f>S273*H273</f>
        <v>0</v>
      </c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R273" s="226" t="s">
        <v>193</v>
      </c>
      <c r="AT273" s="226" t="s">
        <v>188</v>
      </c>
      <c r="AU273" s="226" t="s">
        <v>82</v>
      </c>
      <c r="AY273" s="20" t="s">
        <v>185</v>
      </c>
      <c r="BE273" s="227">
        <f>IF(N273="základní",J273,0)</f>
        <v>0</v>
      </c>
      <c r="BF273" s="227">
        <f>IF(N273="snížená",J273,0)</f>
        <v>0</v>
      </c>
      <c r="BG273" s="227">
        <f>IF(N273="zákl. přenesená",J273,0)</f>
        <v>0</v>
      </c>
      <c r="BH273" s="227">
        <f>IF(N273="sníž. přenesená",J273,0)</f>
        <v>0</v>
      </c>
      <c r="BI273" s="227">
        <f>IF(N273="nulová",J273,0)</f>
        <v>0</v>
      </c>
      <c r="BJ273" s="20" t="s">
        <v>80</v>
      </c>
      <c r="BK273" s="227">
        <f>ROUND(I273*H273,2)</f>
        <v>0</v>
      </c>
      <c r="BL273" s="20" t="s">
        <v>193</v>
      </c>
      <c r="BM273" s="226" t="s">
        <v>4463</v>
      </c>
    </row>
    <row r="274" s="2" customFormat="1">
      <c r="A274" s="41"/>
      <c r="B274" s="42"/>
      <c r="C274" s="43"/>
      <c r="D274" s="228" t="s">
        <v>195</v>
      </c>
      <c r="E274" s="43"/>
      <c r="F274" s="229" t="s">
        <v>4464</v>
      </c>
      <c r="G274" s="43"/>
      <c r="H274" s="43"/>
      <c r="I274" s="230"/>
      <c r="J274" s="43"/>
      <c r="K274" s="43"/>
      <c r="L274" s="47"/>
      <c r="M274" s="231"/>
      <c r="N274" s="232"/>
      <c r="O274" s="87"/>
      <c r="P274" s="87"/>
      <c r="Q274" s="87"/>
      <c r="R274" s="87"/>
      <c r="S274" s="87"/>
      <c r="T274" s="88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T274" s="20" t="s">
        <v>195</v>
      </c>
      <c r="AU274" s="20" t="s">
        <v>82</v>
      </c>
    </row>
    <row r="275" s="2" customFormat="1">
      <c r="A275" s="41"/>
      <c r="B275" s="42"/>
      <c r="C275" s="43"/>
      <c r="D275" s="233" t="s">
        <v>197</v>
      </c>
      <c r="E275" s="43"/>
      <c r="F275" s="234" t="s">
        <v>4465</v>
      </c>
      <c r="G275" s="43"/>
      <c r="H275" s="43"/>
      <c r="I275" s="230"/>
      <c r="J275" s="43"/>
      <c r="K275" s="43"/>
      <c r="L275" s="47"/>
      <c r="M275" s="282"/>
      <c r="N275" s="283"/>
      <c r="O275" s="284"/>
      <c r="P275" s="284"/>
      <c r="Q275" s="284"/>
      <c r="R275" s="284"/>
      <c r="S275" s="284"/>
      <c r="T275" s="285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T275" s="20" t="s">
        <v>197</v>
      </c>
      <c r="AU275" s="20" t="s">
        <v>82</v>
      </c>
    </row>
    <row r="276" s="2" customFormat="1" ht="6.96" customHeight="1">
      <c r="A276" s="41"/>
      <c r="B276" s="62"/>
      <c r="C276" s="63"/>
      <c r="D276" s="63"/>
      <c r="E276" s="63"/>
      <c r="F276" s="63"/>
      <c r="G276" s="63"/>
      <c r="H276" s="63"/>
      <c r="I276" s="63"/>
      <c r="J276" s="63"/>
      <c r="K276" s="63"/>
      <c r="L276" s="47"/>
      <c r="M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</row>
  </sheetData>
  <sheetProtection sheet="1" autoFilter="0" formatColumns="0" formatRows="0" objects="1" scenarios="1" spinCount="100000" saltValue="uiB19VPFQGXAmJX2GIes1u0295O6gMfu+b5Rm82Nu/kPruGdaIylBNqsl4Fi69sCd4A+dF/XqU2lG2TGJM5Ijg==" hashValue="jHMTNsb8OeuXvQPRpDkQA/YNILlk7eP8VSzhkq7aleCSqI6qOHv6h8ocoHUodEC9tHsFew3LeJHH+FBb+yT2wA==" algorithmName="SHA-512" password="CC35"/>
  <autoFilter ref="C86:K275"/>
  <mergeCells count="9">
    <mergeCell ref="E7:H7"/>
    <mergeCell ref="E9:H9"/>
    <mergeCell ref="E18:H18"/>
    <mergeCell ref="E27:H27"/>
    <mergeCell ref="E48:H48"/>
    <mergeCell ref="E50:H50"/>
    <mergeCell ref="E77:H77"/>
    <mergeCell ref="E79:H79"/>
    <mergeCell ref="L2:V2"/>
  </mergeCells>
  <hyperlinks>
    <hyperlink ref="F92" r:id="rId1" display="https://podminky.urs.cz/item/CS_URS_2025_02/113106171"/>
    <hyperlink ref="F99" r:id="rId2" display="https://podminky.urs.cz/item/CS_URS_2025_02/113107022"/>
    <hyperlink ref="F105" r:id="rId3" display="https://podminky.urs.cz/item/CS_URS_2025_02/113107023"/>
    <hyperlink ref="F111" r:id="rId4" display="https://podminky.urs.cz/item/CS_URS_2025_02/113154518"/>
    <hyperlink ref="F117" r:id="rId5" display="https://podminky.urs.cz/item/CS_URS_2025_02/113202111"/>
    <hyperlink ref="F124" r:id="rId6" display="https://podminky.urs.cz/item/CS_URS_2025_02/274321411"/>
    <hyperlink ref="F130" r:id="rId7" display="https://podminky.urs.cz/item/CS_URS_2025_02/274351121"/>
    <hyperlink ref="F136" r:id="rId8" display="https://podminky.urs.cz/item/CS_URS_2025_02/274351122"/>
    <hyperlink ref="F139" r:id="rId9" display="https://podminky.urs.cz/item/CS_URS_2025_02/274362021"/>
    <hyperlink ref="F144" r:id="rId10" display="https://podminky.urs.cz/item/CS_URS_2025_02/275313711"/>
    <hyperlink ref="F150" r:id="rId11" display="https://podminky.urs.cz/item/CS_URS_2025_02/275351121"/>
    <hyperlink ref="F156" r:id="rId12" display="https://podminky.urs.cz/item/CS_URS_2025_02/275351122"/>
    <hyperlink ref="F159" r:id="rId13" display="https://podminky.urs.cz/item/CS_URS_2025_02/279321347"/>
    <hyperlink ref="F165" r:id="rId14" display="https://podminky.urs.cz/item/CS_URS_2025_02/279351121"/>
    <hyperlink ref="F170" r:id="rId15" display="https://podminky.urs.cz/item/CS_URS_2025_02/279351122"/>
    <hyperlink ref="F174" r:id="rId16" display="https://podminky.urs.cz/item/CS_URS_2025_02/339921111"/>
    <hyperlink ref="F182" r:id="rId17" display="https://podminky.urs.cz/item/CS_URS_2025_02/339921112"/>
    <hyperlink ref="F193" r:id="rId18" display="https://podminky.urs.cz/item/CS_URS_2025_02/561121101.R"/>
    <hyperlink ref="F202" r:id="rId19" display="https://podminky.urs.cz/item/CS_URS_2025_02/564710001"/>
    <hyperlink ref="F208" r:id="rId20" display="https://podminky.urs.cz/item/CS_URS_2025_02/564720101"/>
    <hyperlink ref="F214" r:id="rId21" display="https://podminky.urs.cz/item/CS_URS_2025_02/564741102"/>
    <hyperlink ref="F220" r:id="rId22" display="https://podminky.urs.cz/item/CS_URS_2025_02/564851011"/>
    <hyperlink ref="F226" r:id="rId23" display="https://podminky.urs.cz/item/CS_URS_2025_02/564871014"/>
    <hyperlink ref="F232" r:id="rId24" display="https://podminky.urs.cz/item/CS_URS_2025_02/573211107"/>
    <hyperlink ref="F235" r:id="rId25" display="https://podminky.urs.cz/item/CS_URS_2025_02/577165031"/>
    <hyperlink ref="F238" r:id="rId26" display="https://podminky.urs.cz/item/CS_URS_2025_02/596212212"/>
    <hyperlink ref="F250" r:id="rId27" display="https://podminky.urs.cz/item/CS_URS_2025_02/916231112"/>
    <hyperlink ref="F257" r:id="rId28" display="https://podminky.urs.cz/item/CS_URS_2025_02/997221551"/>
    <hyperlink ref="F260" r:id="rId29" display="https://podminky.urs.cz/item/CS_URS_2025_02/997221559"/>
    <hyperlink ref="F265" r:id="rId30" display="https://podminky.urs.cz/item/CS_URS_2025_02/997221645"/>
    <hyperlink ref="F268" r:id="rId31" display="https://podminky.urs.cz/item/CS_URS_2025_02/997221655"/>
    <hyperlink ref="F272" r:id="rId32" display="https://podminky.urs.cz/item/CS_URS_2025_02/998223011"/>
    <hyperlink ref="F275" r:id="rId33" display="https://podminky.urs.cz/item/CS_URS_2025_02/99822309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4"/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132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149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4466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23. 10. 2025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32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33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35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37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39</v>
      </c>
      <c r="E30" s="41"/>
      <c r="F30" s="41"/>
      <c r="G30" s="41"/>
      <c r="H30" s="41"/>
      <c r="I30" s="41"/>
      <c r="J30" s="156">
        <f>ROUND(J82,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41</v>
      </c>
      <c r="G32" s="41"/>
      <c r="H32" s="41"/>
      <c r="I32" s="157" t="s">
        <v>40</v>
      </c>
      <c r="J32" s="157" t="s">
        <v>42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43</v>
      </c>
      <c r="E33" s="145" t="s">
        <v>44</v>
      </c>
      <c r="F33" s="159">
        <f>ROUND((SUM(BE82:BE136)),  2)</f>
        <v>0</v>
      </c>
      <c r="G33" s="41"/>
      <c r="H33" s="41"/>
      <c r="I33" s="160">
        <v>0.20999999999999999</v>
      </c>
      <c r="J33" s="159">
        <f>ROUND(((SUM(BE82:BE136))*I33),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45</v>
      </c>
      <c r="F34" s="159">
        <f>ROUND((SUM(BF82:BF136)),  2)</f>
        <v>0</v>
      </c>
      <c r="G34" s="41"/>
      <c r="H34" s="41"/>
      <c r="I34" s="160">
        <v>0.12</v>
      </c>
      <c r="J34" s="159">
        <f>ROUND(((SUM(BF82:BF136))*I34),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46</v>
      </c>
      <c r="F35" s="159">
        <f>ROUND((SUM(BG82:BG136)),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47</v>
      </c>
      <c r="F36" s="159">
        <f>ROUND((SUM(BH82:BH136)),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ROUND((SUM(BI82:BI136)),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49</v>
      </c>
      <c r="E39" s="163"/>
      <c r="F39" s="163"/>
      <c r="G39" s="164" t="s">
        <v>50</v>
      </c>
      <c r="H39" s="165" t="s">
        <v>51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153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PŘÍSTAVBA A STAVEBNÍ ÚPRAVY ŠATEN SK VĚTROVY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149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 xml:space="preserve">SO 04 -  SADOVÉ ÚPRAVY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>Tábor</v>
      </c>
      <c r="G52" s="43"/>
      <c r="H52" s="43"/>
      <c r="I52" s="35" t="s">
        <v>23</v>
      </c>
      <c r="J52" s="75" t="str">
        <f>IF(J12="","",J12)</f>
        <v>23. 10. 2025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3"/>
      <c r="E54" s="43"/>
      <c r="F54" s="30" t="str">
        <f>E15</f>
        <v>MĚSTO TÁBOR</v>
      </c>
      <c r="G54" s="43"/>
      <c r="H54" s="43"/>
      <c r="I54" s="35" t="s">
        <v>31</v>
      </c>
      <c r="J54" s="39" t="str">
        <f>E21</f>
        <v>Graphic PRO s.r.o.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35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154</v>
      </c>
      <c r="D57" s="174"/>
      <c r="E57" s="174"/>
      <c r="F57" s="174"/>
      <c r="G57" s="174"/>
      <c r="H57" s="174"/>
      <c r="I57" s="174"/>
      <c r="J57" s="175" t="s">
        <v>155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71</v>
      </c>
      <c r="D59" s="43"/>
      <c r="E59" s="43"/>
      <c r="F59" s="43"/>
      <c r="G59" s="43"/>
      <c r="H59" s="43"/>
      <c r="I59" s="43"/>
      <c r="J59" s="105">
        <f>J82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156</v>
      </c>
    </row>
    <row r="60" s="9" customFormat="1" ht="24.96" customHeight="1">
      <c r="A60" s="9"/>
      <c r="B60" s="177"/>
      <c r="C60" s="178"/>
      <c r="D60" s="179" t="s">
        <v>157</v>
      </c>
      <c r="E60" s="180"/>
      <c r="F60" s="180"/>
      <c r="G60" s="180"/>
      <c r="H60" s="180"/>
      <c r="I60" s="180"/>
      <c r="J60" s="181">
        <f>J83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1566</v>
      </c>
      <c r="E61" s="185"/>
      <c r="F61" s="185"/>
      <c r="G61" s="185"/>
      <c r="H61" s="185"/>
      <c r="I61" s="185"/>
      <c r="J61" s="186">
        <f>J84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3"/>
      <c r="C62" s="128"/>
      <c r="D62" s="184" t="s">
        <v>467</v>
      </c>
      <c r="E62" s="185"/>
      <c r="F62" s="185"/>
      <c r="G62" s="185"/>
      <c r="H62" s="185"/>
      <c r="I62" s="185"/>
      <c r="J62" s="186">
        <f>J133</f>
        <v>0</v>
      </c>
      <c r="K62" s="128"/>
      <c r="L62" s="187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2" customFormat="1" ht="21.84" customHeight="1">
      <c r="A63" s="41"/>
      <c r="B63" s="42"/>
      <c r="C63" s="43"/>
      <c r="D63" s="43"/>
      <c r="E63" s="43"/>
      <c r="F63" s="43"/>
      <c r="G63" s="43"/>
      <c r="H63" s="43"/>
      <c r="I63" s="43"/>
      <c r="J63" s="43"/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s="2" customFormat="1" ht="6.96" customHeight="1">
      <c r="A64" s="41"/>
      <c r="B64" s="62"/>
      <c r="C64" s="63"/>
      <c r="D64" s="63"/>
      <c r="E64" s="63"/>
      <c r="F64" s="63"/>
      <c r="G64" s="63"/>
      <c r="H64" s="63"/>
      <c r="I64" s="63"/>
      <c r="J64" s="63"/>
      <c r="K64" s="63"/>
      <c r="L64" s="147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8" s="2" customFormat="1" ht="6.96" customHeight="1">
      <c r="A68" s="41"/>
      <c r="B68" s="64"/>
      <c r="C68" s="65"/>
      <c r="D68" s="65"/>
      <c r="E68" s="65"/>
      <c r="F68" s="65"/>
      <c r="G68" s="65"/>
      <c r="H68" s="65"/>
      <c r="I68" s="65"/>
      <c r="J68" s="65"/>
      <c r="K68" s="65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24.96" customHeight="1">
      <c r="A69" s="41"/>
      <c r="B69" s="42"/>
      <c r="C69" s="26" t="s">
        <v>170</v>
      </c>
      <c r="D69" s="43"/>
      <c r="E69" s="43"/>
      <c r="F69" s="43"/>
      <c r="G69" s="43"/>
      <c r="H69" s="43"/>
      <c r="I69" s="43"/>
      <c r="J69" s="43"/>
      <c r="K69" s="4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6.96" customHeight="1">
      <c r="A70" s="41"/>
      <c r="B70" s="42"/>
      <c r="C70" s="43"/>
      <c r="D70" s="43"/>
      <c r="E70" s="43"/>
      <c r="F70" s="43"/>
      <c r="G70" s="43"/>
      <c r="H70" s="43"/>
      <c r="I70" s="43"/>
      <c r="J70" s="43"/>
      <c r="K70" s="43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12" customHeight="1">
      <c r="A71" s="41"/>
      <c r="B71" s="42"/>
      <c r="C71" s="35" t="s">
        <v>16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6.5" customHeight="1">
      <c r="A72" s="41"/>
      <c r="B72" s="42"/>
      <c r="C72" s="43"/>
      <c r="D72" s="43"/>
      <c r="E72" s="172" t="str">
        <f>E7</f>
        <v>PŘÍSTAVBA A STAVEBNÍ ÚPRAVY ŠATEN SK VĚTROVY</v>
      </c>
      <c r="F72" s="35"/>
      <c r="G72" s="35"/>
      <c r="H72" s="35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149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72" t="str">
        <f>E9</f>
        <v xml:space="preserve">SO 04 -  SADOVÉ ÚPRAVY</v>
      </c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21</v>
      </c>
      <c r="D76" s="43"/>
      <c r="E76" s="43"/>
      <c r="F76" s="30" t="str">
        <f>F12</f>
        <v>Tábor</v>
      </c>
      <c r="G76" s="43"/>
      <c r="H76" s="43"/>
      <c r="I76" s="35" t="s">
        <v>23</v>
      </c>
      <c r="J76" s="75" t="str">
        <f>IF(J12="","",J12)</f>
        <v>23. 10. 2025</v>
      </c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5.15" customHeight="1">
      <c r="A78" s="41"/>
      <c r="B78" s="42"/>
      <c r="C78" s="35" t="s">
        <v>25</v>
      </c>
      <c r="D78" s="43"/>
      <c r="E78" s="43"/>
      <c r="F78" s="30" t="str">
        <f>E15</f>
        <v>MĚSTO TÁBOR</v>
      </c>
      <c r="G78" s="43"/>
      <c r="H78" s="43"/>
      <c r="I78" s="35" t="s">
        <v>31</v>
      </c>
      <c r="J78" s="39" t="str">
        <f>E21</f>
        <v>Graphic PRO s.r.o.</v>
      </c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5.15" customHeight="1">
      <c r="A79" s="41"/>
      <c r="B79" s="42"/>
      <c r="C79" s="35" t="s">
        <v>29</v>
      </c>
      <c r="D79" s="43"/>
      <c r="E79" s="43"/>
      <c r="F79" s="30" t="str">
        <f>IF(E18="","",E18)</f>
        <v>Vyplň údaj</v>
      </c>
      <c r="G79" s="43"/>
      <c r="H79" s="43"/>
      <c r="I79" s="35" t="s">
        <v>35</v>
      </c>
      <c r="J79" s="39" t="str">
        <f>E24</f>
        <v xml:space="preserve"> </v>
      </c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0.32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11" customFormat="1" ht="29.28" customHeight="1">
      <c r="A81" s="188"/>
      <c r="B81" s="189"/>
      <c r="C81" s="190" t="s">
        <v>171</v>
      </c>
      <c r="D81" s="191" t="s">
        <v>58</v>
      </c>
      <c r="E81" s="191" t="s">
        <v>54</v>
      </c>
      <c r="F81" s="191" t="s">
        <v>55</v>
      </c>
      <c r="G81" s="191" t="s">
        <v>172</v>
      </c>
      <c r="H81" s="191" t="s">
        <v>173</v>
      </c>
      <c r="I81" s="191" t="s">
        <v>174</v>
      </c>
      <c r="J81" s="191" t="s">
        <v>155</v>
      </c>
      <c r="K81" s="192" t="s">
        <v>175</v>
      </c>
      <c r="L81" s="193"/>
      <c r="M81" s="95" t="s">
        <v>19</v>
      </c>
      <c r="N81" s="96" t="s">
        <v>43</v>
      </c>
      <c r="O81" s="96" t="s">
        <v>176</v>
      </c>
      <c r="P81" s="96" t="s">
        <v>177</v>
      </c>
      <c r="Q81" s="96" t="s">
        <v>178</v>
      </c>
      <c r="R81" s="96" t="s">
        <v>179</v>
      </c>
      <c r="S81" s="96" t="s">
        <v>180</v>
      </c>
      <c r="T81" s="97" t="s">
        <v>181</v>
      </c>
      <c r="U81" s="188"/>
      <c r="V81" s="188"/>
      <c r="W81" s="188"/>
      <c r="X81" s="188"/>
      <c r="Y81" s="188"/>
      <c r="Z81" s="188"/>
      <c r="AA81" s="188"/>
      <c r="AB81" s="188"/>
      <c r="AC81" s="188"/>
      <c r="AD81" s="188"/>
      <c r="AE81" s="188"/>
    </row>
    <row r="82" s="2" customFormat="1" ht="22.8" customHeight="1">
      <c r="A82" s="41"/>
      <c r="B82" s="42"/>
      <c r="C82" s="102" t="s">
        <v>182</v>
      </c>
      <c r="D82" s="43"/>
      <c r="E82" s="43"/>
      <c r="F82" s="43"/>
      <c r="G82" s="43"/>
      <c r="H82" s="43"/>
      <c r="I82" s="43"/>
      <c r="J82" s="194">
        <f>BK82</f>
        <v>0</v>
      </c>
      <c r="K82" s="43"/>
      <c r="L82" s="47"/>
      <c r="M82" s="98"/>
      <c r="N82" s="195"/>
      <c r="O82" s="99"/>
      <c r="P82" s="196">
        <f>P83</f>
        <v>0</v>
      </c>
      <c r="Q82" s="99"/>
      <c r="R82" s="196">
        <f>R83</f>
        <v>0.29699999999999999</v>
      </c>
      <c r="S82" s="99"/>
      <c r="T82" s="197">
        <f>T83</f>
        <v>0</v>
      </c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T82" s="20" t="s">
        <v>72</v>
      </c>
      <c r="AU82" s="20" t="s">
        <v>156</v>
      </c>
      <c r="BK82" s="198">
        <f>BK83</f>
        <v>0</v>
      </c>
    </row>
    <row r="83" s="12" customFormat="1" ht="25.92" customHeight="1">
      <c r="A83" s="12"/>
      <c r="B83" s="199"/>
      <c r="C83" s="200"/>
      <c r="D83" s="201" t="s">
        <v>72</v>
      </c>
      <c r="E83" s="202" t="s">
        <v>183</v>
      </c>
      <c r="F83" s="202" t="s">
        <v>184</v>
      </c>
      <c r="G83" s="200"/>
      <c r="H83" s="200"/>
      <c r="I83" s="203"/>
      <c r="J83" s="204">
        <f>BK83</f>
        <v>0</v>
      </c>
      <c r="K83" s="200"/>
      <c r="L83" s="205"/>
      <c r="M83" s="206"/>
      <c r="N83" s="207"/>
      <c r="O83" s="207"/>
      <c r="P83" s="208">
        <f>P84+P133</f>
        <v>0</v>
      </c>
      <c r="Q83" s="207"/>
      <c r="R83" s="208">
        <f>R84+R133</f>
        <v>0.29699999999999999</v>
      </c>
      <c r="S83" s="207"/>
      <c r="T83" s="209">
        <f>T84+T133</f>
        <v>0</v>
      </c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R83" s="210" t="s">
        <v>80</v>
      </c>
      <c r="AT83" s="211" t="s">
        <v>72</v>
      </c>
      <c r="AU83" s="211" t="s">
        <v>73</v>
      </c>
      <c r="AY83" s="210" t="s">
        <v>185</v>
      </c>
      <c r="BK83" s="212">
        <f>BK84+BK133</f>
        <v>0</v>
      </c>
    </row>
    <row r="84" s="12" customFormat="1" ht="22.8" customHeight="1">
      <c r="A84" s="12"/>
      <c r="B84" s="199"/>
      <c r="C84" s="200"/>
      <c r="D84" s="201" t="s">
        <v>72</v>
      </c>
      <c r="E84" s="213" t="s">
        <v>80</v>
      </c>
      <c r="F84" s="213" t="s">
        <v>1572</v>
      </c>
      <c r="G84" s="200"/>
      <c r="H84" s="200"/>
      <c r="I84" s="203"/>
      <c r="J84" s="214">
        <f>BK84</f>
        <v>0</v>
      </c>
      <c r="K84" s="200"/>
      <c r="L84" s="205"/>
      <c r="M84" s="206"/>
      <c r="N84" s="207"/>
      <c r="O84" s="207"/>
      <c r="P84" s="208">
        <f>SUM(P85:P132)</f>
        <v>0</v>
      </c>
      <c r="Q84" s="207"/>
      <c r="R84" s="208">
        <f>SUM(R85:R132)</f>
        <v>0.29699999999999999</v>
      </c>
      <c r="S84" s="207"/>
      <c r="T84" s="209">
        <f>SUM(T85:T132)</f>
        <v>0</v>
      </c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R84" s="210" t="s">
        <v>80</v>
      </c>
      <c r="AT84" s="211" t="s">
        <v>72</v>
      </c>
      <c r="AU84" s="211" t="s">
        <v>80</v>
      </c>
      <c r="AY84" s="210" t="s">
        <v>185</v>
      </c>
      <c r="BK84" s="212">
        <f>SUM(BK85:BK132)</f>
        <v>0</v>
      </c>
    </row>
    <row r="85" s="2" customFormat="1" ht="16.5" customHeight="1">
      <c r="A85" s="41"/>
      <c r="B85" s="42"/>
      <c r="C85" s="215" t="s">
        <v>231</v>
      </c>
      <c r="D85" s="215" t="s">
        <v>188</v>
      </c>
      <c r="E85" s="216" t="s">
        <v>4467</v>
      </c>
      <c r="F85" s="217" t="s">
        <v>4468</v>
      </c>
      <c r="G85" s="218" t="s">
        <v>191</v>
      </c>
      <c r="H85" s="219">
        <v>450</v>
      </c>
      <c r="I85" s="220"/>
      <c r="J85" s="221">
        <f>ROUND(I85*H85,2)</f>
        <v>0</v>
      </c>
      <c r="K85" s="217" t="s">
        <v>192</v>
      </c>
      <c r="L85" s="47"/>
      <c r="M85" s="222" t="s">
        <v>19</v>
      </c>
      <c r="N85" s="223" t="s">
        <v>44</v>
      </c>
      <c r="O85" s="87"/>
      <c r="P85" s="224">
        <f>O85*H85</f>
        <v>0</v>
      </c>
      <c r="Q85" s="224">
        <v>0</v>
      </c>
      <c r="R85" s="224">
        <f>Q85*H85</f>
        <v>0</v>
      </c>
      <c r="S85" s="224">
        <v>0</v>
      </c>
      <c r="T85" s="225">
        <f>S85*H85</f>
        <v>0</v>
      </c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R85" s="226" t="s">
        <v>193</v>
      </c>
      <c r="AT85" s="226" t="s">
        <v>188</v>
      </c>
      <c r="AU85" s="226" t="s">
        <v>82</v>
      </c>
      <c r="AY85" s="20" t="s">
        <v>185</v>
      </c>
      <c r="BE85" s="227">
        <f>IF(N85="základní",J85,0)</f>
        <v>0</v>
      </c>
      <c r="BF85" s="227">
        <f>IF(N85="snížená",J85,0)</f>
        <v>0</v>
      </c>
      <c r="BG85" s="227">
        <f>IF(N85="zákl. přenesená",J85,0)</f>
        <v>0</v>
      </c>
      <c r="BH85" s="227">
        <f>IF(N85="sníž. přenesená",J85,0)</f>
        <v>0</v>
      </c>
      <c r="BI85" s="227">
        <f>IF(N85="nulová",J85,0)</f>
        <v>0</v>
      </c>
      <c r="BJ85" s="20" t="s">
        <v>80</v>
      </c>
      <c r="BK85" s="227">
        <f>ROUND(I85*H85,2)</f>
        <v>0</v>
      </c>
      <c r="BL85" s="20" t="s">
        <v>193</v>
      </c>
      <c r="BM85" s="226" t="s">
        <v>4469</v>
      </c>
    </row>
    <row r="86" s="2" customFormat="1">
      <c r="A86" s="41"/>
      <c r="B86" s="42"/>
      <c r="C86" s="43"/>
      <c r="D86" s="228" t="s">
        <v>195</v>
      </c>
      <c r="E86" s="43"/>
      <c r="F86" s="229" t="s">
        <v>4470</v>
      </c>
      <c r="G86" s="43"/>
      <c r="H86" s="43"/>
      <c r="I86" s="230"/>
      <c r="J86" s="43"/>
      <c r="K86" s="43"/>
      <c r="L86" s="47"/>
      <c r="M86" s="231"/>
      <c r="N86" s="232"/>
      <c r="O86" s="87"/>
      <c r="P86" s="87"/>
      <c r="Q86" s="87"/>
      <c r="R86" s="87"/>
      <c r="S86" s="87"/>
      <c r="T86" s="88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0" t="s">
        <v>195</v>
      </c>
      <c r="AU86" s="20" t="s">
        <v>82</v>
      </c>
    </row>
    <row r="87" s="2" customFormat="1">
      <c r="A87" s="41"/>
      <c r="B87" s="42"/>
      <c r="C87" s="43"/>
      <c r="D87" s="233" t="s">
        <v>197</v>
      </c>
      <c r="E87" s="43"/>
      <c r="F87" s="234" t="s">
        <v>4471</v>
      </c>
      <c r="G87" s="43"/>
      <c r="H87" s="43"/>
      <c r="I87" s="230"/>
      <c r="J87" s="43"/>
      <c r="K87" s="43"/>
      <c r="L87" s="47"/>
      <c r="M87" s="231"/>
      <c r="N87" s="232"/>
      <c r="O87" s="87"/>
      <c r="P87" s="87"/>
      <c r="Q87" s="87"/>
      <c r="R87" s="87"/>
      <c r="S87" s="87"/>
      <c r="T87" s="88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197</v>
      </c>
      <c r="AU87" s="20" t="s">
        <v>82</v>
      </c>
    </row>
    <row r="88" s="2" customFormat="1" ht="16.5" customHeight="1">
      <c r="A88" s="41"/>
      <c r="B88" s="42"/>
      <c r="C88" s="215" t="s">
        <v>80</v>
      </c>
      <c r="D88" s="215" t="s">
        <v>188</v>
      </c>
      <c r="E88" s="216" t="s">
        <v>4472</v>
      </c>
      <c r="F88" s="217" t="s">
        <v>4473</v>
      </c>
      <c r="G88" s="218" t="s">
        <v>322</v>
      </c>
      <c r="H88" s="219">
        <v>47</v>
      </c>
      <c r="I88" s="220"/>
      <c r="J88" s="221">
        <f>ROUND(I88*H88,2)</f>
        <v>0</v>
      </c>
      <c r="K88" s="217" t="s">
        <v>192</v>
      </c>
      <c r="L88" s="47"/>
      <c r="M88" s="222" t="s">
        <v>19</v>
      </c>
      <c r="N88" s="223" t="s">
        <v>44</v>
      </c>
      <c r="O88" s="87"/>
      <c r="P88" s="224">
        <f>O88*H88</f>
        <v>0</v>
      </c>
      <c r="Q88" s="224">
        <v>0</v>
      </c>
      <c r="R88" s="224">
        <f>Q88*H88</f>
        <v>0</v>
      </c>
      <c r="S88" s="224">
        <v>0</v>
      </c>
      <c r="T88" s="225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26" t="s">
        <v>193</v>
      </c>
      <c r="AT88" s="226" t="s">
        <v>188</v>
      </c>
      <c r="AU88" s="226" t="s">
        <v>82</v>
      </c>
      <c r="AY88" s="20" t="s">
        <v>185</v>
      </c>
      <c r="BE88" s="227">
        <f>IF(N88="základní",J88,0)</f>
        <v>0</v>
      </c>
      <c r="BF88" s="227">
        <f>IF(N88="snížená",J88,0)</f>
        <v>0</v>
      </c>
      <c r="BG88" s="227">
        <f>IF(N88="zákl. přenesená",J88,0)</f>
        <v>0</v>
      </c>
      <c r="BH88" s="227">
        <f>IF(N88="sníž. přenesená",J88,0)</f>
        <v>0</v>
      </c>
      <c r="BI88" s="227">
        <f>IF(N88="nulová",J88,0)</f>
        <v>0</v>
      </c>
      <c r="BJ88" s="20" t="s">
        <v>80</v>
      </c>
      <c r="BK88" s="227">
        <f>ROUND(I88*H88,2)</f>
        <v>0</v>
      </c>
      <c r="BL88" s="20" t="s">
        <v>193</v>
      </c>
      <c r="BM88" s="226" t="s">
        <v>4474</v>
      </c>
    </row>
    <row r="89" s="2" customFormat="1">
      <c r="A89" s="41"/>
      <c r="B89" s="42"/>
      <c r="C89" s="43"/>
      <c r="D89" s="228" t="s">
        <v>195</v>
      </c>
      <c r="E89" s="43"/>
      <c r="F89" s="229" t="s">
        <v>4475</v>
      </c>
      <c r="G89" s="43"/>
      <c r="H89" s="43"/>
      <c r="I89" s="230"/>
      <c r="J89" s="43"/>
      <c r="K89" s="43"/>
      <c r="L89" s="47"/>
      <c r="M89" s="231"/>
      <c r="N89" s="232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195</v>
      </c>
      <c r="AU89" s="20" t="s">
        <v>82</v>
      </c>
    </row>
    <row r="90" s="2" customFormat="1">
      <c r="A90" s="41"/>
      <c r="B90" s="42"/>
      <c r="C90" s="43"/>
      <c r="D90" s="233" t="s">
        <v>197</v>
      </c>
      <c r="E90" s="43"/>
      <c r="F90" s="234" t="s">
        <v>4476</v>
      </c>
      <c r="G90" s="43"/>
      <c r="H90" s="43"/>
      <c r="I90" s="230"/>
      <c r="J90" s="43"/>
      <c r="K90" s="43"/>
      <c r="L90" s="47"/>
      <c r="M90" s="231"/>
      <c r="N90" s="232"/>
      <c r="O90" s="87"/>
      <c r="P90" s="87"/>
      <c r="Q90" s="87"/>
      <c r="R90" s="87"/>
      <c r="S90" s="87"/>
      <c r="T90" s="88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197</v>
      </c>
      <c r="AU90" s="20" t="s">
        <v>82</v>
      </c>
    </row>
    <row r="91" s="2" customFormat="1" ht="16.5" customHeight="1">
      <c r="A91" s="41"/>
      <c r="B91" s="42"/>
      <c r="C91" s="215" t="s">
        <v>82</v>
      </c>
      <c r="D91" s="215" t="s">
        <v>188</v>
      </c>
      <c r="E91" s="216" t="s">
        <v>4477</v>
      </c>
      <c r="F91" s="217" t="s">
        <v>4478</v>
      </c>
      <c r="G91" s="218" t="s">
        <v>322</v>
      </c>
      <c r="H91" s="219">
        <v>47</v>
      </c>
      <c r="I91" s="220"/>
      <c r="J91" s="221">
        <f>ROUND(I91*H91,2)</f>
        <v>0</v>
      </c>
      <c r="K91" s="217" t="s">
        <v>192</v>
      </c>
      <c r="L91" s="47"/>
      <c r="M91" s="222" t="s">
        <v>19</v>
      </c>
      <c r="N91" s="223" t="s">
        <v>44</v>
      </c>
      <c r="O91" s="87"/>
      <c r="P91" s="224">
        <f>O91*H91</f>
        <v>0</v>
      </c>
      <c r="Q91" s="224">
        <v>0</v>
      </c>
      <c r="R91" s="224">
        <f>Q91*H91</f>
        <v>0</v>
      </c>
      <c r="S91" s="224">
        <v>0</v>
      </c>
      <c r="T91" s="225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226" t="s">
        <v>193</v>
      </c>
      <c r="AT91" s="226" t="s">
        <v>188</v>
      </c>
      <c r="AU91" s="226" t="s">
        <v>82</v>
      </c>
      <c r="AY91" s="20" t="s">
        <v>185</v>
      </c>
      <c r="BE91" s="227">
        <f>IF(N91="základní",J91,0)</f>
        <v>0</v>
      </c>
      <c r="BF91" s="227">
        <f>IF(N91="snížená",J91,0)</f>
        <v>0</v>
      </c>
      <c r="BG91" s="227">
        <f>IF(N91="zákl. přenesená",J91,0)</f>
        <v>0</v>
      </c>
      <c r="BH91" s="227">
        <f>IF(N91="sníž. přenesená",J91,0)</f>
        <v>0</v>
      </c>
      <c r="BI91" s="227">
        <f>IF(N91="nulová",J91,0)</f>
        <v>0</v>
      </c>
      <c r="BJ91" s="20" t="s">
        <v>80</v>
      </c>
      <c r="BK91" s="227">
        <f>ROUND(I91*H91,2)</f>
        <v>0</v>
      </c>
      <c r="BL91" s="20" t="s">
        <v>193</v>
      </c>
      <c r="BM91" s="226" t="s">
        <v>4479</v>
      </c>
    </row>
    <row r="92" s="2" customFormat="1">
      <c r="A92" s="41"/>
      <c r="B92" s="42"/>
      <c r="C92" s="43"/>
      <c r="D92" s="228" t="s">
        <v>195</v>
      </c>
      <c r="E92" s="43"/>
      <c r="F92" s="229" t="s">
        <v>4480</v>
      </c>
      <c r="G92" s="43"/>
      <c r="H92" s="43"/>
      <c r="I92" s="230"/>
      <c r="J92" s="43"/>
      <c r="K92" s="43"/>
      <c r="L92" s="47"/>
      <c r="M92" s="231"/>
      <c r="N92" s="232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195</v>
      </c>
      <c r="AU92" s="20" t="s">
        <v>82</v>
      </c>
    </row>
    <row r="93" s="2" customFormat="1">
      <c r="A93" s="41"/>
      <c r="B93" s="42"/>
      <c r="C93" s="43"/>
      <c r="D93" s="233" t="s">
        <v>197</v>
      </c>
      <c r="E93" s="43"/>
      <c r="F93" s="234" t="s">
        <v>4481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197</v>
      </c>
      <c r="AU93" s="20" t="s">
        <v>82</v>
      </c>
    </row>
    <row r="94" s="2" customFormat="1" ht="16.5" customHeight="1">
      <c r="A94" s="41"/>
      <c r="B94" s="42"/>
      <c r="C94" s="215" t="s">
        <v>209</v>
      </c>
      <c r="D94" s="215" t="s">
        <v>188</v>
      </c>
      <c r="E94" s="216" t="s">
        <v>4482</v>
      </c>
      <c r="F94" s="217" t="s">
        <v>4483</v>
      </c>
      <c r="G94" s="218" t="s">
        <v>191</v>
      </c>
      <c r="H94" s="219">
        <v>470</v>
      </c>
      <c r="I94" s="220"/>
      <c r="J94" s="221">
        <f>ROUND(I94*H94,2)</f>
        <v>0</v>
      </c>
      <c r="K94" s="217" t="s">
        <v>192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82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4484</v>
      </c>
    </row>
    <row r="95" s="2" customFormat="1">
      <c r="A95" s="41"/>
      <c r="B95" s="42"/>
      <c r="C95" s="43"/>
      <c r="D95" s="228" t="s">
        <v>195</v>
      </c>
      <c r="E95" s="43"/>
      <c r="F95" s="229" t="s">
        <v>4485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82</v>
      </c>
    </row>
    <row r="96" s="2" customFormat="1">
      <c r="A96" s="41"/>
      <c r="B96" s="42"/>
      <c r="C96" s="43"/>
      <c r="D96" s="233" t="s">
        <v>197</v>
      </c>
      <c r="E96" s="43"/>
      <c r="F96" s="234" t="s">
        <v>4486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197</v>
      </c>
      <c r="AU96" s="20" t="s">
        <v>82</v>
      </c>
    </row>
    <row r="97" s="13" customFormat="1">
      <c r="A97" s="13"/>
      <c r="B97" s="235"/>
      <c r="C97" s="236"/>
      <c r="D97" s="228" t="s">
        <v>199</v>
      </c>
      <c r="E97" s="237" t="s">
        <v>19</v>
      </c>
      <c r="F97" s="238" t="s">
        <v>4487</v>
      </c>
      <c r="G97" s="236"/>
      <c r="H97" s="237" t="s">
        <v>19</v>
      </c>
      <c r="I97" s="239"/>
      <c r="J97" s="236"/>
      <c r="K97" s="236"/>
      <c r="L97" s="240"/>
      <c r="M97" s="241"/>
      <c r="N97" s="242"/>
      <c r="O97" s="242"/>
      <c r="P97" s="242"/>
      <c r="Q97" s="242"/>
      <c r="R97" s="242"/>
      <c r="S97" s="242"/>
      <c r="T97" s="24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44" t="s">
        <v>199</v>
      </c>
      <c r="AU97" s="244" t="s">
        <v>82</v>
      </c>
      <c r="AV97" s="13" t="s">
        <v>80</v>
      </c>
      <c r="AW97" s="13" t="s">
        <v>34</v>
      </c>
      <c r="AX97" s="13" t="s">
        <v>73</v>
      </c>
      <c r="AY97" s="244" t="s">
        <v>185</v>
      </c>
    </row>
    <row r="98" s="14" customFormat="1">
      <c r="A98" s="14"/>
      <c r="B98" s="245"/>
      <c r="C98" s="246"/>
      <c r="D98" s="228" t="s">
        <v>199</v>
      </c>
      <c r="E98" s="247" t="s">
        <v>19</v>
      </c>
      <c r="F98" s="248" t="s">
        <v>4488</v>
      </c>
      <c r="G98" s="246"/>
      <c r="H98" s="249">
        <v>450</v>
      </c>
      <c r="I98" s="250"/>
      <c r="J98" s="246"/>
      <c r="K98" s="246"/>
      <c r="L98" s="251"/>
      <c r="M98" s="252"/>
      <c r="N98" s="253"/>
      <c r="O98" s="253"/>
      <c r="P98" s="253"/>
      <c r="Q98" s="253"/>
      <c r="R98" s="253"/>
      <c r="S98" s="253"/>
      <c r="T98" s="25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255" t="s">
        <v>199</v>
      </c>
      <c r="AU98" s="255" t="s">
        <v>82</v>
      </c>
      <c r="AV98" s="14" t="s">
        <v>82</v>
      </c>
      <c r="AW98" s="14" t="s">
        <v>34</v>
      </c>
      <c r="AX98" s="14" t="s">
        <v>73</v>
      </c>
      <c r="AY98" s="255" t="s">
        <v>185</v>
      </c>
    </row>
    <row r="99" s="13" customFormat="1">
      <c r="A99" s="13"/>
      <c r="B99" s="235"/>
      <c r="C99" s="236"/>
      <c r="D99" s="228" t="s">
        <v>199</v>
      </c>
      <c r="E99" s="237" t="s">
        <v>19</v>
      </c>
      <c r="F99" s="238" t="s">
        <v>4376</v>
      </c>
      <c r="G99" s="236"/>
      <c r="H99" s="237" t="s">
        <v>19</v>
      </c>
      <c r="I99" s="239"/>
      <c r="J99" s="236"/>
      <c r="K99" s="236"/>
      <c r="L99" s="240"/>
      <c r="M99" s="241"/>
      <c r="N99" s="242"/>
      <c r="O99" s="242"/>
      <c r="P99" s="242"/>
      <c r="Q99" s="242"/>
      <c r="R99" s="242"/>
      <c r="S99" s="242"/>
      <c r="T99" s="24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44" t="s">
        <v>199</v>
      </c>
      <c r="AU99" s="244" t="s">
        <v>82</v>
      </c>
      <c r="AV99" s="13" t="s">
        <v>80</v>
      </c>
      <c r="AW99" s="13" t="s">
        <v>34</v>
      </c>
      <c r="AX99" s="13" t="s">
        <v>73</v>
      </c>
      <c r="AY99" s="244" t="s">
        <v>185</v>
      </c>
    </row>
    <row r="100" s="14" customFormat="1">
      <c r="A100" s="14"/>
      <c r="B100" s="245"/>
      <c r="C100" s="246"/>
      <c r="D100" s="228" t="s">
        <v>199</v>
      </c>
      <c r="E100" s="247" t="s">
        <v>19</v>
      </c>
      <c r="F100" s="248" t="s">
        <v>328</v>
      </c>
      <c r="G100" s="246"/>
      <c r="H100" s="249">
        <v>20</v>
      </c>
      <c r="I100" s="250"/>
      <c r="J100" s="246"/>
      <c r="K100" s="246"/>
      <c r="L100" s="251"/>
      <c r="M100" s="252"/>
      <c r="N100" s="253"/>
      <c r="O100" s="253"/>
      <c r="P100" s="253"/>
      <c r="Q100" s="253"/>
      <c r="R100" s="253"/>
      <c r="S100" s="253"/>
      <c r="T100" s="25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5" t="s">
        <v>199</v>
      </c>
      <c r="AU100" s="255" t="s">
        <v>82</v>
      </c>
      <c r="AV100" s="14" t="s">
        <v>82</v>
      </c>
      <c r="AW100" s="14" t="s">
        <v>34</v>
      </c>
      <c r="AX100" s="14" t="s">
        <v>73</v>
      </c>
      <c r="AY100" s="255" t="s">
        <v>185</v>
      </c>
    </row>
    <row r="101" s="15" customFormat="1">
      <c r="A101" s="15"/>
      <c r="B101" s="256"/>
      <c r="C101" s="257"/>
      <c r="D101" s="228" t="s">
        <v>199</v>
      </c>
      <c r="E101" s="258" t="s">
        <v>19</v>
      </c>
      <c r="F101" s="259" t="s">
        <v>202</v>
      </c>
      <c r="G101" s="257"/>
      <c r="H101" s="260">
        <v>470</v>
      </c>
      <c r="I101" s="261"/>
      <c r="J101" s="257"/>
      <c r="K101" s="257"/>
      <c r="L101" s="262"/>
      <c r="M101" s="263"/>
      <c r="N101" s="264"/>
      <c r="O101" s="264"/>
      <c r="P101" s="264"/>
      <c r="Q101" s="264"/>
      <c r="R101" s="264"/>
      <c r="S101" s="264"/>
      <c r="T101" s="26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T101" s="266" t="s">
        <v>199</v>
      </c>
      <c r="AU101" s="266" t="s">
        <v>82</v>
      </c>
      <c r="AV101" s="15" t="s">
        <v>193</v>
      </c>
      <c r="AW101" s="15" t="s">
        <v>34</v>
      </c>
      <c r="AX101" s="15" t="s">
        <v>80</v>
      </c>
      <c r="AY101" s="266" t="s">
        <v>185</v>
      </c>
    </row>
    <row r="102" s="2" customFormat="1" ht="21.75" customHeight="1">
      <c r="A102" s="41"/>
      <c r="B102" s="42"/>
      <c r="C102" s="215" t="s">
        <v>258</v>
      </c>
      <c r="D102" s="215" t="s">
        <v>188</v>
      </c>
      <c r="E102" s="216" t="s">
        <v>1584</v>
      </c>
      <c r="F102" s="217" t="s">
        <v>1585</v>
      </c>
      <c r="G102" s="218" t="s">
        <v>212</v>
      </c>
      <c r="H102" s="219">
        <v>94</v>
      </c>
      <c r="I102" s="220"/>
      <c r="J102" s="221">
        <f>ROUND(I102*H102,2)</f>
        <v>0</v>
      </c>
      <c r="K102" s="217" t="s">
        <v>192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82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4489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1587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82</v>
      </c>
    </row>
    <row r="104" s="2" customFormat="1">
      <c r="A104" s="41"/>
      <c r="B104" s="42"/>
      <c r="C104" s="43"/>
      <c r="D104" s="233" t="s">
        <v>197</v>
      </c>
      <c r="E104" s="43"/>
      <c r="F104" s="234" t="s">
        <v>1588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197</v>
      </c>
      <c r="AU104" s="20" t="s">
        <v>82</v>
      </c>
    </row>
    <row r="105" s="13" customFormat="1">
      <c r="A105" s="13"/>
      <c r="B105" s="235"/>
      <c r="C105" s="236"/>
      <c r="D105" s="228" t="s">
        <v>199</v>
      </c>
      <c r="E105" s="237" t="s">
        <v>19</v>
      </c>
      <c r="F105" s="238" t="s">
        <v>4490</v>
      </c>
      <c r="G105" s="236"/>
      <c r="H105" s="237" t="s">
        <v>19</v>
      </c>
      <c r="I105" s="239"/>
      <c r="J105" s="236"/>
      <c r="K105" s="236"/>
      <c r="L105" s="240"/>
      <c r="M105" s="241"/>
      <c r="N105" s="242"/>
      <c r="O105" s="242"/>
      <c r="P105" s="242"/>
      <c r="Q105" s="242"/>
      <c r="R105" s="242"/>
      <c r="S105" s="242"/>
      <c r="T105" s="24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4" t="s">
        <v>199</v>
      </c>
      <c r="AU105" s="244" t="s">
        <v>82</v>
      </c>
      <c r="AV105" s="13" t="s">
        <v>80</v>
      </c>
      <c r="AW105" s="13" t="s">
        <v>34</v>
      </c>
      <c r="AX105" s="13" t="s">
        <v>73</v>
      </c>
      <c r="AY105" s="244" t="s">
        <v>185</v>
      </c>
    </row>
    <row r="106" s="14" customFormat="1">
      <c r="A106" s="14"/>
      <c r="B106" s="245"/>
      <c r="C106" s="246"/>
      <c r="D106" s="228" t="s">
        <v>199</v>
      </c>
      <c r="E106" s="247" t="s">
        <v>19</v>
      </c>
      <c r="F106" s="248" t="s">
        <v>4491</v>
      </c>
      <c r="G106" s="246"/>
      <c r="H106" s="249">
        <v>94</v>
      </c>
      <c r="I106" s="250"/>
      <c r="J106" s="246"/>
      <c r="K106" s="246"/>
      <c r="L106" s="251"/>
      <c r="M106" s="252"/>
      <c r="N106" s="253"/>
      <c r="O106" s="253"/>
      <c r="P106" s="253"/>
      <c r="Q106" s="253"/>
      <c r="R106" s="253"/>
      <c r="S106" s="253"/>
      <c r="T106" s="25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5" t="s">
        <v>199</v>
      </c>
      <c r="AU106" s="255" t="s">
        <v>82</v>
      </c>
      <c r="AV106" s="14" t="s">
        <v>82</v>
      </c>
      <c r="AW106" s="14" t="s">
        <v>34</v>
      </c>
      <c r="AX106" s="14" t="s">
        <v>73</v>
      </c>
      <c r="AY106" s="255" t="s">
        <v>185</v>
      </c>
    </row>
    <row r="107" s="15" customFormat="1">
      <c r="A107" s="15"/>
      <c r="B107" s="256"/>
      <c r="C107" s="257"/>
      <c r="D107" s="228" t="s">
        <v>199</v>
      </c>
      <c r="E107" s="258" t="s">
        <v>19</v>
      </c>
      <c r="F107" s="259" t="s">
        <v>202</v>
      </c>
      <c r="G107" s="257"/>
      <c r="H107" s="260">
        <v>94</v>
      </c>
      <c r="I107" s="261"/>
      <c r="J107" s="257"/>
      <c r="K107" s="257"/>
      <c r="L107" s="262"/>
      <c r="M107" s="263"/>
      <c r="N107" s="264"/>
      <c r="O107" s="264"/>
      <c r="P107" s="264"/>
      <c r="Q107" s="264"/>
      <c r="R107" s="264"/>
      <c r="S107" s="264"/>
      <c r="T107" s="26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T107" s="266" t="s">
        <v>199</v>
      </c>
      <c r="AU107" s="266" t="s">
        <v>82</v>
      </c>
      <c r="AV107" s="15" t="s">
        <v>193</v>
      </c>
      <c r="AW107" s="15" t="s">
        <v>34</v>
      </c>
      <c r="AX107" s="15" t="s">
        <v>80</v>
      </c>
      <c r="AY107" s="266" t="s">
        <v>185</v>
      </c>
    </row>
    <row r="108" s="2" customFormat="1" ht="16.5" customHeight="1">
      <c r="A108" s="41"/>
      <c r="B108" s="42"/>
      <c r="C108" s="215" t="s">
        <v>267</v>
      </c>
      <c r="D108" s="215" t="s">
        <v>188</v>
      </c>
      <c r="E108" s="216" t="s">
        <v>4492</v>
      </c>
      <c r="F108" s="217" t="s">
        <v>4493</v>
      </c>
      <c r="G108" s="218" t="s">
        <v>212</v>
      </c>
      <c r="H108" s="219">
        <v>94</v>
      </c>
      <c r="I108" s="220"/>
      <c r="J108" s="221">
        <f>ROUND(I108*H108,2)</f>
        <v>0</v>
      </c>
      <c r="K108" s="217" t="s">
        <v>192</v>
      </c>
      <c r="L108" s="47"/>
      <c r="M108" s="222" t="s">
        <v>19</v>
      </c>
      <c r="N108" s="223" t="s">
        <v>44</v>
      </c>
      <c r="O108" s="87"/>
      <c r="P108" s="224">
        <f>O108*H108</f>
        <v>0</v>
      </c>
      <c r="Q108" s="224">
        <v>0</v>
      </c>
      <c r="R108" s="224">
        <f>Q108*H108</f>
        <v>0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193</v>
      </c>
      <c r="AT108" s="226" t="s">
        <v>188</v>
      </c>
      <c r="AU108" s="226" t="s">
        <v>82</v>
      </c>
      <c r="AY108" s="20" t="s">
        <v>185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80</v>
      </c>
      <c r="BK108" s="227">
        <f>ROUND(I108*H108,2)</f>
        <v>0</v>
      </c>
      <c r="BL108" s="20" t="s">
        <v>193</v>
      </c>
      <c r="BM108" s="226" t="s">
        <v>4494</v>
      </c>
    </row>
    <row r="109" s="2" customFormat="1">
      <c r="A109" s="41"/>
      <c r="B109" s="42"/>
      <c r="C109" s="43"/>
      <c r="D109" s="228" t="s">
        <v>195</v>
      </c>
      <c r="E109" s="43"/>
      <c r="F109" s="229" t="s">
        <v>4495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195</v>
      </c>
      <c r="AU109" s="20" t="s">
        <v>82</v>
      </c>
    </row>
    <row r="110" s="2" customFormat="1">
      <c r="A110" s="41"/>
      <c r="B110" s="42"/>
      <c r="C110" s="43"/>
      <c r="D110" s="233" t="s">
        <v>197</v>
      </c>
      <c r="E110" s="43"/>
      <c r="F110" s="234" t="s">
        <v>4496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197</v>
      </c>
      <c r="AU110" s="20" t="s">
        <v>82</v>
      </c>
    </row>
    <row r="111" s="2" customFormat="1" ht="24.15" customHeight="1">
      <c r="A111" s="41"/>
      <c r="B111" s="42"/>
      <c r="C111" s="215" t="s">
        <v>237</v>
      </c>
      <c r="D111" s="215" t="s">
        <v>188</v>
      </c>
      <c r="E111" s="216" t="s">
        <v>4497</v>
      </c>
      <c r="F111" s="217" t="s">
        <v>4498</v>
      </c>
      <c r="G111" s="218" t="s">
        <v>191</v>
      </c>
      <c r="H111" s="219">
        <v>450</v>
      </c>
      <c r="I111" s="220"/>
      <c r="J111" s="221">
        <f>ROUND(I111*H111,2)</f>
        <v>0</v>
      </c>
      <c r="K111" s="217" t="s">
        <v>192</v>
      </c>
      <c r="L111" s="47"/>
      <c r="M111" s="222" t="s">
        <v>19</v>
      </c>
      <c r="N111" s="223" t="s">
        <v>44</v>
      </c>
      <c r="O111" s="87"/>
      <c r="P111" s="224">
        <f>O111*H111</f>
        <v>0</v>
      </c>
      <c r="Q111" s="224">
        <v>0</v>
      </c>
      <c r="R111" s="224">
        <f>Q111*H111</f>
        <v>0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193</v>
      </c>
      <c r="AT111" s="226" t="s">
        <v>188</v>
      </c>
      <c r="AU111" s="226" t="s">
        <v>82</v>
      </c>
      <c r="AY111" s="20" t="s">
        <v>185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80</v>
      </c>
      <c r="BK111" s="227">
        <f>ROUND(I111*H111,2)</f>
        <v>0</v>
      </c>
      <c r="BL111" s="20" t="s">
        <v>193</v>
      </c>
      <c r="BM111" s="226" t="s">
        <v>4499</v>
      </c>
    </row>
    <row r="112" s="2" customFormat="1">
      <c r="A112" s="41"/>
      <c r="B112" s="42"/>
      <c r="C112" s="43"/>
      <c r="D112" s="228" t="s">
        <v>195</v>
      </c>
      <c r="E112" s="43"/>
      <c r="F112" s="229" t="s">
        <v>4500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195</v>
      </c>
      <c r="AU112" s="20" t="s">
        <v>82</v>
      </c>
    </row>
    <row r="113" s="2" customFormat="1">
      <c r="A113" s="41"/>
      <c r="B113" s="42"/>
      <c r="C113" s="43"/>
      <c r="D113" s="233" t="s">
        <v>197</v>
      </c>
      <c r="E113" s="43"/>
      <c r="F113" s="234" t="s">
        <v>4501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197</v>
      </c>
      <c r="AU113" s="20" t="s">
        <v>82</v>
      </c>
    </row>
    <row r="114" s="2" customFormat="1" ht="16.5" customHeight="1">
      <c r="A114" s="41"/>
      <c r="B114" s="42"/>
      <c r="C114" s="215" t="s">
        <v>223</v>
      </c>
      <c r="D114" s="215" t="s">
        <v>188</v>
      </c>
      <c r="E114" s="216" t="s">
        <v>4502</v>
      </c>
      <c r="F114" s="217" t="s">
        <v>4503</v>
      </c>
      <c r="G114" s="218" t="s">
        <v>191</v>
      </c>
      <c r="H114" s="219">
        <v>450</v>
      </c>
      <c r="I114" s="220"/>
      <c r="J114" s="221">
        <f>ROUND(I114*H114,2)</f>
        <v>0</v>
      </c>
      <c r="K114" s="217" t="s">
        <v>192</v>
      </c>
      <c r="L114" s="47"/>
      <c r="M114" s="222" t="s">
        <v>19</v>
      </c>
      <c r="N114" s="223" t="s">
        <v>44</v>
      </c>
      <c r="O114" s="87"/>
      <c r="P114" s="224">
        <f>O114*H114</f>
        <v>0</v>
      </c>
      <c r="Q114" s="224">
        <v>0</v>
      </c>
      <c r="R114" s="224">
        <f>Q114*H114</f>
        <v>0</v>
      </c>
      <c r="S114" s="224">
        <v>0</v>
      </c>
      <c r="T114" s="225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193</v>
      </c>
      <c r="AT114" s="226" t="s">
        <v>188</v>
      </c>
      <c r="AU114" s="226" t="s">
        <v>82</v>
      </c>
      <c r="AY114" s="20" t="s">
        <v>185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80</v>
      </c>
      <c r="BK114" s="227">
        <f>ROUND(I114*H114,2)</f>
        <v>0</v>
      </c>
      <c r="BL114" s="20" t="s">
        <v>193</v>
      </c>
      <c r="BM114" s="226" t="s">
        <v>4504</v>
      </c>
    </row>
    <row r="115" s="2" customFormat="1">
      <c r="A115" s="41"/>
      <c r="B115" s="42"/>
      <c r="C115" s="43"/>
      <c r="D115" s="228" t="s">
        <v>195</v>
      </c>
      <c r="E115" s="43"/>
      <c r="F115" s="229" t="s">
        <v>4505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195</v>
      </c>
      <c r="AU115" s="20" t="s">
        <v>82</v>
      </c>
    </row>
    <row r="116" s="2" customFormat="1">
      <c r="A116" s="41"/>
      <c r="B116" s="42"/>
      <c r="C116" s="43"/>
      <c r="D116" s="233" t="s">
        <v>197</v>
      </c>
      <c r="E116" s="43"/>
      <c r="F116" s="234" t="s">
        <v>4506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197</v>
      </c>
      <c r="AU116" s="20" t="s">
        <v>82</v>
      </c>
    </row>
    <row r="117" s="2" customFormat="1" ht="16.5" customHeight="1">
      <c r="A117" s="41"/>
      <c r="B117" s="42"/>
      <c r="C117" s="215" t="s">
        <v>246</v>
      </c>
      <c r="D117" s="215" t="s">
        <v>188</v>
      </c>
      <c r="E117" s="216" t="s">
        <v>4507</v>
      </c>
      <c r="F117" s="217" t="s">
        <v>4508</v>
      </c>
      <c r="G117" s="218" t="s">
        <v>191</v>
      </c>
      <c r="H117" s="219">
        <v>450</v>
      </c>
      <c r="I117" s="220"/>
      <c r="J117" s="221">
        <f>ROUND(I117*H117,2)</f>
        <v>0</v>
      </c>
      <c r="K117" s="217" t="s">
        <v>192</v>
      </c>
      <c r="L117" s="47"/>
      <c r="M117" s="222" t="s">
        <v>19</v>
      </c>
      <c r="N117" s="223" t="s">
        <v>44</v>
      </c>
      <c r="O117" s="87"/>
      <c r="P117" s="224">
        <f>O117*H117</f>
        <v>0</v>
      </c>
      <c r="Q117" s="224">
        <v>0</v>
      </c>
      <c r="R117" s="224">
        <f>Q117*H117</f>
        <v>0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193</v>
      </c>
      <c r="AT117" s="226" t="s">
        <v>188</v>
      </c>
      <c r="AU117" s="226" t="s">
        <v>82</v>
      </c>
      <c r="AY117" s="20" t="s">
        <v>185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80</v>
      </c>
      <c r="BK117" s="227">
        <f>ROUND(I117*H117,2)</f>
        <v>0</v>
      </c>
      <c r="BL117" s="20" t="s">
        <v>193</v>
      </c>
      <c r="BM117" s="226" t="s">
        <v>4509</v>
      </c>
    </row>
    <row r="118" s="2" customFormat="1">
      <c r="A118" s="41"/>
      <c r="B118" s="42"/>
      <c r="C118" s="43"/>
      <c r="D118" s="228" t="s">
        <v>195</v>
      </c>
      <c r="E118" s="43"/>
      <c r="F118" s="229" t="s">
        <v>4510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195</v>
      </c>
      <c r="AU118" s="20" t="s">
        <v>82</v>
      </c>
    </row>
    <row r="119" s="2" customFormat="1">
      <c r="A119" s="41"/>
      <c r="B119" s="42"/>
      <c r="C119" s="43"/>
      <c r="D119" s="233" t="s">
        <v>197</v>
      </c>
      <c r="E119" s="43"/>
      <c r="F119" s="234" t="s">
        <v>4511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197</v>
      </c>
      <c r="AU119" s="20" t="s">
        <v>82</v>
      </c>
    </row>
    <row r="120" s="2" customFormat="1" ht="16.5" customHeight="1">
      <c r="A120" s="41"/>
      <c r="B120" s="42"/>
      <c r="C120" s="271" t="s">
        <v>186</v>
      </c>
      <c r="D120" s="271" t="s">
        <v>491</v>
      </c>
      <c r="E120" s="272" t="s">
        <v>4512</v>
      </c>
      <c r="F120" s="273" t="s">
        <v>4513</v>
      </c>
      <c r="G120" s="274" t="s">
        <v>2794</v>
      </c>
      <c r="H120" s="275">
        <v>9</v>
      </c>
      <c r="I120" s="276"/>
      <c r="J120" s="277">
        <f>ROUND(I120*H120,2)</f>
        <v>0</v>
      </c>
      <c r="K120" s="273" t="s">
        <v>192</v>
      </c>
      <c r="L120" s="278"/>
      <c r="M120" s="279" t="s">
        <v>19</v>
      </c>
      <c r="N120" s="280" t="s">
        <v>44</v>
      </c>
      <c r="O120" s="87"/>
      <c r="P120" s="224">
        <f>O120*H120</f>
        <v>0</v>
      </c>
      <c r="Q120" s="224">
        <v>0.001</v>
      </c>
      <c r="R120" s="224">
        <f>Q120*H120</f>
        <v>0.0090000000000000011</v>
      </c>
      <c r="S120" s="224">
        <v>0</v>
      </c>
      <c r="T120" s="225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246</v>
      </c>
      <c r="AT120" s="226" t="s">
        <v>491</v>
      </c>
      <c r="AU120" s="226" t="s">
        <v>82</v>
      </c>
      <c r="AY120" s="20" t="s">
        <v>185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80</v>
      </c>
      <c r="BK120" s="227">
        <f>ROUND(I120*H120,2)</f>
        <v>0</v>
      </c>
      <c r="BL120" s="20" t="s">
        <v>193</v>
      </c>
      <c r="BM120" s="226" t="s">
        <v>4514</v>
      </c>
    </row>
    <row r="121" s="2" customFormat="1">
      <c r="A121" s="41"/>
      <c r="B121" s="42"/>
      <c r="C121" s="43"/>
      <c r="D121" s="228" t="s">
        <v>195</v>
      </c>
      <c r="E121" s="43"/>
      <c r="F121" s="229" t="s">
        <v>4513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195</v>
      </c>
      <c r="AU121" s="20" t="s">
        <v>82</v>
      </c>
    </row>
    <row r="122" s="14" customFormat="1">
      <c r="A122" s="14"/>
      <c r="B122" s="245"/>
      <c r="C122" s="246"/>
      <c r="D122" s="228" t="s">
        <v>199</v>
      </c>
      <c r="E122" s="246"/>
      <c r="F122" s="248" t="s">
        <v>4515</v>
      </c>
      <c r="G122" s="246"/>
      <c r="H122" s="249">
        <v>9</v>
      </c>
      <c r="I122" s="250"/>
      <c r="J122" s="246"/>
      <c r="K122" s="246"/>
      <c r="L122" s="251"/>
      <c r="M122" s="252"/>
      <c r="N122" s="253"/>
      <c r="O122" s="253"/>
      <c r="P122" s="253"/>
      <c r="Q122" s="253"/>
      <c r="R122" s="253"/>
      <c r="S122" s="253"/>
      <c r="T122" s="25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5" t="s">
        <v>199</v>
      </c>
      <c r="AU122" s="255" t="s">
        <v>82</v>
      </c>
      <c r="AV122" s="14" t="s">
        <v>82</v>
      </c>
      <c r="AW122" s="14" t="s">
        <v>4</v>
      </c>
      <c r="AX122" s="14" t="s">
        <v>80</v>
      </c>
      <c r="AY122" s="255" t="s">
        <v>185</v>
      </c>
    </row>
    <row r="123" s="2" customFormat="1" ht="21.75" customHeight="1">
      <c r="A123" s="41"/>
      <c r="B123" s="42"/>
      <c r="C123" s="215" t="s">
        <v>8</v>
      </c>
      <c r="D123" s="215" t="s">
        <v>188</v>
      </c>
      <c r="E123" s="216" t="s">
        <v>4516</v>
      </c>
      <c r="F123" s="217" t="s">
        <v>4517</v>
      </c>
      <c r="G123" s="218" t="s">
        <v>322</v>
      </c>
      <c r="H123" s="219">
        <v>16</v>
      </c>
      <c r="I123" s="220"/>
      <c r="J123" s="221">
        <f>ROUND(I123*H123,2)</f>
        <v>0</v>
      </c>
      <c r="K123" s="217" t="s">
        <v>192</v>
      </c>
      <c r="L123" s="47"/>
      <c r="M123" s="222" t="s">
        <v>19</v>
      </c>
      <c r="N123" s="223" t="s">
        <v>44</v>
      </c>
      <c r="O123" s="87"/>
      <c r="P123" s="224">
        <f>O123*H123</f>
        <v>0</v>
      </c>
      <c r="Q123" s="224">
        <v>0</v>
      </c>
      <c r="R123" s="224">
        <f>Q123*H123</f>
        <v>0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193</v>
      </c>
      <c r="AT123" s="226" t="s">
        <v>188</v>
      </c>
      <c r="AU123" s="226" t="s">
        <v>82</v>
      </c>
      <c r="AY123" s="20" t="s">
        <v>185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80</v>
      </c>
      <c r="BK123" s="227">
        <f>ROUND(I123*H123,2)</f>
        <v>0</v>
      </c>
      <c r="BL123" s="20" t="s">
        <v>193</v>
      </c>
      <c r="BM123" s="226" t="s">
        <v>4518</v>
      </c>
    </row>
    <row r="124" s="2" customFormat="1">
      <c r="A124" s="41"/>
      <c r="B124" s="42"/>
      <c r="C124" s="43"/>
      <c r="D124" s="228" t="s">
        <v>195</v>
      </c>
      <c r="E124" s="43"/>
      <c r="F124" s="229" t="s">
        <v>4519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195</v>
      </c>
      <c r="AU124" s="20" t="s">
        <v>82</v>
      </c>
    </row>
    <row r="125" s="2" customFormat="1">
      <c r="A125" s="41"/>
      <c r="B125" s="42"/>
      <c r="C125" s="43"/>
      <c r="D125" s="233" t="s">
        <v>197</v>
      </c>
      <c r="E125" s="43"/>
      <c r="F125" s="234" t="s">
        <v>4520</v>
      </c>
      <c r="G125" s="43"/>
      <c r="H125" s="43"/>
      <c r="I125" s="230"/>
      <c r="J125" s="43"/>
      <c r="K125" s="43"/>
      <c r="L125" s="47"/>
      <c r="M125" s="231"/>
      <c r="N125" s="232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197</v>
      </c>
      <c r="AU125" s="20" t="s">
        <v>82</v>
      </c>
    </row>
    <row r="126" s="2" customFormat="1" ht="16.5" customHeight="1">
      <c r="A126" s="41"/>
      <c r="B126" s="42"/>
      <c r="C126" s="215" t="s">
        <v>284</v>
      </c>
      <c r="D126" s="215" t="s">
        <v>188</v>
      </c>
      <c r="E126" s="216" t="s">
        <v>4521</v>
      </c>
      <c r="F126" s="217" t="s">
        <v>4522</v>
      </c>
      <c r="G126" s="218" t="s">
        <v>322</v>
      </c>
      <c r="H126" s="219">
        <v>16</v>
      </c>
      <c r="I126" s="220"/>
      <c r="J126" s="221">
        <f>ROUND(I126*H126,2)</f>
        <v>0</v>
      </c>
      <c r="K126" s="217" t="s">
        <v>192</v>
      </c>
      <c r="L126" s="47"/>
      <c r="M126" s="222" t="s">
        <v>19</v>
      </c>
      <c r="N126" s="223" t="s">
        <v>44</v>
      </c>
      <c r="O126" s="87"/>
      <c r="P126" s="224">
        <f>O126*H126</f>
        <v>0</v>
      </c>
      <c r="Q126" s="224">
        <v>0</v>
      </c>
      <c r="R126" s="224">
        <f>Q126*H126</f>
        <v>0</v>
      </c>
      <c r="S126" s="224">
        <v>0</v>
      </c>
      <c r="T126" s="225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6" t="s">
        <v>193</v>
      </c>
      <c r="AT126" s="226" t="s">
        <v>188</v>
      </c>
      <c r="AU126" s="226" t="s">
        <v>82</v>
      </c>
      <c r="AY126" s="20" t="s">
        <v>185</v>
      </c>
      <c r="BE126" s="227">
        <f>IF(N126="základní",J126,0)</f>
        <v>0</v>
      </c>
      <c r="BF126" s="227">
        <f>IF(N126="snížená",J126,0)</f>
        <v>0</v>
      </c>
      <c r="BG126" s="227">
        <f>IF(N126="zákl. přenesená",J126,0)</f>
        <v>0</v>
      </c>
      <c r="BH126" s="227">
        <f>IF(N126="sníž. přenesená",J126,0)</f>
        <v>0</v>
      </c>
      <c r="BI126" s="227">
        <f>IF(N126="nulová",J126,0)</f>
        <v>0</v>
      </c>
      <c r="BJ126" s="20" t="s">
        <v>80</v>
      </c>
      <c r="BK126" s="227">
        <f>ROUND(I126*H126,2)</f>
        <v>0</v>
      </c>
      <c r="BL126" s="20" t="s">
        <v>193</v>
      </c>
      <c r="BM126" s="226" t="s">
        <v>4523</v>
      </c>
    </row>
    <row r="127" s="2" customFormat="1">
      <c r="A127" s="41"/>
      <c r="B127" s="42"/>
      <c r="C127" s="43"/>
      <c r="D127" s="228" t="s">
        <v>195</v>
      </c>
      <c r="E127" s="43"/>
      <c r="F127" s="229" t="s">
        <v>4524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195</v>
      </c>
      <c r="AU127" s="20" t="s">
        <v>82</v>
      </c>
    </row>
    <row r="128" s="2" customFormat="1">
      <c r="A128" s="41"/>
      <c r="B128" s="42"/>
      <c r="C128" s="43"/>
      <c r="D128" s="233" t="s">
        <v>197</v>
      </c>
      <c r="E128" s="43"/>
      <c r="F128" s="234" t="s">
        <v>4525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197</v>
      </c>
      <c r="AU128" s="20" t="s">
        <v>82</v>
      </c>
    </row>
    <row r="129" s="2" customFormat="1" ht="16.5" customHeight="1">
      <c r="A129" s="41"/>
      <c r="B129" s="42"/>
      <c r="C129" s="271" t="s">
        <v>290</v>
      </c>
      <c r="D129" s="271" t="s">
        <v>491</v>
      </c>
      <c r="E129" s="272" t="s">
        <v>4526</v>
      </c>
      <c r="F129" s="273" t="s">
        <v>4527</v>
      </c>
      <c r="G129" s="274" t="s">
        <v>322</v>
      </c>
      <c r="H129" s="275">
        <v>16</v>
      </c>
      <c r="I129" s="276"/>
      <c r="J129" s="277">
        <f>ROUND(I129*H129,2)</f>
        <v>0</v>
      </c>
      <c r="K129" s="273" t="s">
        <v>192</v>
      </c>
      <c r="L129" s="278"/>
      <c r="M129" s="279" t="s">
        <v>19</v>
      </c>
      <c r="N129" s="280" t="s">
        <v>44</v>
      </c>
      <c r="O129" s="87"/>
      <c r="P129" s="224">
        <f>O129*H129</f>
        <v>0</v>
      </c>
      <c r="Q129" s="224">
        <v>0.017999999999999999</v>
      </c>
      <c r="R129" s="224">
        <f>Q129*H129</f>
        <v>0.28799999999999998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246</v>
      </c>
      <c r="AT129" s="226" t="s">
        <v>491</v>
      </c>
      <c r="AU129" s="226" t="s">
        <v>82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4528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4527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82</v>
      </c>
    </row>
    <row r="131" s="2" customFormat="1" ht="16.5" customHeight="1">
      <c r="A131" s="41"/>
      <c r="B131" s="42"/>
      <c r="C131" s="215" t="s">
        <v>280</v>
      </c>
      <c r="D131" s="215" t="s">
        <v>188</v>
      </c>
      <c r="E131" s="216" t="s">
        <v>4529</v>
      </c>
      <c r="F131" s="217" t="s">
        <v>4530</v>
      </c>
      <c r="G131" s="218" t="s">
        <v>279</v>
      </c>
      <c r="H131" s="219">
        <v>1</v>
      </c>
      <c r="I131" s="220"/>
      <c r="J131" s="221">
        <f>ROUND(I131*H131,2)</f>
        <v>0</v>
      </c>
      <c r="K131" s="217" t="s">
        <v>19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193</v>
      </c>
      <c r="AT131" s="226" t="s">
        <v>188</v>
      </c>
      <c r="AU131" s="226" t="s">
        <v>82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193</v>
      </c>
      <c r="BM131" s="226" t="s">
        <v>4531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4530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82</v>
      </c>
    </row>
    <row r="133" s="12" customFormat="1" ht="22.8" customHeight="1">
      <c r="A133" s="12"/>
      <c r="B133" s="199"/>
      <c r="C133" s="200"/>
      <c r="D133" s="201" t="s">
        <v>72</v>
      </c>
      <c r="E133" s="213" t="s">
        <v>634</v>
      </c>
      <c r="F133" s="213" t="s">
        <v>635</v>
      </c>
      <c r="G133" s="200"/>
      <c r="H133" s="200"/>
      <c r="I133" s="203"/>
      <c r="J133" s="214">
        <f>BK133</f>
        <v>0</v>
      </c>
      <c r="K133" s="200"/>
      <c r="L133" s="205"/>
      <c r="M133" s="206"/>
      <c r="N133" s="207"/>
      <c r="O133" s="207"/>
      <c r="P133" s="208">
        <f>SUM(P134:P136)</f>
        <v>0</v>
      </c>
      <c r="Q133" s="207"/>
      <c r="R133" s="208">
        <f>SUM(R134:R136)</f>
        <v>0</v>
      </c>
      <c r="S133" s="207"/>
      <c r="T133" s="209">
        <f>SUM(T134:T136)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10" t="s">
        <v>80</v>
      </c>
      <c r="AT133" s="211" t="s">
        <v>72</v>
      </c>
      <c r="AU133" s="211" t="s">
        <v>80</v>
      </c>
      <c r="AY133" s="210" t="s">
        <v>185</v>
      </c>
      <c r="BK133" s="212">
        <f>SUM(BK134:BK136)</f>
        <v>0</v>
      </c>
    </row>
    <row r="134" s="2" customFormat="1" ht="16.5" customHeight="1">
      <c r="A134" s="41"/>
      <c r="B134" s="42"/>
      <c r="C134" s="215" t="s">
        <v>296</v>
      </c>
      <c r="D134" s="215" t="s">
        <v>188</v>
      </c>
      <c r="E134" s="216" t="s">
        <v>4532</v>
      </c>
      <c r="F134" s="217" t="s">
        <v>4533</v>
      </c>
      <c r="G134" s="218" t="s">
        <v>249</v>
      </c>
      <c r="H134" s="219">
        <v>0.29699999999999999</v>
      </c>
      <c r="I134" s="220"/>
      <c r="J134" s="221">
        <f>ROUND(I134*H134,2)</f>
        <v>0</v>
      </c>
      <c r="K134" s="217" t="s">
        <v>192</v>
      </c>
      <c r="L134" s="47"/>
      <c r="M134" s="222" t="s">
        <v>19</v>
      </c>
      <c r="N134" s="223" t="s">
        <v>44</v>
      </c>
      <c r="O134" s="87"/>
      <c r="P134" s="224">
        <f>O134*H134</f>
        <v>0</v>
      </c>
      <c r="Q134" s="224">
        <v>0</v>
      </c>
      <c r="R134" s="224">
        <f>Q134*H134</f>
        <v>0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193</v>
      </c>
      <c r="AT134" s="226" t="s">
        <v>188</v>
      </c>
      <c r="AU134" s="226" t="s">
        <v>82</v>
      </c>
      <c r="AY134" s="20" t="s">
        <v>185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80</v>
      </c>
      <c r="BK134" s="227">
        <f>ROUND(I134*H134,2)</f>
        <v>0</v>
      </c>
      <c r="BL134" s="20" t="s">
        <v>193</v>
      </c>
      <c r="BM134" s="226" t="s">
        <v>4534</v>
      </c>
    </row>
    <row r="135" s="2" customFormat="1">
      <c r="A135" s="41"/>
      <c r="B135" s="42"/>
      <c r="C135" s="43"/>
      <c r="D135" s="228" t="s">
        <v>195</v>
      </c>
      <c r="E135" s="43"/>
      <c r="F135" s="229" t="s">
        <v>4535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195</v>
      </c>
      <c r="AU135" s="20" t="s">
        <v>82</v>
      </c>
    </row>
    <row r="136" s="2" customFormat="1">
      <c r="A136" s="41"/>
      <c r="B136" s="42"/>
      <c r="C136" s="43"/>
      <c r="D136" s="233" t="s">
        <v>197</v>
      </c>
      <c r="E136" s="43"/>
      <c r="F136" s="234" t="s">
        <v>4536</v>
      </c>
      <c r="G136" s="43"/>
      <c r="H136" s="43"/>
      <c r="I136" s="230"/>
      <c r="J136" s="43"/>
      <c r="K136" s="43"/>
      <c r="L136" s="47"/>
      <c r="M136" s="282"/>
      <c r="N136" s="283"/>
      <c r="O136" s="284"/>
      <c r="P136" s="284"/>
      <c r="Q136" s="284"/>
      <c r="R136" s="284"/>
      <c r="S136" s="284"/>
      <c r="T136" s="285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197</v>
      </c>
      <c r="AU136" s="20" t="s">
        <v>82</v>
      </c>
    </row>
    <row r="137" s="2" customFormat="1" ht="6.96" customHeight="1">
      <c r="A137" s="41"/>
      <c r="B137" s="62"/>
      <c r="C137" s="63"/>
      <c r="D137" s="63"/>
      <c r="E137" s="63"/>
      <c r="F137" s="63"/>
      <c r="G137" s="63"/>
      <c r="H137" s="63"/>
      <c r="I137" s="63"/>
      <c r="J137" s="63"/>
      <c r="K137" s="63"/>
      <c r="L137" s="47"/>
      <c r="M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</row>
  </sheetData>
  <sheetProtection sheet="1" autoFilter="0" formatColumns="0" formatRows="0" objects="1" scenarios="1" spinCount="100000" saltValue="qVCdix9nqS59HbYubk31TY2CBmV78ZAFz4TMEdAPdxexqBC7X7/30DxE8SmSgLGpAYrNCLKvdrC27LvRhmbZTg==" hashValue="tXh2w7xfxWeQP8OW8gcmc9v1+yyuz5yXPEM5J5CAAk7W+rmt7IvJjK1gyZMpJVsFmqtch0DrnWhZW+qC7zZA0g==" algorithmName="SHA-512" password="CC35"/>
  <autoFilter ref="C81:K136"/>
  <mergeCells count="9">
    <mergeCell ref="E7:H7"/>
    <mergeCell ref="E9:H9"/>
    <mergeCell ref="E18:H18"/>
    <mergeCell ref="E27:H27"/>
    <mergeCell ref="E48:H48"/>
    <mergeCell ref="E50:H50"/>
    <mergeCell ref="E72:H72"/>
    <mergeCell ref="E74:H74"/>
    <mergeCell ref="L2:V2"/>
  </mergeCells>
  <hyperlinks>
    <hyperlink ref="F87" r:id="rId1" display="https://podminky.urs.cz/item/CS_URS_2025_02/111301111"/>
    <hyperlink ref="F90" r:id="rId2" display="https://podminky.urs.cz/item/CS_URS_2025_02/112101122"/>
    <hyperlink ref="F93" r:id="rId3" display="https://podminky.urs.cz/item/CS_URS_2025_02/112251102"/>
    <hyperlink ref="F96" r:id="rId4" display="https://podminky.urs.cz/item/CS_URS_2025_02/121112003"/>
    <hyperlink ref="F104" r:id="rId5" display="https://podminky.urs.cz/item/CS_URS_2025_02/162351103"/>
    <hyperlink ref="F110" r:id="rId6" display="https://podminky.urs.cz/item/CS_URS_2025_02/167111101"/>
    <hyperlink ref="F113" r:id="rId7" display="https://podminky.urs.cz/item/CS_URS_2025_02/181111111"/>
    <hyperlink ref="F116" r:id="rId8" display="https://podminky.urs.cz/item/CS_URS_2025_02/181311103"/>
    <hyperlink ref="F119" r:id="rId9" display="https://podminky.urs.cz/item/CS_URS_2025_02/181411131"/>
    <hyperlink ref="F125" r:id="rId10" display="https://podminky.urs.cz/item/CS_URS_2025_02/183101113"/>
    <hyperlink ref="F128" r:id="rId11" display="https://podminky.urs.cz/item/CS_URS_2025_02/184201111"/>
    <hyperlink ref="F136" r:id="rId12" display="https://podminky.urs.cz/item/CS_URS_2025_02/99823131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3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87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152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ROUND(J98,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ROUND((SUM(BE98:BE326)),  2)</f>
        <v>0</v>
      </c>
      <c r="G35" s="41"/>
      <c r="H35" s="41"/>
      <c r="I35" s="160">
        <v>0.20999999999999999</v>
      </c>
      <c r="J35" s="159">
        <f>ROUND(((SUM(BE98:BE326))*I35),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ROUND((SUM(BF98:BF326)),  2)</f>
        <v>0</v>
      </c>
      <c r="G36" s="41"/>
      <c r="H36" s="41"/>
      <c r="I36" s="160">
        <v>0.12</v>
      </c>
      <c r="J36" s="159">
        <f>ROUND(((SUM(BF98:BF326))*I36),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ROUND((SUM(BG98:BG326)),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ROUND((SUM(BH98:BH326)),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ROUND((SUM(BI98:BI326)),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150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01 - Bourací práce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J98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157</v>
      </c>
      <c r="E64" s="180"/>
      <c r="F64" s="180"/>
      <c r="G64" s="180"/>
      <c r="H64" s="180"/>
      <c r="I64" s="180"/>
      <c r="J64" s="181">
        <f>J99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158</v>
      </c>
      <c r="E65" s="185"/>
      <c r="F65" s="185"/>
      <c r="G65" s="185"/>
      <c r="H65" s="185"/>
      <c r="I65" s="185"/>
      <c r="J65" s="186">
        <f>J100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159</v>
      </c>
      <c r="E66" s="185"/>
      <c r="F66" s="185"/>
      <c r="G66" s="185"/>
      <c r="H66" s="185"/>
      <c r="I66" s="185"/>
      <c r="J66" s="186">
        <f>J142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77"/>
      <c r="C67" s="178"/>
      <c r="D67" s="179" t="s">
        <v>160</v>
      </c>
      <c r="E67" s="180"/>
      <c r="F67" s="180"/>
      <c r="G67" s="180"/>
      <c r="H67" s="180"/>
      <c r="I67" s="180"/>
      <c r="J67" s="181">
        <f>J157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83"/>
      <c r="C68" s="128"/>
      <c r="D68" s="184" t="s">
        <v>161</v>
      </c>
      <c r="E68" s="185"/>
      <c r="F68" s="185"/>
      <c r="G68" s="185"/>
      <c r="H68" s="185"/>
      <c r="I68" s="185"/>
      <c r="J68" s="186">
        <f>J158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162</v>
      </c>
      <c r="E69" s="185"/>
      <c r="F69" s="185"/>
      <c r="G69" s="185"/>
      <c r="H69" s="185"/>
      <c r="I69" s="185"/>
      <c r="J69" s="186">
        <f>J207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3"/>
      <c r="C70" s="128"/>
      <c r="D70" s="184" t="s">
        <v>163</v>
      </c>
      <c r="E70" s="185"/>
      <c r="F70" s="185"/>
      <c r="G70" s="185"/>
      <c r="H70" s="185"/>
      <c r="I70" s="185"/>
      <c r="J70" s="186">
        <f>J214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164</v>
      </c>
      <c r="E71" s="185"/>
      <c r="F71" s="185"/>
      <c r="G71" s="185"/>
      <c r="H71" s="185"/>
      <c r="I71" s="185"/>
      <c r="J71" s="186">
        <f>J260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165</v>
      </c>
      <c r="E72" s="185"/>
      <c r="F72" s="185"/>
      <c r="G72" s="185"/>
      <c r="H72" s="185"/>
      <c r="I72" s="185"/>
      <c r="J72" s="186">
        <f>J273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166</v>
      </c>
      <c r="E73" s="185"/>
      <c r="F73" s="185"/>
      <c r="G73" s="185"/>
      <c r="H73" s="185"/>
      <c r="I73" s="185"/>
      <c r="J73" s="186">
        <f>J298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3"/>
      <c r="C74" s="128"/>
      <c r="D74" s="184" t="s">
        <v>167</v>
      </c>
      <c r="E74" s="185"/>
      <c r="F74" s="185"/>
      <c r="G74" s="185"/>
      <c r="H74" s="185"/>
      <c r="I74" s="185"/>
      <c r="J74" s="186">
        <f>J305</f>
        <v>0</v>
      </c>
      <c r="K74" s="128"/>
      <c r="L74" s="187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3"/>
      <c r="C75" s="128"/>
      <c r="D75" s="184" t="s">
        <v>168</v>
      </c>
      <c r="E75" s="185"/>
      <c r="F75" s="185"/>
      <c r="G75" s="185"/>
      <c r="H75" s="185"/>
      <c r="I75" s="185"/>
      <c r="J75" s="186">
        <f>J312</f>
        <v>0</v>
      </c>
      <c r="K75" s="128"/>
      <c r="L75" s="187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3"/>
      <c r="C76" s="128"/>
      <c r="D76" s="184" t="s">
        <v>169</v>
      </c>
      <c r="E76" s="185"/>
      <c r="F76" s="185"/>
      <c r="G76" s="185"/>
      <c r="H76" s="185"/>
      <c r="I76" s="185"/>
      <c r="J76" s="186">
        <f>J319</f>
        <v>0</v>
      </c>
      <c r="K76" s="128"/>
      <c r="L76" s="187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2" customFormat="1" ht="21.84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62"/>
      <c r="C78" s="63"/>
      <c r="D78" s="63"/>
      <c r="E78" s="63"/>
      <c r="F78" s="63"/>
      <c r="G78" s="63"/>
      <c r="H78" s="63"/>
      <c r="I78" s="63"/>
      <c r="J78" s="63"/>
      <c r="K78" s="6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82" s="2" customFormat="1" ht="6.96" customHeight="1">
      <c r="A82" s="41"/>
      <c r="B82" s="64"/>
      <c r="C82" s="65"/>
      <c r="D82" s="65"/>
      <c r="E82" s="65"/>
      <c r="F82" s="65"/>
      <c r="G82" s="65"/>
      <c r="H82" s="65"/>
      <c r="I82" s="65"/>
      <c r="J82" s="65"/>
      <c r="K82" s="65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24.96" customHeight="1">
      <c r="A83" s="41"/>
      <c r="B83" s="42"/>
      <c r="C83" s="26" t="s">
        <v>170</v>
      </c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2" customHeight="1">
      <c r="A85" s="41"/>
      <c r="B85" s="42"/>
      <c r="C85" s="35" t="s">
        <v>16</v>
      </c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6.5" customHeight="1">
      <c r="A86" s="41"/>
      <c r="B86" s="42"/>
      <c r="C86" s="43"/>
      <c r="D86" s="43"/>
      <c r="E86" s="172" t="str">
        <f>E7</f>
        <v>PŘÍSTAVBA A STAVEBNÍ ÚPRAVY ŠATEN SK VĚTROVY</v>
      </c>
      <c r="F86" s="35"/>
      <c r="G86" s="35"/>
      <c r="H86" s="35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1" customFormat="1" ht="12" customHeight="1">
      <c r="B87" s="24"/>
      <c r="C87" s="35" t="s">
        <v>149</v>
      </c>
      <c r="D87" s="25"/>
      <c r="E87" s="25"/>
      <c r="F87" s="25"/>
      <c r="G87" s="25"/>
      <c r="H87" s="25"/>
      <c r="I87" s="25"/>
      <c r="J87" s="25"/>
      <c r="K87" s="25"/>
      <c r="L87" s="23"/>
    </row>
    <row r="88" s="2" customFormat="1" ht="16.5" customHeight="1">
      <c r="A88" s="41"/>
      <c r="B88" s="42"/>
      <c r="C88" s="43"/>
      <c r="D88" s="43"/>
      <c r="E88" s="172" t="s">
        <v>150</v>
      </c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2" customHeight="1">
      <c r="A89" s="41"/>
      <c r="B89" s="42"/>
      <c r="C89" s="35" t="s">
        <v>151</v>
      </c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6.5" customHeight="1">
      <c r="A90" s="41"/>
      <c r="B90" s="42"/>
      <c r="C90" s="43"/>
      <c r="D90" s="43"/>
      <c r="E90" s="72" t="str">
        <f>E11</f>
        <v>01 - Bourací práce</v>
      </c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2" customHeight="1">
      <c r="A92" s="41"/>
      <c r="B92" s="42"/>
      <c r="C92" s="35" t="s">
        <v>21</v>
      </c>
      <c r="D92" s="43"/>
      <c r="E92" s="43"/>
      <c r="F92" s="30" t="str">
        <f>F14</f>
        <v xml:space="preserve"> </v>
      </c>
      <c r="G92" s="43"/>
      <c r="H92" s="43"/>
      <c r="I92" s="35" t="s">
        <v>23</v>
      </c>
      <c r="J92" s="75" t="str">
        <f>IF(J14="","",J14)</f>
        <v>23. 10. 2025</v>
      </c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6.96" customHeight="1">
      <c r="A93" s="4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25</v>
      </c>
      <c r="D94" s="43"/>
      <c r="E94" s="43"/>
      <c r="F94" s="30" t="str">
        <f>E17</f>
        <v xml:space="preserve"> </v>
      </c>
      <c r="G94" s="43"/>
      <c r="H94" s="43"/>
      <c r="I94" s="35" t="s">
        <v>31</v>
      </c>
      <c r="J94" s="39" t="str">
        <f>E23</f>
        <v xml:space="preserve"> </v>
      </c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5.15" customHeight="1">
      <c r="A95" s="41"/>
      <c r="B95" s="42"/>
      <c r="C95" s="35" t="s">
        <v>29</v>
      </c>
      <c r="D95" s="43"/>
      <c r="E95" s="43"/>
      <c r="F95" s="30" t="str">
        <f>IF(E20="","",E20)</f>
        <v>Vyplň údaj</v>
      </c>
      <c r="G95" s="43"/>
      <c r="H95" s="43"/>
      <c r="I95" s="35" t="s">
        <v>35</v>
      </c>
      <c r="J95" s="39" t="str">
        <f>E26</f>
        <v xml:space="preserve"> </v>
      </c>
      <c r="K95" s="43"/>
      <c r="L95" s="147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2" customFormat="1" ht="10.32" customHeight="1">
      <c r="A96" s="41"/>
      <c r="B96" s="42"/>
      <c r="C96" s="43"/>
      <c r="D96" s="43"/>
      <c r="E96" s="43"/>
      <c r="F96" s="43"/>
      <c r="G96" s="43"/>
      <c r="H96" s="43"/>
      <c r="I96" s="43"/>
      <c r="J96" s="43"/>
      <c r="K96" s="43"/>
      <c r="L96" s="147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11" customFormat="1" ht="29.28" customHeight="1">
      <c r="A97" s="188"/>
      <c r="B97" s="189"/>
      <c r="C97" s="190" t="s">
        <v>171</v>
      </c>
      <c r="D97" s="191" t="s">
        <v>58</v>
      </c>
      <c r="E97" s="191" t="s">
        <v>54</v>
      </c>
      <c r="F97" s="191" t="s">
        <v>55</v>
      </c>
      <c r="G97" s="191" t="s">
        <v>172</v>
      </c>
      <c r="H97" s="191" t="s">
        <v>173</v>
      </c>
      <c r="I97" s="191" t="s">
        <v>174</v>
      </c>
      <c r="J97" s="191" t="s">
        <v>155</v>
      </c>
      <c r="K97" s="192" t="s">
        <v>175</v>
      </c>
      <c r="L97" s="193"/>
      <c r="M97" s="95" t="s">
        <v>19</v>
      </c>
      <c r="N97" s="96" t="s">
        <v>43</v>
      </c>
      <c r="O97" s="96" t="s">
        <v>176</v>
      </c>
      <c r="P97" s="96" t="s">
        <v>177</v>
      </c>
      <c r="Q97" s="96" t="s">
        <v>178</v>
      </c>
      <c r="R97" s="96" t="s">
        <v>179</v>
      </c>
      <c r="S97" s="96" t="s">
        <v>180</v>
      </c>
      <c r="T97" s="97" t="s">
        <v>181</v>
      </c>
      <c r="U97" s="188"/>
      <c r="V97" s="188"/>
      <c r="W97" s="188"/>
      <c r="X97" s="188"/>
      <c r="Y97" s="188"/>
      <c r="Z97" s="188"/>
      <c r="AA97" s="188"/>
      <c r="AB97" s="188"/>
      <c r="AC97" s="188"/>
      <c r="AD97" s="188"/>
      <c r="AE97" s="188"/>
    </row>
    <row r="98" s="2" customFormat="1" ht="22.8" customHeight="1">
      <c r="A98" s="41"/>
      <c r="B98" s="42"/>
      <c r="C98" s="102" t="s">
        <v>182</v>
      </c>
      <c r="D98" s="43"/>
      <c r="E98" s="43"/>
      <c r="F98" s="43"/>
      <c r="G98" s="43"/>
      <c r="H98" s="43"/>
      <c r="I98" s="43"/>
      <c r="J98" s="194">
        <f>BK98</f>
        <v>0</v>
      </c>
      <c r="K98" s="43"/>
      <c r="L98" s="47"/>
      <c r="M98" s="98"/>
      <c r="N98" s="195"/>
      <c r="O98" s="99"/>
      <c r="P98" s="196">
        <f>P99+P157</f>
        <v>0</v>
      </c>
      <c r="Q98" s="99"/>
      <c r="R98" s="196">
        <f>R99+R157</f>
        <v>0</v>
      </c>
      <c r="S98" s="99"/>
      <c r="T98" s="197">
        <f>T99+T157</f>
        <v>62.169531950000007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72</v>
      </c>
      <c r="AU98" s="20" t="s">
        <v>156</v>
      </c>
      <c r="BK98" s="198">
        <f>BK99+BK157</f>
        <v>0</v>
      </c>
    </row>
    <row r="99" s="12" customFormat="1" ht="25.92" customHeight="1">
      <c r="A99" s="12"/>
      <c r="B99" s="199"/>
      <c r="C99" s="200"/>
      <c r="D99" s="201" t="s">
        <v>72</v>
      </c>
      <c r="E99" s="202" t="s">
        <v>183</v>
      </c>
      <c r="F99" s="202" t="s">
        <v>184</v>
      </c>
      <c r="G99" s="200"/>
      <c r="H99" s="200"/>
      <c r="I99" s="203"/>
      <c r="J99" s="204">
        <f>BK99</f>
        <v>0</v>
      </c>
      <c r="K99" s="200"/>
      <c r="L99" s="205"/>
      <c r="M99" s="206"/>
      <c r="N99" s="207"/>
      <c r="O99" s="207"/>
      <c r="P99" s="208">
        <f>P100+P142</f>
        <v>0</v>
      </c>
      <c r="Q99" s="207"/>
      <c r="R99" s="208">
        <f>R100+R142</f>
        <v>0</v>
      </c>
      <c r="S99" s="207"/>
      <c r="T99" s="209">
        <f>T100+T142</f>
        <v>54.818193000000008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0" t="s">
        <v>80</v>
      </c>
      <c r="AT99" s="211" t="s">
        <v>72</v>
      </c>
      <c r="AU99" s="211" t="s">
        <v>73</v>
      </c>
      <c r="AY99" s="210" t="s">
        <v>185</v>
      </c>
      <c r="BK99" s="212">
        <f>BK100+BK142</f>
        <v>0</v>
      </c>
    </row>
    <row r="100" s="12" customFormat="1" ht="22.8" customHeight="1">
      <c r="A100" s="12"/>
      <c r="B100" s="199"/>
      <c r="C100" s="200"/>
      <c r="D100" s="201" t="s">
        <v>72</v>
      </c>
      <c r="E100" s="213" t="s">
        <v>186</v>
      </c>
      <c r="F100" s="213" t="s">
        <v>187</v>
      </c>
      <c r="G100" s="200"/>
      <c r="H100" s="200"/>
      <c r="I100" s="203"/>
      <c r="J100" s="214">
        <f>BK100</f>
        <v>0</v>
      </c>
      <c r="K100" s="200"/>
      <c r="L100" s="205"/>
      <c r="M100" s="206"/>
      <c r="N100" s="207"/>
      <c r="O100" s="207"/>
      <c r="P100" s="208">
        <f>SUM(P101:P141)</f>
        <v>0</v>
      </c>
      <c r="Q100" s="207"/>
      <c r="R100" s="208">
        <f>SUM(R101:R141)</f>
        <v>0</v>
      </c>
      <c r="S100" s="207"/>
      <c r="T100" s="209">
        <f>SUM(T101:T141)</f>
        <v>54.818193000000008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10" t="s">
        <v>80</v>
      </c>
      <c r="AT100" s="211" t="s">
        <v>72</v>
      </c>
      <c r="AU100" s="211" t="s">
        <v>80</v>
      </c>
      <c r="AY100" s="210" t="s">
        <v>185</v>
      </c>
      <c r="BK100" s="212">
        <f>SUM(BK101:BK141)</f>
        <v>0</v>
      </c>
    </row>
    <row r="101" s="2" customFormat="1" ht="16.5" customHeight="1">
      <c r="A101" s="41"/>
      <c r="B101" s="42"/>
      <c r="C101" s="215" t="s">
        <v>80</v>
      </c>
      <c r="D101" s="215" t="s">
        <v>188</v>
      </c>
      <c r="E101" s="216" t="s">
        <v>189</v>
      </c>
      <c r="F101" s="217" t="s">
        <v>190</v>
      </c>
      <c r="G101" s="218" t="s">
        <v>191</v>
      </c>
      <c r="H101" s="219">
        <v>30.414999999999999</v>
      </c>
      <c r="I101" s="220"/>
      <c r="J101" s="221">
        <f>ROUND(I101*H101,2)</f>
        <v>0</v>
      </c>
      <c r="K101" s="217" t="s">
        <v>192</v>
      </c>
      <c r="L101" s="47"/>
      <c r="M101" s="222" t="s">
        <v>19</v>
      </c>
      <c r="N101" s="223" t="s">
        <v>44</v>
      </c>
      <c r="O101" s="87"/>
      <c r="P101" s="224">
        <f>O101*H101</f>
        <v>0</v>
      </c>
      <c r="Q101" s="224">
        <v>0</v>
      </c>
      <c r="R101" s="224">
        <f>Q101*H101</f>
        <v>0</v>
      </c>
      <c r="S101" s="224">
        <v>0.20799999999999999</v>
      </c>
      <c r="T101" s="225">
        <f>S101*H101</f>
        <v>6.3263199999999999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193</v>
      </c>
      <c r="AT101" s="226" t="s">
        <v>188</v>
      </c>
      <c r="AU101" s="226" t="s">
        <v>82</v>
      </c>
      <c r="AY101" s="20" t="s">
        <v>185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80</v>
      </c>
      <c r="BK101" s="227">
        <f>ROUND(I101*H101,2)</f>
        <v>0</v>
      </c>
      <c r="BL101" s="20" t="s">
        <v>193</v>
      </c>
      <c r="BM101" s="226" t="s">
        <v>194</v>
      </c>
    </row>
    <row r="102" s="2" customFormat="1">
      <c r="A102" s="41"/>
      <c r="B102" s="42"/>
      <c r="C102" s="43"/>
      <c r="D102" s="228" t="s">
        <v>195</v>
      </c>
      <c r="E102" s="43"/>
      <c r="F102" s="229" t="s">
        <v>196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195</v>
      </c>
      <c r="AU102" s="20" t="s">
        <v>82</v>
      </c>
    </row>
    <row r="103" s="2" customFormat="1">
      <c r="A103" s="41"/>
      <c r="B103" s="42"/>
      <c r="C103" s="43"/>
      <c r="D103" s="233" t="s">
        <v>197</v>
      </c>
      <c r="E103" s="43"/>
      <c r="F103" s="234" t="s">
        <v>198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197</v>
      </c>
      <c r="AU103" s="20" t="s">
        <v>82</v>
      </c>
    </row>
    <row r="104" s="13" customFormat="1">
      <c r="A104" s="13"/>
      <c r="B104" s="235"/>
      <c r="C104" s="236"/>
      <c r="D104" s="228" t="s">
        <v>199</v>
      </c>
      <c r="E104" s="237" t="s">
        <v>19</v>
      </c>
      <c r="F104" s="238" t="s">
        <v>200</v>
      </c>
      <c r="G104" s="236"/>
      <c r="H104" s="237" t="s">
        <v>19</v>
      </c>
      <c r="I104" s="239"/>
      <c r="J104" s="236"/>
      <c r="K104" s="236"/>
      <c r="L104" s="240"/>
      <c r="M104" s="241"/>
      <c r="N104" s="242"/>
      <c r="O104" s="242"/>
      <c r="P104" s="242"/>
      <c r="Q104" s="242"/>
      <c r="R104" s="242"/>
      <c r="S104" s="242"/>
      <c r="T104" s="24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4" t="s">
        <v>199</v>
      </c>
      <c r="AU104" s="244" t="s">
        <v>82</v>
      </c>
      <c r="AV104" s="13" t="s">
        <v>80</v>
      </c>
      <c r="AW104" s="13" t="s">
        <v>34</v>
      </c>
      <c r="AX104" s="13" t="s">
        <v>73</v>
      </c>
      <c r="AY104" s="244" t="s">
        <v>185</v>
      </c>
    </row>
    <row r="105" s="14" customFormat="1">
      <c r="A105" s="14"/>
      <c r="B105" s="245"/>
      <c r="C105" s="246"/>
      <c r="D105" s="228" t="s">
        <v>199</v>
      </c>
      <c r="E105" s="247" t="s">
        <v>19</v>
      </c>
      <c r="F105" s="248" t="s">
        <v>201</v>
      </c>
      <c r="G105" s="246"/>
      <c r="H105" s="249">
        <v>30.414999999999999</v>
      </c>
      <c r="I105" s="250"/>
      <c r="J105" s="246"/>
      <c r="K105" s="246"/>
      <c r="L105" s="251"/>
      <c r="M105" s="252"/>
      <c r="N105" s="253"/>
      <c r="O105" s="253"/>
      <c r="P105" s="253"/>
      <c r="Q105" s="253"/>
      <c r="R105" s="253"/>
      <c r="S105" s="253"/>
      <c r="T105" s="25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55" t="s">
        <v>199</v>
      </c>
      <c r="AU105" s="255" t="s">
        <v>82</v>
      </c>
      <c r="AV105" s="14" t="s">
        <v>82</v>
      </c>
      <c r="AW105" s="14" t="s">
        <v>34</v>
      </c>
      <c r="AX105" s="14" t="s">
        <v>73</v>
      </c>
      <c r="AY105" s="255" t="s">
        <v>185</v>
      </c>
    </row>
    <row r="106" s="15" customFormat="1">
      <c r="A106" s="15"/>
      <c r="B106" s="256"/>
      <c r="C106" s="257"/>
      <c r="D106" s="228" t="s">
        <v>199</v>
      </c>
      <c r="E106" s="258" t="s">
        <v>19</v>
      </c>
      <c r="F106" s="259" t="s">
        <v>202</v>
      </c>
      <c r="G106" s="257"/>
      <c r="H106" s="260">
        <v>30.414999999999999</v>
      </c>
      <c r="I106" s="261"/>
      <c r="J106" s="257"/>
      <c r="K106" s="257"/>
      <c r="L106" s="262"/>
      <c r="M106" s="263"/>
      <c r="N106" s="264"/>
      <c r="O106" s="264"/>
      <c r="P106" s="264"/>
      <c r="Q106" s="264"/>
      <c r="R106" s="264"/>
      <c r="S106" s="264"/>
      <c r="T106" s="26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T106" s="266" t="s">
        <v>199</v>
      </c>
      <c r="AU106" s="266" t="s">
        <v>82</v>
      </c>
      <c r="AV106" s="15" t="s">
        <v>193</v>
      </c>
      <c r="AW106" s="15" t="s">
        <v>34</v>
      </c>
      <c r="AX106" s="15" t="s">
        <v>80</v>
      </c>
      <c r="AY106" s="266" t="s">
        <v>185</v>
      </c>
    </row>
    <row r="107" s="2" customFormat="1" ht="16.5" customHeight="1">
      <c r="A107" s="41"/>
      <c r="B107" s="42"/>
      <c r="C107" s="215" t="s">
        <v>82</v>
      </c>
      <c r="D107" s="215" t="s">
        <v>188</v>
      </c>
      <c r="E107" s="216" t="s">
        <v>203</v>
      </c>
      <c r="F107" s="217" t="s">
        <v>204</v>
      </c>
      <c r="G107" s="218" t="s">
        <v>191</v>
      </c>
      <c r="H107" s="219">
        <v>13.609999999999999</v>
      </c>
      <c r="I107" s="220"/>
      <c r="J107" s="221">
        <f>ROUND(I107*H107,2)</f>
        <v>0</v>
      </c>
      <c r="K107" s="217" t="s">
        <v>192</v>
      </c>
      <c r="L107" s="47"/>
      <c r="M107" s="222" t="s">
        <v>19</v>
      </c>
      <c r="N107" s="223" t="s">
        <v>44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0.308</v>
      </c>
      <c r="T107" s="225">
        <f>S107*H107</f>
        <v>4.1918799999999994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193</v>
      </c>
      <c r="AT107" s="226" t="s">
        <v>188</v>
      </c>
      <c r="AU107" s="226" t="s">
        <v>82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193</v>
      </c>
      <c r="BM107" s="226" t="s">
        <v>205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206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82</v>
      </c>
    </row>
    <row r="109" s="2" customFormat="1">
      <c r="A109" s="41"/>
      <c r="B109" s="42"/>
      <c r="C109" s="43"/>
      <c r="D109" s="233" t="s">
        <v>197</v>
      </c>
      <c r="E109" s="43"/>
      <c r="F109" s="234" t="s">
        <v>207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197</v>
      </c>
      <c r="AU109" s="20" t="s">
        <v>82</v>
      </c>
    </row>
    <row r="110" s="13" customFormat="1">
      <c r="A110" s="13"/>
      <c r="B110" s="235"/>
      <c r="C110" s="236"/>
      <c r="D110" s="228" t="s">
        <v>199</v>
      </c>
      <c r="E110" s="237" t="s">
        <v>19</v>
      </c>
      <c r="F110" s="238" t="s">
        <v>200</v>
      </c>
      <c r="G110" s="236"/>
      <c r="H110" s="237" t="s">
        <v>19</v>
      </c>
      <c r="I110" s="239"/>
      <c r="J110" s="236"/>
      <c r="K110" s="236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199</v>
      </c>
      <c r="AU110" s="244" t="s">
        <v>82</v>
      </c>
      <c r="AV110" s="13" t="s">
        <v>80</v>
      </c>
      <c r="AW110" s="13" t="s">
        <v>34</v>
      </c>
      <c r="AX110" s="13" t="s">
        <v>73</v>
      </c>
      <c r="AY110" s="244" t="s">
        <v>185</v>
      </c>
    </row>
    <row r="111" s="14" customFormat="1">
      <c r="A111" s="14"/>
      <c r="B111" s="245"/>
      <c r="C111" s="246"/>
      <c r="D111" s="228" t="s">
        <v>199</v>
      </c>
      <c r="E111" s="247" t="s">
        <v>19</v>
      </c>
      <c r="F111" s="248" t="s">
        <v>208</v>
      </c>
      <c r="G111" s="246"/>
      <c r="H111" s="249">
        <v>13.609999999999999</v>
      </c>
      <c r="I111" s="250"/>
      <c r="J111" s="246"/>
      <c r="K111" s="246"/>
      <c r="L111" s="251"/>
      <c r="M111" s="252"/>
      <c r="N111" s="253"/>
      <c r="O111" s="253"/>
      <c r="P111" s="253"/>
      <c r="Q111" s="253"/>
      <c r="R111" s="253"/>
      <c r="S111" s="253"/>
      <c r="T111" s="25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5" t="s">
        <v>199</v>
      </c>
      <c r="AU111" s="255" t="s">
        <v>82</v>
      </c>
      <c r="AV111" s="14" t="s">
        <v>82</v>
      </c>
      <c r="AW111" s="14" t="s">
        <v>34</v>
      </c>
      <c r="AX111" s="14" t="s">
        <v>73</v>
      </c>
      <c r="AY111" s="255" t="s">
        <v>185</v>
      </c>
    </row>
    <row r="112" s="15" customFormat="1">
      <c r="A112" s="15"/>
      <c r="B112" s="256"/>
      <c r="C112" s="257"/>
      <c r="D112" s="228" t="s">
        <v>199</v>
      </c>
      <c r="E112" s="258" t="s">
        <v>19</v>
      </c>
      <c r="F112" s="259" t="s">
        <v>202</v>
      </c>
      <c r="G112" s="257"/>
      <c r="H112" s="260">
        <v>13.609999999999999</v>
      </c>
      <c r="I112" s="261"/>
      <c r="J112" s="257"/>
      <c r="K112" s="257"/>
      <c r="L112" s="262"/>
      <c r="M112" s="263"/>
      <c r="N112" s="264"/>
      <c r="O112" s="264"/>
      <c r="P112" s="264"/>
      <c r="Q112" s="264"/>
      <c r="R112" s="264"/>
      <c r="S112" s="264"/>
      <c r="T112" s="26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T112" s="266" t="s">
        <v>199</v>
      </c>
      <c r="AU112" s="266" t="s">
        <v>82</v>
      </c>
      <c r="AV112" s="15" t="s">
        <v>193</v>
      </c>
      <c r="AW112" s="15" t="s">
        <v>34</v>
      </c>
      <c r="AX112" s="15" t="s">
        <v>80</v>
      </c>
      <c r="AY112" s="266" t="s">
        <v>185</v>
      </c>
    </row>
    <row r="113" s="2" customFormat="1" ht="16.5" customHeight="1">
      <c r="A113" s="41"/>
      <c r="B113" s="42"/>
      <c r="C113" s="215" t="s">
        <v>209</v>
      </c>
      <c r="D113" s="215" t="s">
        <v>188</v>
      </c>
      <c r="E113" s="216" t="s">
        <v>210</v>
      </c>
      <c r="F113" s="217" t="s">
        <v>211</v>
      </c>
      <c r="G113" s="218" t="s">
        <v>212</v>
      </c>
      <c r="H113" s="219">
        <v>1.365</v>
      </c>
      <c r="I113" s="220"/>
      <c r="J113" s="221">
        <f>ROUND(I113*H113,2)</f>
        <v>0</v>
      </c>
      <c r="K113" s="217" t="s">
        <v>192</v>
      </c>
      <c r="L113" s="47"/>
      <c r="M113" s="222" t="s">
        <v>19</v>
      </c>
      <c r="N113" s="223" t="s">
        <v>44</v>
      </c>
      <c r="O113" s="87"/>
      <c r="P113" s="224">
        <f>O113*H113</f>
        <v>0</v>
      </c>
      <c r="Q113" s="224">
        <v>0</v>
      </c>
      <c r="R113" s="224">
        <f>Q113*H113</f>
        <v>0</v>
      </c>
      <c r="S113" s="224">
        <v>1.8</v>
      </c>
      <c r="T113" s="225">
        <f>S113*H113</f>
        <v>2.4569999999999999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193</v>
      </c>
      <c r="AT113" s="226" t="s">
        <v>188</v>
      </c>
      <c r="AU113" s="226" t="s">
        <v>82</v>
      </c>
      <c r="AY113" s="20" t="s">
        <v>185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80</v>
      </c>
      <c r="BK113" s="227">
        <f>ROUND(I113*H113,2)</f>
        <v>0</v>
      </c>
      <c r="BL113" s="20" t="s">
        <v>193</v>
      </c>
      <c r="BM113" s="226" t="s">
        <v>213</v>
      </c>
    </row>
    <row r="114" s="2" customFormat="1">
      <c r="A114" s="41"/>
      <c r="B114" s="42"/>
      <c r="C114" s="43"/>
      <c r="D114" s="228" t="s">
        <v>195</v>
      </c>
      <c r="E114" s="43"/>
      <c r="F114" s="229" t="s">
        <v>214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195</v>
      </c>
      <c r="AU114" s="20" t="s">
        <v>82</v>
      </c>
    </row>
    <row r="115" s="2" customFormat="1">
      <c r="A115" s="41"/>
      <c r="B115" s="42"/>
      <c r="C115" s="43"/>
      <c r="D115" s="233" t="s">
        <v>197</v>
      </c>
      <c r="E115" s="43"/>
      <c r="F115" s="234" t="s">
        <v>215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197</v>
      </c>
      <c r="AU115" s="20" t="s">
        <v>82</v>
      </c>
    </row>
    <row r="116" s="13" customFormat="1">
      <c r="A116" s="13"/>
      <c r="B116" s="235"/>
      <c r="C116" s="236"/>
      <c r="D116" s="228" t="s">
        <v>199</v>
      </c>
      <c r="E116" s="237" t="s">
        <v>19</v>
      </c>
      <c r="F116" s="238" t="s">
        <v>200</v>
      </c>
      <c r="G116" s="236"/>
      <c r="H116" s="237" t="s">
        <v>19</v>
      </c>
      <c r="I116" s="239"/>
      <c r="J116" s="236"/>
      <c r="K116" s="236"/>
      <c r="L116" s="240"/>
      <c r="M116" s="241"/>
      <c r="N116" s="242"/>
      <c r="O116" s="242"/>
      <c r="P116" s="242"/>
      <c r="Q116" s="242"/>
      <c r="R116" s="242"/>
      <c r="S116" s="242"/>
      <c r="T116" s="24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4" t="s">
        <v>199</v>
      </c>
      <c r="AU116" s="244" t="s">
        <v>82</v>
      </c>
      <c r="AV116" s="13" t="s">
        <v>80</v>
      </c>
      <c r="AW116" s="13" t="s">
        <v>34</v>
      </c>
      <c r="AX116" s="13" t="s">
        <v>73</v>
      </c>
      <c r="AY116" s="244" t="s">
        <v>185</v>
      </c>
    </row>
    <row r="117" s="14" customFormat="1">
      <c r="A117" s="14"/>
      <c r="B117" s="245"/>
      <c r="C117" s="246"/>
      <c r="D117" s="228" t="s">
        <v>199</v>
      </c>
      <c r="E117" s="247" t="s">
        <v>19</v>
      </c>
      <c r="F117" s="248" t="s">
        <v>216</v>
      </c>
      <c r="G117" s="246"/>
      <c r="H117" s="249">
        <v>1.365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199</v>
      </c>
      <c r="AU117" s="255" t="s">
        <v>82</v>
      </c>
      <c r="AV117" s="14" t="s">
        <v>82</v>
      </c>
      <c r="AW117" s="14" t="s">
        <v>34</v>
      </c>
      <c r="AX117" s="14" t="s">
        <v>73</v>
      </c>
      <c r="AY117" s="255" t="s">
        <v>185</v>
      </c>
    </row>
    <row r="118" s="15" customFormat="1">
      <c r="A118" s="15"/>
      <c r="B118" s="256"/>
      <c r="C118" s="257"/>
      <c r="D118" s="228" t="s">
        <v>199</v>
      </c>
      <c r="E118" s="258" t="s">
        <v>19</v>
      </c>
      <c r="F118" s="259" t="s">
        <v>202</v>
      </c>
      <c r="G118" s="257"/>
      <c r="H118" s="260">
        <v>1.365</v>
      </c>
      <c r="I118" s="261"/>
      <c r="J118" s="257"/>
      <c r="K118" s="257"/>
      <c r="L118" s="262"/>
      <c r="M118" s="263"/>
      <c r="N118" s="264"/>
      <c r="O118" s="264"/>
      <c r="P118" s="264"/>
      <c r="Q118" s="264"/>
      <c r="R118" s="264"/>
      <c r="S118" s="264"/>
      <c r="T118" s="26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T118" s="266" t="s">
        <v>199</v>
      </c>
      <c r="AU118" s="266" t="s">
        <v>82</v>
      </c>
      <c r="AV118" s="15" t="s">
        <v>193</v>
      </c>
      <c r="AW118" s="15" t="s">
        <v>34</v>
      </c>
      <c r="AX118" s="15" t="s">
        <v>80</v>
      </c>
      <c r="AY118" s="266" t="s">
        <v>185</v>
      </c>
    </row>
    <row r="119" s="2" customFormat="1" ht="21.75" customHeight="1">
      <c r="A119" s="41"/>
      <c r="B119" s="42"/>
      <c r="C119" s="215" t="s">
        <v>193</v>
      </c>
      <c r="D119" s="215" t="s">
        <v>188</v>
      </c>
      <c r="E119" s="216" t="s">
        <v>217</v>
      </c>
      <c r="F119" s="217" t="s">
        <v>218</v>
      </c>
      <c r="G119" s="218" t="s">
        <v>212</v>
      </c>
      <c r="H119" s="219">
        <v>18.170000000000002</v>
      </c>
      <c r="I119" s="220"/>
      <c r="J119" s="221">
        <f>ROUND(I119*H119,2)</f>
        <v>0</v>
      </c>
      <c r="K119" s="217" t="s">
        <v>192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2.2000000000000002</v>
      </c>
      <c r="T119" s="225">
        <f>S119*H119</f>
        <v>39.974000000000004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82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219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220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82</v>
      </c>
    </row>
    <row r="121" s="2" customFormat="1">
      <c r="A121" s="41"/>
      <c r="B121" s="42"/>
      <c r="C121" s="43"/>
      <c r="D121" s="233" t="s">
        <v>197</v>
      </c>
      <c r="E121" s="43"/>
      <c r="F121" s="234" t="s">
        <v>221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197</v>
      </c>
      <c r="AU121" s="20" t="s">
        <v>82</v>
      </c>
    </row>
    <row r="122" s="13" customFormat="1">
      <c r="A122" s="13"/>
      <c r="B122" s="235"/>
      <c r="C122" s="236"/>
      <c r="D122" s="228" t="s">
        <v>199</v>
      </c>
      <c r="E122" s="237" t="s">
        <v>19</v>
      </c>
      <c r="F122" s="238" t="s">
        <v>200</v>
      </c>
      <c r="G122" s="236"/>
      <c r="H122" s="237" t="s">
        <v>19</v>
      </c>
      <c r="I122" s="239"/>
      <c r="J122" s="236"/>
      <c r="K122" s="236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199</v>
      </c>
      <c r="AU122" s="244" t="s">
        <v>82</v>
      </c>
      <c r="AV122" s="13" t="s">
        <v>80</v>
      </c>
      <c r="AW122" s="13" t="s">
        <v>34</v>
      </c>
      <c r="AX122" s="13" t="s">
        <v>73</v>
      </c>
      <c r="AY122" s="244" t="s">
        <v>185</v>
      </c>
    </row>
    <row r="123" s="14" customFormat="1">
      <c r="A123" s="14"/>
      <c r="B123" s="245"/>
      <c r="C123" s="246"/>
      <c r="D123" s="228" t="s">
        <v>199</v>
      </c>
      <c r="E123" s="247" t="s">
        <v>19</v>
      </c>
      <c r="F123" s="248" t="s">
        <v>222</v>
      </c>
      <c r="G123" s="246"/>
      <c r="H123" s="249">
        <v>18.170000000000002</v>
      </c>
      <c r="I123" s="250"/>
      <c r="J123" s="246"/>
      <c r="K123" s="246"/>
      <c r="L123" s="251"/>
      <c r="M123" s="252"/>
      <c r="N123" s="253"/>
      <c r="O123" s="253"/>
      <c r="P123" s="253"/>
      <c r="Q123" s="253"/>
      <c r="R123" s="253"/>
      <c r="S123" s="253"/>
      <c r="T123" s="25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5" t="s">
        <v>199</v>
      </c>
      <c r="AU123" s="255" t="s">
        <v>82</v>
      </c>
      <c r="AV123" s="14" t="s">
        <v>82</v>
      </c>
      <c r="AW123" s="14" t="s">
        <v>34</v>
      </c>
      <c r="AX123" s="14" t="s">
        <v>73</v>
      </c>
      <c r="AY123" s="255" t="s">
        <v>185</v>
      </c>
    </row>
    <row r="124" s="15" customFormat="1">
      <c r="A124" s="15"/>
      <c r="B124" s="256"/>
      <c r="C124" s="257"/>
      <c r="D124" s="228" t="s">
        <v>199</v>
      </c>
      <c r="E124" s="258" t="s">
        <v>19</v>
      </c>
      <c r="F124" s="259" t="s">
        <v>202</v>
      </c>
      <c r="G124" s="257"/>
      <c r="H124" s="260">
        <v>18.170000000000002</v>
      </c>
      <c r="I124" s="261"/>
      <c r="J124" s="257"/>
      <c r="K124" s="257"/>
      <c r="L124" s="262"/>
      <c r="M124" s="263"/>
      <c r="N124" s="264"/>
      <c r="O124" s="264"/>
      <c r="P124" s="264"/>
      <c r="Q124" s="264"/>
      <c r="R124" s="264"/>
      <c r="S124" s="264"/>
      <c r="T124" s="26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T124" s="266" t="s">
        <v>199</v>
      </c>
      <c r="AU124" s="266" t="s">
        <v>82</v>
      </c>
      <c r="AV124" s="15" t="s">
        <v>193</v>
      </c>
      <c r="AW124" s="15" t="s">
        <v>34</v>
      </c>
      <c r="AX124" s="15" t="s">
        <v>80</v>
      </c>
      <c r="AY124" s="266" t="s">
        <v>185</v>
      </c>
    </row>
    <row r="125" s="2" customFormat="1" ht="16.5" customHeight="1">
      <c r="A125" s="41"/>
      <c r="B125" s="42"/>
      <c r="C125" s="215" t="s">
        <v>223</v>
      </c>
      <c r="D125" s="215" t="s">
        <v>188</v>
      </c>
      <c r="E125" s="216" t="s">
        <v>224</v>
      </c>
      <c r="F125" s="217" t="s">
        <v>225</v>
      </c>
      <c r="G125" s="218" t="s">
        <v>226</v>
      </c>
      <c r="H125" s="219">
        <v>17.777000000000001</v>
      </c>
      <c r="I125" s="220"/>
      <c r="J125" s="221">
        <f>ROUND(I125*H125,2)</f>
        <v>0</v>
      </c>
      <c r="K125" s="217" t="s">
        <v>192</v>
      </c>
      <c r="L125" s="47"/>
      <c r="M125" s="222" t="s">
        <v>19</v>
      </c>
      <c r="N125" s="223" t="s">
        <v>44</v>
      </c>
      <c r="O125" s="87"/>
      <c r="P125" s="224">
        <f>O125*H125</f>
        <v>0</v>
      </c>
      <c r="Q125" s="224">
        <v>0</v>
      </c>
      <c r="R125" s="224">
        <f>Q125*H125</f>
        <v>0</v>
      </c>
      <c r="S125" s="224">
        <v>0.0089999999999999993</v>
      </c>
      <c r="T125" s="225">
        <f>S125*H125</f>
        <v>0.159993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193</v>
      </c>
      <c r="AT125" s="226" t="s">
        <v>188</v>
      </c>
      <c r="AU125" s="226" t="s">
        <v>82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227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228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82</v>
      </c>
    </row>
    <row r="127" s="2" customFormat="1">
      <c r="A127" s="41"/>
      <c r="B127" s="42"/>
      <c r="C127" s="43"/>
      <c r="D127" s="233" t="s">
        <v>197</v>
      </c>
      <c r="E127" s="43"/>
      <c r="F127" s="234" t="s">
        <v>229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197</v>
      </c>
      <c r="AU127" s="20" t="s">
        <v>82</v>
      </c>
    </row>
    <row r="128" s="13" customFormat="1">
      <c r="A128" s="13"/>
      <c r="B128" s="235"/>
      <c r="C128" s="236"/>
      <c r="D128" s="228" t="s">
        <v>199</v>
      </c>
      <c r="E128" s="237" t="s">
        <v>19</v>
      </c>
      <c r="F128" s="238" t="s">
        <v>200</v>
      </c>
      <c r="G128" s="236"/>
      <c r="H128" s="237" t="s">
        <v>19</v>
      </c>
      <c r="I128" s="239"/>
      <c r="J128" s="236"/>
      <c r="K128" s="236"/>
      <c r="L128" s="240"/>
      <c r="M128" s="241"/>
      <c r="N128" s="242"/>
      <c r="O128" s="242"/>
      <c r="P128" s="242"/>
      <c r="Q128" s="242"/>
      <c r="R128" s="242"/>
      <c r="S128" s="242"/>
      <c r="T128" s="24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4" t="s">
        <v>199</v>
      </c>
      <c r="AU128" s="244" t="s">
        <v>82</v>
      </c>
      <c r="AV128" s="13" t="s">
        <v>80</v>
      </c>
      <c r="AW128" s="13" t="s">
        <v>34</v>
      </c>
      <c r="AX128" s="13" t="s">
        <v>73</v>
      </c>
      <c r="AY128" s="244" t="s">
        <v>185</v>
      </c>
    </row>
    <row r="129" s="14" customFormat="1">
      <c r="A129" s="14"/>
      <c r="B129" s="245"/>
      <c r="C129" s="246"/>
      <c r="D129" s="228" t="s">
        <v>199</v>
      </c>
      <c r="E129" s="247" t="s">
        <v>19</v>
      </c>
      <c r="F129" s="248" t="s">
        <v>230</v>
      </c>
      <c r="G129" s="246"/>
      <c r="H129" s="249">
        <v>17.777000000000001</v>
      </c>
      <c r="I129" s="250"/>
      <c r="J129" s="246"/>
      <c r="K129" s="246"/>
      <c r="L129" s="251"/>
      <c r="M129" s="252"/>
      <c r="N129" s="253"/>
      <c r="O129" s="253"/>
      <c r="P129" s="253"/>
      <c r="Q129" s="253"/>
      <c r="R129" s="253"/>
      <c r="S129" s="253"/>
      <c r="T129" s="25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5" t="s">
        <v>199</v>
      </c>
      <c r="AU129" s="255" t="s">
        <v>82</v>
      </c>
      <c r="AV129" s="14" t="s">
        <v>82</v>
      </c>
      <c r="AW129" s="14" t="s">
        <v>34</v>
      </c>
      <c r="AX129" s="14" t="s">
        <v>73</v>
      </c>
      <c r="AY129" s="255" t="s">
        <v>185</v>
      </c>
    </row>
    <row r="130" s="15" customFormat="1">
      <c r="A130" s="15"/>
      <c r="B130" s="256"/>
      <c r="C130" s="257"/>
      <c r="D130" s="228" t="s">
        <v>199</v>
      </c>
      <c r="E130" s="258" t="s">
        <v>19</v>
      </c>
      <c r="F130" s="259" t="s">
        <v>202</v>
      </c>
      <c r="G130" s="257"/>
      <c r="H130" s="260">
        <v>17.777000000000001</v>
      </c>
      <c r="I130" s="261"/>
      <c r="J130" s="257"/>
      <c r="K130" s="257"/>
      <c r="L130" s="262"/>
      <c r="M130" s="263"/>
      <c r="N130" s="264"/>
      <c r="O130" s="264"/>
      <c r="P130" s="264"/>
      <c r="Q130" s="264"/>
      <c r="R130" s="264"/>
      <c r="S130" s="264"/>
      <c r="T130" s="26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T130" s="266" t="s">
        <v>199</v>
      </c>
      <c r="AU130" s="266" t="s">
        <v>82</v>
      </c>
      <c r="AV130" s="15" t="s">
        <v>193</v>
      </c>
      <c r="AW130" s="15" t="s">
        <v>34</v>
      </c>
      <c r="AX130" s="15" t="s">
        <v>80</v>
      </c>
      <c r="AY130" s="266" t="s">
        <v>185</v>
      </c>
    </row>
    <row r="131" s="2" customFormat="1" ht="16.5" customHeight="1">
      <c r="A131" s="41"/>
      <c r="B131" s="42"/>
      <c r="C131" s="215" t="s">
        <v>231</v>
      </c>
      <c r="D131" s="215" t="s">
        <v>188</v>
      </c>
      <c r="E131" s="216" t="s">
        <v>232</v>
      </c>
      <c r="F131" s="217" t="s">
        <v>233</v>
      </c>
      <c r="G131" s="218" t="s">
        <v>234</v>
      </c>
      <c r="H131" s="219">
        <v>7</v>
      </c>
      <c r="I131" s="220"/>
      <c r="J131" s="221">
        <f>ROUND(I131*H131,2)</f>
        <v>0</v>
      </c>
      <c r="K131" s="217" t="s">
        <v>19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0.027</v>
      </c>
      <c r="T131" s="225">
        <f>S131*H131</f>
        <v>0.189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193</v>
      </c>
      <c r="AT131" s="226" t="s">
        <v>188</v>
      </c>
      <c r="AU131" s="226" t="s">
        <v>82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193</v>
      </c>
      <c r="BM131" s="226" t="s">
        <v>235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236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82</v>
      </c>
    </row>
    <row r="133" s="13" customFormat="1">
      <c r="A133" s="13"/>
      <c r="B133" s="235"/>
      <c r="C133" s="236"/>
      <c r="D133" s="228" t="s">
        <v>199</v>
      </c>
      <c r="E133" s="237" t="s">
        <v>19</v>
      </c>
      <c r="F133" s="238" t="s">
        <v>200</v>
      </c>
      <c r="G133" s="236"/>
      <c r="H133" s="237" t="s">
        <v>19</v>
      </c>
      <c r="I133" s="239"/>
      <c r="J133" s="236"/>
      <c r="K133" s="236"/>
      <c r="L133" s="240"/>
      <c r="M133" s="241"/>
      <c r="N133" s="242"/>
      <c r="O133" s="242"/>
      <c r="P133" s="242"/>
      <c r="Q133" s="242"/>
      <c r="R133" s="242"/>
      <c r="S133" s="242"/>
      <c r="T133" s="24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4" t="s">
        <v>199</v>
      </c>
      <c r="AU133" s="244" t="s">
        <v>82</v>
      </c>
      <c r="AV133" s="13" t="s">
        <v>80</v>
      </c>
      <c r="AW133" s="13" t="s">
        <v>34</v>
      </c>
      <c r="AX133" s="13" t="s">
        <v>73</v>
      </c>
      <c r="AY133" s="244" t="s">
        <v>185</v>
      </c>
    </row>
    <row r="134" s="14" customFormat="1">
      <c r="A134" s="14"/>
      <c r="B134" s="245"/>
      <c r="C134" s="246"/>
      <c r="D134" s="228" t="s">
        <v>199</v>
      </c>
      <c r="E134" s="247" t="s">
        <v>19</v>
      </c>
      <c r="F134" s="248" t="s">
        <v>237</v>
      </c>
      <c r="G134" s="246"/>
      <c r="H134" s="249">
        <v>7</v>
      </c>
      <c r="I134" s="250"/>
      <c r="J134" s="246"/>
      <c r="K134" s="246"/>
      <c r="L134" s="251"/>
      <c r="M134" s="252"/>
      <c r="N134" s="253"/>
      <c r="O134" s="253"/>
      <c r="P134" s="253"/>
      <c r="Q134" s="253"/>
      <c r="R134" s="253"/>
      <c r="S134" s="253"/>
      <c r="T134" s="25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5" t="s">
        <v>199</v>
      </c>
      <c r="AU134" s="255" t="s">
        <v>82</v>
      </c>
      <c r="AV134" s="14" t="s">
        <v>82</v>
      </c>
      <c r="AW134" s="14" t="s">
        <v>34</v>
      </c>
      <c r="AX134" s="14" t="s">
        <v>73</v>
      </c>
      <c r="AY134" s="255" t="s">
        <v>185</v>
      </c>
    </row>
    <row r="135" s="15" customFormat="1">
      <c r="A135" s="15"/>
      <c r="B135" s="256"/>
      <c r="C135" s="257"/>
      <c r="D135" s="228" t="s">
        <v>199</v>
      </c>
      <c r="E135" s="258" t="s">
        <v>19</v>
      </c>
      <c r="F135" s="259" t="s">
        <v>202</v>
      </c>
      <c r="G135" s="257"/>
      <c r="H135" s="260">
        <v>7</v>
      </c>
      <c r="I135" s="261"/>
      <c r="J135" s="257"/>
      <c r="K135" s="257"/>
      <c r="L135" s="262"/>
      <c r="M135" s="263"/>
      <c r="N135" s="264"/>
      <c r="O135" s="264"/>
      <c r="P135" s="264"/>
      <c r="Q135" s="264"/>
      <c r="R135" s="264"/>
      <c r="S135" s="264"/>
      <c r="T135" s="26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T135" s="266" t="s">
        <v>199</v>
      </c>
      <c r="AU135" s="266" t="s">
        <v>82</v>
      </c>
      <c r="AV135" s="15" t="s">
        <v>193</v>
      </c>
      <c r="AW135" s="15" t="s">
        <v>34</v>
      </c>
      <c r="AX135" s="15" t="s">
        <v>80</v>
      </c>
      <c r="AY135" s="266" t="s">
        <v>185</v>
      </c>
    </row>
    <row r="136" s="2" customFormat="1" ht="16.5" customHeight="1">
      <c r="A136" s="41"/>
      <c r="B136" s="42"/>
      <c r="C136" s="215" t="s">
        <v>237</v>
      </c>
      <c r="D136" s="215" t="s">
        <v>188</v>
      </c>
      <c r="E136" s="216" t="s">
        <v>238</v>
      </c>
      <c r="F136" s="217" t="s">
        <v>239</v>
      </c>
      <c r="G136" s="218" t="s">
        <v>191</v>
      </c>
      <c r="H136" s="219">
        <v>20</v>
      </c>
      <c r="I136" s="220"/>
      <c r="J136" s="221">
        <f>ROUND(I136*H136,2)</f>
        <v>0</v>
      </c>
      <c r="K136" s="217" t="s">
        <v>192</v>
      </c>
      <c r="L136" s="47"/>
      <c r="M136" s="222" t="s">
        <v>19</v>
      </c>
      <c r="N136" s="223" t="s">
        <v>44</v>
      </c>
      <c r="O136" s="87"/>
      <c r="P136" s="224">
        <f>O136*H136</f>
        <v>0</v>
      </c>
      <c r="Q136" s="224">
        <v>0</v>
      </c>
      <c r="R136" s="224">
        <f>Q136*H136</f>
        <v>0</v>
      </c>
      <c r="S136" s="224">
        <v>0.075999999999999998</v>
      </c>
      <c r="T136" s="225">
        <f>S136*H136</f>
        <v>1.52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6" t="s">
        <v>193</v>
      </c>
      <c r="AT136" s="226" t="s">
        <v>188</v>
      </c>
      <c r="AU136" s="226" t="s">
        <v>82</v>
      </c>
      <c r="AY136" s="20" t="s">
        <v>185</v>
      </c>
      <c r="BE136" s="227">
        <f>IF(N136="základní",J136,0)</f>
        <v>0</v>
      </c>
      <c r="BF136" s="227">
        <f>IF(N136="snížená",J136,0)</f>
        <v>0</v>
      </c>
      <c r="BG136" s="227">
        <f>IF(N136="zákl. přenesená",J136,0)</f>
        <v>0</v>
      </c>
      <c r="BH136" s="227">
        <f>IF(N136="sníž. přenesená",J136,0)</f>
        <v>0</v>
      </c>
      <c r="BI136" s="227">
        <f>IF(N136="nulová",J136,0)</f>
        <v>0</v>
      </c>
      <c r="BJ136" s="20" t="s">
        <v>80</v>
      </c>
      <c r="BK136" s="227">
        <f>ROUND(I136*H136,2)</f>
        <v>0</v>
      </c>
      <c r="BL136" s="20" t="s">
        <v>193</v>
      </c>
      <c r="BM136" s="226" t="s">
        <v>240</v>
      </c>
    </row>
    <row r="137" s="2" customFormat="1">
      <c r="A137" s="41"/>
      <c r="B137" s="42"/>
      <c r="C137" s="43"/>
      <c r="D137" s="228" t="s">
        <v>195</v>
      </c>
      <c r="E137" s="43"/>
      <c r="F137" s="229" t="s">
        <v>241</v>
      </c>
      <c r="G137" s="43"/>
      <c r="H137" s="43"/>
      <c r="I137" s="230"/>
      <c r="J137" s="43"/>
      <c r="K137" s="43"/>
      <c r="L137" s="47"/>
      <c r="M137" s="231"/>
      <c r="N137" s="232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195</v>
      </c>
      <c r="AU137" s="20" t="s">
        <v>82</v>
      </c>
    </row>
    <row r="138" s="2" customFormat="1">
      <c r="A138" s="41"/>
      <c r="B138" s="42"/>
      <c r="C138" s="43"/>
      <c r="D138" s="233" t="s">
        <v>197</v>
      </c>
      <c r="E138" s="43"/>
      <c r="F138" s="234" t="s">
        <v>242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197</v>
      </c>
      <c r="AU138" s="20" t="s">
        <v>82</v>
      </c>
    </row>
    <row r="139" s="13" customFormat="1">
      <c r="A139" s="13"/>
      <c r="B139" s="235"/>
      <c r="C139" s="236"/>
      <c r="D139" s="228" t="s">
        <v>199</v>
      </c>
      <c r="E139" s="237" t="s">
        <v>19</v>
      </c>
      <c r="F139" s="238" t="s">
        <v>200</v>
      </c>
      <c r="G139" s="236"/>
      <c r="H139" s="237" t="s">
        <v>19</v>
      </c>
      <c r="I139" s="239"/>
      <c r="J139" s="236"/>
      <c r="K139" s="236"/>
      <c r="L139" s="240"/>
      <c r="M139" s="241"/>
      <c r="N139" s="242"/>
      <c r="O139" s="242"/>
      <c r="P139" s="242"/>
      <c r="Q139" s="242"/>
      <c r="R139" s="242"/>
      <c r="S139" s="242"/>
      <c r="T139" s="24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4" t="s">
        <v>199</v>
      </c>
      <c r="AU139" s="244" t="s">
        <v>82</v>
      </c>
      <c r="AV139" s="13" t="s">
        <v>80</v>
      </c>
      <c r="AW139" s="13" t="s">
        <v>34</v>
      </c>
      <c r="AX139" s="13" t="s">
        <v>73</v>
      </c>
      <c r="AY139" s="244" t="s">
        <v>185</v>
      </c>
    </row>
    <row r="140" s="14" customFormat="1">
      <c r="A140" s="14"/>
      <c r="B140" s="245"/>
      <c r="C140" s="246"/>
      <c r="D140" s="228" t="s">
        <v>199</v>
      </c>
      <c r="E140" s="247" t="s">
        <v>19</v>
      </c>
      <c r="F140" s="248" t="s">
        <v>243</v>
      </c>
      <c r="G140" s="246"/>
      <c r="H140" s="249">
        <v>20</v>
      </c>
      <c r="I140" s="250"/>
      <c r="J140" s="246"/>
      <c r="K140" s="246"/>
      <c r="L140" s="251"/>
      <c r="M140" s="252"/>
      <c r="N140" s="253"/>
      <c r="O140" s="253"/>
      <c r="P140" s="253"/>
      <c r="Q140" s="253"/>
      <c r="R140" s="253"/>
      <c r="S140" s="253"/>
      <c r="T140" s="25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5" t="s">
        <v>199</v>
      </c>
      <c r="AU140" s="255" t="s">
        <v>82</v>
      </c>
      <c r="AV140" s="14" t="s">
        <v>82</v>
      </c>
      <c r="AW140" s="14" t="s">
        <v>34</v>
      </c>
      <c r="AX140" s="14" t="s">
        <v>73</v>
      </c>
      <c r="AY140" s="255" t="s">
        <v>185</v>
      </c>
    </row>
    <row r="141" s="15" customFormat="1">
      <c r="A141" s="15"/>
      <c r="B141" s="256"/>
      <c r="C141" s="257"/>
      <c r="D141" s="228" t="s">
        <v>199</v>
      </c>
      <c r="E141" s="258" t="s">
        <v>19</v>
      </c>
      <c r="F141" s="259" t="s">
        <v>202</v>
      </c>
      <c r="G141" s="257"/>
      <c r="H141" s="260">
        <v>20</v>
      </c>
      <c r="I141" s="261"/>
      <c r="J141" s="257"/>
      <c r="K141" s="257"/>
      <c r="L141" s="262"/>
      <c r="M141" s="263"/>
      <c r="N141" s="264"/>
      <c r="O141" s="264"/>
      <c r="P141" s="264"/>
      <c r="Q141" s="264"/>
      <c r="R141" s="264"/>
      <c r="S141" s="264"/>
      <c r="T141" s="26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66" t="s">
        <v>199</v>
      </c>
      <c r="AU141" s="266" t="s">
        <v>82</v>
      </c>
      <c r="AV141" s="15" t="s">
        <v>193</v>
      </c>
      <c r="AW141" s="15" t="s">
        <v>34</v>
      </c>
      <c r="AX141" s="15" t="s">
        <v>80</v>
      </c>
      <c r="AY141" s="266" t="s">
        <v>185</v>
      </c>
    </row>
    <row r="142" s="12" customFormat="1" ht="22.8" customHeight="1">
      <c r="A142" s="12"/>
      <c r="B142" s="199"/>
      <c r="C142" s="200"/>
      <c r="D142" s="201" t="s">
        <v>72</v>
      </c>
      <c r="E142" s="213" t="s">
        <v>244</v>
      </c>
      <c r="F142" s="213" t="s">
        <v>245</v>
      </c>
      <c r="G142" s="200"/>
      <c r="H142" s="200"/>
      <c r="I142" s="203"/>
      <c r="J142" s="214">
        <f>BK142</f>
        <v>0</v>
      </c>
      <c r="K142" s="200"/>
      <c r="L142" s="205"/>
      <c r="M142" s="206"/>
      <c r="N142" s="207"/>
      <c r="O142" s="207"/>
      <c r="P142" s="208">
        <f>SUM(P143:P156)</f>
        <v>0</v>
      </c>
      <c r="Q142" s="207"/>
      <c r="R142" s="208">
        <f>SUM(R143:R156)</f>
        <v>0</v>
      </c>
      <c r="S142" s="207"/>
      <c r="T142" s="209">
        <f>SUM(T143:T156)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10" t="s">
        <v>80</v>
      </c>
      <c r="AT142" s="211" t="s">
        <v>72</v>
      </c>
      <c r="AU142" s="211" t="s">
        <v>80</v>
      </c>
      <c r="AY142" s="210" t="s">
        <v>185</v>
      </c>
      <c r="BK142" s="212">
        <f>SUM(BK143:BK156)</f>
        <v>0</v>
      </c>
    </row>
    <row r="143" s="2" customFormat="1" ht="16.5" customHeight="1">
      <c r="A143" s="41"/>
      <c r="B143" s="42"/>
      <c r="C143" s="215" t="s">
        <v>246</v>
      </c>
      <c r="D143" s="215" t="s">
        <v>188</v>
      </c>
      <c r="E143" s="216" t="s">
        <v>247</v>
      </c>
      <c r="F143" s="217" t="s">
        <v>248</v>
      </c>
      <c r="G143" s="218" t="s">
        <v>249</v>
      </c>
      <c r="H143" s="219">
        <v>62.170000000000002</v>
      </c>
      <c r="I143" s="220"/>
      <c r="J143" s="221">
        <f>ROUND(I143*H143,2)</f>
        <v>0</v>
      </c>
      <c r="K143" s="217" t="s">
        <v>192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193</v>
      </c>
      <c r="AT143" s="226" t="s">
        <v>188</v>
      </c>
      <c r="AU143" s="226" t="s">
        <v>82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250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251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82</v>
      </c>
    </row>
    <row r="145" s="2" customFormat="1">
      <c r="A145" s="41"/>
      <c r="B145" s="42"/>
      <c r="C145" s="43"/>
      <c r="D145" s="233" t="s">
        <v>197</v>
      </c>
      <c r="E145" s="43"/>
      <c r="F145" s="234" t="s">
        <v>252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197</v>
      </c>
      <c r="AU145" s="20" t="s">
        <v>82</v>
      </c>
    </row>
    <row r="146" s="2" customFormat="1" ht="16.5" customHeight="1">
      <c r="A146" s="41"/>
      <c r="B146" s="42"/>
      <c r="C146" s="215" t="s">
        <v>186</v>
      </c>
      <c r="D146" s="215" t="s">
        <v>188</v>
      </c>
      <c r="E146" s="216" t="s">
        <v>253</v>
      </c>
      <c r="F146" s="217" t="s">
        <v>254</v>
      </c>
      <c r="G146" s="218" t="s">
        <v>249</v>
      </c>
      <c r="H146" s="219">
        <v>62.170000000000002</v>
      </c>
      <c r="I146" s="220"/>
      <c r="J146" s="221">
        <f>ROUND(I146*H146,2)</f>
        <v>0</v>
      </c>
      <c r="K146" s="217" t="s">
        <v>192</v>
      </c>
      <c r="L146" s="47"/>
      <c r="M146" s="222" t="s">
        <v>19</v>
      </c>
      <c r="N146" s="223" t="s">
        <v>44</v>
      </c>
      <c r="O146" s="87"/>
      <c r="P146" s="224">
        <f>O146*H146</f>
        <v>0</v>
      </c>
      <c r="Q146" s="224">
        <v>0</v>
      </c>
      <c r="R146" s="224">
        <f>Q146*H146</f>
        <v>0</v>
      </c>
      <c r="S146" s="224">
        <v>0</v>
      </c>
      <c r="T146" s="225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6" t="s">
        <v>193</v>
      </c>
      <c r="AT146" s="226" t="s">
        <v>188</v>
      </c>
      <c r="AU146" s="226" t="s">
        <v>82</v>
      </c>
      <c r="AY146" s="20" t="s">
        <v>185</v>
      </c>
      <c r="BE146" s="227">
        <f>IF(N146="základní",J146,0)</f>
        <v>0</v>
      </c>
      <c r="BF146" s="227">
        <f>IF(N146="snížená",J146,0)</f>
        <v>0</v>
      </c>
      <c r="BG146" s="227">
        <f>IF(N146="zákl. přenesená",J146,0)</f>
        <v>0</v>
      </c>
      <c r="BH146" s="227">
        <f>IF(N146="sníž. přenesená",J146,0)</f>
        <v>0</v>
      </c>
      <c r="BI146" s="227">
        <f>IF(N146="nulová",J146,0)</f>
        <v>0</v>
      </c>
      <c r="BJ146" s="20" t="s">
        <v>80</v>
      </c>
      <c r="BK146" s="227">
        <f>ROUND(I146*H146,2)</f>
        <v>0</v>
      </c>
      <c r="BL146" s="20" t="s">
        <v>193</v>
      </c>
      <c r="BM146" s="226" t="s">
        <v>255</v>
      </c>
    </row>
    <row r="147" s="2" customFormat="1">
      <c r="A147" s="41"/>
      <c r="B147" s="42"/>
      <c r="C147" s="43"/>
      <c r="D147" s="228" t="s">
        <v>195</v>
      </c>
      <c r="E147" s="43"/>
      <c r="F147" s="229" t="s">
        <v>256</v>
      </c>
      <c r="G147" s="43"/>
      <c r="H147" s="43"/>
      <c r="I147" s="230"/>
      <c r="J147" s="43"/>
      <c r="K147" s="43"/>
      <c r="L147" s="47"/>
      <c r="M147" s="231"/>
      <c r="N147" s="232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195</v>
      </c>
      <c r="AU147" s="20" t="s">
        <v>82</v>
      </c>
    </row>
    <row r="148" s="2" customFormat="1">
      <c r="A148" s="41"/>
      <c r="B148" s="42"/>
      <c r="C148" s="43"/>
      <c r="D148" s="233" t="s">
        <v>197</v>
      </c>
      <c r="E148" s="43"/>
      <c r="F148" s="234" t="s">
        <v>257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197</v>
      </c>
      <c r="AU148" s="20" t="s">
        <v>82</v>
      </c>
    </row>
    <row r="149" s="2" customFormat="1" ht="16.5" customHeight="1">
      <c r="A149" s="41"/>
      <c r="B149" s="42"/>
      <c r="C149" s="215" t="s">
        <v>258</v>
      </c>
      <c r="D149" s="215" t="s">
        <v>188</v>
      </c>
      <c r="E149" s="216" t="s">
        <v>259</v>
      </c>
      <c r="F149" s="217" t="s">
        <v>260</v>
      </c>
      <c r="G149" s="218" t="s">
        <v>249</v>
      </c>
      <c r="H149" s="219">
        <v>621.70000000000005</v>
      </c>
      <c r="I149" s="220"/>
      <c r="J149" s="221">
        <f>ROUND(I149*H149,2)</f>
        <v>0</v>
      </c>
      <c r="K149" s="217" t="s">
        <v>192</v>
      </c>
      <c r="L149" s="47"/>
      <c r="M149" s="222" t="s">
        <v>19</v>
      </c>
      <c r="N149" s="223" t="s">
        <v>44</v>
      </c>
      <c r="O149" s="87"/>
      <c r="P149" s="224">
        <f>O149*H149</f>
        <v>0</v>
      </c>
      <c r="Q149" s="224">
        <v>0</v>
      </c>
      <c r="R149" s="224">
        <f>Q149*H149</f>
        <v>0</v>
      </c>
      <c r="S149" s="224">
        <v>0</v>
      </c>
      <c r="T149" s="225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6" t="s">
        <v>193</v>
      </c>
      <c r="AT149" s="226" t="s">
        <v>188</v>
      </c>
      <c r="AU149" s="226" t="s">
        <v>82</v>
      </c>
      <c r="AY149" s="20" t="s">
        <v>185</v>
      </c>
      <c r="BE149" s="227">
        <f>IF(N149="základní",J149,0)</f>
        <v>0</v>
      </c>
      <c r="BF149" s="227">
        <f>IF(N149="snížená",J149,0)</f>
        <v>0</v>
      </c>
      <c r="BG149" s="227">
        <f>IF(N149="zákl. přenesená",J149,0)</f>
        <v>0</v>
      </c>
      <c r="BH149" s="227">
        <f>IF(N149="sníž. přenesená",J149,0)</f>
        <v>0</v>
      </c>
      <c r="BI149" s="227">
        <f>IF(N149="nulová",J149,0)</f>
        <v>0</v>
      </c>
      <c r="BJ149" s="20" t="s">
        <v>80</v>
      </c>
      <c r="BK149" s="227">
        <f>ROUND(I149*H149,2)</f>
        <v>0</v>
      </c>
      <c r="BL149" s="20" t="s">
        <v>193</v>
      </c>
      <c r="BM149" s="226" t="s">
        <v>261</v>
      </c>
    </row>
    <row r="150" s="2" customFormat="1">
      <c r="A150" s="41"/>
      <c r="B150" s="42"/>
      <c r="C150" s="43"/>
      <c r="D150" s="228" t="s">
        <v>195</v>
      </c>
      <c r="E150" s="43"/>
      <c r="F150" s="229" t="s">
        <v>262</v>
      </c>
      <c r="G150" s="43"/>
      <c r="H150" s="43"/>
      <c r="I150" s="230"/>
      <c r="J150" s="43"/>
      <c r="K150" s="43"/>
      <c r="L150" s="47"/>
      <c r="M150" s="231"/>
      <c r="N150" s="232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195</v>
      </c>
      <c r="AU150" s="20" t="s">
        <v>82</v>
      </c>
    </row>
    <row r="151" s="2" customFormat="1">
      <c r="A151" s="41"/>
      <c r="B151" s="42"/>
      <c r="C151" s="43"/>
      <c r="D151" s="233" t="s">
        <v>197</v>
      </c>
      <c r="E151" s="43"/>
      <c r="F151" s="234" t="s">
        <v>263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197</v>
      </c>
      <c r="AU151" s="20" t="s">
        <v>82</v>
      </c>
    </row>
    <row r="152" s="2" customFormat="1">
      <c r="A152" s="41"/>
      <c r="B152" s="42"/>
      <c r="C152" s="43"/>
      <c r="D152" s="228" t="s">
        <v>264</v>
      </c>
      <c r="E152" s="43"/>
      <c r="F152" s="267" t="s">
        <v>265</v>
      </c>
      <c r="G152" s="43"/>
      <c r="H152" s="43"/>
      <c r="I152" s="230"/>
      <c r="J152" s="43"/>
      <c r="K152" s="43"/>
      <c r="L152" s="47"/>
      <c r="M152" s="231"/>
      <c r="N152" s="232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264</v>
      </c>
      <c r="AU152" s="20" t="s">
        <v>82</v>
      </c>
    </row>
    <row r="153" s="14" customFormat="1">
      <c r="A153" s="14"/>
      <c r="B153" s="245"/>
      <c r="C153" s="246"/>
      <c r="D153" s="228" t="s">
        <v>199</v>
      </c>
      <c r="E153" s="246"/>
      <c r="F153" s="248" t="s">
        <v>266</v>
      </c>
      <c r="G153" s="246"/>
      <c r="H153" s="249">
        <v>621.70000000000005</v>
      </c>
      <c r="I153" s="250"/>
      <c r="J153" s="246"/>
      <c r="K153" s="246"/>
      <c r="L153" s="251"/>
      <c r="M153" s="252"/>
      <c r="N153" s="253"/>
      <c r="O153" s="253"/>
      <c r="P153" s="253"/>
      <c r="Q153" s="253"/>
      <c r="R153" s="253"/>
      <c r="S153" s="253"/>
      <c r="T153" s="25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5" t="s">
        <v>199</v>
      </c>
      <c r="AU153" s="255" t="s">
        <v>82</v>
      </c>
      <c r="AV153" s="14" t="s">
        <v>82</v>
      </c>
      <c r="AW153" s="14" t="s">
        <v>4</v>
      </c>
      <c r="AX153" s="14" t="s">
        <v>80</v>
      </c>
      <c r="AY153" s="255" t="s">
        <v>185</v>
      </c>
    </row>
    <row r="154" s="2" customFormat="1" ht="21.75" customHeight="1">
      <c r="A154" s="41"/>
      <c r="B154" s="42"/>
      <c r="C154" s="215" t="s">
        <v>267</v>
      </c>
      <c r="D154" s="215" t="s">
        <v>188</v>
      </c>
      <c r="E154" s="216" t="s">
        <v>268</v>
      </c>
      <c r="F154" s="217" t="s">
        <v>269</v>
      </c>
      <c r="G154" s="218" t="s">
        <v>249</v>
      </c>
      <c r="H154" s="219">
        <v>62.170000000000002</v>
      </c>
      <c r="I154" s="220"/>
      <c r="J154" s="221">
        <f>ROUND(I154*H154,2)</f>
        <v>0</v>
      </c>
      <c r="K154" s="217" t="s">
        <v>192</v>
      </c>
      <c r="L154" s="47"/>
      <c r="M154" s="222" t="s">
        <v>19</v>
      </c>
      <c r="N154" s="223" t="s">
        <v>44</v>
      </c>
      <c r="O154" s="87"/>
      <c r="P154" s="224">
        <f>O154*H154</f>
        <v>0</v>
      </c>
      <c r="Q154" s="224">
        <v>0</v>
      </c>
      <c r="R154" s="224">
        <f>Q154*H154</f>
        <v>0</v>
      </c>
      <c r="S154" s="224">
        <v>0</v>
      </c>
      <c r="T154" s="225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6" t="s">
        <v>193</v>
      </c>
      <c r="AT154" s="226" t="s">
        <v>188</v>
      </c>
      <c r="AU154" s="226" t="s">
        <v>82</v>
      </c>
      <c r="AY154" s="20" t="s">
        <v>185</v>
      </c>
      <c r="BE154" s="227">
        <f>IF(N154="základní",J154,0)</f>
        <v>0</v>
      </c>
      <c r="BF154" s="227">
        <f>IF(N154="snížená",J154,0)</f>
        <v>0</v>
      </c>
      <c r="BG154" s="227">
        <f>IF(N154="zákl. přenesená",J154,0)</f>
        <v>0</v>
      </c>
      <c r="BH154" s="227">
        <f>IF(N154="sníž. přenesená",J154,0)</f>
        <v>0</v>
      </c>
      <c r="BI154" s="227">
        <f>IF(N154="nulová",J154,0)</f>
        <v>0</v>
      </c>
      <c r="BJ154" s="20" t="s">
        <v>80</v>
      </c>
      <c r="BK154" s="227">
        <f>ROUND(I154*H154,2)</f>
        <v>0</v>
      </c>
      <c r="BL154" s="20" t="s">
        <v>193</v>
      </c>
      <c r="BM154" s="226" t="s">
        <v>270</v>
      </c>
    </row>
    <row r="155" s="2" customFormat="1">
      <c r="A155" s="41"/>
      <c r="B155" s="42"/>
      <c r="C155" s="43"/>
      <c r="D155" s="228" t="s">
        <v>195</v>
      </c>
      <c r="E155" s="43"/>
      <c r="F155" s="229" t="s">
        <v>271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195</v>
      </c>
      <c r="AU155" s="20" t="s">
        <v>82</v>
      </c>
    </row>
    <row r="156" s="2" customFormat="1">
      <c r="A156" s="41"/>
      <c r="B156" s="42"/>
      <c r="C156" s="43"/>
      <c r="D156" s="233" t="s">
        <v>197</v>
      </c>
      <c r="E156" s="43"/>
      <c r="F156" s="234" t="s">
        <v>272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197</v>
      </c>
      <c r="AU156" s="20" t="s">
        <v>82</v>
      </c>
    </row>
    <row r="157" s="12" customFormat="1" ht="25.92" customHeight="1">
      <c r="A157" s="12"/>
      <c r="B157" s="199"/>
      <c r="C157" s="200"/>
      <c r="D157" s="201" t="s">
        <v>72</v>
      </c>
      <c r="E157" s="202" t="s">
        <v>273</v>
      </c>
      <c r="F157" s="202" t="s">
        <v>274</v>
      </c>
      <c r="G157" s="200"/>
      <c r="H157" s="200"/>
      <c r="I157" s="203"/>
      <c r="J157" s="204">
        <f>BK157</f>
        <v>0</v>
      </c>
      <c r="K157" s="200"/>
      <c r="L157" s="205"/>
      <c r="M157" s="206"/>
      <c r="N157" s="207"/>
      <c r="O157" s="207"/>
      <c r="P157" s="208">
        <f>P158+P207+P214+P260+P273+P298+P305+P312+P319</f>
        <v>0</v>
      </c>
      <c r="Q157" s="207"/>
      <c r="R157" s="208">
        <f>R158+R207+R214+R260+R273+R298+R305+R312+R319</f>
        <v>0</v>
      </c>
      <c r="S157" s="207"/>
      <c r="T157" s="209">
        <f>T158+T207+T214+T260+T273+T298+T305+T312+T319</f>
        <v>7.3513389499999997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10" t="s">
        <v>82</v>
      </c>
      <c r="AT157" s="211" t="s">
        <v>72</v>
      </c>
      <c r="AU157" s="211" t="s">
        <v>73</v>
      </c>
      <c r="AY157" s="210" t="s">
        <v>185</v>
      </c>
      <c r="BK157" s="212">
        <f>BK158+BK207+BK214+BK260+BK273+BK298+BK305+BK312+BK319</f>
        <v>0</v>
      </c>
    </row>
    <row r="158" s="12" customFormat="1" ht="22.8" customHeight="1">
      <c r="A158" s="12"/>
      <c r="B158" s="199"/>
      <c r="C158" s="200"/>
      <c r="D158" s="201" t="s">
        <v>72</v>
      </c>
      <c r="E158" s="213" t="s">
        <v>275</v>
      </c>
      <c r="F158" s="213" t="s">
        <v>276</v>
      </c>
      <c r="G158" s="200"/>
      <c r="H158" s="200"/>
      <c r="I158" s="203"/>
      <c r="J158" s="214">
        <f>BK158</f>
        <v>0</v>
      </c>
      <c r="K158" s="200"/>
      <c r="L158" s="205"/>
      <c r="M158" s="206"/>
      <c r="N158" s="207"/>
      <c r="O158" s="207"/>
      <c r="P158" s="208">
        <f>SUM(P159:P206)</f>
        <v>0</v>
      </c>
      <c r="Q158" s="207"/>
      <c r="R158" s="208">
        <f>SUM(R159:R206)</f>
        <v>0</v>
      </c>
      <c r="S158" s="207"/>
      <c r="T158" s="209">
        <f>SUM(T159:T206)</f>
        <v>1.2012799999999999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10" t="s">
        <v>82</v>
      </c>
      <c r="AT158" s="211" t="s">
        <v>72</v>
      </c>
      <c r="AU158" s="211" t="s">
        <v>80</v>
      </c>
      <c r="AY158" s="210" t="s">
        <v>185</v>
      </c>
      <c r="BK158" s="212">
        <f>SUM(BK159:BK206)</f>
        <v>0</v>
      </c>
    </row>
    <row r="159" s="2" customFormat="1" ht="16.5" customHeight="1">
      <c r="A159" s="41"/>
      <c r="B159" s="42"/>
      <c r="C159" s="215" t="s">
        <v>8</v>
      </c>
      <c r="D159" s="215" t="s">
        <v>188</v>
      </c>
      <c r="E159" s="216" t="s">
        <v>277</v>
      </c>
      <c r="F159" s="217" t="s">
        <v>278</v>
      </c>
      <c r="G159" s="218" t="s">
        <v>279</v>
      </c>
      <c r="H159" s="219">
        <v>3</v>
      </c>
      <c r="I159" s="220"/>
      <c r="J159" s="221">
        <f>ROUND(I159*H159,2)</f>
        <v>0</v>
      </c>
      <c r="K159" s="217" t="s">
        <v>192</v>
      </c>
      <c r="L159" s="47"/>
      <c r="M159" s="222" t="s">
        <v>19</v>
      </c>
      <c r="N159" s="223" t="s">
        <v>44</v>
      </c>
      <c r="O159" s="87"/>
      <c r="P159" s="224">
        <f>O159*H159</f>
        <v>0</v>
      </c>
      <c r="Q159" s="224">
        <v>0</v>
      </c>
      <c r="R159" s="224">
        <f>Q159*H159</f>
        <v>0</v>
      </c>
      <c r="S159" s="224">
        <v>0.01933</v>
      </c>
      <c r="T159" s="225">
        <f>S159*H159</f>
        <v>0.05799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280</v>
      </c>
      <c r="AT159" s="226" t="s">
        <v>188</v>
      </c>
      <c r="AU159" s="226" t="s">
        <v>82</v>
      </c>
      <c r="AY159" s="20" t="s">
        <v>185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80</v>
      </c>
      <c r="BK159" s="227">
        <f>ROUND(I159*H159,2)</f>
        <v>0</v>
      </c>
      <c r="BL159" s="20" t="s">
        <v>280</v>
      </c>
      <c r="BM159" s="226" t="s">
        <v>281</v>
      </c>
    </row>
    <row r="160" s="2" customFormat="1">
      <c r="A160" s="41"/>
      <c r="B160" s="42"/>
      <c r="C160" s="43"/>
      <c r="D160" s="228" t="s">
        <v>195</v>
      </c>
      <c r="E160" s="43"/>
      <c r="F160" s="229" t="s">
        <v>282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195</v>
      </c>
      <c r="AU160" s="20" t="s">
        <v>82</v>
      </c>
    </row>
    <row r="161" s="2" customFormat="1">
      <c r="A161" s="41"/>
      <c r="B161" s="42"/>
      <c r="C161" s="43"/>
      <c r="D161" s="233" t="s">
        <v>197</v>
      </c>
      <c r="E161" s="43"/>
      <c r="F161" s="234" t="s">
        <v>283</v>
      </c>
      <c r="G161" s="43"/>
      <c r="H161" s="43"/>
      <c r="I161" s="230"/>
      <c r="J161" s="43"/>
      <c r="K161" s="43"/>
      <c r="L161" s="47"/>
      <c r="M161" s="231"/>
      <c r="N161" s="232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197</v>
      </c>
      <c r="AU161" s="20" t="s">
        <v>82</v>
      </c>
    </row>
    <row r="162" s="13" customFormat="1">
      <c r="A162" s="13"/>
      <c r="B162" s="235"/>
      <c r="C162" s="236"/>
      <c r="D162" s="228" t="s">
        <v>199</v>
      </c>
      <c r="E162" s="237" t="s">
        <v>19</v>
      </c>
      <c r="F162" s="238" t="s">
        <v>200</v>
      </c>
      <c r="G162" s="236"/>
      <c r="H162" s="237" t="s">
        <v>19</v>
      </c>
      <c r="I162" s="239"/>
      <c r="J162" s="236"/>
      <c r="K162" s="236"/>
      <c r="L162" s="240"/>
      <c r="M162" s="241"/>
      <c r="N162" s="242"/>
      <c r="O162" s="242"/>
      <c r="P162" s="242"/>
      <c r="Q162" s="242"/>
      <c r="R162" s="242"/>
      <c r="S162" s="242"/>
      <c r="T162" s="24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4" t="s">
        <v>199</v>
      </c>
      <c r="AU162" s="244" t="s">
        <v>82</v>
      </c>
      <c r="AV162" s="13" t="s">
        <v>80</v>
      </c>
      <c r="AW162" s="13" t="s">
        <v>34</v>
      </c>
      <c r="AX162" s="13" t="s">
        <v>73</v>
      </c>
      <c r="AY162" s="244" t="s">
        <v>185</v>
      </c>
    </row>
    <row r="163" s="14" customFormat="1">
      <c r="A163" s="14"/>
      <c r="B163" s="245"/>
      <c r="C163" s="246"/>
      <c r="D163" s="228" t="s">
        <v>199</v>
      </c>
      <c r="E163" s="247" t="s">
        <v>19</v>
      </c>
      <c r="F163" s="248" t="s">
        <v>209</v>
      </c>
      <c r="G163" s="246"/>
      <c r="H163" s="249">
        <v>3</v>
      </c>
      <c r="I163" s="250"/>
      <c r="J163" s="246"/>
      <c r="K163" s="246"/>
      <c r="L163" s="251"/>
      <c r="M163" s="252"/>
      <c r="N163" s="253"/>
      <c r="O163" s="253"/>
      <c r="P163" s="253"/>
      <c r="Q163" s="253"/>
      <c r="R163" s="253"/>
      <c r="S163" s="253"/>
      <c r="T163" s="25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5" t="s">
        <v>199</v>
      </c>
      <c r="AU163" s="255" t="s">
        <v>82</v>
      </c>
      <c r="AV163" s="14" t="s">
        <v>82</v>
      </c>
      <c r="AW163" s="14" t="s">
        <v>34</v>
      </c>
      <c r="AX163" s="14" t="s">
        <v>73</v>
      </c>
      <c r="AY163" s="255" t="s">
        <v>185</v>
      </c>
    </row>
    <row r="164" s="15" customFormat="1">
      <c r="A164" s="15"/>
      <c r="B164" s="256"/>
      <c r="C164" s="257"/>
      <c r="D164" s="228" t="s">
        <v>199</v>
      </c>
      <c r="E164" s="258" t="s">
        <v>19</v>
      </c>
      <c r="F164" s="259" t="s">
        <v>202</v>
      </c>
      <c r="G164" s="257"/>
      <c r="H164" s="260">
        <v>3</v>
      </c>
      <c r="I164" s="261"/>
      <c r="J164" s="257"/>
      <c r="K164" s="257"/>
      <c r="L164" s="262"/>
      <c r="M164" s="263"/>
      <c r="N164" s="264"/>
      <c r="O164" s="264"/>
      <c r="P164" s="264"/>
      <c r="Q164" s="264"/>
      <c r="R164" s="264"/>
      <c r="S164" s="264"/>
      <c r="T164" s="26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66" t="s">
        <v>199</v>
      </c>
      <c r="AU164" s="266" t="s">
        <v>82</v>
      </c>
      <c r="AV164" s="15" t="s">
        <v>193</v>
      </c>
      <c r="AW164" s="15" t="s">
        <v>34</v>
      </c>
      <c r="AX164" s="15" t="s">
        <v>80</v>
      </c>
      <c r="AY164" s="266" t="s">
        <v>185</v>
      </c>
    </row>
    <row r="165" s="2" customFormat="1" ht="16.5" customHeight="1">
      <c r="A165" s="41"/>
      <c r="B165" s="42"/>
      <c r="C165" s="215" t="s">
        <v>284</v>
      </c>
      <c r="D165" s="215" t="s">
        <v>188</v>
      </c>
      <c r="E165" s="216" t="s">
        <v>285</v>
      </c>
      <c r="F165" s="217" t="s">
        <v>286</v>
      </c>
      <c r="G165" s="218" t="s">
        <v>279</v>
      </c>
      <c r="H165" s="219">
        <v>2</v>
      </c>
      <c r="I165" s="220"/>
      <c r="J165" s="221">
        <f>ROUND(I165*H165,2)</f>
        <v>0</v>
      </c>
      <c r="K165" s="217" t="s">
        <v>192</v>
      </c>
      <c r="L165" s="47"/>
      <c r="M165" s="222" t="s">
        <v>19</v>
      </c>
      <c r="N165" s="223" t="s">
        <v>44</v>
      </c>
      <c r="O165" s="87"/>
      <c r="P165" s="224">
        <f>O165*H165</f>
        <v>0</v>
      </c>
      <c r="Q165" s="224">
        <v>0</v>
      </c>
      <c r="R165" s="224">
        <f>Q165*H165</f>
        <v>0</v>
      </c>
      <c r="S165" s="224">
        <v>0.0172</v>
      </c>
      <c r="T165" s="225">
        <f>S165*H165</f>
        <v>0.0344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280</v>
      </c>
      <c r="AT165" s="226" t="s">
        <v>188</v>
      </c>
      <c r="AU165" s="226" t="s">
        <v>82</v>
      </c>
      <c r="AY165" s="20" t="s">
        <v>185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80</v>
      </c>
      <c r="BK165" s="227">
        <f>ROUND(I165*H165,2)</f>
        <v>0</v>
      </c>
      <c r="BL165" s="20" t="s">
        <v>280</v>
      </c>
      <c r="BM165" s="226" t="s">
        <v>287</v>
      </c>
    </row>
    <row r="166" s="2" customFormat="1">
      <c r="A166" s="41"/>
      <c r="B166" s="42"/>
      <c r="C166" s="43"/>
      <c r="D166" s="228" t="s">
        <v>195</v>
      </c>
      <c r="E166" s="43"/>
      <c r="F166" s="229" t="s">
        <v>288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195</v>
      </c>
      <c r="AU166" s="20" t="s">
        <v>82</v>
      </c>
    </row>
    <row r="167" s="2" customFormat="1">
      <c r="A167" s="41"/>
      <c r="B167" s="42"/>
      <c r="C167" s="43"/>
      <c r="D167" s="233" t="s">
        <v>197</v>
      </c>
      <c r="E167" s="43"/>
      <c r="F167" s="234" t="s">
        <v>289</v>
      </c>
      <c r="G167" s="43"/>
      <c r="H167" s="43"/>
      <c r="I167" s="230"/>
      <c r="J167" s="43"/>
      <c r="K167" s="43"/>
      <c r="L167" s="47"/>
      <c r="M167" s="231"/>
      <c r="N167" s="232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197</v>
      </c>
      <c r="AU167" s="20" t="s">
        <v>82</v>
      </c>
    </row>
    <row r="168" s="13" customFormat="1">
      <c r="A168" s="13"/>
      <c r="B168" s="235"/>
      <c r="C168" s="236"/>
      <c r="D168" s="228" t="s">
        <v>199</v>
      </c>
      <c r="E168" s="237" t="s">
        <v>19</v>
      </c>
      <c r="F168" s="238" t="s">
        <v>200</v>
      </c>
      <c r="G168" s="236"/>
      <c r="H168" s="237" t="s">
        <v>19</v>
      </c>
      <c r="I168" s="239"/>
      <c r="J168" s="236"/>
      <c r="K168" s="236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199</v>
      </c>
      <c r="AU168" s="244" t="s">
        <v>82</v>
      </c>
      <c r="AV168" s="13" t="s">
        <v>80</v>
      </c>
      <c r="AW168" s="13" t="s">
        <v>34</v>
      </c>
      <c r="AX168" s="13" t="s">
        <v>73</v>
      </c>
      <c r="AY168" s="244" t="s">
        <v>185</v>
      </c>
    </row>
    <row r="169" s="14" customFormat="1">
      <c r="A169" s="14"/>
      <c r="B169" s="245"/>
      <c r="C169" s="246"/>
      <c r="D169" s="228" t="s">
        <v>199</v>
      </c>
      <c r="E169" s="247" t="s">
        <v>19</v>
      </c>
      <c r="F169" s="248" t="s">
        <v>82</v>
      </c>
      <c r="G169" s="246"/>
      <c r="H169" s="249">
        <v>2</v>
      </c>
      <c r="I169" s="250"/>
      <c r="J169" s="246"/>
      <c r="K169" s="246"/>
      <c r="L169" s="251"/>
      <c r="M169" s="252"/>
      <c r="N169" s="253"/>
      <c r="O169" s="253"/>
      <c r="P169" s="253"/>
      <c r="Q169" s="253"/>
      <c r="R169" s="253"/>
      <c r="S169" s="253"/>
      <c r="T169" s="25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5" t="s">
        <v>199</v>
      </c>
      <c r="AU169" s="255" t="s">
        <v>82</v>
      </c>
      <c r="AV169" s="14" t="s">
        <v>82</v>
      </c>
      <c r="AW169" s="14" t="s">
        <v>34</v>
      </c>
      <c r="AX169" s="14" t="s">
        <v>73</v>
      </c>
      <c r="AY169" s="255" t="s">
        <v>185</v>
      </c>
    </row>
    <row r="170" s="15" customFormat="1">
      <c r="A170" s="15"/>
      <c r="B170" s="256"/>
      <c r="C170" s="257"/>
      <c r="D170" s="228" t="s">
        <v>199</v>
      </c>
      <c r="E170" s="258" t="s">
        <v>19</v>
      </c>
      <c r="F170" s="259" t="s">
        <v>202</v>
      </c>
      <c r="G170" s="257"/>
      <c r="H170" s="260">
        <v>2</v>
      </c>
      <c r="I170" s="261"/>
      <c r="J170" s="257"/>
      <c r="K170" s="257"/>
      <c r="L170" s="262"/>
      <c r="M170" s="263"/>
      <c r="N170" s="264"/>
      <c r="O170" s="264"/>
      <c r="P170" s="264"/>
      <c r="Q170" s="264"/>
      <c r="R170" s="264"/>
      <c r="S170" s="264"/>
      <c r="T170" s="26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T170" s="266" t="s">
        <v>199</v>
      </c>
      <c r="AU170" s="266" t="s">
        <v>82</v>
      </c>
      <c r="AV170" s="15" t="s">
        <v>193</v>
      </c>
      <c r="AW170" s="15" t="s">
        <v>34</v>
      </c>
      <c r="AX170" s="15" t="s">
        <v>80</v>
      </c>
      <c r="AY170" s="266" t="s">
        <v>185</v>
      </c>
    </row>
    <row r="171" s="2" customFormat="1" ht="16.5" customHeight="1">
      <c r="A171" s="41"/>
      <c r="B171" s="42"/>
      <c r="C171" s="215" t="s">
        <v>290</v>
      </c>
      <c r="D171" s="215" t="s">
        <v>188</v>
      </c>
      <c r="E171" s="216" t="s">
        <v>291</v>
      </c>
      <c r="F171" s="217" t="s">
        <v>292</v>
      </c>
      <c r="G171" s="218" t="s">
        <v>279</v>
      </c>
      <c r="H171" s="219">
        <v>2</v>
      </c>
      <c r="I171" s="220"/>
      <c r="J171" s="221">
        <f>ROUND(I171*H171,2)</f>
        <v>0</v>
      </c>
      <c r="K171" s="217" t="s">
        <v>192</v>
      </c>
      <c r="L171" s="47"/>
      <c r="M171" s="222" t="s">
        <v>19</v>
      </c>
      <c r="N171" s="223" t="s">
        <v>44</v>
      </c>
      <c r="O171" s="87"/>
      <c r="P171" s="224">
        <f>O171*H171</f>
        <v>0</v>
      </c>
      <c r="Q171" s="224">
        <v>0</v>
      </c>
      <c r="R171" s="224">
        <f>Q171*H171</f>
        <v>0</v>
      </c>
      <c r="S171" s="224">
        <v>0.019460000000000002</v>
      </c>
      <c r="T171" s="225">
        <f>S171*H171</f>
        <v>0.038920000000000003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6" t="s">
        <v>280</v>
      </c>
      <c r="AT171" s="226" t="s">
        <v>188</v>
      </c>
      <c r="AU171" s="226" t="s">
        <v>82</v>
      </c>
      <c r="AY171" s="20" t="s">
        <v>185</v>
      </c>
      <c r="BE171" s="227">
        <f>IF(N171="základní",J171,0)</f>
        <v>0</v>
      </c>
      <c r="BF171" s="227">
        <f>IF(N171="snížená",J171,0)</f>
        <v>0</v>
      </c>
      <c r="BG171" s="227">
        <f>IF(N171="zákl. přenesená",J171,0)</f>
        <v>0</v>
      </c>
      <c r="BH171" s="227">
        <f>IF(N171="sníž. přenesená",J171,0)</f>
        <v>0</v>
      </c>
      <c r="BI171" s="227">
        <f>IF(N171="nulová",J171,0)</f>
        <v>0</v>
      </c>
      <c r="BJ171" s="20" t="s">
        <v>80</v>
      </c>
      <c r="BK171" s="227">
        <f>ROUND(I171*H171,2)</f>
        <v>0</v>
      </c>
      <c r="BL171" s="20" t="s">
        <v>280</v>
      </c>
      <c r="BM171" s="226" t="s">
        <v>293</v>
      </c>
    </row>
    <row r="172" s="2" customFormat="1">
      <c r="A172" s="41"/>
      <c r="B172" s="42"/>
      <c r="C172" s="43"/>
      <c r="D172" s="228" t="s">
        <v>195</v>
      </c>
      <c r="E172" s="43"/>
      <c r="F172" s="229" t="s">
        <v>294</v>
      </c>
      <c r="G172" s="43"/>
      <c r="H172" s="43"/>
      <c r="I172" s="230"/>
      <c r="J172" s="43"/>
      <c r="K172" s="43"/>
      <c r="L172" s="47"/>
      <c r="M172" s="231"/>
      <c r="N172" s="232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195</v>
      </c>
      <c r="AU172" s="20" t="s">
        <v>82</v>
      </c>
    </row>
    <row r="173" s="2" customFormat="1">
      <c r="A173" s="41"/>
      <c r="B173" s="42"/>
      <c r="C173" s="43"/>
      <c r="D173" s="233" t="s">
        <v>197</v>
      </c>
      <c r="E173" s="43"/>
      <c r="F173" s="234" t="s">
        <v>295</v>
      </c>
      <c r="G173" s="43"/>
      <c r="H173" s="43"/>
      <c r="I173" s="230"/>
      <c r="J173" s="43"/>
      <c r="K173" s="43"/>
      <c r="L173" s="47"/>
      <c r="M173" s="231"/>
      <c r="N173" s="232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197</v>
      </c>
      <c r="AU173" s="20" t="s">
        <v>82</v>
      </c>
    </row>
    <row r="174" s="13" customFormat="1">
      <c r="A174" s="13"/>
      <c r="B174" s="235"/>
      <c r="C174" s="236"/>
      <c r="D174" s="228" t="s">
        <v>199</v>
      </c>
      <c r="E174" s="237" t="s">
        <v>19</v>
      </c>
      <c r="F174" s="238" t="s">
        <v>200</v>
      </c>
      <c r="G174" s="236"/>
      <c r="H174" s="237" t="s">
        <v>19</v>
      </c>
      <c r="I174" s="239"/>
      <c r="J174" s="236"/>
      <c r="K174" s="236"/>
      <c r="L174" s="240"/>
      <c r="M174" s="241"/>
      <c r="N174" s="242"/>
      <c r="O174" s="242"/>
      <c r="P174" s="242"/>
      <c r="Q174" s="242"/>
      <c r="R174" s="242"/>
      <c r="S174" s="242"/>
      <c r="T174" s="24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4" t="s">
        <v>199</v>
      </c>
      <c r="AU174" s="244" t="s">
        <v>82</v>
      </c>
      <c r="AV174" s="13" t="s">
        <v>80</v>
      </c>
      <c r="AW174" s="13" t="s">
        <v>34</v>
      </c>
      <c r="AX174" s="13" t="s">
        <v>73</v>
      </c>
      <c r="AY174" s="244" t="s">
        <v>185</v>
      </c>
    </row>
    <row r="175" s="14" customFormat="1">
      <c r="A175" s="14"/>
      <c r="B175" s="245"/>
      <c r="C175" s="246"/>
      <c r="D175" s="228" t="s">
        <v>199</v>
      </c>
      <c r="E175" s="247" t="s">
        <v>19</v>
      </c>
      <c r="F175" s="248" t="s">
        <v>82</v>
      </c>
      <c r="G175" s="246"/>
      <c r="H175" s="249">
        <v>2</v>
      </c>
      <c r="I175" s="250"/>
      <c r="J175" s="246"/>
      <c r="K175" s="246"/>
      <c r="L175" s="251"/>
      <c r="M175" s="252"/>
      <c r="N175" s="253"/>
      <c r="O175" s="253"/>
      <c r="P175" s="253"/>
      <c r="Q175" s="253"/>
      <c r="R175" s="253"/>
      <c r="S175" s="253"/>
      <c r="T175" s="25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5" t="s">
        <v>199</v>
      </c>
      <c r="AU175" s="255" t="s">
        <v>82</v>
      </c>
      <c r="AV175" s="14" t="s">
        <v>82</v>
      </c>
      <c r="AW175" s="14" t="s">
        <v>34</v>
      </c>
      <c r="AX175" s="14" t="s">
        <v>73</v>
      </c>
      <c r="AY175" s="255" t="s">
        <v>185</v>
      </c>
    </row>
    <row r="176" s="15" customFormat="1">
      <c r="A176" s="15"/>
      <c r="B176" s="256"/>
      <c r="C176" s="257"/>
      <c r="D176" s="228" t="s">
        <v>199</v>
      </c>
      <c r="E176" s="258" t="s">
        <v>19</v>
      </c>
      <c r="F176" s="259" t="s">
        <v>202</v>
      </c>
      <c r="G176" s="257"/>
      <c r="H176" s="260">
        <v>2</v>
      </c>
      <c r="I176" s="261"/>
      <c r="J176" s="257"/>
      <c r="K176" s="257"/>
      <c r="L176" s="262"/>
      <c r="M176" s="263"/>
      <c r="N176" s="264"/>
      <c r="O176" s="264"/>
      <c r="P176" s="264"/>
      <c r="Q176" s="264"/>
      <c r="R176" s="264"/>
      <c r="S176" s="264"/>
      <c r="T176" s="26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66" t="s">
        <v>199</v>
      </c>
      <c r="AU176" s="266" t="s">
        <v>82</v>
      </c>
      <c r="AV176" s="15" t="s">
        <v>193</v>
      </c>
      <c r="AW176" s="15" t="s">
        <v>34</v>
      </c>
      <c r="AX176" s="15" t="s">
        <v>80</v>
      </c>
      <c r="AY176" s="266" t="s">
        <v>185</v>
      </c>
    </row>
    <row r="177" s="2" customFormat="1" ht="16.5" customHeight="1">
      <c r="A177" s="41"/>
      <c r="B177" s="42"/>
      <c r="C177" s="215" t="s">
        <v>296</v>
      </c>
      <c r="D177" s="215" t="s">
        <v>188</v>
      </c>
      <c r="E177" s="216" t="s">
        <v>297</v>
      </c>
      <c r="F177" s="217" t="s">
        <v>298</v>
      </c>
      <c r="G177" s="218" t="s">
        <v>279</v>
      </c>
      <c r="H177" s="219">
        <v>1</v>
      </c>
      <c r="I177" s="220"/>
      <c r="J177" s="221">
        <f>ROUND(I177*H177,2)</f>
        <v>0</v>
      </c>
      <c r="K177" s="217" t="s">
        <v>192</v>
      </c>
      <c r="L177" s="47"/>
      <c r="M177" s="222" t="s">
        <v>19</v>
      </c>
      <c r="N177" s="223" t="s">
        <v>44</v>
      </c>
      <c r="O177" s="87"/>
      <c r="P177" s="224">
        <f>O177*H177</f>
        <v>0</v>
      </c>
      <c r="Q177" s="224">
        <v>0</v>
      </c>
      <c r="R177" s="224">
        <f>Q177*H177</f>
        <v>0</v>
      </c>
      <c r="S177" s="224">
        <v>0.024500000000000001</v>
      </c>
      <c r="T177" s="225">
        <f>S177*H177</f>
        <v>0.024500000000000001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280</v>
      </c>
      <c r="AT177" s="226" t="s">
        <v>188</v>
      </c>
      <c r="AU177" s="226" t="s">
        <v>82</v>
      </c>
      <c r="AY177" s="20" t="s">
        <v>185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80</v>
      </c>
      <c r="BK177" s="227">
        <f>ROUND(I177*H177,2)</f>
        <v>0</v>
      </c>
      <c r="BL177" s="20" t="s">
        <v>280</v>
      </c>
      <c r="BM177" s="226" t="s">
        <v>299</v>
      </c>
    </row>
    <row r="178" s="2" customFormat="1">
      <c r="A178" s="41"/>
      <c r="B178" s="42"/>
      <c r="C178" s="43"/>
      <c r="D178" s="228" t="s">
        <v>195</v>
      </c>
      <c r="E178" s="43"/>
      <c r="F178" s="229" t="s">
        <v>300</v>
      </c>
      <c r="G178" s="43"/>
      <c r="H178" s="43"/>
      <c r="I178" s="230"/>
      <c r="J178" s="43"/>
      <c r="K178" s="43"/>
      <c r="L178" s="47"/>
      <c r="M178" s="231"/>
      <c r="N178" s="232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195</v>
      </c>
      <c r="AU178" s="20" t="s">
        <v>82</v>
      </c>
    </row>
    <row r="179" s="2" customFormat="1">
      <c r="A179" s="41"/>
      <c r="B179" s="42"/>
      <c r="C179" s="43"/>
      <c r="D179" s="233" t="s">
        <v>197</v>
      </c>
      <c r="E179" s="43"/>
      <c r="F179" s="234" t="s">
        <v>301</v>
      </c>
      <c r="G179" s="43"/>
      <c r="H179" s="43"/>
      <c r="I179" s="230"/>
      <c r="J179" s="43"/>
      <c r="K179" s="43"/>
      <c r="L179" s="47"/>
      <c r="M179" s="231"/>
      <c r="N179" s="232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197</v>
      </c>
      <c r="AU179" s="20" t="s">
        <v>82</v>
      </c>
    </row>
    <row r="180" s="13" customFormat="1">
      <c r="A180" s="13"/>
      <c r="B180" s="235"/>
      <c r="C180" s="236"/>
      <c r="D180" s="228" t="s">
        <v>199</v>
      </c>
      <c r="E180" s="237" t="s">
        <v>19</v>
      </c>
      <c r="F180" s="238" t="s">
        <v>200</v>
      </c>
      <c r="G180" s="236"/>
      <c r="H180" s="237" t="s">
        <v>19</v>
      </c>
      <c r="I180" s="239"/>
      <c r="J180" s="236"/>
      <c r="K180" s="236"/>
      <c r="L180" s="240"/>
      <c r="M180" s="241"/>
      <c r="N180" s="242"/>
      <c r="O180" s="242"/>
      <c r="P180" s="242"/>
      <c r="Q180" s="242"/>
      <c r="R180" s="242"/>
      <c r="S180" s="242"/>
      <c r="T180" s="24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4" t="s">
        <v>199</v>
      </c>
      <c r="AU180" s="244" t="s">
        <v>82</v>
      </c>
      <c r="AV180" s="13" t="s">
        <v>80</v>
      </c>
      <c r="AW180" s="13" t="s">
        <v>34</v>
      </c>
      <c r="AX180" s="13" t="s">
        <v>73</v>
      </c>
      <c r="AY180" s="244" t="s">
        <v>185</v>
      </c>
    </row>
    <row r="181" s="14" customFormat="1">
      <c r="A181" s="14"/>
      <c r="B181" s="245"/>
      <c r="C181" s="246"/>
      <c r="D181" s="228" t="s">
        <v>199</v>
      </c>
      <c r="E181" s="247" t="s">
        <v>19</v>
      </c>
      <c r="F181" s="248" t="s">
        <v>80</v>
      </c>
      <c r="G181" s="246"/>
      <c r="H181" s="249">
        <v>1</v>
      </c>
      <c r="I181" s="250"/>
      <c r="J181" s="246"/>
      <c r="K181" s="246"/>
      <c r="L181" s="251"/>
      <c r="M181" s="252"/>
      <c r="N181" s="253"/>
      <c r="O181" s="253"/>
      <c r="P181" s="253"/>
      <c r="Q181" s="253"/>
      <c r="R181" s="253"/>
      <c r="S181" s="253"/>
      <c r="T181" s="25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5" t="s">
        <v>199</v>
      </c>
      <c r="AU181" s="255" t="s">
        <v>82</v>
      </c>
      <c r="AV181" s="14" t="s">
        <v>82</v>
      </c>
      <c r="AW181" s="14" t="s">
        <v>34</v>
      </c>
      <c r="AX181" s="14" t="s">
        <v>73</v>
      </c>
      <c r="AY181" s="255" t="s">
        <v>185</v>
      </c>
    </row>
    <row r="182" s="15" customFormat="1">
      <c r="A182" s="15"/>
      <c r="B182" s="256"/>
      <c r="C182" s="257"/>
      <c r="D182" s="228" t="s">
        <v>199</v>
      </c>
      <c r="E182" s="258" t="s">
        <v>19</v>
      </c>
      <c r="F182" s="259" t="s">
        <v>202</v>
      </c>
      <c r="G182" s="257"/>
      <c r="H182" s="260">
        <v>1</v>
      </c>
      <c r="I182" s="261"/>
      <c r="J182" s="257"/>
      <c r="K182" s="257"/>
      <c r="L182" s="262"/>
      <c r="M182" s="263"/>
      <c r="N182" s="264"/>
      <c r="O182" s="264"/>
      <c r="P182" s="264"/>
      <c r="Q182" s="264"/>
      <c r="R182" s="264"/>
      <c r="S182" s="264"/>
      <c r="T182" s="26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T182" s="266" t="s">
        <v>199</v>
      </c>
      <c r="AU182" s="266" t="s">
        <v>82</v>
      </c>
      <c r="AV182" s="15" t="s">
        <v>193</v>
      </c>
      <c r="AW182" s="15" t="s">
        <v>34</v>
      </c>
      <c r="AX182" s="15" t="s">
        <v>80</v>
      </c>
      <c r="AY182" s="266" t="s">
        <v>185</v>
      </c>
    </row>
    <row r="183" s="2" customFormat="1" ht="16.5" customHeight="1">
      <c r="A183" s="41"/>
      <c r="B183" s="42"/>
      <c r="C183" s="215" t="s">
        <v>280</v>
      </c>
      <c r="D183" s="215" t="s">
        <v>188</v>
      </c>
      <c r="E183" s="216" t="s">
        <v>302</v>
      </c>
      <c r="F183" s="217" t="s">
        <v>303</v>
      </c>
      <c r="G183" s="218" t="s">
        <v>279</v>
      </c>
      <c r="H183" s="219">
        <v>1</v>
      </c>
      <c r="I183" s="220"/>
      <c r="J183" s="221">
        <f>ROUND(I183*H183,2)</f>
        <v>0</v>
      </c>
      <c r="K183" s="217" t="s">
        <v>192</v>
      </c>
      <c r="L183" s="47"/>
      <c r="M183" s="222" t="s">
        <v>19</v>
      </c>
      <c r="N183" s="223" t="s">
        <v>44</v>
      </c>
      <c r="O183" s="87"/>
      <c r="P183" s="224">
        <f>O183*H183</f>
        <v>0</v>
      </c>
      <c r="Q183" s="224">
        <v>0</v>
      </c>
      <c r="R183" s="224">
        <f>Q183*H183</f>
        <v>0</v>
      </c>
      <c r="S183" s="224">
        <v>0.034700000000000002</v>
      </c>
      <c r="T183" s="225">
        <f>S183*H183</f>
        <v>0.034700000000000002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280</v>
      </c>
      <c r="AT183" s="226" t="s">
        <v>188</v>
      </c>
      <c r="AU183" s="226" t="s">
        <v>82</v>
      </c>
      <c r="AY183" s="20" t="s">
        <v>185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80</v>
      </c>
      <c r="BK183" s="227">
        <f>ROUND(I183*H183,2)</f>
        <v>0</v>
      </c>
      <c r="BL183" s="20" t="s">
        <v>280</v>
      </c>
      <c r="BM183" s="226" t="s">
        <v>304</v>
      </c>
    </row>
    <row r="184" s="2" customFormat="1">
      <c r="A184" s="41"/>
      <c r="B184" s="42"/>
      <c r="C184" s="43"/>
      <c r="D184" s="228" t="s">
        <v>195</v>
      </c>
      <c r="E184" s="43"/>
      <c r="F184" s="229" t="s">
        <v>305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195</v>
      </c>
      <c r="AU184" s="20" t="s">
        <v>82</v>
      </c>
    </row>
    <row r="185" s="2" customFormat="1">
      <c r="A185" s="41"/>
      <c r="B185" s="42"/>
      <c r="C185" s="43"/>
      <c r="D185" s="233" t="s">
        <v>197</v>
      </c>
      <c r="E185" s="43"/>
      <c r="F185" s="234" t="s">
        <v>306</v>
      </c>
      <c r="G185" s="43"/>
      <c r="H185" s="43"/>
      <c r="I185" s="230"/>
      <c r="J185" s="43"/>
      <c r="K185" s="43"/>
      <c r="L185" s="47"/>
      <c r="M185" s="231"/>
      <c r="N185" s="232"/>
      <c r="O185" s="87"/>
      <c r="P185" s="87"/>
      <c r="Q185" s="87"/>
      <c r="R185" s="87"/>
      <c r="S185" s="87"/>
      <c r="T185" s="88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0" t="s">
        <v>197</v>
      </c>
      <c r="AU185" s="20" t="s">
        <v>82</v>
      </c>
    </row>
    <row r="186" s="13" customFormat="1">
      <c r="A186" s="13"/>
      <c r="B186" s="235"/>
      <c r="C186" s="236"/>
      <c r="D186" s="228" t="s">
        <v>199</v>
      </c>
      <c r="E186" s="237" t="s">
        <v>19</v>
      </c>
      <c r="F186" s="238" t="s">
        <v>200</v>
      </c>
      <c r="G186" s="236"/>
      <c r="H186" s="237" t="s">
        <v>19</v>
      </c>
      <c r="I186" s="239"/>
      <c r="J186" s="236"/>
      <c r="K186" s="236"/>
      <c r="L186" s="240"/>
      <c r="M186" s="241"/>
      <c r="N186" s="242"/>
      <c r="O186" s="242"/>
      <c r="P186" s="242"/>
      <c r="Q186" s="242"/>
      <c r="R186" s="242"/>
      <c r="S186" s="242"/>
      <c r="T186" s="24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4" t="s">
        <v>199</v>
      </c>
      <c r="AU186" s="244" t="s">
        <v>82</v>
      </c>
      <c r="AV186" s="13" t="s">
        <v>80</v>
      </c>
      <c r="AW186" s="13" t="s">
        <v>34</v>
      </c>
      <c r="AX186" s="13" t="s">
        <v>73</v>
      </c>
      <c r="AY186" s="244" t="s">
        <v>185</v>
      </c>
    </row>
    <row r="187" s="14" customFormat="1">
      <c r="A187" s="14"/>
      <c r="B187" s="245"/>
      <c r="C187" s="246"/>
      <c r="D187" s="228" t="s">
        <v>199</v>
      </c>
      <c r="E187" s="247" t="s">
        <v>19</v>
      </c>
      <c r="F187" s="248" t="s">
        <v>80</v>
      </c>
      <c r="G187" s="246"/>
      <c r="H187" s="249">
        <v>1</v>
      </c>
      <c r="I187" s="250"/>
      <c r="J187" s="246"/>
      <c r="K187" s="246"/>
      <c r="L187" s="251"/>
      <c r="M187" s="252"/>
      <c r="N187" s="253"/>
      <c r="O187" s="253"/>
      <c r="P187" s="253"/>
      <c r="Q187" s="253"/>
      <c r="R187" s="253"/>
      <c r="S187" s="253"/>
      <c r="T187" s="25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5" t="s">
        <v>199</v>
      </c>
      <c r="AU187" s="255" t="s">
        <v>82</v>
      </c>
      <c r="AV187" s="14" t="s">
        <v>82</v>
      </c>
      <c r="AW187" s="14" t="s">
        <v>34</v>
      </c>
      <c r="AX187" s="14" t="s">
        <v>73</v>
      </c>
      <c r="AY187" s="255" t="s">
        <v>185</v>
      </c>
    </row>
    <row r="188" s="15" customFormat="1">
      <c r="A188" s="15"/>
      <c r="B188" s="256"/>
      <c r="C188" s="257"/>
      <c r="D188" s="228" t="s">
        <v>199</v>
      </c>
      <c r="E188" s="258" t="s">
        <v>19</v>
      </c>
      <c r="F188" s="259" t="s">
        <v>202</v>
      </c>
      <c r="G188" s="257"/>
      <c r="H188" s="260">
        <v>1</v>
      </c>
      <c r="I188" s="261"/>
      <c r="J188" s="257"/>
      <c r="K188" s="257"/>
      <c r="L188" s="262"/>
      <c r="M188" s="263"/>
      <c r="N188" s="264"/>
      <c r="O188" s="264"/>
      <c r="P188" s="264"/>
      <c r="Q188" s="264"/>
      <c r="R188" s="264"/>
      <c r="S188" s="264"/>
      <c r="T188" s="26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T188" s="266" t="s">
        <v>199</v>
      </c>
      <c r="AU188" s="266" t="s">
        <v>82</v>
      </c>
      <c r="AV188" s="15" t="s">
        <v>193</v>
      </c>
      <c r="AW188" s="15" t="s">
        <v>34</v>
      </c>
      <c r="AX188" s="15" t="s">
        <v>80</v>
      </c>
      <c r="AY188" s="266" t="s">
        <v>185</v>
      </c>
    </row>
    <row r="189" s="2" customFormat="1" ht="16.5" customHeight="1">
      <c r="A189" s="41"/>
      <c r="B189" s="42"/>
      <c r="C189" s="215" t="s">
        <v>307</v>
      </c>
      <c r="D189" s="215" t="s">
        <v>188</v>
      </c>
      <c r="E189" s="216" t="s">
        <v>308</v>
      </c>
      <c r="F189" s="217" t="s">
        <v>309</v>
      </c>
      <c r="G189" s="218" t="s">
        <v>279</v>
      </c>
      <c r="H189" s="219">
        <v>1</v>
      </c>
      <c r="I189" s="220"/>
      <c r="J189" s="221">
        <f>ROUND(I189*H189,2)</f>
        <v>0</v>
      </c>
      <c r="K189" s="217" t="s">
        <v>192</v>
      </c>
      <c r="L189" s="47"/>
      <c r="M189" s="222" t="s">
        <v>19</v>
      </c>
      <c r="N189" s="223" t="s">
        <v>44</v>
      </c>
      <c r="O189" s="87"/>
      <c r="P189" s="224">
        <f>O189*H189</f>
        <v>0</v>
      </c>
      <c r="Q189" s="224">
        <v>0</v>
      </c>
      <c r="R189" s="224">
        <f>Q189*H189</f>
        <v>0</v>
      </c>
      <c r="S189" s="224">
        <v>0.99846999999999997</v>
      </c>
      <c r="T189" s="225">
        <f>S189*H189</f>
        <v>0.99846999999999997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6" t="s">
        <v>280</v>
      </c>
      <c r="AT189" s="226" t="s">
        <v>188</v>
      </c>
      <c r="AU189" s="226" t="s">
        <v>82</v>
      </c>
      <c r="AY189" s="20" t="s">
        <v>185</v>
      </c>
      <c r="BE189" s="227">
        <f>IF(N189="základní",J189,0)</f>
        <v>0</v>
      </c>
      <c r="BF189" s="227">
        <f>IF(N189="snížená",J189,0)</f>
        <v>0</v>
      </c>
      <c r="BG189" s="227">
        <f>IF(N189="zákl. přenesená",J189,0)</f>
        <v>0</v>
      </c>
      <c r="BH189" s="227">
        <f>IF(N189="sníž. přenesená",J189,0)</f>
        <v>0</v>
      </c>
      <c r="BI189" s="227">
        <f>IF(N189="nulová",J189,0)</f>
        <v>0</v>
      </c>
      <c r="BJ189" s="20" t="s">
        <v>80</v>
      </c>
      <c r="BK189" s="227">
        <f>ROUND(I189*H189,2)</f>
        <v>0</v>
      </c>
      <c r="BL189" s="20" t="s">
        <v>280</v>
      </c>
      <c r="BM189" s="226" t="s">
        <v>310</v>
      </c>
    </row>
    <row r="190" s="2" customFormat="1">
      <c r="A190" s="41"/>
      <c r="B190" s="42"/>
      <c r="C190" s="43"/>
      <c r="D190" s="228" t="s">
        <v>195</v>
      </c>
      <c r="E190" s="43"/>
      <c r="F190" s="229" t="s">
        <v>311</v>
      </c>
      <c r="G190" s="43"/>
      <c r="H190" s="43"/>
      <c r="I190" s="230"/>
      <c r="J190" s="43"/>
      <c r="K190" s="43"/>
      <c r="L190" s="47"/>
      <c r="M190" s="231"/>
      <c r="N190" s="232"/>
      <c r="O190" s="87"/>
      <c r="P190" s="87"/>
      <c r="Q190" s="87"/>
      <c r="R190" s="87"/>
      <c r="S190" s="87"/>
      <c r="T190" s="88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195</v>
      </c>
      <c r="AU190" s="20" t="s">
        <v>82</v>
      </c>
    </row>
    <row r="191" s="2" customFormat="1">
      <c r="A191" s="41"/>
      <c r="B191" s="42"/>
      <c r="C191" s="43"/>
      <c r="D191" s="233" t="s">
        <v>197</v>
      </c>
      <c r="E191" s="43"/>
      <c r="F191" s="234" t="s">
        <v>312</v>
      </c>
      <c r="G191" s="43"/>
      <c r="H191" s="43"/>
      <c r="I191" s="230"/>
      <c r="J191" s="43"/>
      <c r="K191" s="43"/>
      <c r="L191" s="47"/>
      <c r="M191" s="231"/>
      <c r="N191" s="232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197</v>
      </c>
      <c r="AU191" s="20" t="s">
        <v>82</v>
      </c>
    </row>
    <row r="192" s="13" customFormat="1">
      <c r="A192" s="13"/>
      <c r="B192" s="235"/>
      <c r="C192" s="236"/>
      <c r="D192" s="228" t="s">
        <v>199</v>
      </c>
      <c r="E192" s="237" t="s">
        <v>19</v>
      </c>
      <c r="F192" s="238" t="s">
        <v>200</v>
      </c>
      <c r="G192" s="236"/>
      <c r="H192" s="237" t="s">
        <v>19</v>
      </c>
      <c r="I192" s="239"/>
      <c r="J192" s="236"/>
      <c r="K192" s="236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199</v>
      </c>
      <c r="AU192" s="244" t="s">
        <v>82</v>
      </c>
      <c r="AV192" s="13" t="s">
        <v>80</v>
      </c>
      <c r="AW192" s="13" t="s">
        <v>34</v>
      </c>
      <c r="AX192" s="13" t="s">
        <v>73</v>
      </c>
      <c r="AY192" s="244" t="s">
        <v>185</v>
      </c>
    </row>
    <row r="193" s="14" customFormat="1">
      <c r="A193" s="14"/>
      <c r="B193" s="245"/>
      <c r="C193" s="246"/>
      <c r="D193" s="228" t="s">
        <v>199</v>
      </c>
      <c r="E193" s="247" t="s">
        <v>19</v>
      </c>
      <c r="F193" s="248" t="s">
        <v>80</v>
      </c>
      <c r="G193" s="246"/>
      <c r="H193" s="249">
        <v>1</v>
      </c>
      <c r="I193" s="250"/>
      <c r="J193" s="246"/>
      <c r="K193" s="246"/>
      <c r="L193" s="251"/>
      <c r="M193" s="252"/>
      <c r="N193" s="253"/>
      <c r="O193" s="253"/>
      <c r="P193" s="253"/>
      <c r="Q193" s="253"/>
      <c r="R193" s="253"/>
      <c r="S193" s="253"/>
      <c r="T193" s="25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5" t="s">
        <v>199</v>
      </c>
      <c r="AU193" s="255" t="s">
        <v>82</v>
      </c>
      <c r="AV193" s="14" t="s">
        <v>82</v>
      </c>
      <c r="AW193" s="14" t="s">
        <v>34</v>
      </c>
      <c r="AX193" s="14" t="s">
        <v>73</v>
      </c>
      <c r="AY193" s="255" t="s">
        <v>185</v>
      </c>
    </row>
    <row r="194" s="15" customFormat="1">
      <c r="A194" s="15"/>
      <c r="B194" s="256"/>
      <c r="C194" s="257"/>
      <c r="D194" s="228" t="s">
        <v>199</v>
      </c>
      <c r="E194" s="258" t="s">
        <v>19</v>
      </c>
      <c r="F194" s="259" t="s">
        <v>202</v>
      </c>
      <c r="G194" s="257"/>
      <c r="H194" s="260">
        <v>1</v>
      </c>
      <c r="I194" s="261"/>
      <c r="J194" s="257"/>
      <c r="K194" s="257"/>
      <c r="L194" s="262"/>
      <c r="M194" s="263"/>
      <c r="N194" s="264"/>
      <c r="O194" s="264"/>
      <c r="P194" s="264"/>
      <c r="Q194" s="264"/>
      <c r="R194" s="264"/>
      <c r="S194" s="264"/>
      <c r="T194" s="26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T194" s="266" t="s">
        <v>199</v>
      </c>
      <c r="AU194" s="266" t="s">
        <v>82</v>
      </c>
      <c r="AV194" s="15" t="s">
        <v>193</v>
      </c>
      <c r="AW194" s="15" t="s">
        <v>34</v>
      </c>
      <c r="AX194" s="15" t="s">
        <v>80</v>
      </c>
      <c r="AY194" s="266" t="s">
        <v>185</v>
      </c>
    </row>
    <row r="195" s="2" customFormat="1" ht="16.5" customHeight="1">
      <c r="A195" s="41"/>
      <c r="B195" s="42"/>
      <c r="C195" s="215" t="s">
        <v>313</v>
      </c>
      <c r="D195" s="215" t="s">
        <v>188</v>
      </c>
      <c r="E195" s="216" t="s">
        <v>314</v>
      </c>
      <c r="F195" s="217" t="s">
        <v>315</v>
      </c>
      <c r="G195" s="218" t="s">
        <v>279</v>
      </c>
      <c r="H195" s="219">
        <v>3</v>
      </c>
      <c r="I195" s="220"/>
      <c r="J195" s="221">
        <f>ROUND(I195*H195,2)</f>
        <v>0</v>
      </c>
      <c r="K195" s="217" t="s">
        <v>192</v>
      </c>
      <c r="L195" s="47"/>
      <c r="M195" s="222" t="s">
        <v>19</v>
      </c>
      <c r="N195" s="223" t="s">
        <v>44</v>
      </c>
      <c r="O195" s="87"/>
      <c r="P195" s="224">
        <f>O195*H195</f>
        <v>0</v>
      </c>
      <c r="Q195" s="224">
        <v>0</v>
      </c>
      <c r="R195" s="224">
        <f>Q195*H195</f>
        <v>0</v>
      </c>
      <c r="S195" s="224">
        <v>0.00156</v>
      </c>
      <c r="T195" s="225">
        <f>S195*H195</f>
        <v>0.0046800000000000001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6" t="s">
        <v>280</v>
      </c>
      <c r="AT195" s="226" t="s">
        <v>188</v>
      </c>
      <c r="AU195" s="226" t="s">
        <v>82</v>
      </c>
      <c r="AY195" s="20" t="s">
        <v>185</v>
      </c>
      <c r="BE195" s="227">
        <f>IF(N195="základní",J195,0)</f>
        <v>0</v>
      </c>
      <c r="BF195" s="227">
        <f>IF(N195="snížená",J195,0)</f>
        <v>0</v>
      </c>
      <c r="BG195" s="227">
        <f>IF(N195="zákl. přenesená",J195,0)</f>
        <v>0</v>
      </c>
      <c r="BH195" s="227">
        <f>IF(N195="sníž. přenesená",J195,0)</f>
        <v>0</v>
      </c>
      <c r="BI195" s="227">
        <f>IF(N195="nulová",J195,0)</f>
        <v>0</v>
      </c>
      <c r="BJ195" s="20" t="s">
        <v>80</v>
      </c>
      <c r="BK195" s="227">
        <f>ROUND(I195*H195,2)</f>
        <v>0</v>
      </c>
      <c r="BL195" s="20" t="s">
        <v>280</v>
      </c>
      <c r="BM195" s="226" t="s">
        <v>316</v>
      </c>
    </row>
    <row r="196" s="2" customFormat="1">
      <c r="A196" s="41"/>
      <c r="B196" s="42"/>
      <c r="C196" s="43"/>
      <c r="D196" s="228" t="s">
        <v>195</v>
      </c>
      <c r="E196" s="43"/>
      <c r="F196" s="229" t="s">
        <v>317</v>
      </c>
      <c r="G196" s="43"/>
      <c r="H196" s="43"/>
      <c r="I196" s="230"/>
      <c r="J196" s="43"/>
      <c r="K196" s="43"/>
      <c r="L196" s="47"/>
      <c r="M196" s="231"/>
      <c r="N196" s="232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195</v>
      </c>
      <c r="AU196" s="20" t="s">
        <v>82</v>
      </c>
    </row>
    <row r="197" s="2" customFormat="1">
      <c r="A197" s="41"/>
      <c r="B197" s="42"/>
      <c r="C197" s="43"/>
      <c r="D197" s="233" t="s">
        <v>197</v>
      </c>
      <c r="E197" s="43"/>
      <c r="F197" s="234" t="s">
        <v>318</v>
      </c>
      <c r="G197" s="43"/>
      <c r="H197" s="43"/>
      <c r="I197" s="230"/>
      <c r="J197" s="43"/>
      <c r="K197" s="43"/>
      <c r="L197" s="47"/>
      <c r="M197" s="231"/>
      <c r="N197" s="232"/>
      <c r="O197" s="87"/>
      <c r="P197" s="87"/>
      <c r="Q197" s="87"/>
      <c r="R197" s="87"/>
      <c r="S197" s="87"/>
      <c r="T197" s="88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197</v>
      </c>
      <c r="AU197" s="20" t="s">
        <v>82</v>
      </c>
    </row>
    <row r="198" s="13" customFormat="1">
      <c r="A198" s="13"/>
      <c r="B198" s="235"/>
      <c r="C198" s="236"/>
      <c r="D198" s="228" t="s">
        <v>199</v>
      </c>
      <c r="E198" s="237" t="s">
        <v>19</v>
      </c>
      <c r="F198" s="238" t="s">
        <v>200</v>
      </c>
      <c r="G198" s="236"/>
      <c r="H198" s="237" t="s">
        <v>19</v>
      </c>
      <c r="I198" s="239"/>
      <c r="J198" s="236"/>
      <c r="K198" s="236"/>
      <c r="L198" s="240"/>
      <c r="M198" s="241"/>
      <c r="N198" s="242"/>
      <c r="O198" s="242"/>
      <c r="P198" s="242"/>
      <c r="Q198" s="242"/>
      <c r="R198" s="242"/>
      <c r="S198" s="242"/>
      <c r="T198" s="24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4" t="s">
        <v>199</v>
      </c>
      <c r="AU198" s="244" t="s">
        <v>82</v>
      </c>
      <c r="AV198" s="13" t="s">
        <v>80</v>
      </c>
      <c r="AW198" s="13" t="s">
        <v>34</v>
      </c>
      <c r="AX198" s="13" t="s">
        <v>73</v>
      </c>
      <c r="AY198" s="244" t="s">
        <v>185</v>
      </c>
    </row>
    <row r="199" s="14" customFormat="1">
      <c r="A199" s="14"/>
      <c r="B199" s="245"/>
      <c r="C199" s="246"/>
      <c r="D199" s="228" t="s">
        <v>199</v>
      </c>
      <c r="E199" s="247" t="s">
        <v>19</v>
      </c>
      <c r="F199" s="248" t="s">
        <v>209</v>
      </c>
      <c r="G199" s="246"/>
      <c r="H199" s="249">
        <v>3</v>
      </c>
      <c r="I199" s="250"/>
      <c r="J199" s="246"/>
      <c r="K199" s="246"/>
      <c r="L199" s="251"/>
      <c r="M199" s="252"/>
      <c r="N199" s="253"/>
      <c r="O199" s="253"/>
      <c r="P199" s="253"/>
      <c r="Q199" s="253"/>
      <c r="R199" s="253"/>
      <c r="S199" s="253"/>
      <c r="T199" s="25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5" t="s">
        <v>199</v>
      </c>
      <c r="AU199" s="255" t="s">
        <v>82</v>
      </c>
      <c r="AV199" s="14" t="s">
        <v>82</v>
      </c>
      <c r="AW199" s="14" t="s">
        <v>34</v>
      </c>
      <c r="AX199" s="14" t="s">
        <v>73</v>
      </c>
      <c r="AY199" s="255" t="s">
        <v>185</v>
      </c>
    </row>
    <row r="200" s="15" customFormat="1">
      <c r="A200" s="15"/>
      <c r="B200" s="256"/>
      <c r="C200" s="257"/>
      <c r="D200" s="228" t="s">
        <v>199</v>
      </c>
      <c r="E200" s="258" t="s">
        <v>19</v>
      </c>
      <c r="F200" s="259" t="s">
        <v>202</v>
      </c>
      <c r="G200" s="257"/>
      <c r="H200" s="260">
        <v>3</v>
      </c>
      <c r="I200" s="261"/>
      <c r="J200" s="257"/>
      <c r="K200" s="257"/>
      <c r="L200" s="262"/>
      <c r="M200" s="263"/>
      <c r="N200" s="264"/>
      <c r="O200" s="264"/>
      <c r="P200" s="264"/>
      <c r="Q200" s="264"/>
      <c r="R200" s="264"/>
      <c r="S200" s="264"/>
      <c r="T200" s="26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T200" s="266" t="s">
        <v>199</v>
      </c>
      <c r="AU200" s="266" t="s">
        <v>82</v>
      </c>
      <c r="AV200" s="15" t="s">
        <v>193</v>
      </c>
      <c r="AW200" s="15" t="s">
        <v>34</v>
      </c>
      <c r="AX200" s="15" t="s">
        <v>80</v>
      </c>
      <c r="AY200" s="266" t="s">
        <v>185</v>
      </c>
    </row>
    <row r="201" s="2" customFormat="1" ht="16.5" customHeight="1">
      <c r="A201" s="41"/>
      <c r="B201" s="42"/>
      <c r="C201" s="215" t="s">
        <v>319</v>
      </c>
      <c r="D201" s="215" t="s">
        <v>188</v>
      </c>
      <c r="E201" s="216" t="s">
        <v>320</v>
      </c>
      <c r="F201" s="217" t="s">
        <v>321</v>
      </c>
      <c r="G201" s="218" t="s">
        <v>322</v>
      </c>
      <c r="H201" s="219">
        <v>1</v>
      </c>
      <c r="I201" s="220"/>
      <c r="J201" s="221">
        <f>ROUND(I201*H201,2)</f>
        <v>0</v>
      </c>
      <c r="K201" s="217" t="s">
        <v>192</v>
      </c>
      <c r="L201" s="47"/>
      <c r="M201" s="222" t="s">
        <v>19</v>
      </c>
      <c r="N201" s="223" t="s">
        <v>44</v>
      </c>
      <c r="O201" s="87"/>
      <c r="P201" s="224">
        <f>O201*H201</f>
        <v>0</v>
      </c>
      <c r="Q201" s="224">
        <v>0</v>
      </c>
      <c r="R201" s="224">
        <f>Q201*H201</f>
        <v>0</v>
      </c>
      <c r="S201" s="224">
        <v>0.00762</v>
      </c>
      <c r="T201" s="225">
        <f>S201*H201</f>
        <v>0.00762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6" t="s">
        <v>280</v>
      </c>
      <c r="AT201" s="226" t="s">
        <v>188</v>
      </c>
      <c r="AU201" s="226" t="s">
        <v>82</v>
      </c>
      <c r="AY201" s="20" t="s">
        <v>185</v>
      </c>
      <c r="BE201" s="227">
        <f>IF(N201="základní",J201,0)</f>
        <v>0</v>
      </c>
      <c r="BF201" s="227">
        <f>IF(N201="snížená",J201,0)</f>
        <v>0</v>
      </c>
      <c r="BG201" s="227">
        <f>IF(N201="zákl. přenesená",J201,0)</f>
        <v>0</v>
      </c>
      <c r="BH201" s="227">
        <f>IF(N201="sníž. přenesená",J201,0)</f>
        <v>0</v>
      </c>
      <c r="BI201" s="227">
        <f>IF(N201="nulová",J201,0)</f>
        <v>0</v>
      </c>
      <c r="BJ201" s="20" t="s">
        <v>80</v>
      </c>
      <c r="BK201" s="227">
        <f>ROUND(I201*H201,2)</f>
        <v>0</v>
      </c>
      <c r="BL201" s="20" t="s">
        <v>280</v>
      </c>
      <c r="BM201" s="226" t="s">
        <v>323</v>
      </c>
    </row>
    <row r="202" s="2" customFormat="1">
      <c r="A202" s="41"/>
      <c r="B202" s="42"/>
      <c r="C202" s="43"/>
      <c r="D202" s="228" t="s">
        <v>195</v>
      </c>
      <c r="E202" s="43"/>
      <c r="F202" s="229" t="s">
        <v>324</v>
      </c>
      <c r="G202" s="43"/>
      <c r="H202" s="43"/>
      <c r="I202" s="230"/>
      <c r="J202" s="43"/>
      <c r="K202" s="43"/>
      <c r="L202" s="47"/>
      <c r="M202" s="231"/>
      <c r="N202" s="232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195</v>
      </c>
      <c r="AU202" s="20" t="s">
        <v>82</v>
      </c>
    </row>
    <row r="203" s="2" customFormat="1">
      <c r="A203" s="41"/>
      <c r="B203" s="42"/>
      <c r="C203" s="43"/>
      <c r="D203" s="233" t="s">
        <v>197</v>
      </c>
      <c r="E203" s="43"/>
      <c r="F203" s="234" t="s">
        <v>325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197</v>
      </c>
      <c r="AU203" s="20" t="s">
        <v>82</v>
      </c>
    </row>
    <row r="204" s="13" customFormat="1">
      <c r="A204" s="13"/>
      <c r="B204" s="235"/>
      <c r="C204" s="236"/>
      <c r="D204" s="228" t="s">
        <v>199</v>
      </c>
      <c r="E204" s="237" t="s">
        <v>19</v>
      </c>
      <c r="F204" s="238" t="s">
        <v>200</v>
      </c>
      <c r="G204" s="236"/>
      <c r="H204" s="237" t="s">
        <v>19</v>
      </c>
      <c r="I204" s="239"/>
      <c r="J204" s="236"/>
      <c r="K204" s="236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199</v>
      </c>
      <c r="AU204" s="244" t="s">
        <v>82</v>
      </c>
      <c r="AV204" s="13" t="s">
        <v>80</v>
      </c>
      <c r="AW204" s="13" t="s">
        <v>34</v>
      </c>
      <c r="AX204" s="13" t="s">
        <v>73</v>
      </c>
      <c r="AY204" s="244" t="s">
        <v>185</v>
      </c>
    </row>
    <row r="205" s="14" customFormat="1">
      <c r="A205" s="14"/>
      <c r="B205" s="245"/>
      <c r="C205" s="246"/>
      <c r="D205" s="228" t="s">
        <v>199</v>
      </c>
      <c r="E205" s="247" t="s">
        <v>19</v>
      </c>
      <c r="F205" s="248" t="s">
        <v>80</v>
      </c>
      <c r="G205" s="246"/>
      <c r="H205" s="249">
        <v>1</v>
      </c>
      <c r="I205" s="250"/>
      <c r="J205" s="246"/>
      <c r="K205" s="246"/>
      <c r="L205" s="251"/>
      <c r="M205" s="252"/>
      <c r="N205" s="253"/>
      <c r="O205" s="253"/>
      <c r="P205" s="253"/>
      <c r="Q205" s="253"/>
      <c r="R205" s="253"/>
      <c r="S205" s="253"/>
      <c r="T205" s="25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5" t="s">
        <v>199</v>
      </c>
      <c r="AU205" s="255" t="s">
        <v>82</v>
      </c>
      <c r="AV205" s="14" t="s">
        <v>82</v>
      </c>
      <c r="AW205" s="14" t="s">
        <v>34</v>
      </c>
      <c r="AX205" s="14" t="s">
        <v>73</v>
      </c>
      <c r="AY205" s="255" t="s">
        <v>185</v>
      </c>
    </row>
    <row r="206" s="15" customFormat="1">
      <c r="A206" s="15"/>
      <c r="B206" s="256"/>
      <c r="C206" s="257"/>
      <c r="D206" s="228" t="s">
        <v>199</v>
      </c>
      <c r="E206" s="258" t="s">
        <v>19</v>
      </c>
      <c r="F206" s="259" t="s">
        <v>202</v>
      </c>
      <c r="G206" s="257"/>
      <c r="H206" s="260">
        <v>1</v>
      </c>
      <c r="I206" s="261"/>
      <c r="J206" s="257"/>
      <c r="K206" s="257"/>
      <c r="L206" s="262"/>
      <c r="M206" s="263"/>
      <c r="N206" s="264"/>
      <c r="O206" s="264"/>
      <c r="P206" s="264"/>
      <c r="Q206" s="264"/>
      <c r="R206" s="264"/>
      <c r="S206" s="264"/>
      <c r="T206" s="26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T206" s="266" t="s">
        <v>199</v>
      </c>
      <c r="AU206" s="266" t="s">
        <v>82</v>
      </c>
      <c r="AV206" s="15" t="s">
        <v>193</v>
      </c>
      <c r="AW206" s="15" t="s">
        <v>34</v>
      </c>
      <c r="AX206" s="15" t="s">
        <v>80</v>
      </c>
      <c r="AY206" s="266" t="s">
        <v>185</v>
      </c>
    </row>
    <row r="207" s="12" customFormat="1" ht="22.8" customHeight="1">
      <c r="A207" s="12"/>
      <c r="B207" s="199"/>
      <c r="C207" s="200"/>
      <c r="D207" s="201" t="s">
        <v>72</v>
      </c>
      <c r="E207" s="213" t="s">
        <v>326</v>
      </c>
      <c r="F207" s="213" t="s">
        <v>327</v>
      </c>
      <c r="G207" s="200"/>
      <c r="H207" s="200"/>
      <c r="I207" s="203"/>
      <c r="J207" s="214">
        <f>BK207</f>
        <v>0</v>
      </c>
      <c r="K207" s="200"/>
      <c r="L207" s="205"/>
      <c r="M207" s="206"/>
      <c r="N207" s="207"/>
      <c r="O207" s="207"/>
      <c r="P207" s="208">
        <f>SUM(P208:P213)</f>
        <v>0</v>
      </c>
      <c r="Q207" s="207"/>
      <c r="R207" s="208">
        <f>SUM(R208:R213)</f>
        <v>0</v>
      </c>
      <c r="S207" s="207"/>
      <c r="T207" s="209">
        <f>SUM(T208:T213)</f>
        <v>0.397725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10" t="s">
        <v>82</v>
      </c>
      <c r="AT207" s="211" t="s">
        <v>72</v>
      </c>
      <c r="AU207" s="211" t="s">
        <v>80</v>
      </c>
      <c r="AY207" s="210" t="s">
        <v>185</v>
      </c>
      <c r="BK207" s="212">
        <f>SUM(BK208:BK213)</f>
        <v>0</v>
      </c>
    </row>
    <row r="208" s="2" customFormat="1" ht="16.5" customHeight="1">
      <c r="A208" s="41"/>
      <c r="B208" s="42"/>
      <c r="C208" s="215" t="s">
        <v>328</v>
      </c>
      <c r="D208" s="215" t="s">
        <v>188</v>
      </c>
      <c r="E208" s="216" t="s">
        <v>329</v>
      </c>
      <c r="F208" s="217" t="s">
        <v>330</v>
      </c>
      <c r="G208" s="218" t="s">
        <v>191</v>
      </c>
      <c r="H208" s="219">
        <v>26.515000000000001</v>
      </c>
      <c r="I208" s="220"/>
      <c r="J208" s="221">
        <f>ROUND(I208*H208,2)</f>
        <v>0</v>
      </c>
      <c r="K208" s="217" t="s">
        <v>192</v>
      </c>
      <c r="L208" s="47"/>
      <c r="M208" s="222" t="s">
        <v>19</v>
      </c>
      <c r="N208" s="223" t="s">
        <v>44</v>
      </c>
      <c r="O208" s="87"/>
      <c r="P208" s="224">
        <f>O208*H208</f>
        <v>0</v>
      </c>
      <c r="Q208" s="224">
        <v>0</v>
      </c>
      <c r="R208" s="224">
        <f>Q208*H208</f>
        <v>0</v>
      </c>
      <c r="S208" s="224">
        <v>0.014999999999999999</v>
      </c>
      <c r="T208" s="225">
        <f>S208*H208</f>
        <v>0.397725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280</v>
      </c>
      <c r="AT208" s="226" t="s">
        <v>188</v>
      </c>
      <c r="AU208" s="226" t="s">
        <v>82</v>
      </c>
      <c r="AY208" s="20" t="s">
        <v>185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80</v>
      </c>
      <c r="BK208" s="227">
        <f>ROUND(I208*H208,2)</f>
        <v>0</v>
      </c>
      <c r="BL208" s="20" t="s">
        <v>280</v>
      </c>
      <c r="BM208" s="226" t="s">
        <v>331</v>
      </c>
    </row>
    <row r="209" s="2" customFormat="1">
      <c r="A209" s="41"/>
      <c r="B209" s="42"/>
      <c r="C209" s="43"/>
      <c r="D209" s="228" t="s">
        <v>195</v>
      </c>
      <c r="E209" s="43"/>
      <c r="F209" s="229" t="s">
        <v>332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195</v>
      </c>
      <c r="AU209" s="20" t="s">
        <v>82</v>
      </c>
    </row>
    <row r="210" s="2" customFormat="1">
      <c r="A210" s="41"/>
      <c r="B210" s="42"/>
      <c r="C210" s="43"/>
      <c r="D210" s="233" t="s">
        <v>197</v>
      </c>
      <c r="E210" s="43"/>
      <c r="F210" s="234" t="s">
        <v>333</v>
      </c>
      <c r="G210" s="43"/>
      <c r="H210" s="43"/>
      <c r="I210" s="230"/>
      <c r="J210" s="43"/>
      <c r="K210" s="43"/>
      <c r="L210" s="47"/>
      <c r="M210" s="231"/>
      <c r="N210" s="232"/>
      <c r="O210" s="87"/>
      <c r="P210" s="87"/>
      <c r="Q210" s="87"/>
      <c r="R210" s="87"/>
      <c r="S210" s="87"/>
      <c r="T210" s="88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0" t="s">
        <v>197</v>
      </c>
      <c r="AU210" s="20" t="s">
        <v>82</v>
      </c>
    </row>
    <row r="211" s="13" customFormat="1">
      <c r="A211" s="13"/>
      <c r="B211" s="235"/>
      <c r="C211" s="236"/>
      <c r="D211" s="228" t="s">
        <v>199</v>
      </c>
      <c r="E211" s="237" t="s">
        <v>19</v>
      </c>
      <c r="F211" s="238" t="s">
        <v>334</v>
      </c>
      <c r="G211" s="236"/>
      <c r="H211" s="237" t="s">
        <v>19</v>
      </c>
      <c r="I211" s="239"/>
      <c r="J211" s="236"/>
      <c r="K211" s="236"/>
      <c r="L211" s="240"/>
      <c r="M211" s="241"/>
      <c r="N211" s="242"/>
      <c r="O211" s="242"/>
      <c r="P211" s="242"/>
      <c r="Q211" s="242"/>
      <c r="R211" s="242"/>
      <c r="S211" s="242"/>
      <c r="T211" s="24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4" t="s">
        <v>199</v>
      </c>
      <c r="AU211" s="244" t="s">
        <v>82</v>
      </c>
      <c r="AV211" s="13" t="s">
        <v>80</v>
      </c>
      <c r="AW211" s="13" t="s">
        <v>34</v>
      </c>
      <c r="AX211" s="13" t="s">
        <v>73</v>
      </c>
      <c r="AY211" s="244" t="s">
        <v>185</v>
      </c>
    </row>
    <row r="212" s="14" customFormat="1">
      <c r="A212" s="14"/>
      <c r="B212" s="245"/>
      <c r="C212" s="246"/>
      <c r="D212" s="228" t="s">
        <v>199</v>
      </c>
      <c r="E212" s="247" t="s">
        <v>19</v>
      </c>
      <c r="F212" s="248" t="s">
        <v>335</v>
      </c>
      <c r="G212" s="246"/>
      <c r="H212" s="249">
        <v>26.515000000000001</v>
      </c>
      <c r="I212" s="250"/>
      <c r="J212" s="246"/>
      <c r="K212" s="246"/>
      <c r="L212" s="251"/>
      <c r="M212" s="252"/>
      <c r="N212" s="253"/>
      <c r="O212" s="253"/>
      <c r="P212" s="253"/>
      <c r="Q212" s="253"/>
      <c r="R212" s="253"/>
      <c r="S212" s="253"/>
      <c r="T212" s="25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55" t="s">
        <v>199</v>
      </c>
      <c r="AU212" s="255" t="s">
        <v>82</v>
      </c>
      <c r="AV212" s="14" t="s">
        <v>82</v>
      </c>
      <c r="AW212" s="14" t="s">
        <v>34</v>
      </c>
      <c r="AX212" s="14" t="s">
        <v>73</v>
      </c>
      <c r="AY212" s="255" t="s">
        <v>185</v>
      </c>
    </row>
    <row r="213" s="15" customFormat="1">
      <c r="A213" s="15"/>
      <c r="B213" s="256"/>
      <c r="C213" s="257"/>
      <c r="D213" s="228" t="s">
        <v>199</v>
      </c>
      <c r="E213" s="258" t="s">
        <v>19</v>
      </c>
      <c r="F213" s="259" t="s">
        <v>202</v>
      </c>
      <c r="G213" s="257"/>
      <c r="H213" s="260">
        <v>26.515000000000001</v>
      </c>
      <c r="I213" s="261"/>
      <c r="J213" s="257"/>
      <c r="K213" s="257"/>
      <c r="L213" s="262"/>
      <c r="M213" s="263"/>
      <c r="N213" s="264"/>
      <c r="O213" s="264"/>
      <c r="P213" s="264"/>
      <c r="Q213" s="264"/>
      <c r="R213" s="264"/>
      <c r="S213" s="264"/>
      <c r="T213" s="26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T213" s="266" t="s">
        <v>199</v>
      </c>
      <c r="AU213" s="266" t="s">
        <v>82</v>
      </c>
      <c r="AV213" s="15" t="s">
        <v>193</v>
      </c>
      <c r="AW213" s="15" t="s">
        <v>34</v>
      </c>
      <c r="AX213" s="15" t="s">
        <v>80</v>
      </c>
      <c r="AY213" s="266" t="s">
        <v>185</v>
      </c>
    </row>
    <row r="214" s="12" customFormat="1" ht="22.8" customHeight="1">
      <c r="A214" s="12"/>
      <c r="B214" s="199"/>
      <c r="C214" s="200"/>
      <c r="D214" s="201" t="s">
        <v>72</v>
      </c>
      <c r="E214" s="213" t="s">
        <v>336</v>
      </c>
      <c r="F214" s="213" t="s">
        <v>337</v>
      </c>
      <c r="G214" s="200"/>
      <c r="H214" s="200"/>
      <c r="I214" s="203"/>
      <c r="J214" s="214">
        <f>BK214</f>
        <v>0</v>
      </c>
      <c r="K214" s="200"/>
      <c r="L214" s="205"/>
      <c r="M214" s="206"/>
      <c r="N214" s="207"/>
      <c r="O214" s="207"/>
      <c r="P214" s="208">
        <f>SUM(P215:P259)</f>
        <v>0</v>
      </c>
      <c r="Q214" s="207"/>
      <c r="R214" s="208">
        <f>SUM(R215:R259)</f>
        <v>0</v>
      </c>
      <c r="S214" s="207"/>
      <c r="T214" s="209">
        <f>SUM(T215:T259)</f>
        <v>0.31563629999999998</v>
      </c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R214" s="210" t="s">
        <v>82</v>
      </c>
      <c r="AT214" s="211" t="s">
        <v>72</v>
      </c>
      <c r="AU214" s="211" t="s">
        <v>80</v>
      </c>
      <c r="AY214" s="210" t="s">
        <v>185</v>
      </c>
      <c r="BK214" s="212">
        <f>SUM(BK215:BK259)</f>
        <v>0</v>
      </c>
    </row>
    <row r="215" s="2" customFormat="1" ht="16.5" customHeight="1">
      <c r="A215" s="41"/>
      <c r="B215" s="42"/>
      <c r="C215" s="215" t="s">
        <v>7</v>
      </c>
      <c r="D215" s="215" t="s">
        <v>188</v>
      </c>
      <c r="E215" s="216" t="s">
        <v>338</v>
      </c>
      <c r="F215" s="217" t="s">
        <v>339</v>
      </c>
      <c r="G215" s="218" t="s">
        <v>191</v>
      </c>
      <c r="H215" s="219">
        <v>26.515000000000001</v>
      </c>
      <c r="I215" s="220"/>
      <c r="J215" s="221">
        <f>ROUND(I215*H215,2)</f>
        <v>0</v>
      </c>
      <c r="K215" s="217" t="s">
        <v>192</v>
      </c>
      <c r="L215" s="47"/>
      <c r="M215" s="222" t="s">
        <v>19</v>
      </c>
      <c r="N215" s="223" t="s">
        <v>44</v>
      </c>
      <c r="O215" s="87"/>
      <c r="P215" s="224">
        <f>O215*H215</f>
        <v>0</v>
      </c>
      <c r="Q215" s="224">
        <v>0</v>
      </c>
      <c r="R215" s="224">
        <f>Q215*H215</f>
        <v>0</v>
      </c>
      <c r="S215" s="224">
        <v>0.00594</v>
      </c>
      <c r="T215" s="225">
        <f>S215*H215</f>
        <v>0.1574991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26" t="s">
        <v>280</v>
      </c>
      <c r="AT215" s="226" t="s">
        <v>188</v>
      </c>
      <c r="AU215" s="226" t="s">
        <v>82</v>
      </c>
      <c r="AY215" s="20" t="s">
        <v>185</v>
      </c>
      <c r="BE215" s="227">
        <f>IF(N215="základní",J215,0)</f>
        <v>0</v>
      </c>
      <c r="BF215" s="227">
        <f>IF(N215="snížená",J215,0)</f>
        <v>0</v>
      </c>
      <c r="BG215" s="227">
        <f>IF(N215="zákl. přenesená",J215,0)</f>
        <v>0</v>
      </c>
      <c r="BH215" s="227">
        <f>IF(N215="sníž. přenesená",J215,0)</f>
        <v>0</v>
      </c>
      <c r="BI215" s="227">
        <f>IF(N215="nulová",J215,0)</f>
        <v>0</v>
      </c>
      <c r="BJ215" s="20" t="s">
        <v>80</v>
      </c>
      <c r="BK215" s="227">
        <f>ROUND(I215*H215,2)</f>
        <v>0</v>
      </c>
      <c r="BL215" s="20" t="s">
        <v>280</v>
      </c>
      <c r="BM215" s="226" t="s">
        <v>340</v>
      </c>
    </row>
    <row r="216" s="2" customFormat="1">
      <c r="A216" s="41"/>
      <c r="B216" s="42"/>
      <c r="C216" s="43"/>
      <c r="D216" s="228" t="s">
        <v>195</v>
      </c>
      <c r="E216" s="43"/>
      <c r="F216" s="229" t="s">
        <v>341</v>
      </c>
      <c r="G216" s="43"/>
      <c r="H216" s="43"/>
      <c r="I216" s="230"/>
      <c r="J216" s="43"/>
      <c r="K216" s="43"/>
      <c r="L216" s="47"/>
      <c r="M216" s="231"/>
      <c r="N216" s="232"/>
      <c r="O216" s="87"/>
      <c r="P216" s="87"/>
      <c r="Q216" s="87"/>
      <c r="R216" s="87"/>
      <c r="S216" s="87"/>
      <c r="T216" s="88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195</v>
      </c>
      <c r="AU216" s="20" t="s">
        <v>82</v>
      </c>
    </row>
    <row r="217" s="2" customFormat="1">
      <c r="A217" s="41"/>
      <c r="B217" s="42"/>
      <c r="C217" s="43"/>
      <c r="D217" s="233" t="s">
        <v>197</v>
      </c>
      <c r="E217" s="43"/>
      <c r="F217" s="234" t="s">
        <v>342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197</v>
      </c>
      <c r="AU217" s="20" t="s">
        <v>82</v>
      </c>
    </row>
    <row r="218" s="13" customFormat="1">
      <c r="A218" s="13"/>
      <c r="B218" s="235"/>
      <c r="C218" s="236"/>
      <c r="D218" s="228" t="s">
        <v>199</v>
      </c>
      <c r="E218" s="237" t="s">
        <v>19</v>
      </c>
      <c r="F218" s="238" t="s">
        <v>334</v>
      </c>
      <c r="G218" s="236"/>
      <c r="H218" s="237" t="s">
        <v>19</v>
      </c>
      <c r="I218" s="239"/>
      <c r="J218" s="236"/>
      <c r="K218" s="236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199</v>
      </c>
      <c r="AU218" s="244" t="s">
        <v>82</v>
      </c>
      <c r="AV218" s="13" t="s">
        <v>80</v>
      </c>
      <c r="AW218" s="13" t="s">
        <v>34</v>
      </c>
      <c r="AX218" s="13" t="s">
        <v>73</v>
      </c>
      <c r="AY218" s="244" t="s">
        <v>185</v>
      </c>
    </row>
    <row r="219" s="14" customFormat="1">
      <c r="A219" s="14"/>
      <c r="B219" s="245"/>
      <c r="C219" s="246"/>
      <c r="D219" s="228" t="s">
        <v>199</v>
      </c>
      <c r="E219" s="247" t="s">
        <v>19</v>
      </c>
      <c r="F219" s="248" t="s">
        <v>335</v>
      </c>
      <c r="G219" s="246"/>
      <c r="H219" s="249">
        <v>26.515000000000001</v>
      </c>
      <c r="I219" s="250"/>
      <c r="J219" s="246"/>
      <c r="K219" s="246"/>
      <c r="L219" s="251"/>
      <c r="M219" s="252"/>
      <c r="N219" s="253"/>
      <c r="O219" s="253"/>
      <c r="P219" s="253"/>
      <c r="Q219" s="253"/>
      <c r="R219" s="253"/>
      <c r="S219" s="253"/>
      <c r="T219" s="25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5" t="s">
        <v>199</v>
      </c>
      <c r="AU219" s="255" t="s">
        <v>82</v>
      </c>
      <c r="AV219" s="14" t="s">
        <v>82</v>
      </c>
      <c r="AW219" s="14" t="s">
        <v>34</v>
      </c>
      <c r="AX219" s="14" t="s">
        <v>73</v>
      </c>
      <c r="AY219" s="255" t="s">
        <v>185</v>
      </c>
    </row>
    <row r="220" s="15" customFormat="1">
      <c r="A220" s="15"/>
      <c r="B220" s="256"/>
      <c r="C220" s="257"/>
      <c r="D220" s="228" t="s">
        <v>199</v>
      </c>
      <c r="E220" s="258" t="s">
        <v>19</v>
      </c>
      <c r="F220" s="259" t="s">
        <v>202</v>
      </c>
      <c r="G220" s="257"/>
      <c r="H220" s="260">
        <v>26.515000000000001</v>
      </c>
      <c r="I220" s="261"/>
      <c r="J220" s="257"/>
      <c r="K220" s="257"/>
      <c r="L220" s="262"/>
      <c r="M220" s="263"/>
      <c r="N220" s="264"/>
      <c r="O220" s="264"/>
      <c r="P220" s="264"/>
      <c r="Q220" s="264"/>
      <c r="R220" s="264"/>
      <c r="S220" s="264"/>
      <c r="T220" s="26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T220" s="266" t="s">
        <v>199</v>
      </c>
      <c r="AU220" s="266" t="s">
        <v>82</v>
      </c>
      <c r="AV220" s="15" t="s">
        <v>193</v>
      </c>
      <c r="AW220" s="15" t="s">
        <v>34</v>
      </c>
      <c r="AX220" s="15" t="s">
        <v>80</v>
      </c>
      <c r="AY220" s="266" t="s">
        <v>185</v>
      </c>
    </row>
    <row r="221" s="2" customFormat="1" ht="16.5" customHeight="1">
      <c r="A221" s="41"/>
      <c r="B221" s="42"/>
      <c r="C221" s="215" t="s">
        <v>343</v>
      </c>
      <c r="D221" s="215" t="s">
        <v>188</v>
      </c>
      <c r="E221" s="216" t="s">
        <v>344</v>
      </c>
      <c r="F221" s="217" t="s">
        <v>345</v>
      </c>
      <c r="G221" s="218" t="s">
        <v>226</v>
      </c>
      <c r="H221" s="219">
        <v>9</v>
      </c>
      <c r="I221" s="220"/>
      <c r="J221" s="221">
        <f>ROUND(I221*H221,2)</f>
        <v>0</v>
      </c>
      <c r="K221" s="217" t="s">
        <v>192</v>
      </c>
      <c r="L221" s="47"/>
      <c r="M221" s="222" t="s">
        <v>19</v>
      </c>
      <c r="N221" s="223" t="s">
        <v>44</v>
      </c>
      <c r="O221" s="87"/>
      <c r="P221" s="224">
        <f>O221*H221</f>
        <v>0</v>
      </c>
      <c r="Q221" s="224">
        <v>0</v>
      </c>
      <c r="R221" s="224">
        <f>Q221*H221</f>
        <v>0</v>
      </c>
      <c r="S221" s="224">
        <v>0.0033800000000000002</v>
      </c>
      <c r="T221" s="225">
        <f>S221*H221</f>
        <v>0.030420000000000003</v>
      </c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R221" s="226" t="s">
        <v>280</v>
      </c>
      <c r="AT221" s="226" t="s">
        <v>188</v>
      </c>
      <c r="AU221" s="226" t="s">
        <v>82</v>
      </c>
      <c r="AY221" s="20" t="s">
        <v>185</v>
      </c>
      <c r="BE221" s="227">
        <f>IF(N221="základní",J221,0)</f>
        <v>0</v>
      </c>
      <c r="BF221" s="227">
        <f>IF(N221="snížená",J221,0)</f>
        <v>0</v>
      </c>
      <c r="BG221" s="227">
        <f>IF(N221="zákl. přenesená",J221,0)</f>
        <v>0</v>
      </c>
      <c r="BH221" s="227">
        <f>IF(N221="sníž. přenesená",J221,0)</f>
        <v>0</v>
      </c>
      <c r="BI221" s="227">
        <f>IF(N221="nulová",J221,0)</f>
        <v>0</v>
      </c>
      <c r="BJ221" s="20" t="s">
        <v>80</v>
      </c>
      <c r="BK221" s="227">
        <f>ROUND(I221*H221,2)</f>
        <v>0</v>
      </c>
      <c r="BL221" s="20" t="s">
        <v>280</v>
      </c>
      <c r="BM221" s="226" t="s">
        <v>346</v>
      </c>
    </row>
    <row r="222" s="2" customFormat="1">
      <c r="A222" s="41"/>
      <c r="B222" s="42"/>
      <c r="C222" s="43"/>
      <c r="D222" s="228" t="s">
        <v>195</v>
      </c>
      <c r="E222" s="43"/>
      <c r="F222" s="229" t="s">
        <v>347</v>
      </c>
      <c r="G222" s="43"/>
      <c r="H222" s="43"/>
      <c r="I222" s="230"/>
      <c r="J222" s="43"/>
      <c r="K222" s="43"/>
      <c r="L222" s="47"/>
      <c r="M222" s="231"/>
      <c r="N222" s="232"/>
      <c r="O222" s="87"/>
      <c r="P222" s="87"/>
      <c r="Q222" s="87"/>
      <c r="R222" s="87"/>
      <c r="S222" s="87"/>
      <c r="T222" s="88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T222" s="20" t="s">
        <v>195</v>
      </c>
      <c r="AU222" s="20" t="s">
        <v>82</v>
      </c>
    </row>
    <row r="223" s="2" customFormat="1">
      <c r="A223" s="41"/>
      <c r="B223" s="42"/>
      <c r="C223" s="43"/>
      <c r="D223" s="233" t="s">
        <v>197</v>
      </c>
      <c r="E223" s="43"/>
      <c r="F223" s="234" t="s">
        <v>348</v>
      </c>
      <c r="G223" s="43"/>
      <c r="H223" s="43"/>
      <c r="I223" s="230"/>
      <c r="J223" s="43"/>
      <c r="K223" s="43"/>
      <c r="L223" s="47"/>
      <c r="M223" s="231"/>
      <c r="N223" s="232"/>
      <c r="O223" s="87"/>
      <c r="P223" s="87"/>
      <c r="Q223" s="87"/>
      <c r="R223" s="87"/>
      <c r="S223" s="87"/>
      <c r="T223" s="88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0" t="s">
        <v>197</v>
      </c>
      <c r="AU223" s="20" t="s">
        <v>82</v>
      </c>
    </row>
    <row r="224" s="13" customFormat="1">
      <c r="A224" s="13"/>
      <c r="B224" s="235"/>
      <c r="C224" s="236"/>
      <c r="D224" s="228" t="s">
        <v>199</v>
      </c>
      <c r="E224" s="237" t="s">
        <v>19</v>
      </c>
      <c r="F224" s="238" t="s">
        <v>200</v>
      </c>
      <c r="G224" s="236"/>
      <c r="H224" s="237" t="s">
        <v>19</v>
      </c>
      <c r="I224" s="239"/>
      <c r="J224" s="236"/>
      <c r="K224" s="236"/>
      <c r="L224" s="240"/>
      <c r="M224" s="241"/>
      <c r="N224" s="242"/>
      <c r="O224" s="242"/>
      <c r="P224" s="242"/>
      <c r="Q224" s="242"/>
      <c r="R224" s="242"/>
      <c r="S224" s="242"/>
      <c r="T224" s="24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4" t="s">
        <v>199</v>
      </c>
      <c r="AU224" s="244" t="s">
        <v>82</v>
      </c>
      <c r="AV224" s="13" t="s">
        <v>80</v>
      </c>
      <c r="AW224" s="13" t="s">
        <v>34</v>
      </c>
      <c r="AX224" s="13" t="s">
        <v>73</v>
      </c>
      <c r="AY224" s="244" t="s">
        <v>185</v>
      </c>
    </row>
    <row r="225" s="13" customFormat="1">
      <c r="A225" s="13"/>
      <c r="B225" s="235"/>
      <c r="C225" s="236"/>
      <c r="D225" s="228" t="s">
        <v>199</v>
      </c>
      <c r="E225" s="237" t="s">
        <v>19</v>
      </c>
      <c r="F225" s="238" t="s">
        <v>349</v>
      </c>
      <c r="G225" s="236"/>
      <c r="H225" s="237" t="s">
        <v>19</v>
      </c>
      <c r="I225" s="239"/>
      <c r="J225" s="236"/>
      <c r="K225" s="236"/>
      <c r="L225" s="240"/>
      <c r="M225" s="241"/>
      <c r="N225" s="242"/>
      <c r="O225" s="242"/>
      <c r="P225" s="242"/>
      <c r="Q225" s="242"/>
      <c r="R225" s="242"/>
      <c r="S225" s="242"/>
      <c r="T225" s="24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44" t="s">
        <v>199</v>
      </c>
      <c r="AU225" s="244" t="s">
        <v>82</v>
      </c>
      <c r="AV225" s="13" t="s">
        <v>80</v>
      </c>
      <c r="AW225" s="13" t="s">
        <v>34</v>
      </c>
      <c r="AX225" s="13" t="s">
        <v>73</v>
      </c>
      <c r="AY225" s="244" t="s">
        <v>185</v>
      </c>
    </row>
    <row r="226" s="14" customFormat="1">
      <c r="A226" s="14"/>
      <c r="B226" s="245"/>
      <c r="C226" s="246"/>
      <c r="D226" s="228" t="s">
        <v>199</v>
      </c>
      <c r="E226" s="247" t="s">
        <v>19</v>
      </c>
      <c r="F226" s="248" t="s">
        <v>350</v>
      </c>
      <c r="G226" s="246"/>
      <c r="H226" s="249">
        <v>9</v>
      </c>
      <c r="I226" s="250"/>
      <c r="J226" s="246"/>
      <c r="K226" s="246"/>
      <c r="L226" s="251"/>
      <c r="M226" s="252"/>
      <c r="N226" s="253"/>
      <c r="O226" s="253"/>
      <c r="P226" s="253"/>
      <c r="Q226" s="253"/>
      <c r="R226" s="253"/>
      <c r="S226" s="253"/>
      <c r="T226" s="25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55" t="s">
        <v>199</v>
      </c>
      <c r="AU226" s="255" t="s">
        <v>82</v>
      </c>
      <c r="AV226" s="14" t="s">
        <v>82</v>
      </c>
      <c r="AW226" s="14" t="s">
        <v>34</v>
      </c>
      <c r="AX226" s="14" t="s">
        <v>73</v>
      </c>
      <c r="AY226" s="255" t="s">
        <v>185</v>
      </c>
    </row>
    <row r="227" s="15" customFormat="1">
      <c r="A227" s="15"/>
      <c r="B227" s="256"/>
      <c r="C227" s="257"/>
      <c r="D227" s="228" t="s">
        <v>199</v>
      </c>
      <c r="E227" s="258" t="s">
        <v>19</v>
      </c>
      <c r="F227" s="259" t="s">
        <v>202</v>
      </c>
      <c r="G227" s="257"/>
      <c r="H227" s="260">
        <v>9</v>
      </c>
      <c r="I227" s="261"/>
      <c r="J227" s="257"/>
      <c r="K227" s="257"/>
      <c r="L227" s="262"/>
      <c r="M227" s="263"/>
      <c r="N227" s="264"/>
      <c r="O227" s="264"/>
      <c r="P227" s="264"/>
      <c r="Q227" s="264"/>
      <c r="R227" s="264"/>
      <c r="S227" s="264"/>
      <c r="T227" s="26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T227" s="266" t="s">
        <v>199</v>
      </c>
      <c r="AU227" s="266" t="s">
        <v>82</v>
      </c>
      <c r="AV227" s="15" t="s">
        <v>193</v>
      </c>
      <c r="AW227" s="15" t="s">
        <v>34</v>
      </c>
      <c r="AX227" s="15" t="s">
        <v>80</v>
      </c>
      <c r="AY227" s="266" t="s">
        <v>185</v>
      </c>
    </row>
    <row r="228" s="2" customFormat="1" ht="16.5" customHeight="1">
      <c r="A228" s="41"/>
      <c r="B228" s="42"/>
      <c r="C228" s="215" t="s">
        <v>351</v>
      </c>
      <c r="D228" s="215" t="s">
        <v>188</v>
      </c>
      <c r="E228" s="216" t="s">
        <v>352</v>
      </c>
      <c r="F228" s="217" t="s">
        <v>353</v>
      </c>
      <c r="G228" s="218" t="s">
        <v>226</v>
      </c>
      <c r="H228" s="219">
        <v>10.6</v>
      </c>
      <c r="I228" s="220"/>
      <c r="J228" s="221">
        <f>ROUND(I228*H228,2)</f>
        <v>0</v>
      </c>
      <c r="K228" s="217" t="s">
        <v>192</v>
      </c>
      <c r="L228" s="47"/>
      <c r="M228" s="222" t="s">
        <v>19</v>
      </c>
      <c r="N228" s="223" t="s">
        <v>44</v>
      </c>
      <c r="O228" s="87"/>
      <c r="P228" s="224">
        <f>O228*H228</f>
        <v>0</v>
      </c>
      <c r="Q228" s="224">
        <v>0</v>
      </c>
      <c r="R228" s="224">
        <f>Q228*H228</f>
        <v>0</v>
      </c>
      <c r="S228" s="224">
        <v>0.00167</v>
      </c>
      <c r="T228" s="225">
        <f>S228*H228</f>
        <v>0.017701999999999999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226" t="s">
        <v>280</v>
      </c>
      <c r="AT228" s="226" t="s">
        <v>188</v>
      </c>
      <c r="AU228" s="226" t="s">
        <v>82</v>
      </c>
      <c r="AY228" s="20" t="s">
        <v>185</v>
      </c>
      <c r="BE228" s="227">
        <f>IF(N228="základní",J228,0)</f>
        <v>0</v>
      </c>
      <c r="BF228" s="227">
        <f>IF(N228="snížená",J228,0)</f>
        <v>0</v>
      </c>
      <c r="BG228" s="227">
        <f>IF(N228="zákl. přenesená",J228,0)</f>
        <v>0</v>
      </c>
      <c r="BH228" s="227">
        <f>IF(N228="sníž. přenesená",J228,0)</f>
        <v>0</v>
      </c>
      <c r="BI228" s="227">
        <f>IF(N228="nulová",J228,0)</f>
        <v>0</v>
      </c>
      <c r="BJ228" s="20" t="s">
        <v>80</v>
      </c>
      <c r="BK228" s="227">
        <f>ROUND(I228*H228,2)</f>
        <v>0</v>
      </c>
      <c r="BL228" s="20" t="s">
        <v>280</v>
      </c>
      <c r="BM228" s="226" t="s">
        <v>354</v>
      </c>
    </row>
    <row r="229" s="2" customFormat="1">
      <c r="A229" s="41"/>
      <c r="B229" s="42"/>
      <c r="C229" s="43"/>
      <c r="D229" s="228" t="s">
        <v>195</v>
      </c>
      <c r="E229" s="43"/>
      <c r="F229" s="229" t="s">
        <v>355</v>
      </c>
      <c r="G229" s="43"/>
      <c r="H229" s="43"/>
      <c r="I229" s="230"/>
      <c r="J229" s="43"/>
      <c r="K229" s="43"/>
      <c r="L229" s="47"/>
      <c r="M229" s="231"/>
      <c r="N229" s="232"/>
      <c r="O229" s="87"/>
      <c r="P229" s="87"/>
      <c r="Q229" s="87"/>
      <c r="R229" s="87"/>
      <c r="S229" s="87"/>
      <c r="T229" s="88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0" t="s">
        <v>195</v>
      </c>
      <c r="AU229" s="20" t="s">
        <v>82</v>
      </c>
    </row>
    <row r="230" s="2" customFormat="1">
      <c r="A230" s="41"/>
      <c r="B230" s="42"/>
      <c r="C230" s="43"/>
      <c r="D230" s="233" t="s">
        <v>197</v>
      </c>
      <c r="E230" s="43"/>
      <c r="F230" s="234" t="s">
        <v>356</v>
      </c>
      <c r="G230" s="43"/>
      <c r="H230" s="43"/>
      <c r="I230" s="230"/>
      <c r="J230" s="43"/>
      <c r="K230" s="43"/>
      <c r="L230" s="47"/>
      <c r="M230" s="231"/>
      <c r="N230" s="232"/>
      <c r="O230" s="87"/>
      <c r="P230" s="87"/>
      <c r="Q230" s="87"/>
      <c r="R230" s="87"/>
      <c r="S230" s="87"/>
      <c r="T230" s="88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T230" s="20" t="s">
        <v>197</v>
      </c>
      <c r="AU230" s="20" t="s">
        <v>82</v>
      </c>
    </row>
    <row r="231" s="13" customFormat="1">
      <c r="A231" s="13"/>
      <c r="B231" s="235"/>
      <c r="C231" s="236"/>
      <c r="D231" s="228" t="s">
        <v>199</v>
      </c>
      <c r="E231" s="237" t="s">
        <v>19</v>
      </c>
      <c r="F231" s="238" t="s">
        <v>200</v>
      </c>
      <c r="G231" s="236"/>
      <c r="H231" s="237" t="s">
        <v>19</v>
      </c>
      <c r="I231" s="239"/>
      <c r="J231" s="236"/>
      <c r="K231" s="236"/>
      <c r="L231" s="240"/>
      <c r="M231" s="241"/>
      <c r="N231" s="242"/>
      <c r="O231" s="242"/>
      <c r="P231" s="242"/>
      <c r="Q231" s="242"/>
      <c r="R231" s="242"/>
      <c r="S231" s="242"/>
      <c r="T231" s="24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44" t="s">
        <v>199</v>
      </c>
      <c r="AU231" s="244" t="s">
        <v>82</v>
      </c>
      <c r="AV231" s="13" t="s">
        <v>80</v>
      </c>
      <c r="AW231" s="13" t="s">
        <v>34</v>
      </c>
      <c r="AX231" s="13" t="s">
        <v>73</v>
      </c>
      <c r="AY231" s="244" t="s">
        <v>185</v>
      </c>
    </row>
    <row r="232" s="14" customFormat="1">
      <c r="A232" s="14"/>
      <c r="B232" s="245"/>
      <c r="C232" s="246"/>
      <c r="D232" s="228" t="s">
        <v>199</v>
      </c>
      <c r="E232" s="247" t="s">
        <v>19</v>
      </c>
      <c r="F232" s="248" t="s">
        <v>357</v>
      </c>
      <c r="G232" s="246"/>
      <c r="H232" s="249">
        <v>10.6</v>
      </c>
      <c r="I232" s="250"/>
      <c r="J232" s="246"/>
      <c r="K232" s="246"/>
      <c r="L232" s="251"/>
      <c r="M232" s="252"/>
      <c r="N232" s="253"/>
      <c r="O232" s="253"/>
      <c r="P232" s="253"/>
      <c r="Q232" s="253"/>
      <c r="R232" s="253"/>
      <c r="S232" s="253"/>
      <c r="T232" s="25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55" t="s">
        <v>199</v>
      </c>
      <c r="AU232" s="255" t="s">
        <v>82</v>
      </c>
      <c r="AV232" s="14" t="s">
        <v>82</v>
      </c>
      <c r="AW232" s="14" t="s">
        <v>34</v>
      </c>
      <c r="AX232" s="14" t="s">
        <v>73</v>
      </c>
      <c r="AY232" s="255" t="s">
        <v>185</v>
      </c>
    </row>
    <row r="233" s="15" customFormat="1">
      <c r="A233" s="15"/>
      <c r="B233" s="256"/>
      <c r="C233" s="257"/>
      <c r="D233" s="228" t="s">
        <v>199</v>
      </c>
      <c r="E233" s="258" t="s">
        <v>19</v>
      </c>
      <c r="F233" s="259" t="s">
        <v>202</v>
      </c>
      <c r="G233" s="257"/>
      <c r="H233" s="260">
        <v>10.6</v>
      </c>
      <c r="I233" s="261"/>
      <c r="J233" s="257"/>
      <c r="K233" s="257"/>
      <c r="L233" s="262"/>
      <c r="M233" s="263"/>
      <c r="N233" s="264"/>
      <c r="O233" s="264"/>
      <c r="P233" s="264"/>
      <c r="Q233" s="264"/>
      <c r="R233" s="264"/>
      <c r="S233" s="264"/>
      <c r="T233" s="26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T233" s="266" t="s">
        <v>199</v>
      </c>
      <c r="AU233" s="266" t="s">
        <v>82</v>
      </c>
      <c r="AV233" s="15" t="s">
        <v>193</v>
      </c>
      <c r="AW233" s="15" t="s">
        <v>34</v>
      </c>
      <c r="AX233" s="15" t="s">
        <v>80</v>
      </c>
      <c r="AY233" s="266" t="s">
        <v>185</v>
      </c>
    </row>
    <row r="234" s="2" customFormat="1" ht="16.5" customHeight="1">
      <c r="A234" s="41"/>
      <c r="B234" s="42"/>
      <c r="C234" s="215" t="s">
        <v>358</v>
      </c>
      <c r="D234" s="215" t="s">
        <v>188</v>
      </c>
      <c r="E234" s="216" t="s">
        <v>359</v>
      </c>
      <c r="F234" s="217" t="s">
        <v>360</v>
      </c>
      <c r="G234" s="218" t="s">
        <v>226</v>
      </c>
      <c r="H234" s="219">
        <v>24.411999999999999</v>
      </c>
      <c r="I234" s="220"/>
      <c r="J234" s="221">
        <f>ROUND(I234*H234,2)</f>
        <v>0</v>
      </c>
      <c r="K234" s="217" t="s">
        <v>192</v>
      </c>
      <c r="L234" s="47"/>
      <c r="M234" s="222" t="s">
        <v>19</v>
      </c>
      <c r="N234" s="223" t="s">
        <v>44</v>
      </c>
      <c r="O234" s="87"/>
      <c r="P234" s="224">
        <f>O234*H234</f>
        <v>0</v>
      </c>
      <c r="Q234" s="224">
        <v>0</v>
      </c>
      <c r="R234" s="224">
        <f>Q234*H234</f>
        <v>0</v>
      </c>
      <c r="S234" s="224">
        <v>0.0025999999999999999</v>
      </c>
      <c r="T234" s="225">
        <f>S234*H234</f>
        <v>0.063471199999999992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226" t="s">
        <v>280</v>
      </c>
      <c r="AT234" s="226" t="s">
        <v>188</v>
      </c>
      <c r="AU234" s="226" t="s">
        <v>82</v>
      </c>
      <c r="AY234" s="20" t="s">
        <v>185</v>
      </c>
      <c r="BE234" s="227">
        <f>IF(N234="základní",J234,0)</f>
        <v>0</v>
      </c>
      <c r="BF234" s="227">
        <f>IF(N234="snížená",J234,0)</f>
        <v>0</v>
      </c>
      <c r="BG234" s="227">
        <f>IF(N234="zákl. přenesená",J234,0)</f>
        <v>0</v>
      </c>
      <c r="BH234" s="227">
        <f>IF(N234="sníž. přenesená",J234,0)</f>
        <v>0</v>
      </c>
      <c r="BI234" s="227">
        <f>IF(N234="nulová",J234,0)</f>
        <v>0</v>
      </c>
      <c r="BJ234" s="20" t="s">
        <v>80</v>
      </c>
      <c r="BK234" s="227">
        <f>ROUND(I234*H234,2)</f>
        <v>0</v>
      </c>
      <c r="BL234" s="20" t="s">
        <v>280</v>
      </c>
      <c r="BM234" s="226" t="s">
        <v>361</v>
      </c>
    </row>
    <row r="235" s="2" customFormat="1">
      <c r="A235" s="41"/>
      <c r="B235" s="42"/>
      <c r="C235" s="43"/>
      <c r="D235" s="228" t="s">
        <v>195</v>
      </c>
      <c r="E235" s="43"/>
      <c r="F235" s="229" t="s">
        <v>362</v>
      </c>
      <c r="G235" s="43"/>
      <c r="H235" s="43"/>
      <c r="I235" s="230"/>
      <c r="J235" s="43"/>
      <c r="K235" s="43"/>
      <c r="L235" s="47"/>
      <c r="M235" s="231"/>
      <c r="N235" s="232"/>
      <c r="O235" s="87"/>
      <c r="P235" s="87"/>
      <c r="Q235" s="87"/>
      <c r="R235" s="87"/>
      <c r="S235" s="87"/>
      <c r="T235" s="88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0" t="s">
        <v>195</v>
      </c>
      <c r="AU235" s="20" t="s">
        <v>82</v>
      </c>
    </row>
    <row r="236" s="2" customFormat="1">
      <c r="A236" s="41"/>
      <c r="B236" s="42"/>
      <c r="C236" s="43"/>
      <c r="D236" s="233" t="s">
        <v>197</v>
      </c>
      <c r="E236" s="43"/>
      <c r="F236" s="234" t="s">
        <v>363</v>
      </c>
      <c r="G236" s="43"/>
      <c r="H236" s="43"/>
      <c r="I236" s="230"/>
      <c r="J236" s="43"/>
      <c r="K236" s="43"/>
      <c r="L236" s="47"/>
      <c r="M236" s="231"/>
      <c r="N236" s="232"/>
      <c r="O236" s="87"/>
      <c r="P236" s="87"/>
      <c r="Q236" s="87"/>
      <c r="R236" s="87"/>
      <c r="S236" s="87"/>
      <c r="T236" s="88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T236" s="20" t="s">
        <v>197</v>
      </c>
      <c r="AU236" s="20" t="s">
        <v>82</v>
      </c>
    </row>
    <row r="237" s="13" customFormat="1">
      <c r="A237" s="13"/>
      <c r="B237" s="235"/>
      <c r="C237" s="236"/>
      <c r="D237" s="228" t="s">
        <v>199</v>
      </c>
      <c r="E237" s="237" t="s">
        <v>19</v>
      </c>
      <c r="F237" s="238" t="s">
        <v>334</v>
      </c>
      <c r="G237" s="236"/>
      <c r="H237" s="237" t="s">
        <v>19</v>
      </c>
      <c r="I237" s="239"/>
      <c r="J237" s="236"/>
      <c r="K237" s="236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199</v>
      </c>
      <c r="AU237" s="244" t="s">
        <v>82</v>
      </c>
      <c r="AV237" s="13" t="s">
        <v>80</v>
      </c>
      <c r="AW237" s="13" t="s">
        <v>34</v>
      </c>
      <c r="AX237" s="13" t="s">
        <v>73</v>
      </c>
      <c r="AY237" s="244" t="s">
        <v>185</v>
      </c>
    </row>
    <row r="238" s="14" customFormat="1">
      <c r="A238" s="14"/>
      <c r="B238" s="245"/>
      <c r="C238" s="246"/>
      <c r="D238" s="228" t="s">
        <v>199</v>
      </c>
      <c r="E238" s="247" t="s">
        <v>19</v>
      </c>
      <c r="F238" s="248" t="s">
        <v>364</v>
      </c>
      <c r="G238" s="246"/>
      <c r="H238" s="249">
        <v>24.411999999999999</v>
      </c>
      <c r="I238" s="250"/>
      <c r="J238" s="246"/>
      <c r="K238" s="246"/>
      <c r="L238" s="251"/>
      <c r="M238" s="252"/>
      <c r="N238" s="253"/>
      <c r="O238" s="253"/>
      <c r="P238" s="253"/>
      <c r="Q238" s="253"/>
      <c r="R238" s="253"/>
      <c r="S238" s="253"/>
      <c r="T238" s="25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5" t="s">
        <v>199</v>
      </c>
      <c r="AU238" s="255" t="s">
        <v>82</v>
      </c>
      <c r="AV238" s="14" t="s">
        <v>82</v>
      </c>
      <c r="AW238" s="14" t="s">
        <v>34</v>
      </c>
      <c r="AX238" s="14" t="s">
        <v>73</v>
      </c>
      <c r="AY238" s="255" t="s">
        <v>185</v>
      </c>
    </row>
    <row r="239" s="15" customFormat="1">
      <c r="A239" s="15"/>
      <c r="B239" s="256"/>
      <c r="C239" s="257"/>
      <c r="D239" s="228" t="s">
        <v>199</v>
      </c>
      <c r="E239" s="258" t="s">
        <v>19</v>
      </c>
      <c r="F239" s="259" t="s">
        <v>202</v>
      </c>
      <c r="G239" s="257"/>
      <c r="H239" s="260">
        <v>24.411999999999999</v>
      </c>
      <c r="I239" s="261"/>
      <c r="J239" s="257"/>
      <c r="K239" s="257"/>
      <c r="L239" s="262"/>
      <c r="M239" s="263"/>
      <c r="N239" s="264"/>
      <c r="O239" s="264"/>
      <c r="P239" s="264"/>
      <c r="Q239" s="264"/>
      <c r="R239" s="264"/>
      <c r="S239" s="264"/>
      <c r="T239" s="26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T239" s="266" t="s">
        <v>199</v>
      </c>
      <c r="AU239" s="266" t="s">
        <v>82</v>
      </c>
      <c r="AV239" s="15" t="s">
        <v>193</v>
      </c>
      <c r="AW239" s="15" t="s">
        <v>34</v>
      </c>
      <c r="AX239" s="15" t="s">
        <v>80</v>
      </c>
      <c r="AY239" s="266" t="s">
        <v>185</v>
      </c>
    </row>
    <row r="240" s="2" customFormat="1" ht="16.5" customHeight="1">
      <c r="A240" s="41"/>
      <c r="B240" s="42"/>
      <c r="C240" s="215" t="s">
        <v>365</v>
      </c>
      <c r="D240" s="215" t="s">
        <v>188</v>
      </c>
      <c r="E240" s="216" t="s">
        <v>366</v>
      </c>
      <c r="F240" s="217" t="s">
        <v>367</v>
      </c>
      <c r="G240" s="218" t="s">
        <v>322</v>
      </c>
      <c r="H240" s="219">
        <v>12</v>
      </c>
      <c r="I240" s="220"/>
      <c r="J240" s="221">
        <f>ROUND(I240*H240,2)</f>
        <v>0</v>
      </c>
      <c r="K240" s="217" t="s">
        <v>192</v>
      </c>
      <c r="L240" s="47"/>
      <c r="M240" s="222" t="s">
        <v>19</v>
      </c>
      <c r="N240" s="223" t="s">
        <v>44</v>
      </c>
      <c r="O240" s="87"/>
      <c r="P240" s="224">
        <f>O240*H240</f>
        <v>0</v>
      </c>
      <c r="Q240" s="224">
        <v>0</v>
      </c>
      <c r="R240" s="224">
        <f>Q240*H240</f>
        <v>0</v>
      </c>
      <c r="S240" s="224">
        <v>0.00059999999999999995</v>
      </c>
      <c r="T240" s="225">
        <f>S240*H240</f>
        <v>0.0071999999999999998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226" t="s">
        <v>280</v>
      </c>
      <c r="AT240" s="226" t="s">
        <v>188</v>
      </c>
      <c r="AU240" s="226" t="s">
        <v>82</v>
      </c>
      <c r="AY240" s="20" t="s">
        <v>185</v>
      </c>
      <c r="BE240" s="227">
        <f>IF(N240="základní",J240,0)</f>
        <v>0</v>
      </c>
      <c r="BF240" s="227">
        <f>IF(N240="snížená",J240,0)</f>
        <v>0</v>
      </c>
      <c r="BG240" s="227">
        <f>IF(N240="zákl. přenesená",J240,0)</f>
        <v>0</v>
      </c>
      <c r="BH240" s="227">
        <f>IF(N240="sníž. přenesená",J240,0)</f>
        <v>0</v>
      </c>
      <c r="BI240" s="227">
        <f>IF(N240="nulová",J240,0)</f>
        <v>0</v>
      </c>
      <c r="BJ240" s="20" t="s">
        <v>80</v>
      </c>
      <c r="BK240" s="227">
        <f>ROUND(I240*H240,2)</f>
        <v>0</v>
      </c>
      <c r="BL240" s="20" t="s">
        <v>280</v>
      </c>
      <c r="BM240" s="226" t="s">
        <v>368</v>
      </c>
    </row>
    <row r="241" s="2" customFormat="1">
      <c r="A241" s="41"/>
      <c r="B241" s="42"/>
      <c r="C241" s="43"/>
      <c r="D241" s="228" t="s">
        <v>195</v>
      </c>
      <c r="E241" s="43"/>
      <c r="F241" s="229" t="s">
        <v>369</v>
      </c>
      <c r="G241" s="43"/>
      <c r="H241" s="43"/>
      <c r="I241" s="230"/>
      <c r="J241" s="43"/>
      <c r="K241" s="43"/>
      <c r="L241" s="47"/>
      <c r="M241" s="231"/>
      <c r="N241" s="232"/>
      <c r="O241" s="87"/>
      <c r="P241" s="87"/>
      <c r="Q241" s="87"/>
      <c r="R241" s="87"/>
      <c r="S241" s="87"/>
      <c r="T241" s="88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195</v>
      </c>
      <c r="AU241" s="20" t="s">
        <v>82</v>
      </c>
    </row>
    <row r="242" s="2" customFormat="1">
      <c r="A242" s="41"/>
      <c r="B242" s="42"/>
      <c r="C242" s="43"/>
      <c r="D242" s="233" t="s">
        <v>197</v>
      </c>
      <c r="E242" s="43"/>
      <c r="F242" s="234" t="s">
        <v>370</v>
      </c>
      <c r="G242" s="43"/>
      <c r="H242" s="43"/>
      <c r="I242" s="230"/>
      <c r="J242" s="43"/>
      <c r="K242" s="43"/>
      <c r="L242" s="47"/>
      <c r="M242" s="231"/>
      <c r="N242" s="232"/>
      <c r="O242" s="87"/>
      <c r="P242" s="87"/>
      <c r="Q242" s="87"/>
      <c r="R242" s="87"/>
      <c r="S242" s="87"/>
      <c r="T242" s="88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T242" s="20" t="s">
        <v>197</v>
      </c>
      <c r="AU242" s="20" t="s">
        <v>82</v>
      </c>
    </row>
    <row r="243" s="13" customFormat="1">
      <c r="A243" s="13"/>
      <c r="B243" s="235"/>
      <c r="C243" s="236"/>
      <c r="D243" s="228" t="s">
        <v>199</v>
      </c>
      <c r="E243" s="237" t="s">
        <v>19</v>
      </c>
      <c r="F243" s="238" t="s">
        <v>334</v>
      </c>
      <c r="G243" s="236"/>
      <c r="H243" s="237" t="s">
        <v>19</v>
      </c>
      <c r="I243" s="239"/>
      <c r="J243" s="236"/>
      <c r="K243" s="236"/>
      <c r="L243" s="240"/>
      <c r="M243" s="241"/>
      <c r="N243" s="242"/>
      <c r="O243" s="242"/>
      <c r="P243" s="242"/>
      <c r="Q243" s="242"/>
      <c r="R243" s="242"/>
      <c r="S243" s="242"/>
      <c r="T243" s="24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44" t="s">
        <v>199</v>
      </c>
      <c r="AU243" s="244" t="s">
        <v>82</v>
      </c>
      <c r="AV243" s="13" t="s">
        <v>80</v>
      </c>
      <c r="AW243" s="13" t="s">
        <v>34</v>
      </c>
      <c r="AX243" s="13" t="s">
        <v>73</v>
      </c>
      <c r="AY243" s="244" t="s">
        <v>185</v>
      </c>
    </row>
    <row r="244" s="13" customFormat="1">
      <c r="A244" s="13"/>
      <c r="B244" s="235"/>
      <c r="C244" s="236"/>
      <c r="D244" s="228" t="s">
        <v>199</v>
      </c>
      <c r="E244" s="237" t="s">
        <v>19</v>
      </c>
      <c r="F244" s="238" t="s">
        <v>371</v>
      </c>
      <c r="G244" s="236"/>
      <c r="H244" s="237" t="s">
        <v>19</v>
      </c>
      <c r="I244" s="239"/>
      <c r="J244" s="236"/>
      <c r="K244" s="236"/>
      <c r="L244" s="240"/>
      <c r="M244" s="241"/>
      <c r="N244" s="242"/>
      <c r="O244" s="242"/>
      <c r="P244" s="242"/>
      <c r="Q244" s="242"/>
      <c r="R244" s="242"/>
      <c r="S244" s="242"/>
      <c r="T244" s="24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4" t="s">
        <v>199</v>
      </c>
      <c r="AU244" s="244" t="s">
        <v>82</v>
      </c>
      <c r="AV244" s="13" t="s">
        <v>80</v>
      </c>
      <c r="AW244" s="13" t="s">
        <v>34</v>
      </c>
      <c r="AX244" s="13" t="s">
        <v>73</v>
      </c>
      <c r="AY244" s="244" t="s">
        <v>185</v>
      </c>
    </row>
    <row r="245" s="14" customFormat="1">
      <c r="A245" s="14"/>
      <c r="B245" s="245"/>
      <c r="C245" s="246"/>
      <c r="D245" s="228" t="s">
        <v>199</v>
      </c>
      <c r="E245" s="247" t="s">
        <v>19</v>
      </c>
      <c r="F245" s="248" t="s">
        <v>8</v>
      </c>
      <c r="G245" s="246"/>
      <c r="H245" s="249">
        <v>12</v>
      </c>
      <c r="I245" s="250"/>
      <c r="J245" s="246"/>
      <c r="K245" s="246"/>
      <c r="L245" s="251"/>
      <c r="M245" s="252"/>
      <c r="N245" s="253"/>
      <c r="O245" s="253"/>
      <c r="P245" s="253"/>
      <c r="Q245" s="253"/>
      <c r="R245" s="253"/>
      <c r="S245" s="253"/>
      <c r="T245" s="25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5" t="s">
        <v>199</v>
      </c>
      <c r="AU245" s="255" t="s">
        <v>82</v>
      </c>
      <c r="AV245" s="14" t="s">
        <v>82</v>
      </c>
      <c r="AW245" s="14" t="s">
        <v>34</v>
      </c>
      <c r="AX245" s="14" t="s">
        <v>73</v>
      </c>
      <c r="AY245" s="255" t="s">
        <v>185</v>
      </c>
    </row>
    <row r="246" s="15" customFormat="1">
      <c r="A246" s="15"/>
      <c r="B246" s="256"/>
      <c r="C246" s="257"/>
      <c r="D246" s="228" t="s">
        <v>199</v>
      </c>
      <c r="E246" s="258" t="s">
        <v>19</v>
      </c>
      <c r="F246" s="259" t="s">
        <v>202</v>
      </c>
      <c r="G246" s="257"/>
      <c r="H246" s="260">
        <v>12</v>
      </c>
      <c r="I246" s="261"/>
      <c r="J246" s="257"/>
      <c r="K246" s="257"/>
      <c r="L246" s="262"/>
      <c r="M246" s="263"/>
      <c r="N246" s="264"/>
      <c r="O246" s="264"/>
      <c r="P246" s="264"/>
      <c r="Q246" s="264"/>
      <c r="R246" s="264"/>
      <c r="S246" s="264"/>
      <c r="T246" s="26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T246" s="266" t="s">
        <v>199</v>
      </c>
      <c r="AU246" s="266" t="s">
        <v>82</v>
      </c>
      <c r="AV246" s="15" t="s">
        <v>193</v>
      </c>
      <c r="AW246" s="15" t="s">
        <v>34</v>
      </c>
      <c r="AX246" s="15" t="s">
        <v>80</v>
      </c>
      <c r="AY246" s="266" t="s">
        <v>185</v>
      </c>
    </row>
    <row r="247" s="2" customFormat="1" ht="16.5" customHeight="1">
      <c r="A247" s="41"/>
      <c r="B247" s="42"/>
      <c r="C247" s="215" t="s">
        <v>372</v>
      </c>
      <c r="D247" s="215" t="s">
        <v>188</v>
      </c>
      <c r="E247" s="216" t="s">
        <v>373</v>
      </c>
      <c r="F247" s="217" t="s">
        <v>374</v>
      </c>
      <c r="G247" s="218" t="s">
        <v>226</v>
      </c>
      <c r="H247" s="219">
        <v>9.5999999999999996</v>
      </c>
      <c r="I247" s="220"/>
      <c r="J247" s="221">
        <f>ROUND(I247*H247,2)</f>
        <v>0</v>
      </c>
      <c r="K247" s="217" t="s">
        <v>192</v>
      </c>
      <c r="L247" s="47"/>
      <c r="M247" s="222" t="s">
        <v>19</v>
      </c>
      <c r="N247" s="223" t="s">
        <v>44</v>
      </c>
      <c r="O247" s="87"/>
      <c r="P247" s="224">
        <f>O247*H247</f>
        <v>0</v>
      </c>
      <c r="Q247" s="224">
        <v>0</v>
      </c>
      <c r="R247" s="224">
        <f>Q247*H247</f>
        <v>0</v>
      </c>
      <c r="S247" s="224">
        <v>0.0039399999999999999</v>
      </c>
      <c r="T247" s="225">
        <f>S247*H247</f>
        <v>0.037823999999999997</v>
      </c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R247" s="226" t="s">
        <v>280</v>
      </c>
      <c r="AT247" s="226" t="s">
        <v>188</v>
      </c>
      <c r="AU247" s="226" t="s">
        <v>82</v>
      </c>
      <c r="AY247" s="20" t="s">
        <v>185</v>
      </c>
      <c r="BE247" s="227">
        <f>IF(N247="základní",J247,0)</f>
        <v>0</v>
      </c>
      <c r="BF247" s="227">
        <f>IF(N247="snížená",J247,0)</f>
        <v>0</v>
      </c>
      <c r="BG247" s="227">
        <f>IF(N247="zákl. přenesená",J247,0)</f>
        <v>0</v>
      </c>
      <c r="BH247" s="227">
        <f>IF(N247="sníž. přenesená",J247,0)</f>
        <v>0</v>
      </c>
      <c r="BI247" s="227">
        <f>IF(N247="nulová",J247,0)</f>
        <v>0</v>
      </c>
      <c r="BJ247" s="20" t="s">
        <v>80</v>
      </c>
      <c r="BK247" s="227">
        <f>ROUND(I247*H247,2)</f>
        <v>0</v>
      </c>
      <c r="BL247" s="20" t="s">
        <v>280</v>
      </c>
      <c r="BM247" s="226" t="s">
        <v>375</v>
      </c>
    </row>
    <row r="248" s="2" customFormat="1">
      <c r="A248" s="41"/>
      <c r="B248" s="42"/>
      <c r="C248" s="43"/>
      <c r="D248" s="228" t="s">
        <v>195</v>
      </c>
      <c r="E248" s="43"/>
      <c r="F248" s="229" t="s">
        <v>376</v>
      </c>
      <c r="G248" s="43"/>
      <c r="H248" s="43"/>
      <c r="I248" s="230"/>
      <c r="J248" s="43"/>
      <c r="K248" s="43"/>
      <c r="L248" s="47"/>
      <c r="M248" s="231"/>
      <c r="N248" s="232"/>
      <c r="O248" s="87"/>
      <c r="P248" s="87"/>
      <c r="Q248" s="87"/>
      <c r="R248" s="87"/>
      <c r="S248" s="87"/>
      <c r="T248" s="88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T248" s="20" t="s">
        <v>195</v>
      </c>
      <c r="AU248" s="20" t="s">
        <v>82</v>
      </c>
    </row>
    <row r="249" s="2" customFormat="1">
      <c r="A249" s="41"/>
      <c r="B249" s="42"/>
      <c r="C249" s="43"/>
      <c r="D249" s="233" t="s">
        <v>197</v>
      </c>
      <c r="E249" s="43"/>
      <c r="F249" s="234" t="s">
        <v>377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197</v>
      </c>
      <c r="AU249" s="20" t="s">
        <v>82</v>
      </c>
    </row>
    <row r="250" s="13" customFormat="1">
      <c r="A250" s="13"/>
      <c r="B250" s="235"/>
      <c r="C250" s="236"/>
      <c r="D250" s="228" t="s">
        <v>199</v>
      </c>
      <c r="E250" s="237" t="s">
        <v>19</v>
      </c>
      <c r="F250" s="238" t="s">
        <v>334</v>
      </c>
      <c r="G250" s="236"/>
      <c r="H250" s="237" t="s">
        <v>19</v>
      </c>
      <c r="I250" s="239"/>
      <c r="J250" s="236"/>
      <c r="K250" s="236"/>
      <c r="L250" s="240"/>
      <c r="M250" s="241"/>
      <c r="N250" s="242"/>
      <c r="O250" s="242"/>
      <c r="P250" s="242"/>
      <c r="Q250" s="242"/>
      <c r="R250" s="242"/>
      <c r="S250" s="242"/>
      <c r="T250" s="24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44" t="s">
        <v>199</v>
      </c>
      <c r="AU250" s="244" t="s">
        <v>82</v>
      </c>
      <c r="AV250" s="13" t="s">
        <v>80</v>
      </c>
      <c r="AW250" s="13" t="s">
        <v>34</v>
      </c>
      <c r="AX250" s="13" t="s">
        <v>73</v>
      </c>
      <c r="AY250" s="244" t="s">
        <v>185</v>
      </c>
    </row>
    <row r="251" s="14" customFormat="1">
      <c r="A251" s="14"/>
      <c r="B251" s="245"/>
      <c r="C251" s="246"/>
      <c r="D251" s="228" t="s">
        <v>199</v>
      </c>
      <c r="E251" s="247" t="s">
        <v>19</v>
      </c>
      <c r="F251" s="248" t="s">
        <v>378</v>
      </c>
      <c r="G251" s="246"/>
      <c r="H251" s="249">
        <v>9.5999999999999996</v>
      </c>
      <c r="I251" s="250"/>
      <c r="J251" s="246"/>
      <c r="K251" s="246"/>
      <c r="L251" s="251"/>
      <c r="M251" s="252"/>
      <c r="N251" s="253"/>
      <c r="O251" s="253"/>
      <c r="P251" s="253"/>
      <c r="Q251" s="253"/>
      <c r="R251" s="253"/>
      <c r="S251" s="253"/>
      <c r="T251" s="25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55" t="s">
        <v>199</v>
      </c>
      <c r="AU251" s="255" t="s">
        <v>82</v>
      </c>
      <c r="AV251" s="14" t="s">
        <v>82</v>
      </c>
      <c r="AW251" s="14" t="s">
        <v>34</v>
      </c>
      <c r="AX251" s="14" t="s">
        <v>73</v>
      </c>
      <c r="AY251" s="255" t="s">
        <v>185</v>
      </c>
    </row>
    <row r="252" s="15" customFormat="1">
      <c r="A252" s="15"/>
      <c r="B252" s="256"/>
      <c r="C252" s="257"/>
      <c r="D252" s="228" t="s">
        <v>199</v>
      </c>
      <c r="E252" s="258" t="s">
        <v>19</v>
      </c>
      <c r="F252" s="259" t="s">
        <v>202</v>
      </c>
      <c r="G252" s="257"/>
      <c r="H252" s="260">
        <v>9.5999999999999996</v>
      </c>
      <c r="I252" s="261"/>
      <c r="J252" s="257"/>
      <c r="K252" s="257"/>
      <c r="L252" s="262"/>
      <c r="M252" s="263"/>
      <c r="N252" s="264"/>
      <c r="O252" s="264"/>
      <c r="P252" s="264"/>
      <c r="Q252" s="264"/>
      <c r="R252" s="264"/>
      <c r="S252" s="264"/>
      <c r="T252" s="26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T252" s="266" t="s">
        <v>199</v>
      </c>
      <c r="AU252" s="266" t="s">
        <v>82</v>
      </c>
      <c r="AV252" s="15" t="s">
        <v>193</v>
      </c>
      <c r="AW252" s="15" t="s">
        <v>34</v>
      </c>
      <c r="AX252" s="15" t="s">
        <v>80</v>
      </c>
      <c r="AY252" s="266" t="s">
        <v>185</v>
      </c>
    </row>
    <row r="253" s="2" customFormat="1" ht="16.5" customHeight="1">
      <c r="A253" s="41"/>
      <c r="B253" s="42"/>
      <c r="C253" s="215" t="s">
        <v>379</v>
      </c>
      <c r="D253" s="215" t="s">
        <v>188</v>
      </c>
      <c r="E253" s="216" t="s">
        <v>380</v>
      </c>
      <c r="F253" s="217" t="s">
        <v>381</v>
      </c>
      <c r="G253" s="218" t="s">
        <v>322</v>
      </c>
      <c r="H253" s="219">
        <v>4</v>
      </c>
      <c r="I253" s="220"/>
      <c r="J253" s="221">
        <f>ROUND(I253*H253,2)</f>
        <v>0</v>
      </c>
      <c r="K253" s="217" t="s">
        <v>192</v>
      </c>
      <c r="L253" s="47"/>
      <c r="M253" s="222" t="s">
        <v>19</v>
      </c>
      <c r="N253" s="223" t="s">
        <v>44</v>
      </c>
      <c r="O253" s="87"/>
      <c r="P253" s="224">
        <f>O253*H253</f>
        <v>0</v>
      </c>
      <c r="Q253" s="224">
        <v>0</v>
      </c>
      <c r="R253" s="224">
        <f>Q253*H253</f>
        <v>0</v>
      </c>
      <c r="S253" s="224">
        <v>0.00038000000000000002</v>
      </c>
      <c r="T253" s="225">
        <f>S253*H253</f>
        <v>0.0015200000000000001</v>
      </c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R253" s="226" t="s">
        <v>280</v>
      </c>
      <c r="AT253" s="226" t="s">
        <v>188</v>
      </c>
      <c r="AU253" s="226" t="s">
        <v>82</v>
      </c>
      <c r="AY253" s="20" t="s">
        <v>185</v>
      </c>
      <c r="BE253" s="227">
        <f>IF(N253="základní",J253,0)</f>
        <v>0</v>
      </c>
      <c r="BF253" s="227">
        <f>IF(N253="snížená",J253,0)</f>
        <v>0</v>
      </c>
      <c r="BG253" s="227">
        <f>IF(N253="zákl. přenesená",J253,0)</f>
        <v>0</v>
      </c>
      <c r="BH253" s="227">
        <f>IF(N253="sníž. přenesená",J253,0)</f>
        <v>0</v>
      </c>
      <c r="BI253" s="227">
        <f>IF(N253="nulová",J253,0)</f>
        <v>0</v>
      </c>
      <c r="BJ253" s="20" t="s">
        <v>80</v>
      </c>
      <c r="BK253" s="227">
        <f>ROUND(I253*H253,2)</f>
        <v>0</v>
      </c>
      <c r="BL253" s="20" t="s">
        <v>280</v>
      </c>
      <c r="BM253" s="226" t="s">
        <v>382</v>
      </c>
    </row>
    <row r="254" s="2" customFormat="1">
      <c r="A254" s="41"/>
      <c r="B254" s="42"/>
      <c r="C254" s="43"/>
      <c r="D254" s="228" t="s">
        <v>195</v>
      </c>
      <c r="E254" s="43"/>
      <c r="F254" s="229" t="s">
        <v>383</v>
      </c>
      <c r="G254" s="43"/>
      <c r="H254" s="43"/>
      <c r="I254" s="230"/>
      <c r="J254" s="43"/>
      <c r="K254" s="43"/>
      <c r="L254" s="47"/>
      <c r="M254" s="231"/>
      <c r="N254" s="232"/>
      <c r="O254" s="87"/>
      <c r="P254" s="87"/>
      <c r="Q254" s="87"/>
      <c r="R254" s="87"/>
      <c r="S254" s="87"/>
      <c r="T254" s="88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T254" s="20" t="s">
        <v>195</v>
      </c>
      <c r="AU254" s="20" t="s">
        <v>82</v>
      </c>
    </row>
    <row r="255" s="2" customFormat="1">
      <c r="A255" s="41"/>
      <c r="B255" s="42"/>
      <c r="C255" s="43"/>
      <c r="D255" s="233" t="s">
        <v>197</v>
      </c>
      <c r="E255" s="43"/>
      <c r="F255" s="234" t="s">
        <v>384</v>
      </c>
      <c r="G255" s="43"/>
      <c r="H255" s="43"/>
      <c r="I255" s="230"/>
      <c r="J255" s="43"/>
      <c r="K255" s="43"/>
      <c r="L255" s="47"/>
      <c r="M255" s="231"/>
      <c r="N255" s="232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197</v>
      </c>
      <c r="AU255" s="20" t="s">
        <v>82</v>
      </c>
    </row>
    <row r="256" s="13" customFormat="1">
      <c r="A256" s="13"/>
      <c r="B256" s="235"/>
      <c r="C256" s="236"/>
      <c r="D256" s="228" t="s">
        <v>199</v>
      </c>
      <c r="E256" s="237" t="s">
        <v>19</v>
      </c>
      <c r="F256" s="238" t="s">
        <v>334</v>
      </c>
      <c r="G256" s="236"/>
      <c r="H256" s="237" t="s">
        <v>19</v>
      </c>
      <c r="I256" s="239"/>
      <c r="J256" s="236"/>
      <c r="K256" s="236"/>
      <c r="L256" s="240"/>
      <c r="M256" s="241"/>
      <c r="N256" s="242"/>
      <c r="O256" s="242"/>
      <c r="P256" s="242"/>
      <c r="Q256" s="242"/>
      <c r="R256" s="242"/>
      <c r="S256" s="242"/>
      <c r="T256" s="24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44" t="s">
        <v>199</v>
      </c>
      <c r="AU256" s="244" t="s">
        <v>82</v>
      </c>
      <c r="AV256" s="13" t="s">
        <v>80</v>
      </c>
      <c r="AW256" s="13" t="s">
        <v>34</v>
      </c>
      <c r="AX256" s="13" t="s">
        <v>73</v>
      </c>
      <c r="AY256" s="244" t="s">
        <v>185</v>
      </c>
    </row>
    <row r="257" s="13" customFormat="1">
      <c r="A257" s="13"/>
      <c r="B257" s="235"/>
      <c r="C257" s="236"/>
      <c r="D257" s="228" t="s">
        <v>199</v>
      </c>
      <c r="E257" s="237" t="s">
        <v>19</v>
      </c>
      <c r="F257" s="238" t="s">
        <v>385</v>
      </c>
      <c r="G257" s="236"/>
      <c r="H257" s="237" t="s">
        <v>19</v>
      </c>
      <c r="I257" s="239"/>
      <c r="J257" s="236"/>
      <c r="K257" s="236"/>
      <c r="L257" s="240"/>
      <c r="M257" s="241"/>
      <c r="N257" s="242"/>
      <c r="O257" s="242"/>
      <c r="P257" s="242"/>
      <c r="Q257" s="242"/>
      <c r="R257" s="242"/>
      <c r="S257" s="242"/>
      <c r="T257" s="24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4" t="s">
        <v>199</v>
      </c>
      <c r="AU257" s="244" t="s">
        <v>82</v>
      </c>
      <c r="AV257" s="13" t="s">
        <v>80</v>
      </c>
      <c r="AW257" s="13" t="s">
        <v>34</v>
      </c>
      <c r="AX257" s="13" t="s">
        <v>73</v>
      </c>
      <c r="AY257" s="244" t="s">
        <v>185</v>
      </c>
    </row>
    <row r="258" s="14" customFormat="1">
      <c r="A258" s="14"/>
      <c r="B258" s="245"/>
      <c r="C258" s="246"/>
      <c r="D258" s="228" t="s">
        <v>199</v>
      </c>
      <c r="E258" s="247" t="s">
        <v>19</v>
      </c>
      <c r="F258" s="248" t="s">
        <v>193</v>
      </c>
      <c r="G258" s="246"/>
      <c r="H258" s="249">
        <v>4</v>
      </c>
      <c r="I258" s="250"/>
      <c r="J258" s="246"/>
      <c r="K258" s="246"/>
      <c r="L258" s="251"/>
      <c r="M258" s="252"/>
      <c r="N258" s="253"/>
      <c r="O258" s="253"/>
      <c r="P258" s="253"/>
      <c r="Q258" s="253"/>
      <c r="R258" s="253"/>
      <c r="S258" s="253"/>
      <c r="T258" s="25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5" t="s">
        <v>199</v>
      </c>
      <c r="AU258" s="255" t="s">
        <v>82</v>
      </c>
      <c r="AV258" s="14" t="s">
        <v>82</v>
      </c>
      <c r="AW258" s="14" t="s">
        <v>34</v>
      </c>
      <c r="AX258" s="14" t="s">
        <v>73</v>
      </c>
      <c r="AY258" s="255" t="s">
        <v>185</v>
      </c>
    </row>
    <row r="259" s="15" customFormat="1">
      <c r="A259" s="15"/>
      <c r="B259" s="256"/>
      <c r="C259" s="257"/>
      <c r="D259" s="228" t="s">
        <v>199</v>
      </c>
      <c r="E259" s="258" t="s">
        <v>19</v>
      </c>
      <c r="F259" s="259" t="s">
        <v>202</v>
      </c>
      <c r="G259" s="257"/>
      <c r="H259" s="260">
        <v>4</v>
      </c>
      <c r="I259" s="261"/>
      <c r="J259" s="257"/>
      <c r="K259" s="257"/>
      <c r="L259" s="262"/>
      <c r="M259" s="263"/>
      <c r="N259" s="264"/>
      <c r="O259" s="264"/>
      <c r="P259" s="264"/>
      <c r="Q259" s="264"/>
      <c r="R259" s="264"/>
      <c r="S259" s="264"/>
      <c r="T259" s="26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T259" s="266" t="s">
        <v>199</v>
      </c>
      <c r="AU259" s="266" t="s">
        <v>82</v>
      </c>
      <c r="AV259" s="15" t="s">
        <v>193</v>
      </c>
      <c r="AW259" s="15" t="s">
        <v>34</v>
      </c>
      <c r="AX259" s="15" t="s">
        <v>80</v>
      </c>
      <c r="AY259" s="266" t="s">
        <v>185</v>
      </c>
    </row>
    <row r="260" s="12" customFormat="1" ht="22.8" customHeight="1">
      <c r="A260" s="12"/>
      <c r="B260" s="199"/>
      <c r="C260" s="200"/>
      <c r="D260" s="201" t="s">
        <v>72</v>
      </c>
      <c r="E260" s="213" t="s">
        <v>386</v>
      </c>
      <c r="F260" s="213" t="s">
        <v>387</v>
      </c>
      <c r="G260" s="200"/>
      <c r="H260" s="200"/>
      <c r="I260" s="203"/>
      <c r="J260" s="214">
        <f>BK260</f>
        <v>0</v>
      </c>
      <c r="K260" s="200"/>
      <c r="L260" s="205"/>
      <c r="M260" s="206"/>
      <c r="N260" s="207"/>
      <c r="O260" s="207"/>
      <c r="P260" s="208">
        <f>SUM(P261:P272)</f>
        <v>0</v>
      </c>
      <c r="Q260" s="207"/>
      <c r="R260" s="208">
        <f>SUM(R261:R272)</f>
        <v>0</v>
      </c>
      <c r="S260" s="207"/>
      <c r="T260" s="209">
        <f>SUM(T261:T272)</f>
        <v>0.019946950000000001</v>
      </c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R260" s="210" t="s">
        <v>82</v>
      </c>
      <c r="AT260" s="211" t="s">
        <v>72</v>
      </c>
      <c r="AU260" s="211" t="s">
        <v>80</v>
      </c>
      <c r="AY260" s="210" t="s">
        <v>185</v>
      </c>
      <c r="BK260" s="212">
        <f>SUM(BK261:BK272)</f>
        <v>0</v>
      </c>
    </row>
    <row r="261" s="2" customFormat="1" ht="16.5" customHeight="1">
      <c r="A261" s="41"/>
      <c r="B261" s="42"/>
      <c r="C261" s="215" t="s">
        <v>388</v>
      </c>
      <c r="D261" s="215" t="s">
        <v>188</v>
      </c>
      <c r="E261" s="216" t="s">
        <v>389</v>
      </c>
      <c r="F261" s="217" t="s">
        <v>390</v>
      </c>
      <c r="G261" s="218" t="s">
        <v>191</v>
      </c>
      <c r="H261" s="219">
        <v>26.515000000000001</v>
      </c>
      <c r="I261" s="220"/>
      <c r="J261" s="221">
        <f>ROUND(I261*H261,2)</f>
        <v>0</v>
      </c>
      <c r="K261" s="217" t="s">
        <v>192</v>
      </c>
      <c r="L261" s="47"/>
      <c r="M261" s="222" t="s">
        <v>19</v>
      </c>
      <c r="N261" s="223" t="s">
        <v>44</v>
      </c>
      <c r="O261" s="87"/>
      <c r="P261" s="224">
        <f>O261*H261</f>
        <v>0</v>
      </c>
      <c r="Q261" s="224">
        <v>0</v>
      </c>
      <c r="R261" s="224">
        <f>Q261*H261</f>
        <v>0</v>
      </c>
      <c r="S261" s="224">
        <v>0.00012999999999999999</v>
      </c>
      <c r="T261" s="225">
        <f>S261*H261</f>
        <v>0.0034469499999999998</v>
      </c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R261" s="226" t="s">
        <v>280</v>
      </c>
      <c r="AT261" s="226" t="s">
        <v>188</v>
      </c>
      <c r="AU261" s="226" t="s">
        <v>82</v>
      </c>
      <c r="AY261" s="20" t="s">
        <v>185</v>
      </c>
      <c r="BE261" s="227">
        <f>IF(N261="základní",J261,0)</f>
        <v>0</v>
      </c>
      <c r="BF261" s="227">
        <f>IF(N261="snížená",J261,0)</f>
        <v>0</v>
      </c>
      <c r="BG261" s="227">
        <f>IF(N261="zákl. přenesená",J261,0)</f>
        <v>0</v>
      </c>
      <c r="BH261" s="227">
        <f>IF(N261="sníž. přenesená",J261,0)</f>
        <v>0</v>
      </c>
      <c r="BI261" s="227">
        <f>IF(N261="nulová",J261,0)</f>
        <v>0</v>
      </c>
      <c r="BJ261" s="20" t="s">
        <v>80</v>
      </c>
      <c r="BK261" s="227">
        <f>ROUND(I261*H261,2)</f>
        <v>0</v>
      </c>
      <c r="BL261" s="20" t="s">
        <v>280</v>
      </c>
      <c r="BM261" s="226" t="s">
        <v>391</v>
      </c>
    </row>
    <row r="262" s="2" customFormat="1">
      <c r="A262" s="41"/>
      <c r="B262" s="42"/>
      <c r="C262" s="43"/>
      <c r="D262" s="228" t="s">
        <v>195</v>
      </c>
      <c r="E262" s="43"/>
      <c r="F262" s="229" t="s">
        <v>390</v>
      </c>
      <c r="G262" s="43"/>
      <c r="H262" s="43"/>
      <c r="I262" s="230"/>
      <c r="J262" s="43"/>
      <c r="K262" s="43"/>
      <c r="L262" s="47"/>
      <c r="M262" s="231"/>
      <c r="N262" s="232"/>
      <c r="O262" s="87"/>
      <c r="P262" s="87"/>
      <c r="Q262" s="87"/>
      <c r="R262" s="87"/>
      <c r="S262" s="87"/>
      <c r="T262" s="88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T262" s="20" t="s">
        <v>195</v>
      </c>
      <c r="AU262" s="20" t="s">
        <v>82</v>
      </c>
    </row>
    <row r="263" s="2" customFormat="1">
      <c r="A263" s="41"/>
      <c r="B263" s="42"/>
      <c r="C263" s="43"/>
      <c r="D263" s="233" t="s">
        <v>197</v>
      </c>
      <c r="E263" s="43"/>
      <c r="F263" s="234" t="s">
        <v>392</v>
      </c>
      <c r="G263" s="43"/>
      <c r="H263" s="43"/>
      <c r="I263" s="230"/>
      <c r="J263" s="43"/>
      <c r="K263" s="43"/>
      <c r="L263" s="47"/>
      <c r="M263" s="231"/>
      <c r="N263" s="232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197</v>
      </c>
      <c r="AU263" s="20" t="s">
        <v>82</v>
      </c>
    </row>
    <row r="264" s="13" customFormat="1">
      <c r="A264" s="13"/>
      <c r="B264" s="235"/>
      <c r="C264" s="236"/>
      <c r="D264" s="228" t="s">
        <v>199</v>
      </c>
      <c r="E264" s="237" t="s">
        <v>19</v>
      </c>
      <c r="F264" s="238" t="s">
        <v>200</v>
      </c>
      <c r="G264" s="236"/>
      <c r="H264" s="237" t="s">
        <v>19</v>
      </c>
      <c r="I264" s="239"/>
      <c r="J264" s="236"/>
      <c r="K264" s="236"/>
      <c r="L264" s="240"/>
      <c r="M264" s="241"/>
      <c r="N264" s="242"/>
      <c r="O264" s="242"/>
      <c r="P264" s="242"/>
      <c r="Q264" s="242"/>
      <c r="R264" s="242"/>
      <c r="S264" s="242"/>
      <c r="T264" s="24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44" t="s">
        <v>199</v>
      </c>
      <c r="AU264" s="244" t="s">
        <v>82</v>
      </c>
      <c r="AV264" s="13" t="s">
        <v>80</v>
      </c>
      <c r="AW264" s="13" t="s">
        <v>34</v>
      </c>
      <c r="AX264" s="13" t="s">
        <v>73</v>
      </c>
      <c r="AY264" s="244" t="s">
        <v>185</v>
      </c>
    </row>
    <row r="265" s="14" customFormat="1">
      <c r="A265" s="14"/>
      <c r="B265" s="245"/>
      <c r="C265" s="246"/>
      <c r="D265" s="228" t="s">
        <v>199</v>
      </c>
      <c r="E265" s="247" t="s">
        <v>19</v>
      </c>
      <c r="F265" s="248" t="s">
        <v>335</v>
      </c>
      <c r="G265" s="246"/>
      <c r="H265" s="249">
        <v>26.515000000000001</v>
      </c>
      <c r="I265" s="250"/>
      <c r="J265" s="246"/>
      <c r="K265" s="246"/>
      <c r="L265" s="251"/>
      <c r="M265" s="252"/>
      <c r="N265" s="253"/>
      <c r="O265" s="253"/>
      <c r="P265" s="253"/>
      <c r="Q265" s="253"/>
      <c r="R265" s="253"/>
      <c r="S265" s="253"/>
      <c r="T265" s="25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55" t="s">
        <v>199</v>
      </c>
      <c r="AU265" s="255" t="s">
        <v>82</v>
      </c>
      <c r="AV265" s="14" t="s">
        <v>82</v>
      </c>
      <c r="AW265" s="14" t="s">
        <v>34</v>
      </c>
      <c r="AX265" s="14" t="s">
        <v>73</v>
      </c>
      <c r="AY265" s="255" t="s">
        <v>185</v>
      </c>
    </row>
    <row r="266" s="15" customFormat="1">
      <c r="A266" s="15"/>
      <c r="B266" s="256"/>
      <c r="C266" s="257"/>
      <c r="D266" s="228" t="s">
        <v>199</v>
      </c>
      <c r="E266" s="258" t="s">
        <v>19</v>
      </c>
      <c r="F266" s="259" t="s">
        <v>202</v>
      </c>
      <c r="G266" s="257"/>
      <c r="H266" s="260">
        <v>26.515000000000001</v>
      </c>
      <c r="I266" s="261"/>
      <c r="J266" s="257"/>
      <c r="K266" s="257"/>
      <c r="L266" s="262"/>
      <c r="M266" s="263"/>
      <c r="N266" s="264"/>
      <c r="O266" s="264"/>
      <c r="P266" s="264"/>
      <c r="Q266" s="264"/>
      <c r="R266" s="264"/>
      <c r="S266" s="264"/>
      <c r="T266" s="26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T266" s="266" t="s">
        <v>199</v>
      </c>
      <c r="AU266" s="266" t="s">
        <v>82</v>
      </c>
      <c r="AV266" s="15" t="s">
        <v>193</v>
      </c>
      <c r="AW266" s="15" t="s">
        <v>34</v>
      </c>
      <c r="AX266" s="15" t="s">
        <v>80</v>
      </c>
      <c r="AY266" s="266" t="s">
        <v>185</v>
      </c>
    </row>
    <row r="267" s="2" customFormat="1" ht="16.5" customHeight="1">
      <c r="A267" s="41"/>
      <c r="B267" s="42"/>
      <c r="C267" s="215" t="s">
        <v>393</v>
      </c>
      <c r="D267" s="215" t="s">
        <v>188</v>
      </c>
      <c r="E267" s="216" t="s">
        <v>394</v>
      </c>
      <c r="F267" s="217" t="s">
        <v>395</v>
      </c>
      <c r="G267" s="218" t="s">
        <v>322</v>
      </c>
      <c r="H267" s="219">
        <v>1</v>
      </c>
      <c r="I267" s="220"/>
      <c r="J267" s="221">
        <f>ROUND(I267*H267,2)</f>
        <v>0</v>
      </c>
      <c r="K267" s="217" t="s">
        <v>192</v>
      </c>
      <c r="L267" s="47"/>
      <c r="M267" s="222" t="s">
        <v>19</v>
      </c>
      <c r="N267" s="223" t="s">
        <v>44</v>
      </c>
      <c r="O267" s="87"/>
      <c r="P267" s="224">
        <f>O267*H267</f>
        <v>0</v>
      </c>
      <c r="Q267" s="224">
        <v>0</v>
      </c>
      <c r="R267" s="224">
        <f>Q267*H267</f>
        <v>0</v>
      </c>
      <c r="S267" s="224">
        <v>0.016500000000000001</v>
      </c>
      <c r="T267" s="225">
        <f>S267*H267</f>
        <v>0.016500000000000001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6" t="s">
        <v>280</v>
      </c>
      <c r="AT267" s="226" t="s">
        <v>188</v>
      </c>
      <c r="AU267" s="226" t="s">
        <v>82</v>
      </c>
      <c r="AY267" s="20" t="s">
        <v>185</v>
      </c>
      <c r="BE267" s="227">
        <f>IF(N267="základní",J267,0)</f>
        <v>0</v>
      </c>
      <c r="BF267" s="227">
        <f>IF(N267="snížená",J267,0)</f>
        <v>0</v>
      </c>
      <c r="BG267" s="227">
        <f>IF(N267="zákl. přenesená",J267,0)</f>
        <v>0</v>
      </c>
      <c r="BH267" s="227">
        <f>IF(N267="sníž. přenesená",J267,0)</f>
        <v>0</v>
      </c>
      <c r="BI267" s="227">
        <f>IF(N267="nulová",J267,0)</f>
        <v>0</v>
      </c>
      <c r="BJ267" s="20" t="s">
        <v>80</v>
      </c>
      <c r="BK267" s="227">
        <f>ROUND(I267*H267,2)</f>
        <v>0</v>
      </c>
      <c r="BL267" s="20" t="s">
        <v>280</v>
      </c>
      <c r="BM267" s="226" t="s">
        <v>396</v>
      </c>
    </row>
    <row r="268" s="2" customFormat="1">
      <c r="A268" s="41"/>
      <c r="B268" s="42"/>
      <c r="C268" s="43"/>
      <c r="D268" s="228" t="s">
        <v>195</v>
      </c>
      <c r="E268" s="43"/>
      <c r="F268" s="229" t="s">
        <v>395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195</v>
      </c>
      <c r="AU268" s="20" t="s">
        <v>82</v>
      </c>
    </row>
    <row r="269" s="2" customFormat="1">
      <c r="A269" s="41"/>
      <c r="B269" s="42"/>
      <c r="C269" s="43"/>
      <c r="D269" s="233" t="s">
        <v>197</v>
      </c>
      <c r="E269" s="43"/>
      <c r="F269" s="234" t="s">
        <v>397</v>
      </c>
      <c r="G269" s="43"/>
      <c r="H269" s="43"/>
      <c r="I269" s="230"/>
      <c r="J269" s="43"/>
      <c r="K269" s="43"/>
      <c r="L269" s="47"/>
      <c r="M269" s="231"/>
      <c r="N269" s="232"/>
      <c r="O269" s="87"/>
      <c r="P269" s="87"/>
      <c r="Q269" s="87"/>
      <c r="R269" s="87"/>
      <c r="S269" s="87"/>
      <c r="T269" s="88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0" t="s">
        <v>197</v>
      </c>
      <c r="AU269" s="20" t="s">
        <v>82</v>
      </c>
    </row>
    <row r="270" s="13" customFormat="1">
      <c r="A270" s="13"/>
      <c r="B270" s="235"/>
      <c r="C270" s="236"/>
      <c r="D270" s="228" t="s">
        <v>199</v>
      </c>
      <c r="E270" s="237" t="s">
        <v>19</v>
      </c>
      <c r="F270" s="238" t="s">
        <v>200</v>
      </c>
      <c r="G270" s="236"/>
      <c r="H270" s="237" t="s">
        <v>19</v>
      </c>
      <c r="I270" s="239"/>
      <c r="J270" s="236"/>
      <c r="K270" s="236"/>
      <c r="L270" s="240"/>
      <c r="M270" s="241"/>
      <c r="N270" s="242"/>
      <c r="O270" s="242"/>
      <c r="P270" s="242"/>
      <c r="Q270" s="242"/>
      <c r="R270" s="242"/>
      <c r="S270" s="242"/>
      <c r="T270" s="24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44" t="s">
        <v>199</v>
      </c>
      <c r="AU270" s="244" t="s">
        <v>82</v>
      </c>
      <c r="AV270" s="13" t="s">
        <v>80</v>
      </c>
      <c r="AW270" s="13" t="s">
        <v>34</v>
      </c>
      <c r="AX270" s="13" t="s">
        <v>73</v>
      </c>
      <c r="AY270" s="244" t="s">
        <v>185</v>
      </c>
    </row>
    <row r="271" s="14" customFormat="1">
      <c r="A271" s="14"/>
      <c r="B271" s="245"/>
      <c r="C271" s="246"/>
      <c r="D271" s="228" t="s">
        <v>199</v>
      </c>
      <c r="E271" s="247" t="s">
        <v>19</v>
      </c>
      <c r="F271" s="248" t="s">
        <v>80</v>
      </c>
      <c r="G271" s="246"/>
      <c r="H271" s="249">
        <v>1</v>
      </c>
      <c r="I271" s="250"/>
      <c r="J271" s="246"/>
      <c r="K271" s="246"/>
      <c r="L271" s="251"/>
      <c r="M271" s="252"/>
      <c r="N271" s="253"/>
      <c r="O271" s="253"/>
      <c r="P271" s="253"/>
      <c r="Q271" s="253"/>
      <c r="R271" s="253"/>
      <c r="S271" s="253"/>
      <c r="T271" s="25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5" t="s">
        <v>199</v>
      </c>
      <c r="AU271" s="255" t="s">
        <v>82</v>
      </c>
      <c r="AV271" s="14" t="s">
        <v>82</v>
      </c>
      <c r="AW271" s="14" t="s">
        <v>34</v>
      </c>
      <c r="AX271" s="14" t="s">
        <v>73</v>
      </c>
      <c r="AY271" s="255" t="s">
        <v>185</v>
      </c>
    </row>
    <row r="272" s="15" customFormat="1">
      <c r="A272" s="15"/>
      <c r="B272" s="256"/>
      <c r="C272" s="257"/>
      <c r="D272" s="228" t="s">
        <v>199</v>
      </c>
      <c r="E272" s="258" t="s">
        <v>19</v>
      </c>
      <c r="F272" s="259" t="s">
        <v>202</v>
      </c>
      <c r="G272" s="257"/>
      <c r="H272" s="260">
        <v>1</v>
      </c>
      <c r="I272" s="261"/>
      <c r="J272" s="257"/>
      <c r="K272" s="257"/>
      <c r="L272" s="262"/>
      <c r="M272" s="263"/>
      <c r="N272" s="264"/>
      <c r="O272" s="264"/>
      <c r="P272" s="264"/>
      <c r="Q272" s="264"/>
      <c r="R272" s="264"/>
      <c r="S272" s="264"/>
      <c r="T272" s="26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T272" s="266" t="s">
        <v>199</v>
      </c>
      <c r="AU272" s="266" t="s">
        <v>82</v>
      </c>
      <c r="AV272" s="15" t="s">
        <v>193</v>
      </c>
      <c r="AW272" s="15" t="s">
        <v>34</v>
      </c>
      <c r="AX272" s="15" t="s">
        <v>80</v>
      </c>
      <c r="AY272" s="266" t="s">
        <v>185</v>
      </c>
    </row>
    <row r="273" s="12" customFormat="1" ht="22.8" customHeight="1">
      <c r="A273" s="12"/>
      <c r="B273" s="199"/>
      <c r="C273" s="200"/>
      <c r="D273" s="201" t="s">
        <v>72</v>
      </c>
      <c r="E273" s="213" t="s">
        <v>398</v>
      </c>
      <c r="F273" s="213" t="s">
        <v>399</v>
      </c>
      <c r="G273" s="200"/>
      <c r="H273" s="200"/>
      <c r="I273" s="203"/>
      <c r="J273" s="214">
        <f>BK273</f>
        <v>0</v>
      </c>
      <c r="K273" s="200"/>
      <c r="L273" s="205"/>
      <c r="M273" s="206"/>
      <c r="N273" s="207"/>
      <c r="O273" s="207"/>
      <c r="P273" s="208">
        <f>SUM(P274:P297)</f>
        <v>0</v>
      </c>
      <c r="Q273" s="207"/>
      <c r="R273" s="208">
        <f>SUM(R274:R297)</f>
        <v>0</v>
      </c>
      <c r="S273" s="207"/>
      <c r="T273" s="209">
        <f>SUM(T274:T297)</f>
        <v>1.8470768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210" t="s">
        <v>82</v>
      </c>
      <c r="AT273" s="211" t="s">
        <v>72</v>
      </c>
      <c r="AU273" s="211" t="s">
        <v>80</v>
      </c>
      <c r="AY273" s="210" t="s">
        <v>185</v>
      </c>
      <c r="BK273" s="212">
        <f>SUM(BK274:BK297)</f>
        <v>0</v>
      </c>
    </row>
    <row r="274" s="2" customFormat="1" ht="16.5" customHeight="1">
      <c r="A274" s="41"/>
      <c r="B274" s="42"/>
      <c r="C274" s="215" t="s">
        <v>400</v>
      </c>
      <c r="D274" s="215" t="s">
        <v>188</v>
      </c>
      <c r="E274" s="216" t="s">
        <v>401</v>
      </c>
      <c r="F274" s="217" t="s">
        <v>402</v>
      </c>
      <c r="G274" s="218" t="s">
        <v>191</v>
      </c>
      <c r="H274" s="219">
        <v>13.24</v>
      </c>
      <c r="I274" s="220"/>
      <c r="J274" s="221">
        <f>ROUND(I274*H274,2)</f>
        <v>0</v>
      </c>
      <c r="K274" s="217" t="s">
        <v>192</v>
      </c>
      <c r="L274" s="47"/>
      <c r="M274" s="222" t="s">
        <v>19</v>
      </c>
      <c r="N274" s="223" t="s">
        <v>44</v>
      </c>
      <c r="O274" s="87"/>
      <c r="P274" s="224">
        <f>O274*H274</f>
        <v>0</v>
      </c>
      <c r="Q274" s="224">
        <v>0</v>
      </c>
      <c r="R274" s="224">
        <f>Q274*H274</f>
        <v>0</v>
      </c>
      <c r="S274" s="224">
        <v>0.014999999999999999</v>
      </c>
      <c r="T274" s="225">
        <f>S274*H274</f>
        <v>0.1986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226" t="s">
        <v>280</v>
      </c>
      <c r="AT274" s="226" t="s">
        <v>188</v>
      </c>
      <c r="AU274" s="226" t="s">
        <v>82</v>
      </c>
      <c r="AY274" s="20" t="s">
        <v>185</v>
      </c>
      <c r="BE274" s="227">
        <f>IF(N274="základní",J274,0)</f>
        <v>0</v>
      </c>
      <c r="BF274" s="227">
        <f>IF(N274="snížená",J274,0)</f>
        <v>0</v>
      </c>
      <c r="BG274" s="227">
        <f>IF(N274="zákl. přenesená",J274,0)</f>
        <v>0</v>
      </c>
      <c r="BH274" s="227">
        <f>IF(N274="sníž. přenesená",J274,0)</f>
        <v>0</v>
      </c>
      <c r="BI274" s="227">
        <f>IF(N274="nulová",J274,0)</f>
        <v>0</v>
      </c>
      <c r="BJ274" s="20" t="s">
        <v>80</v>
      </c>
      <c r="BK274" s="227">
        <f>ROUND(I274*H274,2)</f>
        <v>0</v>
      </c>
      <c r="BL274" s="20" t="s">
        <v>280</v>
      </c>
      <c r="BM274" s="226" t="s">
        <v>403</v>
      </c>
    </row>
    <row r="275" s="2" customFormat="1">
      <c r="A275" s="41"/>
      <c r="B275" s="42"/>
      <c r="C275" s="43"/>
      <c r="D275" s="228" t="s">
        <v>195</v>
      </c>
      <c r="E275" s="43"/>
      <c r="F275" s="229" t="s">
        <v>404</v>
      </c>
      <c r="G275" s="43"/>
      <c r="H275" s="43"/>
      <c r="I275" s="230"/>
      <c r="J275" s="43"/>
      <c r="K275" s="43"/>
      <c r="L275" s="47"/>
      <c r="M275" s="231"/>
      <c r="N275" s="232"/>
      <c r="O275" s="87"/>
      <c r="P275" s="87"/>
      <c r="Q275" s="87"/>
      <c r="R275" s="87"/>
      <c r="S275" s="87"/>
      <c r="T275" s="88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T275" s="20" t="s">
        <v>195</v>
      </c>
      <c r="AU275" s="20" t="s">
        <v>82</v>
      </c>
    </row>
    <row r="276" s="2" customFormat="1">
      <c r="A276" s="41"/>
      <c r="B276" s="42"/>
      <c r="C276" s="43"/>
      <c r="D276" s="233" t="s">
        <v>197</v>
      </c>
      <c r="E276" s="43"/>
      <c r="F276" s="234" t="s">
        <v>405</v>
      </c>
      <c r="G276" s="43"/>
      <c r="H276" s="43"/>
      <c r="I276" s="230"/>
      <c r="J276" s="43"/>
      <c r="K276" s="43"/>
      <c r="L276" s="47"/>
      <c r="M276" s="231"/>
      <c r="N276" s="232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197</v>
      </c>
      <c r="AU276" s="20" t="s">
        <v>82</v>
      </c>
    </row>
    <row r="277" s="13" customFormat="1">
      <c r="A277" s="13"/>
      <c r="B277" s="235"/>
      <c r="C277" s="236"/>
      <c r="D277" s="228" t="s">
        <v>199</v>
      </c>
      <c r="E277" s="237" t="s">
        <v>19</v>
      </c>
      <c r="F277" s="238" t="s">
        <v>406</v>
      </c>
      <c r="G277" s="236"/>
      <c r="H277" s="237" t="s">
        <v>19</v>
      </c>
      <c r="I277" s="239"/>
      <c r="J277" s="236"/>
      <c r="K277" s="236"/>
      <c r="L277" s="240"/>
      <c r="M277" s="241"/>
      <c r="N277" s="242"/>
      <c r="O277" s="242"/>
      <c r="P277" s="242"/>
      <c r="Q277" s="242"/>
      <c r="R277" s="242"/>
      <c r="S277" s="242"/>
      <c r="T277" s="24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4" t="s">
        <v>199</v>
      </c>
      <c r="AU277" s="244" t="s">
        <v>82</v>
      </c>
      <c r="AV277" s="13" t="s">
        <v>80</v>
      </c>
      <c r="AW277" s="13" t="s">
        <v>34</v>
      </c>
      <c r="AX277" s="13" t="s">
        <v>73</v>
      </c>
      <c r="AY277" s="244" t="s">
        <v>185</v>
      </c>
    </row>
    <row r="278" s="14" customFormat="1">
      <c r="A278" s="14"/>
      <c r="B278" s="245"/>
      <c r="C278" s="246"/>
      <c r="D278" s="228" t="s">
        <v>199</v>
      </c>
      <c r="E278" s="247" t="s">
        <v>19</v>
      </c>
      <c r="F278" s="248" t="s">
        <v>407</v>
      </c>
      <c r="G278" s="246"/>
      <c r="H278" s="249">
        <v>13.24</v>
      </c>
      <c r="I278" s="250"/>
      <c r="J278" s="246"/>
      <c r="K278" s="246"/>
      <c r="L278" s="251"/>
      <c r="M278" s="252"/>
      <c r="N278" s="253"/>
      <c r="O278" s="253"/>
      <c r="P278" s="253"/>
      <c r="Q278" s="253"/>
      <c r="R278" s="253"/>
      <c r="S278" s="253"/>
      <c r="T278" s="25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5" t="s">
        <v>199</v>
      </c>
      <c r="AU278" s="255" t="s">
        <v>82</v>
      </c>
      <c r="AV278" s="14" t="s">
        <v>82</v>
      </c>
      <c r="AW278" s="14" t="s">
        <v>34</v>
      </c>
      <c r="AX278" s="14" t="s">
        <v>73</v>
      </c>
      <c r="AY278" s="255" t="s">
        <v>185</v>
      </c>
    </row>
    <row r="279" s="15" customFormat="1">
      <c r="A279" s="15"/>
      <c r="B279" s="256"/>
      <c r="C279" s="257"/>
      <c r="D279" s="228" t="s">
        <v>199</v>
      </c>
      <c r="E279" s="258" t="s">
        <v>19</v>
      </c>
      <c r="F279" s="259" t="s">
        <v>202</v>
      </c>
      <c r="G279" s="257"/>
      <c r="H279" s="260">
        <v>13.24</v>
      </c>
      <c r="I279" s="261"/>
      <c r="J279" s="257"/>
      <c r="K279" s="257"/>
      <c r="L279" s="262"/>
      <c r="M279" s="263"/>
      <c r="N279" s="264"/>
      <c r="O279" s="264"/>
      <c r="P279" s="264"/>
      <c r="Q279" s="264"/>
      <c r="R279" s="264"/>
      <c r="S279" s="264"/>
      <c r="T279" s="26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T279" s="266" t="s">
        <v>199</v>
      </c>
      <c r="AU279" s="266" t="s">
        <v>82</v>
      </c>
      <c r="AV279" s="15" t="s">
        <v>193</v>
      </c>
      <c r="AW279" s="15" t="s">
        <v>34</v>
      </c>
      <c r="AX279" s="15" t="s">
        <v>80</v>
      </c>
      <c r="AY279" s="266" t="s">
        <v>185</v>
      </c>
    </row>
    <row r="280" s="2" customFormat="1" ht="16.5" customHeight="1">
      <c r="A280" s="41"/>
      <c r="B280" s="42"/>
      <c r="C280" s="215" t="s">
        <v>408</v>
      </c>
      <c r="D280" s="215" t="s">
        <v>188</v>
      </c>
      <c r="E280" s="216" t="s">
        <v>409</v>
      </c>
      <c r="F280" s="217" t="s">
        <v>410</v>
      </c>
      <c r="G280" s="218" t="s">
        <v>226</v>
      </c>
      <c r="H280" s="219">
        <v>52.960000000000001</v>
      </c>
      <c r="I280" s="220"/>
      <c r="J280" s="221">
        <f>ROUND(I280*H280,2)</f>
        <v>0</v>
      </c>
      <c r="K280" s="217" t="s">
        <v>192</v>
      </c>
      <c r="L280" s="47"/>
      <c r="M280" s="222" t="s">
        <v>19</v>
      </c>
      <c r="N280" s="223" t="s">
        <v>44</v>
      </c>
      <c r="O280" s="87"/>
      <c r="P280" s="224">
        <f>O280*H280</f>
        <v>0</v>
      </c>
      <c r="Q280" s="224">
        <v>0</v>
      </c>
      <c r="R280" s="224">
        <f>Q280*H280</f>
        <v>0</v>
      </c>
      <c r="S280" s="224">
        <v>0.010999999999999999</v>
      </c>
      <c r="T280" s="225">
        <f>S280*H280</f>
        <v>0.58255999999999997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226" t="s">
        <v>280</v>
      </c>
      <c r="AT280" s="226" t="s">
        <v>188</v>
      </c>
      <c r="AU280" s="226" t="s">
        <v>82</v>
      </c>
      <c r="AY280" s="20" t="s">
        <v>185</v>
      </c>
      <c r="BE280" s="227">
        <f>IF(N280="základní",J280,0)</f>
        <v>0</v>
      </c>
      <c r="BF280" s="227">
        <f>IF(N280="snížená",J280,0)</f>
        <v>0</v>
      </c>
      <c r="BG280" s="227">
        <f>IF(N280="zákl. přenesená",J280,0)</f>
        <v>0</v>
      </c>
      <c r="BH280" s="227">
        <f>IF(N280="sníž. přenesená",J280,0)</f>
        <v>0</v>
      </c>
      <c r="BI280" s="227">
        <f>IF(N280="nulová",J280,0)</f>
        <v>0</v>
      </c>
      <c r="BJ280" s="20" t="s">
        <v>80</v>
      </c>
      <c r="BK280" s="227">
        <f>ROUND(I280*H280,2)</f>
        <v>0</v>
      </c>
      <c r="BL280" s="20" t="s">
        <v>280</v>
      </c>
      <c r="BM280" s="226" t="s">
        <v>411</v>
      </c>
    </row>
    <row r="281" s="2" customFormat="1">
      <c r="A281" s="41"/>
      <c r="B281" s="42"/>
      <c r="C281" s="43"/>
      <c r="D281" s="228" t="s">
        <v>195</v>
      </c>
      <c r="E281" s="43"/>
      <c r="F281" s="229" t="s">
        <v>412</v>
      </c>
      <c r="G281" s="43"/>
      <c r="H281" s="43"/>
      <c r="I281" s="230"/>
      <c r="J281" s="43"/>
      <c r="K281" s="43"/>
      <c r="L281" s="47"/>
      <c r="M281" s="231"/>
      <c r="N281" s="232"/>
      <c r="O281" s="87"/>
      <c r="P281" s="87"/>
      <c r="Q281" s="87"/>
      <c r="R281" s="87"/>
      <c r="S281" s="87"/>
      <c r="T281" s="88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0" t="s">
        <v>195</v>
      </c>
      <c r="AU281" s="20" t="s">
        <v>82</v>
      </c>
    </row>
    <row r="282" s="2" customFormat="1">
      <c r="A282" s="41"/>
      <c r="B282" s="42"/>
      <c r="C282" s="43"/>
      <c r="D282" s="233" t="s">
        <v>197</v>
      </c>
      <c r="E282" s="43"/>
      <c r="F282" s="234" t="s">
        <v>413</v>
      </c>
      <c r="G282" s="43"/>
      <c r="H282" s="43"/>
      <c r="I282" s="230"/>
      <c r="J282" s="43"/>
      <c r="K282" s="43"/>
      <c r="L282" s="47"/>
      <c r="M282" s="231"/>
      <c r="N282" s="232"/>
      <c r="O282" s="87"/>
      <c r="P282" s="87"/>
      <c r="Q282" s="87"/>
      <c r="R282" s="87"/>
      <c r="S282" s="87"/>
      <c r="T282" s="88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T282" s="20" t="s">
        <v>197</v>
      </c>
      <c r="AU282" s="20" t="s">
        <v>82</v>
      </c>
    </row>
    <row r="283" s="13" customFormat="1">
      <c r="A283" s="13"/>
      <c r="B283" s="235"/>
      <c r="C283" s="236"/>
      <c r="D283" s="228" t="s">
        <v>199</v>
      </c>
      <c r="E283" s="237" t="s">
        <v>19</v>
      </c>
      <c r="F283" s="238" t="s">
        <v>406</v>
      </c>
      <c r="G283" s="236"/>
      <c r="H283" s="237" t="s">
        <v>19</v>
      </c>
      <c r="I283" s="239"/>
      <c r="J283" s="236"/>
      <c r="K283" s="236"/>
      <c r="L283" s="240"/>
      <c r="M283" s="241"/>
      <c r="N283" s="242"/>
      <c r="O283" s="242"/>
      <c r="P283" s="242"/>
      <c r="Q283" s="242"/>
      <c r="R283" s="242"/>
      <c r="S283" s="242"/>
      <c r="T283" s="24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4" t="s">
        <v>199</v>
      </c>
      <c r="AU283" s="244" t="s">
        <v>82</v>
      </c>
      <c r="AV283" s="13" t="s">
        <v>80</v>
      </c>
      <c r="AW283" s="13" t="s">
        <v>34</v>
      </c>
      <c r="AX283" s="13" t="s">
        <v>73</v>
      </c>
      <c r="AY283" s="244" t="s">
        <v>185</v>
      </c>
    </row>
    <row r="284" s="14" customFormat="1">
      <c r="A284" s="14"/>
      <c r="B284" s="245"/>
      <c r="C284" s="246"/>
      <c r="D284" s="228" t="s">
        <v>199</v>
      </c>
      <c r="E284" s="247" t="s">
        <v>19</v>
      </c>
      <c r="F284" s="248" t="s">
        <v>414</v>
      </c>
      <c r="G284" s="246"/>
      <c r="H284" s="249">
        <v>52.960000000000001</v>
      </c>
      <c r="I284" s="250"/>
      <c r="J284" s="246"/>
      <c r="K284" s="246"/>
      <c r="L284" s="251"/>
      <c r="M284" s="252"/>
      <c r="N284" s="253"/>
      <c r="O284" s="253"/>
      <c r="P284" s="253"/>
      <c r="Q284" s="253"/>
      <c r="R284" s="253"/>
      <c r="S284" s="253"/>
      <c r="T284" s="25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55" t="s">
        <v>199</v>
      </c>
      <c r="AU284" s="255" t="s">
        <v>82</v>
      </c>
      <c r="AV284" s="14" t="s">
        <v>82</v>
      </c>
      <c r="AW284" s="14" t="s">
        <v>34</v>
      </c>
      <c r="AX284" s="14" t="s">
        <v>73</v>
      </c>
      <c r="AY284" s="255" t="s">
        <v>185</v>
      </c>
    </row>
    <row r="285" s="15" customFormat="1">
      <c r="A285" s="15"/>
      <c r="B285" s="256"/>
      <c r="C285" s="257"/>
      <c r="D285" s="228" t="s">
        <v>199</v>
      </c>
      <c r="E285" s="258" t="s">
        <v>19</v>
      </c>
      <c r="F285" s="259" t="s">
        <v>202</v>
      </c>
      <c r="G285" s="257"/>
      <c r="H285" s="260">
        <v>52.960000000000001</v>
      </c>
      <c r="I285" s="261"/>
      <c r="J285" s="257"/>
      <c r="K285" s="257"/>
      <c r="L285" s="262"/>
      <c r="M285" s="263"/>
      <c r="N285" s="264"/>
      <c r="O285" s="264"/>
      <c r="P285" s="264"/>
      <c r="Q285" s="264"/>
      <c r="R285" s="264"/>
      <c r="S285" s="264"/>
      <c r="T285" s="26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T285" s="266" t="s">
        <v>199</v>
      </c>
      <c r="AU285" s="266" t="s">
        <v>82</v>
      </c>
      <c r="AV285" s="15" t="s">
        <v>193</v>
      </c>
      <c r="AW285" s="15" t="s">
        <v>34</v>
      </c>
      <c r="AX285" s="15" t="s">
        <v>80</v>
      </c>
      <c r="AY285" s="266" t="s">
        <v>185</v>
      </c>
    </row>
    <row r="286" s="2" customFormat="1" ht="16.5" customHeight="1">
      <c r="A286" s="41"/>
      <c r="B286" s="42"/>
      <c r="C286" s="215" t="s">
        <v>415</v>
      </c>
      <c r="D286" s="215" t="s">
        <v>188</v>
      </c>
      <c r="E286" s="216" t="s">
        <v>416</v>
      </c>
      <c r="F286" s="217" t="s">
        <v>417</v>
      </c>
      <c r="G286" s="218" t="s">
        <v>191</v>
      </c>
      <c r="H286" s="219">
        <v>56.159999999999997</v>
      </c>
      <c r="I286" s="220"/>
      <c r="J286" s="221">
        <f>ROUND(I286*H286,2)</f>
        <v>0</v>
      </c>
      <c r="K286" s="217" t="s">
        <v>192</v>
      </c>
      <c r="L286" s="47"/>
      <c r="M286" s="222" t="s">
        <v>19</v>
      </c>
      <c r="N286" s="223" t="s">
        <v>44</v>
      </c>
      <c r="O286" s="87"/>
      <c r="P286" s="224">
        <f>O286*H286</f>
        <v>0</v>
      </c>
      <c r="Q286" s="224">
        <v>0</v>
      </c>
      <c r="R286" s="224">
        <f>Q286*H286</f>
        <v>0</v>
      </c>
      <c r="S286" s="224">
        <v>0.01098</v>
      </c>
      <c r="T286" s="225">
        <f>S286*H286</f>
        <v>0.61663679999999998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226" t="s">
        <v>280</v>
      </c>
      <c r="AT286" s="226" t="s">
        <v>188</v>
      </c>
      <c r="AU286" s="226" t="s">
        <v>82</v>
      </c>
      <c r="AY286" s="20" t="s">
        <v>185</v>
      </c>
      <c r="BE286" s="227">
        <f>IF(N286="základní",J286,0)</f>
        <v>0</v>
      </c>
      <c r="BF286" s="227">
        <f>IF(N286="snížená",J286,0)</f>
        <v>0</v>
      </c>
      <c r="BG286" s="227">
        <f>IF(N286="zákl. přenesená",J286,0)</f>
        <v>0</v>
      </c>
      <c r="BH286" s="227">
        <f>IF(N286="sníž. přenesená",J286,0)</f>
        <v>0</v>
      </c>
      <c r="BI286" s="227">
        <f>IF(N286="nulová",J286,0)</f>
        <v>0</v>
      </c>
      <c r="BJ286" s="20" t="s">
        <v>80</v>
      </c>
      <c r="BK286" s="227">
        <f>ROUND(I286*H286,2)</f>
        <v>0</v>
      </c>
      <c r="BL286" s="20" t="s">
        <v>280</v>
      </c>
      <c r="BM286" s="226" t="s">
        <v>418</v>
      </c>
    </row>
    <row r="287" s="2" customFormat="1">
      <c r="A287" s="41"/>
      <c r="B287" s="42"/>
      <c r="C287" s="43"/>
      <c r="D287" s="228" t="s">
        <v>195</v>
      </c>
      <c r="E287" s="43"/>
      <c r="F287" s="229" t="s">
        <v>419</v>
      </c>
      <c r="G287" s="43"/>
      <c r="H287" s="43"/>
      <c r="I287" s="230"/>
      <c r="J287" s="43"/>
      <c r="K287" s="43"/>
      <c r="L287" s="47"/>
      <c r="M287" s="231"/>
      <c r="N287" s="232"/>
      <c r="O287" s="87"/>
      <c r="P287" s="87"/>
      <c r="Q287" s="87"/>
      <c r="R287" s="87"/>
      <c r="S287" s="87"/>
      <c r="T287" s="88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0" t="s">
        <v>195</v>
      </c>
      <c r="AU287" s="20" t="s">
        <v>82</v>
      </c>
    </row>
    <row r="288" s="2" customFormat="1">
      <c r="A288" s="41"/>
      <c r="B288" s="42"/>
      <c r="C288" s="43"/>
      <c r="D288" s="233" t="s">
        <v>197</v>
      </c>
      <c r="E288" s="43"/>
      <c r="F288" s="234" t="s">
        <v>420</v>
      </c>
      <c r="G288" s="43"/>
      <c r="H288" s="43"/>
      <c r="I288" s="230"/>
      <c r="J288" s="43"/>
      <c r="K288" s="43"/>
      <c r="L288" s="47"/>
      <c r="M288" s="231"/>
      <c r="N288" s="232"/>
      <c r="O288" s="87"/>
      <c r="P288" s="87"/>
      <c r="Q288" s="87"/>
      <c r="R288" s="87"/>
      <c r="S288" s="87"/>
      <c r="T288" s="88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0" t="s">
        <v>197</v>
      </c>
      <c r="AU288" s="20" t="s">
        <v>82</v>
      </c>
    </row>
    <row r="289" s="13" customFormat="1">
      <c r="A289" s="13"/>
      <c r="B289" s="235"/>
      <c r="C289" s="236"/>
      <c r="D289" s="228" t="s">
        <v>199</v>
      </c>
      <c r="E289" s="237" t="s">
        <v>19</v>
      </c>
      <c r="F289" s="238" t="s">
        <v>421</v>
      </c>
      <c r="G289" s="236"/>
      <c r="H289" s="237" t="s">
        <v>19</v>
      </c>
      <c r="I289" s="239"/>
      <c r="J289" s="236"/>
      <c r="K289" s="236"/>
      <c r="L289" s="240"/>
      <c r="M289" s="241"/>
      <c r="N289" s="242"/>
      <c r="O289" s="242"/>
      <c r="P289" s="242"/>
      <c r="Q289" s="242"/>
      <c r="R289" s="242"/>
      <c r="S289" s="242"/>
      <c r="T289" s="24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44" t="s">
        <v>199</v>
      </c>
      <c r="AU289" s="244" t="s">
        <v>82</v>
      </c>
      <c r="AV289" s="13" t="s">
        <v>80</v>
      </c>
      <c r="AW289" s="13" t="s">
        <v>34</v>
      </c>
      <c r="AX289" s="13" t="s">
        <v>73</v>
      </c>
      <c r="AY289" s="244" t="s">
        <v>185</v>
      </c>
    </row>
    <row r="290" s="14" customFormat="1">
      <c r="A290" s="14"/>
      <c r="B290" s="245"/>
      <c r="C290" s="246"/>
      <c r="D290" s="228" t="s">
        <v>199</v>
      </c>
      <c r="E290" s="247" t="s">
        <v>19</v>
      </c>
      <c r="F290" s="248" t="s">
        <v>422</v>
      </c>
      <c r="G290" s="246"/>
      <c r="H290" s="249">
        <v>56.159999999999997</v>
      </c>
      <c r="I290" s="250"/>
      <c r="J290" s="246"/>
      <c r="K290" s="246"/>
      <c r="L290" s="251"/>
      <c r="M290" s="252"/>
      <c r="N290" s="253"/>
      <c r="O290" s="253"/>
      <c r="P290" s="253"/>
      <c r="Q290" s="253"/>
      <c r="R290" s="253"/>
      <c r="S290" s="253"/>
      <c r="T290" s="25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55" t="s">
        <v>199</v>
      </c>
      <c r="AU290" s="255" t="s">
        <v>82</v>
      </c>
      <c r="AV290" s="14" t="s">
        <v>82</v>
      </c>
      <c r="AW290" s="14" t="s">
        <v>34</v>
      </c>
      <c r="AX290" s="14" t="s">
        <v>73</v>
      </c>
      <c r="AY290" s="255" t="s">
        <v>185</v>
      </c>
    </row>
    <row r="291" s="15" customFormat="1">
      <c r="A291" s="15"/>
      <c r="B291" s="256"/>
      <c r="C291" s="257"/>
      <c r="D291" s="228" t="s">
        <v>199</v>
      </c>
      <c r="E291" s="258" t="s">
        <v>19</v>
      </c>
      <c r="F291" s="259" t="s">
        <v>202</v>
      </c>
      <c r="G291" s="257"/>
      <c r="H291" s="260">
        <v>56.159999999999997</v>
      </c>
      <c r="I291" s="261"/>
      <c r="J291" s="257"/>
      <c r="K291" s="257"/>
      <c r="L291" s="262"/>
      <c r="M291" s="263"/>
      <c r="N291" s="264"/>
      <c r="O291" s="264"/>
      <c r="P291" s="264"/>
      <c r="Q291" s="264"/>
      <c r="R291" s="264"/>
      <c r="S291" s="264"/>
      <c r="T291" s="26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T291" s="266" t="s">
        <v>199</v>
      </c>
      <c r="AU291" s="266" t="s">
        <v>82</v>
      </c>
      <c r="AV291" s="15" t="s">
        <v>193</v>
      </c>
      <c r="AW291" s="15" t="s">
        <v>34</v>
      </c>
      <c r="AX291" s="15" t="s">
        <v>80</v>
      </c>
      <c r="AY291" s="266" t="s">
        <v>185</v>
      </c>
    </row>
    <row r="292" s="2" customFormat="1" ht="16.5" customHeight="1">
      <c r="A292" s="41"/>
      <c r="B292" s="42"/>
      <c r="C292" s="215" t="s">
        <v>423</v>
      </c>
      <c r="D292" s="215" t="s">
        <v>188</v>
      </c>
      <c r="E292" s="216" t="s">
        <v>424</v>
      </c>
      <c r="F292" s="217" t="s">
        <v>425</v>
      </c>
      <c r="G292" s="218" t="s">
        <v>191</v>
      </c>
      <c r="H292" s="219">
        <v>56.159999999999997</v>
      </c>
      <c r="I292" s="220"/>
      <c r="J292" s="221">
        <f>ROUND(I292*H292,2)</f>
        <v>0</v>
      </c>
      <c r="K292" s="217" t="s">
        <v>192</v>
      </c>
      <c r="L292" s="47"/>
      <c r="M292" s="222" t="s">
        <v>19</v>
      </c>
      <c r="N292" s="223" t="s">
        <v>44</v>
      </c>
      <c r="O292" s="87"/>
      <c r="P292" s="224">
        <f>O292*H292</f>
        <v>0</v>
      </c>
      <c r="Q292" s="224">
        <v>0</v>
      </c>
      <c r="R292" s="224">
        <f>Q292*H292</f>
        <v>0</v>
      </c>
      <c r="S292" s="224">
        <v>0.0080000000000000002</v>
      </c>
      <c r="T292" s="225">
        <f>S292*H292</f>
        <v>0.44927999999999996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226" t="s">
        <v>280</v>
      </c>
      <c r="AT292" s="226" t="s">
        <v>188</v>
      </c>
      <c r="AU292" s="226" t="s">
        <v>82</v>
      </c>
      <c r="AY292" s="20" t="s">
        <v>185</v>
      </c>
      <c r="BE292" s="227">
        <f>IF(N292="základní",J292,0)</f>
        <v>0</v>
      </c>
      <c r="BF292" s="227">
        <f>IF(N292="snížená",J292,0)</f>
        <v>0</v>
      </c>
      <c r="BG292" s="227">
        <f>IF(N292="zákl. přenesená",J292,0)</f>
        <v>0</v>
      </c>
      <c r="BH292" s="227">
        <f>IF(N292="sníž. přenesená",J292,0)</f>
        <v>0</v>
      </c>
      <c r="BI292" s="227">
        <f>IF(N292="nulová",J292,0)</f>
        <v>0</v>
      </c>
      <c r="BJ292" s="20" t="s">
        <v>80</v>
      </c>
      <c r="BK292" s="227">
        <f>ROUND(I292*H292,2)</f>
        <v>0</v>
      </c>
      <c r="BL292" s="20" t="s">
        <v>280</v>
      </c>
      <c r="BM292" s="226" t="s">
        <v>426</v>
      </c>
    </row>
    <row r="293" s="2" customFormat="1">
      <c r="A293" s="41"/>
      <c r="B293" s="42"/>
      <c r="C293" s="43"/>
      <c r="D293" s="228" t="s">
        <v>195</v>
      </c>
      <c r="E293" s="43"/>
      <c r="F293" s="229" t="s">
        <v>427</v>
      </c>
      <c r="G293" s="43"/>
      <c r="H293" s="43"/>
      <c r="I293" s="230"/>
      <c r="J293" s="43"/>
      <c r="K293" s="43"/>
      <c r="L293" s="47"/>
      <c r="M293" s="231"/>
      <c r="N293" s="232"/>
      <c r="O293" s="87"/>
      <c r="P293" s="87"/>
      <c r="Q293" s="87"/>
      <c r="R293" s="87"/>
      <c r="S293" s="87"/>
      <c r="T293" s="88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T293" s="20" t="s">
        <v>195</v>
      </c>
      <c r="AU293" s="20" t="s">
        <v>82</v>
      </c>
    </row>
    <row r="294" s="2" customFormat="1">
      <c r="A294" s="41"/>
      <c r="B294" s="42"/>
      <c r="C294" s="43"/>
      <c r="D294" s="233" t="s">
        <v>197</v>
      </c>
      <c r="E294" s="43"/>
      <c r="F294" s="234" t="s">
        <v>428</v>
      </c>
      <c r="G294" s="43"/>
      <c r="H294" s="43"/>
      <c r="I294" s="230"/>
      <c r="J294" s="43"/>
      <c r="K294" s="43"/>
      <c r="L294" s="47"/>
      <c r="M294" s="231"/>
      <c r="N294" s="232"/>
      <c r="O294" s="87"/>
      <c r="P294" s="87"/>
      <c r="Q294" s="87"/>
      <c r="R294" s="87"/>
      <c r="S294" s="87"/>
      <c r="T294" s="88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0" t="s">
        <v>197</v>
      </c>
      <c r="AU294" s="20" t="s">
        <v>82</v>
      </c>
    </row>
    <row r="295" s="13" customFormat="1">
      <c r="A295" s="13"/>
      <c r="B295" s="235"/>
      <c r="C295" s="236"/>
      <c r="D295" s="228" t="s">
        <v>199</v>
      </c>
      <c r="E295" s="237" t="s">
        <v>19</v>
      </c>
      <c r="F295" s="238" t="s">
        <v>421</v>
      </c>
      <c r="G295" s="236"/>
      <c r="H295" s="237" t="s">
        <v>19</v>
      </c>
      <c r="I295" s="239"/>
      <c r="J295" s="236"/>
      <c r="K295" s="236"/>
      <c r="L295" s="240"/>
      <c r="M295" s="241"/>
      <c r="N295" s="242"/>
      <c r="O295" s="242"/>
      <c r="P295" s="242"/>
      <c r="Q295" s="242"/>
      <c r="R295" s="242"/>
      <c r="S295" s="242"/>
      <c r="T295" s="24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44" t="s">
        <v>199</v>
      </c>
      <c r="AU295" s="244" t="s">
        <v>82</v>
      </c>
      <c r="AV295" s="13" t="s">
        <v>80</v>
      </c>
      <c r="AW295" s="13" t="s">
        <v>34</v>
      </c>
      <c r="AX295" s="13" t="s">
        <v>73</v>
      </c>
      <c r="AY295" s="244" t="s">
        <v>185</v>
      </c>
    </row>
    <row r="296" s="14" customFormat="1">
      <c r="A296" s="14"/>
      <c r="B296" s="245"/>
      <c r="C296" s="246"/>
      <c r="D296" s="228" t="s">
        <v>199</v>
      </c>
      <c r="E296" s="247" t="s">
        <v>19</v>
      </c>
      <c r="F296" s="248" t="s">
        <v>422</v>
      </c>
      <c r="G296" s="246"/>
      <c r="H296" s="249">
        <v>56.159999999999997</v>
      </c>
      <c r="I296" s="250"/>
      <c r="J296" s="246"/>
      <c r="K296" s="246"/>
      <c r="L296" s="251"/>
      <c r="M296" s="252"/>
      <c r="N296" s="253"/>
      <c r="O296" s="253"/>
      <c r="P296" s="253"/>
      <c r="Q296" s="253"/>
      <c r="R296" s="253"/>
      <c r="S296" s="253"/>
      <c r="T296" s="25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55" t="s">
        <v>199</v>
      </c>
      <c r="AU296" s="255" t="s">
        <v>82</v>
      </c>
      <c r="AV296" s="14" t="s">
        <v>82</v>
      </c>
      <c r="AW296" s="14" t="s">
        <v>34</v>
      </c>
      <c r="AX296" s="14" t="s">
        <v>73</v>
      </c>
      <c r="AY296" s="255" t="s">
        <v>185</v>
      </c>
    </row>
    <row r="297" s="15" customFormat="1">
      <c r="A297" s="15"/>
      <c r="B297" s="256"/>
      <c r="C297" s="257"/>
      <c r="D297" s="228" t="s">
        <v>199</v>
      </c>
      <c r="E297" s="258" t="s">
        <v>19</v>
      </c>
      <c r="F297" s="259" t="s">
        <v>202</v>
      </c>
      <c r="G297" s="257"/>
      <c r="H297" s="260">
        <v>56.159999999999997</v>
      </c>
      <c r="I297" s="261"/>
      <c r="J297" s="257"/>
      <c r="K297" s="257"/>
      <c r="L297" s="262"/>
      <c r="M297" s="263"/>
      <c r="N297" s="264"/>
      <c r="O297" s="264"/>
      <c r="P297" s="264"/>
      <c r="Q297" s="264"/>
      <c r="R297" s="264"/>
      <c r="S297" s="264"/>
      <c r="T297" s="26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T297" s="266" t="s">
        <v>199</v>
      </c>
      <c r="AU297" s="266" t="s">
        <v>82</v>
      </c>
      <c r="AV297" s="15" t="s">
        <v>193</v>
      </c>
      <c r="AW297" s="15" t="s">
        <v>34</v>
      </c>
      <c r="AX297" s="15" t="s">
        <v>80</v>
      </c>
      <c r="AY297" s="266" t="s">
        <v>185</v>
      </c>
    </row>
    <row r="298" s="12" customFormat="1" ht="22.8" customHeight="1">
      <c r="A298" s="12"/>
      <c r="B298" s="199"/>
      <c r="C298" s="200"/>
      <c r="D298" s="201" t="s">
        <v>72</v>
      </c>
      <c r="E298" s="213" t="s">
        <v>429</v>
      </c>
      <c r="F298" s="213" t="s">
        <v>430</v>
      </c>
      <c r="G298" s="200"/>
      <c r="H298" s="200"/>
      <c r="I298" s="203"/>
      <c r="J298" s="214">
        <f>BK298</f>
        <v>0</v>
      </c>
      <c r="K298" s="200"/>
      <c r="L298" s="205"/>
      <c r="M298" s="206"/>
      <c r="N298" s="207"/>
      <c r="O298" s="207"/>
      <c r="P298" s="208">
        <f>SUM(P299:P304)</f>
        <v>0</v>
      </c>
      <c r="Q298" s="207"/>
      <c r="R298" s="208">
        <f>SUM(R299:R304)</f>
        <v>0</v>
      </c>
      <c r="S298" s="207"/>
      <c r="T298" s="209">
        <f>SUM(T299:T304)</f>
        <v>0.072679999999999995</v>
      </c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R298" s="210" t="s">
        <v>82</v>
      </c>
      <c r="AT298" s="211" t="s">
        <v>72</v>
      </c>
      <c r="AU298" s="211" t="s">
        <v>80</v>
      </c>
      <c r="AY298" s="210" t="s">
        <v>185</v>
      </c>
      <c r="BK298" s="212">
        <f>SUM(BK299:BK304)</f>
        <v>0</v>
      </c>
    </row>
    <row r="299" s="2" customFormat="1" ht="16.5" customHeight="1">
      <c r="A299" s="41"/>
      <c r="B299" s="42"/>
      <c r="C299" s="215" t="s">
        <v>431</v>
      </c>
      <c r="D299" s="215" t="s">
        <v>188</v>
      </c>
      <c r="E299" s="216" t="s">
        <v>432</v>
      </c>
      <c r="F299" s="217" t="s">
        <v>433</v>
      </c>
      <c r="G299" s="218" t="s">
        <v>191</v>
      </c>
      <c r="H299" s="219">
        <v>3.6339999999999999</v>
      </c>
      <c r="I299" s="220"/>
      <c r="J299" s="221">
        <f>ROUND(I299*H299,2)</f>
        <v>0</v>
      </c>
      <c r="K299" s="217" t="s">
        <v>192</v>
      </c>
      <c r="L299" s="47"/>
      <c r="M299" s="222" t="s">
        <v>19</v>
      </c>
      <c r="N299" s="223" t="s">
        <v>44</v>
      </c>
      <c r="O299" s="87"/>
      <c r="P299" s="224">
        <f>O299*H299</f>
        <v>0</v>
      </c>
      <c r="Q299" s="224">
        <v>0</v>
      </c>
      <c r="R299" s="224">
        <f>Q299*H299</f>
        <v>0</v>
      </c>
      <c r="S299" s="224">
        <v>0.02</v>
      </c>
      <c r="T299" s="225">
        <f>S299*H299</f>
        <v>0.072679999999999995</v>
      </c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R299" s="226" t="s">
        <v>280</v>
      </c>
      <c r="AT299" s="226" t="s">
        <v>188</v>
      </c>
      <c r="AU299" s="226" t="s">
        <v>82</v>
      </c>
      <c r="AY299" s="20" t="s">
        <v>185</v>
      </c>
      <c r="BE299" s="227">
        <f>IF(N299="základní",J299,0)</f>
        <v>0</v>
      </c>
      <c r="BF299" s="227">
        <f>IF(N299="snížená",J299,0)</f>
        <v>0</v>
      </c>
      <c r="BG299" s="227">
        <f>IF(N299="zákl. přenesená",J299,0)</f>
        <v>0</v>
      </c>
      <c r="BH299" s="227">
        <f>IF(N299="sníž. přenesená",J299,0)</f>
        <v>0</v>
      </c>
      <c r="BI299" s="227">
        <f>IF(N299="nulová",J299,0)</f>
        <v>0</v>
      </c>
      <c r="BJ299" s="20" t="s">
        <v>80</v>
      </c>
      <c r="BK299" s="227">
        <f>ROUND(I299*H299,2)</f>
        <v>0</v>
      </c>
      <c r="BL299" s="20" t="s">
        <v>280</v>
      </c>
      <c r="BM299" s="226" t="s">
        <v>434</v>
      </c>
    </row>
    <row r="300" s="2" customFormat="1">
      <c r="A300" s="41"/>
      <c r="B300" s="42"/>
      <c r="C300" s="43"/>
      <c r="D300" s="228" t="s">
        <v>195</v>
      </c>
      <c r="E300" s="43"/>
      <c r="F300" s="229" t="s">
        <v>433</v>
      </c>
      <c r="G300" s="43"/>
      <c r="H300" s="43"/>
      <c r="I300" s="230"/>
      <c r="J300" s="43"/>
      <c r="K300" s="43"/>
      <c r="L300" s="47"/>
      <c r="M300" s="231"/>
      <c r="N300" s="232"/>
      <c r="O300" s="87"/>
      <c r="P300" s="87"/>
      <c r="Q300" s="87"/>
      <c r="R300" s="87"/>
      <c r="S300" s="87"/>
      <c r="T300" s="88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T300" s="20" t="s">
        <v>195</v>
      </c>
      <c r="AU300" s="20" t="s">
        <v>82</v>
      </c>
    </row>
    <row r="301" s="2" customFormat="1">
      <c r="A301" s="41"/>
      <c r="B301" s="42"/>
      <c r="C301" s="43"/>
      <c r="D301" s="233" t="s">
        <v>197</v>
      </c>
      <c r="E301" s="43"/>
      <c r="F301" s="234" t="s">
        <v>435</v>
      </c>
      <c r="G301" s="43"/>
      <c r="H301" s="43"/>
      <c r="I301" s="230"/>
      <c r="J301" s="43"/>
      <c r="K301" s="43"/>
      <c r="L301" s="47"/>
      <c r="M301" s="231"/>
      <c r="N301" s="232"/>
      <c r="O301" s="87"/>
      <c r="P301" s="87"/>
      <c r="Q301" s="87"/>
      <c r="R301" s="87"/>
      <c r="S301" s="87"/>
      <c r="T301" s="88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T301" s="20" t="s">
        <v>197</v>
      </c>
      <c r="AU301" s="20" t="s">
        <v>82</v>
      </c>
    </row>
    <row r="302" s="13" customFormat="1">
      <c r="A302" s="13"/>
      <c r="B302" s="235"/>
      <c r="C302" s="236"/>
      <c r="D302" s="228" t="s">
        <v>199</v>
      </c>
      <c r="E302" s="237" t="s">
        <v>19</v>
      </c>
      <c r="F302" s="238" t="s">
        <v>436</v>
      </c>
      <c r="G302" s="236"/>
      <c r="H302" s="237" t="s">
        <v>19</v>
      </c>
      <c r="I302" s="239"/>
      <c r="J302" s="236"/>
      <c r="K302" s="236"/>
      <c r="L302" s="240"/>
      <c r="M302" s="241"/>
      <c r="N302" s="242"/>
      <c r="O302" s="242"/>
      <c r="P302" s="242"/>
      <c r="Q302" s="242"/>
      <c r="R302" s="242"/>
      <c r="S302" s="242"/>
      <c r="T302" s="24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44" t="s">
        <v>199</v>
      </c>
      <c r="AU302" s="244" t="s">
        <v>82</v>
      </c>
      <c r="AV302" s="13" t="s">
        <v>80</v>
      </c>
      <c r="AW302" s="13" t="s">
        <v>34</v>
      </c>
      <c r="AX302" s="13" t="s">
        <v>73</v>
      </c>
      <c r="AY302" s="244" t="s">
        <v>185</v>
      </c>
    </row>
    <row r="303" s="14" customFormat="1">
      <c r="A303" s="14"/>
      <c r="B303" s="245"/>
      <c r="C303" s="246"/>
      <c r="D303" s="228" t="s">
        <v>199</v>
      </c>
      <c r="E303" s="247" t="s">
        <v>19</v>
      </c>
      <c r="F303" s="248" t="s">
        <v>437</v>
      </c>
      <c r="G303" s="246"/>
      <c r="H303" s="249">
        <v>3.6339999999999999</v>
      </c>
      <c r="I303" s="250"/>
      <c r="J303" s="246"/>
      <c r="K303" s="246"/>
      <c r="L303" s="251"/>
      <c r="M303" s="252"/>
      <c r="N303" s="253"/>
      <c r="O303" s="253"/>
      <c r="P303" s="253"/>
      <c r="Q303" s="253"/>
      <c r="R303" s="253"/>
      <c r="S303" s="253"/>
      <c r="T303" s="25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55" t="s">
        <v>199</v>
      </c>
      <c r="AU303" s="255" t="s">
        <v>82</v>
      </c>
      <c r="AV303" s="14" t="s">
        <v>82</v>
      </c>
      <c r="AW303" s="14" t="s">
        <v>34</v>
      </c>
      <c r="AX303" s="14" t="s">
        <v>73</v>
      </c>
      <c r="AY303" s="255" t="s">
        <v>185</v>
      </c>
    </row>
    <row r="304" s="15" customFormat="1">
      <c r="A304" s="15"/>
      <c r="B304" s="256"/>
      <c r="C304" s="257"/>
      <c r="D304" s="228" t="s">
        <v>199</v>
      </c>
      <c r="E304" s="258" t="s">
        <v>19</v>
      </c>
      <c r="F304" s="259" t="s">
        <v>202</v>
      </c>
      <c r="G304" s="257"/>
      <c r="H304" s="260">
        <v>3.6339999999999999</v>
      </c>
      <c r="I304" s="261"/>
      <c r="J304" s="257"/>
      <c r="K304" s="257"/>
      <c r="L304" s="262"/>
      <c r="M304" s="263"/>
      <c r="N304" s="264"/>
      <c r="O304" s="264"/>
      <c r="P304" s="264"/>
      <c r="Q304" s="264"/>
      <c r="R304" s="264"/>
      <c r="S304" s="264"/>
      <c r="T304" s="26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T304" s="266" t="s">
        <v>199</v>
      </c>
      <c r="AU304" s="266" t="s">
        <v>82</v>
      </c>
      <c r="AV304" s="15" t="s">
        <v>193</v>
      </c>
      <c r="AW304" s="15" t="s">
        <v>34</v>
      </c>
      <c r="AX304" s="15" t="s">
        <v>80</v>
      </c>
      <c r="AY304" s="266" t="s">
        <v>185</v>
      </c>
    </row>
    <row r="305" s="12" customFormat="1" ht="22.8" customHeight="1">
      <c r="A305" s="12"/>
      <c r="B305" s="199"/>
      <c r="C305" s="200"/>
      <c r="D305" s="201" t="s">
        <v>72</v>
      </c>
      <c r="E305" s="213" t="s">
        <v>438</v>
      </c>
      <c r="F305" s="213" t="s">
        <v>439</v>
      </c>
      <c r="G305" s="200"/>
      <c r="H305" s="200"/>
      <c r="I305" s="203"/>
      <c r="J305" s="214">
        <f>BK305</f>
        <v>0</v>
      </c>
      <c r="K305" s="200"/>
      <c r="L305" s="205"/>
      <c r="M305" s="206"/>
      <c r="N305" s="207"/>
      <c r="O305" s="207"/>
      <c r="P305" s="208">
        <f>SUM(P306:P311)</f>
        <v>0</v>
      </c>
      <c r="Q305" s="207"/>
      <c r="R305" s="208">
        <f>SUM(R306:R311)</f>
        <v>0</v>
      </c>
      <c r="S305" s="207"/>
      <c r="T305" s="209">
        <f>SUM(T306:T311)</f>
        <v>1.5111989000000001</v>
      </c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R305" s="210" t="s">
        <v>82</v>
      </c>
      <c r="AT305" s="211" t="s">
        <v>72</v>
      </c>
      <c r="AU305" s="211" t="s">
        <v>80</v>
      </c>
      <c r="AY305" s="210" t="s">
        <v>185</v>
      </c>
      <c r="BK305" s="212">
        <f>SUM(BK306:BK311)</f>
        <v>0</v>
      </c>
    </row>
    <row r="306" s="2" customFormat="1" ht="16.5" customHeight="1">
      <c r="A306" s="41"/>
      <c r="B306" s="42"/>
      <c r="C306" s="215" t="s">
        <v>440</v>
      </c>
      <c r="D306" s="215" t="s">
        <v>188</v>
      </c>
      <c r="E306" s="216" t="s">
        <v>441</v>
      </c>
      <c r="F306" s="217" t="s">
        <v>442</v>
      </c>
      <c r="G306" s="218" t="s">
        <v>191</v>
      </c>
      <c r="H306" s="219">
        <v>18.170000000000002</v>
      </c>
      <c r="I306" s="220"/>
      <c r="J306" s="221">
        <f>ROUND(I306*H306,2)</f>
        <v>0</v>
      </c>
      <c r="K306" s="217" t="s">
        <v>192</v>
      </c>
      <c r="L306" s="47"/>
      <c r="M306" s="222" t="s">
        <v>19</v>
      </c>
      <c r="N306" s="223" t="s">
        <v>44</v>
      </c>
      <c r="O306" s="87"/>
      <c r="P306" s="224">
        <f>O306*H306</f>
        <v>0</v>
      </c>
      <c r="Q306" s="224">
        <v>0</v>
      </c>
      <c r="R306" s="224">
        <f>Q306*H306</f>
        <v>0</v>
      </c>
      <c r="S306" s="224">
        <v>0.083169999999999994</v>
      </c>
      <c r="T306" s="225">
        <f>S306*H306</f>
        <v>1.5111989000000001</v>
      </c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R306" s="226" t="s">
        <v>280</v>
      </c>
      <c r="AT306" s="226" t="s">
        <v>188</v>
      </c>
      <c r="AU306" s="226" t="s">
        <v>82</v>
      </c>
      <c r="AY306" s="20" t="s">
        <v>185</v>
      </c>
      <c r="BE306" s="227">
        <f>IF(N306="základní",J306,0)</f>
        <v>0</v>
      </c>
      <c r="BF306" s="227">
        <f>IF(N306="snížená",J306,0)</f>
        <v>0</v>
      </c>
      <c r="BG306" s="227">
        <f>IF(N306="zákl. přenesená",J306,0)</f>
        <v>0</v>
      </c>
      <c r="BH306" s="227">
        <f>IF(N306="sníž. přenesená",J306,0)</f>
        <v>0</v>
      </c>
      <c r="BI306" s="227">
        <f>IF(N306="nulová",J306,0)</f>
        <v>0</v>
      </c>
      <c r="BJ306" s="20" t="s">
        <v>80</v>
      </c>
      <c r="BK306" s="227">
        <f>ROUND(I306*H306,2)</f>
        <v>0</v>
      </c>
      <c r="BL306" s="20" t="s">
        <v>280</v>
      </c>
      <c r="BM306" s="226" t="s">
        <v>443</v>
      </c>
    </row>
    <row r="307" s="2" customFormat="1">
      <c r="A307" s="41"/>
      <c r="B307" s="42"/>
      <c r="C307" s="43"/>
      <c r="D307" s="228" t="s">
        <v>195</v>
      </c>
      <c r="E307" s="43"/>
      <c r="F307" s="229" t="s">
        <v>442</v>
      </c>
      <c r="G307" s="43"/>
      <c r="H307" s="43"/>
      <c r="I307" s="230"/>
      <c r="J307" s="43"/>
      <c r="K307" s="43"/>
      <c r="L307" s="47"/>
      <c r="M307" s="231"/>
      <c r="N307" s="232"/>
      <c r="O307" s="87"/>
      <c r="P307" s="87"/>
      <c r="Q307" s="87"/>
      <c r="R307" s="87"/>
      <c r="S307" s="87"/>
      <c r="T307" s="88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T307" s="20" t="s">
        <v>195</v>
      </c>
      <c r="AU307" s="20" t="s">
        <v>82</v>
      </c>
    </row>
    <row r="308" s="2" customFormat="1">
      <c r="A308" s="41"/>
      <c r="B308" s="42"/>
      <c r="C308" s="43"/>
      <c r="D308" s="233" t="s">
        <v>197</v>
      </c>
      <c r="E308" s="43"/>
      <c r="F308" s="234" t="s">
        <v>444</v>
      </c>
      <c r="G308" s="43"/>
      <c r="H308" s="43"/>
      <c r="I308" s="230"/>
      <c r="J308" s="43"/>
      <c r="K308" s="43"/>
      <c r="L308" s="47"/>
      <c r="M308" s="231"/>
      <c r="N308" s="232"/>
      <c r="O308" s="87"/>
      <c r="P308" s="87"/>
      <c r="Q308" s="87"/>
      <c r="R308" s="87"/>
      <c r="S308" s="87"/>
      <c r="T308" s="88"/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T308" s="20" t="s">
        <v>197</v>
      </c>
      <c r="AU308" s="20" t="s">
        <v>82</v>
      </c>
    </row>
    <row r="309" s="13" customFormat="1">
      <c r="A309" s="13"/>
      <c r="B309" s="235"/>
      <c r="C309" s="236"/>
      <c r="D309" s="228" t="s">
        <v>199</v>
      </c>
      <c r="E309" s="237" t="s">
        <v>19</v>
      </c>
      <c r="F309" s="238" t="s">
        <v>200</v>
      </c>
      <c r="G309" s="236"/>
      <c r="H309" s="237" t="s">
        <v>19</v>
      </c>
      <c r="I309" s="239"/>
      <c r="J309" s="236"/>
      <c r="K309" s="236"/>
      <c r="L309" s="240"/>
      <c r="M309" s="241"/>
      <c r="N309" s="242"/>
      <c r="O309" s="242"/>
      <c r="P309" s="242"/>
      <c r="Q309" s="242"/>
      <c r="R309" s="242"/>
      <c r="S309" s="242"/>
      <c r="T309" s="24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44" t="s">
        <v>199</v>
      </c>
      <c r="AU309" s="244" t="s">
        <v>82</v>
      </c>
      <c r="AV309" s="13" t="s">
        <v>80</v>
      </c>
      <c r="AW309" s="13" t="s">
        <v>34</v>
      </c>
      <c r="AX309" s="13" t="s">
        <v>73</v>
      </c>
      <c r="AY309" s="244" t="s">
        <v>185</v>
      </c>
    </row>
    <row r="310" s="14" customFormat="1">
      <c r="A310" s="14"/>
      <c r="B310" s="245"/>
      <c r="C310" s="246"/>
      <c r="D310" s="228" t="s">
        <v>199</v>
      </c>
      <c r="E310" s="247" t="s">
        <v>19</v>
      </c>
      <c r="F310" s="248" t="s">
        <v>222</v>
      </c>
      <c r="G310" s="246"/>
      <c r="H310" s="249">
        <v>18.170000000000002</v>
      </c>
      <c r="I310" s="250"/>
      <c r="J310" s="246"/>
      <c r="K310" s="246"/>
      <c r="L310" s="251"/>
      <c r="M310" s="252"/>
      <c r="N310" s="253"/>
      <c r="O310" s="253"/>
      <c r="P310" s="253"/>
      <c r="Q310" s="253"/>
      <c r="R310" s="253"/>
      <c r="S310" s="253"/>
      <c r="T310" s="25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55" t="s">
        <v>199</v>
      </c>
      <c r="AU310" s="255" t="s">
        <v>82</v>
      </c>
      <c r="AV310" s="14" t="s">
        <v>82</v>
      </c>
      <c r="AW310" s="14" t="s">
        <v>34</v>
      </c>
      <c r="AX310" s="14" t="s">
        <v>73</v>
      </c>
      <c r="AY310" s="255" t="s">
        <v>185</v>
      </c>
    </row>
    <row r="311" s="15" customFormat="1">
      <c r="A311" s="15"/>
      <c r="B311" s="256"/>
      <c r="C311" s="257"/>
      <c r="D311" s="228" t="s">
        <v>199</v>
      </c>
      <c r="E311" s="258" t="s">
        <v>19</v>
      </c>
      <c r="F311" s="259" t="s">
        <v>202</v>
      </c>
      <c r="G311" s="257"/>
      <c r="H311" s="260">
        <v>18.170000000000002</v>
      </c>
      <c r="I311" s="261"/>
      <c r="J311" s="257"/>
      <c r="K311" s="257"/>
      <c r="L311" s="262"/>
      <c r="M311" s="263"/>
      <c r="N311" s="264"/>
      <c r="O311" s="264"/>
      <c r="P311" s="264"/>
      <c r="Q311" s="264"/>
      <c r="R311" s="264"/>
      <c r="S311" s="264"/>
      <c r="T311" s="26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T311" s="266" t="s">
        <v>199</v>
      </c>
      <c r="AU311" s="266" t="s">
        <v>82</v>
      </c>
      <c r="AV311" s="15" t="s">
        <v>193</v>
      </c>
      <c r="AW311" s="15" t="s">
        <v>34</v>
      </c>
      <c r="AX311" s="15" t="s">
        <v>80</v>
      </c>
      <c r="AY311" s="266" t="s">
        <v>185</v>
      </c>
    </row>
    <row r="312" s="12" customFormat="1" ht="22.8" customHeight="1">
      <c r="A312" s="12"/>
      <c r="B312" s="199"/>
      <c r="C312" s="200"/>
      <c r="D312" s="201" t="s">
        <v>72</v>
      </c>
      <c r="E312" s="213" t="s">
        <v>445</v>
      </c>
      <c r="F312" s="213" t="s">
        <v>446</v>
      </c>
      <c r="G312" s="200"/>
      <c r="H312" s="200"/>
      <c r="I312" s="203"/>
      <c r="J312" s="214">
        <f>BK312</f>
        <v>0</v>
      </c>
      <c r="K312" s="200"/>
      <c r="L312" s="205"/>
      <c r="M312" s="206"/>
      <c r="N312" s="207"/>
      <c r="O312" s="207"/>
      <c r="P312" s="208">
        <f>SUM(P313:P318)</f>
        <v>0</v>
      </c>
      <c r="Q312" s="207"/>
      <c r="R312" s="208">
        <f>SUM(R313:R318)</f>
        <v>0</v>
      </c>
      <c r="S312" s="207"/>
      <c r="T312" s="209">
        <f>SUM(T313:T318)</f>
        <v>1.9633350000000001</v>
      </c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R312" s="210" t="s">
        <v>82</v>
      </c>
      <c r="AT312" s="211" t="s">
        <v>72</v>
      </c>
      <c r="AU312" s="211" t="s">
        <v>80</v>
      </c>
      <c r="AY312" s="210" t="s">
        <v>185</v>
      </c>
      <c r="BK312" s="212">
        <f>SUM(BK313:BK318)</f>
        <v>0</v>
      </c>
    </row>
    <row r="313" s="2" customFormat="1" ht="16.5" customHeight="1">
      <c r="A313" s="41"/>
      <c r="B313" s="42"/>
      <c r="C313" s="215" t="s">
        <v>447</v>
      </c>
      <c r="D313" s="215" t="s">
        <v>188</v>
      </c>
      <c r="E313" s="216" t="s">
        <v>448</v>
      </c>
      <c r="F313" s="217" t="s">
        <v>449</v>
      </c>
      <c r="G313" s="218" t="s">
        <v>191</v>
      </c>
      <c r="H313" s="219">
        <v>24.09</v>
      </c>
      <c r="I313" s="220"/>
      <c r="J313" s="221">
        <f>ROUND(I313*H313,2)</f>
        <v>0</v>
      </c>
      <c r="K313" s="217" t="s">
        <v>192</v>
      </c>
      <c r="L313" s="47"/>
      <c r="M313" s="222" t="s">
        <v>19</v>
      </c>
      <c r="N313" s="223" t="s">
        <v>44</v>
      </c>
      <c r="O313" s="87"/>
      <c r="P313" s="224">
        <f>O313*H313</f>
        <v>0</v>
      </c>
      <c r="Q313" s="224">
        <v>0</v>
      </c>
      <c r="R313" s="224">
        <f>Q313*H313</f>
        <v>0</v>
      </c>
      <c r="S313" s="224">
        <v>0.081500000000000003</v>
      </c>
      <c r="T313" s="225">
        <f>S313*H313</f>
        <v>1.9633350000000001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226" t="s">
        <v>280</v>
      </c>
      <c r="AT313" s="226" t="s">
        <v>188</v>
      </c>
      <c r="AU313" s="226" t="s">
        <v>82</v>
      </c>
      <c r="AY313" s="20" t="s">
        <v>185</v>
      </c>
      <c r="BE313" s="227">
        <f>IF(N313="základní",J313,0)</f>
        <v>0</v>
      </c>
      <c r="BF313" s="227">
        <f>IF(N313="snížená",J313,0)</f>
        <v>0</v>
      </c>
      <c r="BG313" s="227">
        <f>IF(N313="zákl. přenesená",J313,0)</f>
        <v>0</v>
      </c>
      <c r="BH313" s="227">
        <f>IF(N313="sníž. přenesená",J313,0)</f>
        <v>0</v>
      </c>
      <c r="BI313" s="227">
        <f>IF(N313="nulová",J313,0)</f>
        <v>0</v>
      </c>
      <c r="BJ313" s="20" t="s">
        <v>80</v>
      </c>
      <c r="BK313" s="227">
        <f>ROUND(I313*H313,2)</f>
        <v>0</v>
      </c>
      <c r="BL313" s="20" t="s">
        <v>280</v>
      </c>
      <c r="BM313" s="226" t="s">
        <v>450</v>
      </c>
    </row>
    <row r="314" s="2" customFormat="1">
      <c r="A314" s="41"/>
      <c r="B314" s="42"/>
      <c r="C314" s="43"/>
      <c r="D314" s="228" t="s">
        <v>195</v>
      </c>
      <c r="E314" s="43"/>
      <c r="F314" s="229" t="s">
        <v>451</v>
      </c>
      <c r="G314" s="43"/>
      <c r="H314" s="43"/>
      <c r="I314" s="230"/>
      <c r="J314" s="43"/>
      <c r="K314" s="43"/>
      <c r="L314" s="47"/>
      <c r="M314" s="231"/>
      <c r="N314" s="232"/>
      <c r="O314" s="87"/>
      <c r="P314" s="87"/>
      <c r="Q314" s="87"/>
      <c r="R314" s="87"/>
      <c r="S314" s="87"/>
      <c r="T314" s="88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T314" s="20" t="s">
        <v>195</v>
      </c>
      <c r="AU314" s="20" t="s">
        <v>82</v>
      </c>
    </row>
    <row r="315" s="2" customFormat="1">
      <c r="A315" s="41"/>
      <c r="B315" s="42"/>
      <c r="C315" s="43"/>
      <c r="D315" s="233" t="s">
        <v>197</v>
      </c>
      <c r="E315" s="43"/>
      <c r="F315" s="234" t="s">
        <v>452</v>
      </c>
      <c r="G315" s="43"/>
      <c r="H315" s="43"/>
      <c r="I315" s="230"/>
      <c r="J315" s="43"/>
      <c r="K315" s="43"/>
      <c r="L315" s="47"/>
      <c r="M315" s="231"/>
      <c r="N315" s="232"/>
      <c r="O315" s="87"/>
      <c r="P315" s="87"/>
      <c r="Q315" s="87"/>
      <c r="R315" s="87"/>
      <c r="S315" s="87"/>
      <c r="T315" s="88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T315" s="20" t="s">
        <v>197</v>
      </c>
      <c r="AU315" s="20" t="s">
        <v>82</v>
      </c>
    </row>
    <row r="316" s="13" customFormat="1">
      <c r="A316" s="13"/>
      <c r="B316" s="235"/>
      <c r="C316" s="236"/>
      <c r="D316" s="228" t="s">
        <v>199</v>
      </c>
      <c r="E316" s="237" t="s">
        <v>19</v>
      </c>
      <c r="F316" s="238" t="s">
        <v>200</v>
      </c>
      <c r="G316" s="236"/>
      <c r="H316" s="237" t="s">
        <v>19</v>
      </c>
      <c r="I316" s="239"/>
      <c r="J316" s="236"/>
      <c r="K316" s="236"/>
      <c r="L316" s="240"/>
      <c r="M316" s="241"/>
      <c r="N316" s="242"/>
      <c r="O316" s="242"/>
      <c r="P316" s="242"/>
      <c r="Q316" s="242"/>
      <c r="R316" s="242"/>
      <c r="S316" s="242"/>
      <c r="T316" s="24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44" t="s">
        <v>199</v>
      </c>
      <c r="AU316" s="244" t="s">
        <v>82</v>
      </c>
      <c r="AV316" s="13" t="s">
        <v>80</v>
      </c>
      <c r="AW316" s="13" t="s">
        <v>34</v>
      </c>
      <c r="AX316" s="13" t="s">
        <v>73</v>
      </c>
      <c r="AY316" s="244" t="s">
        <v>185</v>
      </c>
    </row>
    <row r="317" s="14" customFormat="1">
      <c r="A317" s="14"/>
      <c r="B317" s="245"/>
      <c r="C317" s="246"/>
      <c r="D317" s="228" t="s">
        <v>199</v>
      </c>
      <c r="E317" s="247" t="s">
        <v>19</v>
      </c>
      <c r="F317" s="248" t="s">
        <v>453</v>
      </c>
      <c r="G317" s="246"/>
      <c r="H317" s="249">
        <v>24.09</v>
      </c>
      <c r="I317" s="250"/>
      <c r="J317" s="246"/>
      <c r="K317" s="246"/>
      <c r="L317" s="251"/>
      <c r="M317" s="252"/>
      <c r="N317" s="253"/>
      <c r="O317" s="253"/>
      <c r="P317" s="253"/>
      <c r="Q317" s="253"/>
      <c r="R317" s="253"/>
      <c r="S317" s="253"/>
      <c r="T317" s="25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55" t="s">
        <v>199</v>
      </c>
      <c r="AU317" s="255" t="s">
        <v>82</v>
      </c>
      <c r="AV317" s="14" t="s">
        <v>82</v>
      </c>
      <c r="AW317" s="14" t="s">
        <v>34</v>
      </c>
      <c r="AX317" s="14" t="s">
        <v>73</v>
      </c>
      <c r="AY317" s="255" t="s">
        <v>185</v>
      </c>
    </row>
    <row r="318" s="15" customFormat="1">
      <c r="A318" s="15"/>
      <c r="B318" s="256"/>
      <c r="C318" s="257"/>
      <c r="D318" s="228" t="s">
        <v>199</v>
      </c>
      <c r="E318" s="258" t="s">
        <v>19</v>
      </c>
      <c r="F318" s="259" t="s">
        <v>202</v>
      </c>
      <c r="G318" s="257"/>
      <c r="H318" s="260">
        <v>24.09</v>
      </c>
      <c r="I318" s="261"/>
      <c r="J318" s="257"/>
      <c r="K318" s="257"/>
      <c r="L318" s="262"/>
      <c r="M318" s="263"/>
      <c r="N318" s="264"/>
      <c r="O318" s="264"/>
      <c r="P318" s="264"/>
      <c r="Q318" s="264"/>
      <c r="R318" s="264"/>
      <c r="S318" s="264"/>
      <c r="T318" s="26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T318" s="266" t="s">
        <v>199</v>
      </c>
      <c r="AU318" s="266" t="s">
        <v>82</v>
      </c>
      <c r="AV318" s="15" t="s">
        <v>193</v>
      </c>
      <c r="AW318" s="15" t="s">
        <v>34</v>
      </c>
      <c r="AX318" s="15" t="s">
        <v>80</v>
      </c>
      <c r="AY318" s="266" t="s">
        <v>185</v>
      </c>
    </row>
    <row r="319" s="12" customFormat="1" ht="22.8" customHeight="1">
      <c r="A319" s="12"/>
      <c r="B319" s="199"/>
      <c r="C319" s="200"/>
      <c r="D319" s="201" t="s">
        <v>72</v>
      </c>
      <c r="E319" s="213" t="s">
        <v>454</v>
      </c>
      <c r="F319" s="213" t="s">
        <v>455</v>
      </c>
      <c r="G319" s="200"/>
      <c r="H319" s="200"/>
      <c r="I319" s="203"/>
      <c r="J319" s="214">
        <f>BK319</f>
        <v>0</v>
      </c>
      <c r="K319" s="200"/>
      <c r="L319" s="205"/>
      <c r="M319" s="206"/>
      <c r="N319" s="207"/>
      <c r="O319" s="207"/>
      <c r="P319" s="208">
        <f>SUM(P320:P326)</f>
        <v>0</v>
      </c>
      <c r="Q319" s="207"/>
      <c r="R319" s="208">
        <f>SUM(R320:R326)</f>
        <v>0</v>
      </c>
      <c r="S319" s="207"/>
      <c r="T319" s="209">
        <f>SUM(T320:T326)</f>
        <v>0.022460000000000001</v>
      </c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R319" s="210" t="s">
        <v>82</v>
      </c>
      <c r="AT319" s="211" t="s">
        <v>72</v>
      </c>
      <c r="AU319" s="211" t="s">
        <v>80</v>
      </c>
      <c r="AY319" s="210" t="s">
        <v>185</v>
      </c>
      <c r="BK319" s="212">
        <f>SUM(BK320:BK326)</f>
        <v>0</v>
      </c>
    </row>
    <row r="320" s="2" customFormat="1" ht="16.5" customHeight="1">
      <c r="A320" s="41"/>
      <c r="B320" s="42"/>
      <c r="C320" s="215" t="s">
        <v>456</v>
      </c>
      <c r="D320" s="215" t="s">
        <v>188</v>
      </c>
      <c r="E320" s="216" t="s">
        <v>457</v>
      </c>
      <c r="F320" s="217" t="s">
        <v>458</v>
      </c>
      <c r="G320" s="218" t="s">
        <v>191</v>
      </c>
      <c r="H320" s="219">
        <v>2.246</v>
      </c>
      <c r="I320" s="220"/>
      <c r="J320" s="221">
        <f>ROUND(I320*H320,2)</f>
        <v>0</v>
      </c>
      <c r="K320" s="217" t="s">
        <v>192</v>
      </c>
      <c r="L320" s="47"/>
      <c r="M320" s="222" t="s">
        <v>19</v>
      </c>
      <c r="N320" s="223" t="s">
        <v>44</v>
      </c>
      <c r="O320" s="87"/>
      <c r="P320" s="224">
        <f>O320*H320</f>
        <v>0</v>
      </c>
      <c r="Q320" s="224">
        <v>0</v>
      </c>
      <c r="R320" s="224">
        <f>Q320*H320</f>
        <v>0</v>
      </c>
      <c r="S320" s="224">
        <v>0.01</v>
      </c>
      <c r="T320" s="225">
        <f>S320*H320</f>
        <v>0.022460000000000001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226" t="s">
        <v>280</v>
      </c>
      <c r="AT320" s="226" t="s">
        <v>188</v>
      </c>
      <c r="AU320" s="226" t="s">
        <v>82</v>
      </c>
      <c r="AY320" s="20" t="s">
        <v>185</v>
      </c>
      <c r="BE320" s="227">
        <f>IF(N320="základní",J320,0)</f>
        <v>0</v>
      </c>
      <c r="BF320" s="227">
        <f>IF(N320="snížená",J320,0)</f>
        <v>0</v>
      </c>
      <c r="BG320" s="227">
        <f>IF(N320="zákl. přenesená",J320,0)</f>
        <v>0</v>
      </c>
      <c r="BH320" s="227">
        <f>IF(N320="sníž. přenesená",J320,0)</f>
        <v>0</v>
      </c>
      <c r="BI320" s="227">
        <f>IF(N320="nulová",J320,0)</f>
        <v>0</v>
      </c>
      <c r="BJ320" s="20" t="s">
        <v>80</v>
      </c>
      <c r="BK320" s="227">
        <f>ROUND(I320*H320,2)</f>
        <v>0</v>
      </c>
      <c r="BL320" s="20" t="s">
        <v>280</v>
      </c>
      <c r="BM320" s="226" t="s">
        <v>459</v>
      </c>
    </row>
    <row r="321" s="2" customFormat="1">
      <c r="A321" s="41"/>
      <c r="B321" s="42"/>
      <c r="C321" s="43"/>
      <c r="D321" s="228" t="s">
        <v>195</v>
      </c>
      <c r="E321" s="43"/>
      <c r="F321" s="229" t="s">
        <v>460</v>
      </c>
      <c r="G321" s="43"/>
      <c r="H321" s="43"/>
      <c r="I321" s="230"/>
      <c r="J321" s="43"/>
      <c r="K321" s="43"/>
      <c r="L321" s="47"/>
      <c r="M321" s="231"/>
      <c r="N321" s="232"/>
      <c r="O321" s="87"/>
      <c r="P321" s="87"/>
      <c r="Q321" s="87"/>
      <c r="R321" s="87"/>
      <c r="S321" s="87"/>
      <c r="T321" s="88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0" t="s">
        <v>195</v>
      </c>
      <c r="AU321" s="20" t="s">
        <v>82</v>
      </c>
    </row>
    <row r="322" s="2" customFormat="1">
      <c r="A322" s="41"/>
      <c r="B322" s="42"/>
      <c r="C322" s="43"/>
      <c r="D322" s="233" t="s">
        <v>197</v>
      </c>
      <c r="E322" s="43"/>
      <c r="F322" s="234" t="s">
        <v>461</v>
      </c>
      <c r="G322" s="43"/>
      <c r="H322" s="43"/>
      <c r="I322" s="230"/>
      <c r="J322" s="43"/>
      <c r="K322" s="43"/>
      <c r="L322" s="47"/>
      <c r="M322" s="231"/>
      <c r="N322" s="232"/>
      <c r="O322" s="87"/>
      <c r="P322" s="87"/>
      <c r="Q322" s="87"/>
      <c r="R322" s="87"/>
      <c r="S322" s="87"/>
      <c r="T322" s="88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T322" s="20" t="s">
        <v>197</v>
      </c>
      <c r="AU322" s="20" t="s">
        <v>82</v>
      </c>
    </row>
    <row r="323" s="13" customFormat="1">
      <c r="A323" s="13"/>
      <c r="B323" s="235"/>
      <c r="C323" s="236"/>
      <c r="D323" s="228" t="s">
        <v>199</v>
      </c>
      <c r="E323" s="237" t="s">
        <v>19</v>
      </c>
      <c r="F323" s="238" t="s">
        <v>436</v>
      </c>
      <c r="G323" s="236"/>
      <c r="H323" s="237" t="s">
        <v>19</v>
      </c>
      <c r="I323" s="239"/>
      <c r="J323" s="236"/>
      <c r="K323" s="236"/>
      <c r="L323" s="240"/>
      <c r="M323" s="241"/>
      <c r="N323" s="242"/>
      <c r="O323" s="242"/>
      <c r="P323" s="242"/>
      <c r="Q323" s="242"/>
      <c r="R323" s="242"/>
      <c r="S323" s="242"/>
      <c r="T323" s="24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44" t="s">
        <v>199</v>
      </c>
      <c r="AU323" s="244" t="s">
        <v>82</v>
      </c>
      <c r="AV323" s="13" t="s">
        <v>80</v>
      </c>
      <c r="AW323" s="13" t="s">
        <v>34</v>
      </c>
      <c r="AX323" s="13" t="s">
        <v>73</v>
      </c>
      <c r="AY323" s="244" t="s">
        <v>185</v>
      </c>
    </row>
    <row r="324" s="13" customFormat="1">
      <c r="A324" s="13"/>
      <c r="B324" s="235"/>
      <c r="C324" s="236"/>
      <c r="D324" s="228" t="s">
        <v>199</v>
      </c>
      <c r="E324" s="237" t="s">
        <v>19</v>
      </c>
      <c r="F324" s="238" t="s">
        <v>462</v>
      </c>
      <c r="G324" s="236"/>
      <c r="H324" s="237" t="s">
        <v>19</v>
      </c>
      <c r="I324" s="239"/>
      <c r="J324" s="236"/>
      <c r="K324" s="236"/>
      <c r="L324" s="240"/>
      <c r="M324" s="241"/>
      <c r="N324" s="242"/>
      <c r="O324" s="242"/>
      <c r="P324" s="242"/>
      <c r="Q324" s="242"/>
      <c r="R324" s="242"/>
      <c r="S324" s="242"/>
      <c r="T324" s="24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4" t="s">
        <v>199</v>
      </c>
      <c r="AU324" s="244" t="s">
        <v>82</v>
      </c>
      <c r="AV324" s="13" t="s">
        <v>80</v>
      </c>
      <c r="AW324" s="13" t="s">
        <v>34</v>
      </c>
      <c r="AX324" s="13" t="s">
        <v>73</v>
      </c>
      <c r="AY324" s="244" t="s">
        <v>185</v>
      </c>
    </row>
    <row r="325" s="14" customFormat="1">
      <c r="A325" s="14"/>
      <c r="B325" s="245"/>
      <c r="C325" s="246"/>
      <c r="D325" s="228" t="s">
        <v>199</v>
      </c>
      <c r="E325" s="247" t="s">
        <v>19</v>
      </c>
      <c r="F325" s="248" t="s">
        <v>463</v>
      </c>
      <c r="G325" s="246"/>
      <c r="H325" s="249">
        <v>2.246</v>
      </c>
      <c r="I325" s="250"/>
      <c r="J325" s="246"/>
      <c r="K325" s="246"/>
      <c r="L325" s="251"/>
      <c r="M325" s="252"/>
      <c r="N325" s="253"/>
      <c r="O325" s="253"/>
      <c r="P325" s="253"/>
      <c r="Q325" s="253"/>
      <c r="R325" s="253"/>
      <c r="S325" s="253"/>
      <c r="T325" s="25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55" t="s">
        <v>199</v>
      </c>
      <c r="AU325" s="255" t="s">
        <v>82</v>
      </c>
      <c r="AV325" s="14" t="s">
        <v>82</v>
      </c>
      <c r="AW325" s="14" t="s">
        <v>34</v>
      </c>
      <c r="AX325" s="14" t="s">
        <v>73</v>
      </c>
      <c r="AY325" s="255" t="s">
        <v>185</v>
      </c>
    </row>
    <row r="326" s="15" customFormat="1">
      <c r="A326" s="15"/>
      <c r="B326" s="256"/>
      <c r="C326" s="257"/>
      <c r="D326" s="228" t="s">
        <v>199</v>
      </c>
      <c r="E326" s="258" t="s">
        <v>19</v>
      </c>
      <c r="F326" s="259" t="s">
        <v>202</v>
      </c>
      <c r="G326" s="257"/>
      <c r="H326" s="260">
        <v>2.246</v>
      </c>
      <c r="I326" s="261"/>
      <c r="J326" s="257"/>
      <c r="K326" s="257"/>
      <c r="L326" s="262"/>
      <c r="M326" s="268"/>
      <c r="N326" s="269"/>
      <c r="O326" s="269"/>
      <c r="P326" s="269"/>
      <c r="Q326" s="269"/>
      <c r="R326" s="269"/>
      <c r="S326" s="269"/>
      <c r="T326" s="270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T326" s="266" t="s">
        <v>199</v>
      </c>
      <c r="AU326" s="266" t="s">
        <v>82</v>
      </c>
      <c r="AV326" s="15" t="s">
        <v>193</v>
      </c>
      <c r="AW326" s="15" t="s">
        <v>34</v>
      </c>
      <c r="AX326" s="15" t="s">
        <v>80</v>
      </c>
      <c r="AY326" s="266" t="s">
        <v>185</v>
      </c>
    </row>
    <row r="327" s="2" customFormat="1" ht="6.96" customHeight="1">
      <c r="A327" s="41"/>
      <c r="B327" s="62"/>
      <c r="C327" s="63"/>
      <c r="D327" s="63"/>
      <c r="E327" s="63"/>
      <c r="F327" s="63"/>
      <c r="G327" s="63"/>
      <c r="H327" s="63"/>
      <c r="I327" s="63"/>
      <c r="J327" s="63"/>
      <c r="K327" s="63"/>
      <c r="L327" s="47"/>
      <c r="M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</row>
  </sheetData>
  <sheetProtection sheet="1" autoFilter="0" formatColumns="0" formatRows="0" objects="1" scenarios="1" spinCount="100000" saltValue="W2Hleun6LOpXPXso+xn6SvIp2PHTh/eu7cihS99sJeHRc1r6S3sLvGeyqfgcXJxqXioYPfDzPysHENJYSumKfA==" hashValue="PE++AO0yq1IZGNYsqF1B86A8PngglADnMj7xcD+0rzsyDG+8CJH4O8YXDVOc1/6yGry+FyNsbm/DiT22HW/GrA==" algorithmName="SHA-512" password="CC35"/>
  <autoFilter ref="C97:K326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6:H86"/>
    <mergeCell ref="E88:H88"/>
    <mergeCell ref="E90:H90"/>
    <mergeCell ref="L2:V2"/>
  </mergeCells>
  <hyperlinks>
    <hyperlink ref="F103" r:id="rId1" display="https://podminky.urs.cz/item/CS_URS_2025_02/962031132"/>
    <hyperlink ref="F109" r:id="rId2" display="https://podminky.urs.cz/item/CS_URS_2025_02/962031133"/>
    <hyperlink ref="F115" r:id="rId3" display="https://podminky.urs.cz/item/CS_URS_2025_02/962032231"/>
    <hyperlink ref="F121" r:id="rId4" display="https://podminky.urs.cz/item/CS_URS_2025_02/965042141"/>
    <hyperlink ref="F127" r:id="rId5" display="https://podminky.urs.cz/item/CS_URS_2025_02/965081611"/>
    <hyperlink ref="F138" r:id="rId6" display="https://podminky.urs.cz/item/CS_URS_2025_02/968072455"/>
    <hyperlink ref="F145" r:id="rId7" display="https://podminky.urs.cz/item/CS_URS_2025_02/997013111"/>
    <hyperlink ref="F148" r:id="rId8" display="https://podminky.urs.cz/item/CS_URS_2025_02/997013501"/>
    <hyperlink ref="F151" r:id="rId9" display="https://podminky.urs.cz/item/CS_URS_2025_02/997013509"/>
    <hyperlink ref="F156" r:id="rId10" display="https://podminky.urs.cz/item/CS_URS_2025_02/997013631"/>
    <hyperlink ref="F161" r:id="rId11" display="https://podminky.urs.cz/item/CS_URS_2025_02/725110811"/>
    <hyperlink ref="F167" r:id="rId12" display="https://podminky.urs.cz/item/CS_URS_2025_02/725122813"/>
    <hyperlink ref="F173" r:id="rId13" display="https://podminky.urs.cz/item/CS_URS_2025_02/725210821"/>
    <hyperlink ref="F179" r:id="rId14" display="https://podminky.urs.cz/item/CS_URS_2025_02/725240812"/>
    <hyperlink ref="F185" r:id="rId15" display="https://podminky.urs.cz/item/CS_URS_2025_02/725330820"/>
    <hyperlink ref="F191" r:id="rId16" display="https://podminky.urs.cz/item/CS_URS_2025_02/725530828"/>
    <hyperlink ref="F197" r:id="rId17" display="https://podminky.urs.cz/item/CS_URS_2025_02/725820801"/>
    <hyperlink ref="F203" r:id="rId18" display="https://podminky.urs.cz/item/CS_URS_2025_02/725840851"/>
    <hyperlink ref="F210" r:id="rId19" display="https://podminky.urs.cz/item/CS_URS_2025_02/762341811"/>
    <hyperlink ref="F217" r:id="rId20" display="https://podminky.urs.cz/item/CS_URS_2025_02/764001821"/>
    <hyperlink ref="F223" r:id="rId21" display="https://podminky.urs.cz/item/CS_URS_2025_02/764001871"/>
    <hyperlink ref="F230" r:id="rId22" display="https://podminky.urs.cz/item/CS_URS_2025_02/764002851"/>
    <hyperlink ref="F236" r:id="rId23" display="https://podminky.urs.cz/item/CS_URS_2025_02/764004801"/>
    <hyperlink ref="F242" r:id="rId24" display="https://podminky.urs.cz/item/CS_URS_2025_02/764004841"/>
    <hyperlink ref="F249" r:id="rId25" display="https://podminky.urs.cz/item/CS_URS_2025_02/764004861"/>
    <hyperlink ref="F255" r:id="rId26" display="https://podminky.urs.cz/item/CS_URS_2025_02/764004871"/>
    <hyperlink ref="F263" r:id="rId27" display="https://podminky.urs.cz/item/CS_URS_2025_02/765191911"/>
    <hyperlink ref="F269" r:id="rId28" display="https://podminky.urs.cz/item/CS_URS_2025_02/765192811"/>
    <hyperlink ref="F276" r:id="rId29" display="https://podminky.urs.cz/item/CS_URS_2025_02/766417811"/>
    <hyperlink ref="F282" r:id="rId30" display="https://podminky.urs.cz/item/CS_URS_2025_02/766417833"/>
    <hyperlink ref="F288" r:id="rId31" display="https://podminky.urs.cz/item/CS_URS_2025_02/766421821"/>
    <hyperlink ref="F294" r:id="rId32" display="https://podminky.urs.cz/item/CS_URS_2025_02/766421822"/>
    <hyperlink ref="F301" r:id="rId33" display="https://podminky.urs.cz/item/CS_URS_2025_02/767661811"/>
    <hyperlink ref="F308" r:id="rId34" display="https://podminky.urs.cz/item/CS_URS_2025_02/771571810"/>
    <hyperlink ref="F315" r:id="rId35" display="https://podminky.urs.cz/item/CS_URS_2025_02/781471810"/>
    <hyperlink ref="F322" r:id="rId36" display="https://podminky.urs.cz/item/CS_URS_2025_02/7871008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7"/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135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149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30" customHeight="1">
      <c r="A9" s="41"/>
      <c r="B9" s="47"/>
      <c r="C9" s="41"/>
      <c r="D9" s="41"/>
      <c r="E9" s="148" t="s">
        <v>4537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23. 10. 2025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32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33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35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37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39</v>
      </c>
      <c r="E30" s="41"/>
      <c r="F30" s="41"/>
      <c r="G30" s="41"/>
      <c r="H30" s="41"/>
      <c r="I30" s="41"/>
      <c r="J30" s="156">
        <f>ROUND(J87,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41</v>
      </c>
      <c r="G32" s="41"/>
      <c r="H32" s="41"/>
      <c r="I32" s="157" t="s">
        <v>40</v>
      </c>
      <c r="J32" s="157" t="s">
        <v>42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43</v>
      </c>
      <c r="E33" s="145" t="s">
        <v>44</v>
      </c>
      <c r="F33" s="159">
        <f>ROUND((SUM(BE87:BE202)),  2)</f>
        <v>0</v>
      </c>
      <c r="G33" s="41"/>
      <c r="H33" s="41"/>
      <c r="I33" s="160">
        <v>0.20999999999999999</v>
      </c>
      <c r="J33" s="159">
        <f>ROUND(((SUM(BE87:BE202))*I33),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45</v>
      </c>
      <c r="F34" s="159">
        <f>ROUND((SUM(BF87:BF202)),  2)</f>
        <v>0</v>
      </c>
      <c r="G34" s="41"/>
      <c r="H34" s="41"/>
      <c r="I34" s="160">
        <v>0.12</v>
      </c>
      <c r="J34" s="159">
        <f>ROUND(((SUM(BF87:BF202))*I34),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46</v>
      </c>
      <c r="F35" s="159">
        <f>ROUND((SUM(BG87:BG202)),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47</v>
      </c>
      <c r="F36" s="159">
        <f>ROUND((SUM(BH87:BH202)),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ROUND((SUM(BI87:BI202)),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49</v>
      </c>
      <c r="E39" s="163"/>
      <c r="F39" s="163"/>
      <c r="G39" s="164" t="s">
        <v>50</v>
      </c>
      <c r="H39" s="165" t="s">
        <v>51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153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PŘÍSTAVBA A STAVEBNÍ ÚPRAVY ŠATEN SK VĚTROVY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149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30" customHeight="1">
      <c r="A50" s="41"/>
      <c r="B50" s="42"/>
      <c r="C50" s="43"/>
      <c r="D50" s="43"/>
      <c r="E50" s="72" t="str">
        <f>E9</f>
        <v xml:space="preserve">SO 05 -  LIKVIDACE DEŠŤOVÝCH VOD (VENKOVNÍ ROZVODY, VSAKOVACÍ OBJEKTY, AKUMULAČNÍ JÍMKA)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>Tábor</v>
      </c>
      <c r="G52" s="43"/>
      <c r="H52" s="43"/>
      <c r="I52" s="35" t="s">
        <v>23</v>
      </c>
      <c r="J52" s="75" t="str">
        <f>IF(J12="","",J12)</f>
        <v>23. 10. 2025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3"/>
      <c r="E54" s="43"/>
      <c r="F54" s="30" t="str">
        <f>E15</f>
        <v>MĚSTO TÁBOR</v>
      </c>
      <c r="G54" s="43"/>
      <c r="H54" s="43"/>
      <c r="I54" s="35" t="s">
        <v>31</v>
      </c>
      <c r="J54" s="39" t="str">
        <f>E21</f>
        <v>Graphic PRO s.r.o.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35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154</v>
      </c>
      <c r="D57" s="174"/>
      <c r="E57" s="174"/>
      <c r="F57" s="174"/>
      <c r="G57" s="174"/>
      <c r="H57" s="174"/>
      <c r="I57" s="174"/>
      <c r="J57" s="175" t="s">
        <v>155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71</v>
      </c>
      <c r="D59" s="43"/>
      <c r="E59" s="43"/>
      <c r="F59" s="43"/>
      <c r="G59" s="43"/>
      <c r="H59" s="43"/>
      <c r="I59" s="43"/>
      <c r="J59" s="105">
        <f>J87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156</v>
      </c>
    </row>
    <row r="60" s="9" customFormat="1" ht="24.96" customHeight="1">
      <c r="A60" s="9"/>
      <c r="B60" s="177"/>
      <c r="C60" s="178"/>
      <c r="D60" s="179" t="s">
        <v>157</v>
      </c>
      <c r="E60" s="180"/>
      <c r="F60" s="180"/>
      <c r="G60" s="180"/>
      <c r="H60" s="180"/>
      <c r="I60" s="180"/>
      <c r="J60" s="181">
        <f>J88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1566</v>
      </c>
      <c r="E61" s="185"/>
      <c r="F61" s="185"/>
      <c r="G61" s="185"/>
      <c r="H61" s="185"/>
      <c r="I61" s="185"/>
      <c r="J61" s="186">
        <f>J89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3"/>
      <c r="C62" s="128"/>
      <c r="D62" s="184" t="s">
        <v>1568</v>
      </c>
      <c r="E62" s="185"/>
      <c r="F62" s="185"/>
      <c r="G62" s="185"/>
      <c r="H62" s="185"/>
      <c r="I62" s="185"/>
      <c r="J62" s="186">
        <f>J125</f>
        <v>0</v>
      </c>
      <c r="K62" s="128"/>
      <c r="L62" s="187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3"/>
      <c r="C63" s="128"/>
      <c r="D63" s="184" t="s">
        <v>4538</v>
      </c>
      <c r="E63" s="185"/>
      <c r="F63" s="185"/>
      <c r="G63" s="185"/>
      <c r="H63" s="185"/>
      <c r="I63" s="185"/>
      <c r="J63" s="186">
        <f>J137</f>
        <v>0</v>
      </c>
      <c r="K63" s="128"/>
      <c r="L63" s="187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3"/>
      <c r="C64" s="128"/>
      <c r="D64" s="184" t="s">
        <v>158</v>
      </c>
      <c r="E64" s="185"/>
      <c r="F64" s="185"/>
      <c r="G64" s="185"/>
      <c r="H64" s="185"/>
      <c r="I64" s="185"/>
      <c r="J64" s="186">
        <f>J182</f>
        <v>0</v>
      </c>
      <c r="K64" s="128"/>
      <c r="L64" s="187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83"/>
      <c r="C65" s="128"/>
      <c r="D65" s="184" t="s">
        <v>159</v>
      </c>
      <c r="E65" s="185"/>
      <c r="F65" s="185"/>
      <c r="G65" s="185"/>
      <c r="H65" s="185"/>
      <c r="I65" s="185"/>
      <c r="J65" s="186">
        <f>J185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77"/>
      <c r="C66" s="178"/>
      <c r="D66" s="179" t="s">
        <v>160</v>
      </c>
      <c r="E66" s="180"/>
      <c r="F66" s="180"/>
      <c r="G66" s="180"/>
      <c r="H66" s="180"/>
      <c r="I66" s="180"/>
      <c r="J66" s="181">
        <f>J196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83"/>
      <c r="C67" s="128"/>
      <c r="D67" s="184" t="s">
        <v>4539</v>
      </c>
      <c r="E67" s="185"/>
      <c r="F67" s="185"/>
      <c r="G67" s="185"/>
      <c r="H67" s="185"/>
      <c r="I67" s="185"/>
      <c r="J67" s="186">
        <f>J197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62"/>
      <c r="C69" s="63"/>
      <c r="D69" s="63"/>
      <c r="E69" s="63"/>
      <c r="F69" s="63"/>
      <c r="G69" s="63"/>
      <c r="H69" s="63"/>
      <c r="I69" s="63"/>
      <c r="J69" s="63"/>
      <c r="K69" s="6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4"/>
      <c r="C73" s="65"/>
      <c r="D73" s="65"/>
      <c r="E73" s="65"/>
      <c r="F73" s="65"/>
      <c r="G73" s="65"/>
      <c r="H73" s="65"/>
      <c r="I73" s="65"/>
      <c r="J73" s="65"/>
      <c r="K73" s="65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170</v>
      </c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16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3"/>
      <c r="D77" s="43"/>
      <c r="E77" s="172" t="str">
        <f>E7</f>
        <v>PŘÍSTAVBA A STAVEBNÍ ÚPRAVY ŠATEN SK VĚTROVY</v>
      </c>
      <c r="F77" s="35"/>
      <c r="G77" s="35"/>
      <c r="H77" s="35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149</v>
      </c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30" customHeight="1">
      <c r="A79" s="41"/>
      <c r="B79" s="42"/>
      <c r="C79" s="43"/>
      <c r="D79" s="43"/>
      <c r="E79" s="72" t="str">
        <f>E9</f>
        <v xml:space="preserve">SO 05 -  LIKVIDACE DEŠŤOVÝCH VOD (VENKOVNÍ ROZVODY, VSAKOVACÍ OBJEKTY, AKUMULAČNÍ JÍMKA)</v>
      </c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21</v>
      </c>
      <c r="D81" s="43"/>
      <c r="E81" s="43"/>
      <c r="F81" s="30" t="str">
        <f>F12</f>
        <v>Tábor</v>
      </c>
      <c r="G81" s="43"/>
      <c r="H81" s="43"/>
      <c r="I81" s="35" t="s">
        <v>23</v>
      </c>
      <c r="J81" s="75" t="str">
        <f>IF(J12="","",J12)</f>
        <v>23. 10. 2025</v>
      </c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25</v>
      </c>
      <c r="D83" s="43"/>
      <c r="E83" s="43"/>
      <c r="F83" s="30" t="str">
        <f>E15</f>
        <v>MĚSTO TÁBOR</v>
      </c>
      <c r="G83" s="43"/>
      <c r="H83" s="43"/>
      <c r="I83" s="35" t="s">
        <v>31</v>
      </c>
      <c r="J83" s="39" t="str">
        <f>E21</f>
        <v>Graphic PRO s.r.o.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5.15" customHeight="1">
      <c r="A84" s="41"/>
      <c r="B84" s="42"/>
      <c r="C84" s="35" t="s">
        <v>29</v>
      </c>
      <c r="D84" s="43"/>
      <c r="E84" s="43"/>
      <c r="F84" s="30" t="str">
        <f>IF(E18="","",E18)</f>
        <v>Vyplň údaj</v>
      </c>
      <c r="G84" s="43"/>
      <c r="H84" s="43"/>
      <c r="I84" s="35" t="s">
        <v>35</v>
      </c>
      <c r="J84" s="39" t="str">
        <f>E24</f>
        <v xml:space="preserve"> </v>
      </c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0.32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1" customFormat="1" ht="29.28" customHeight="1">
      <c r="A86" s="188"/>
      <c r="B86" s="189"/>
      <c r="C86" s="190" t="s">
        <v>171</v>
      </c>
      <c r="D86" s="191" t="s">
        <v>58</v>
      </c>
      <c r="E86" s="191" t="s">
        <v>54</v>
      </c>
      <c r="F86" s="191" t="s">
        <v>55</v>
      </c>
      <c r="G86" s="191" t="s">
        <v>172</v>
      </c>
      <c r="H86" s="191" t="s">
        <v>173</v>
      </c>
      <c r="I86" s="191" t="s">
        <v>174</v>
      </c>
      <c r="J86" s="191" t="s">
        <v>155</v>
      </c>
      <c r="K86" s="192" t="s">
        <v>175</v>
      </c>
      <c r="L86" s="193"/>
      <c r="M86" s="95" t="s">
        <v>19</v>
      </c>
      <c r="N86" s="96" t="s">
        <v>43</v>
      </c>
      <c r="O86" s="96" t="s">
        <v>176</v>
      </c>
      <c r="P86" s="96" t="s">
        <v>177</v>
      </c>
      <c r="Q86" s="96" t="s">
        <v>178</v>
      </c>
      <c r="R86" s="96" t="s">
        <v>179</v>
      </c>
      <c r="S86" s="96" t="s">
        <v>180</v>
      </c>
      <c r="T86" s="97" t="s">
        <v>181</v>
      </c>
      <c r="U86" s="188"/>
      <c r="V86" s="188"/>
      <c r="W86" s="188"/>
      <c r="X86" s="188"/>
      <c r="Y86" s="188"/>
      <c r="Z86" s="188"/>
      <c r="AA86" s="188"/>
      <c r="AB86" s="188"/>
      <c r="AC86" s="188"/>
      <c r="AD86" s="188"/>
      <c r="AE86" s="188"/>
    </row>
    <row r="87" s="2" customFormat="1" ht="22.8" customHeight="1">
      <c r="A87" s="41"/>
      <c r="B87" s="42"/>
      <c r="C87" s="102" t="s">
        <v>182</v>
      </c>
      <c r="D87" s="43"/>
      <c r="E87" s="43"/>
      <c r="F87" s="43"/>
      <c r="G87" s="43"/>
      <c r="H87" s="43"/>
      <c r="I87" s="43"/>
      <c r="J87" s="194">
        <f>BK87</f>
        <v>0</v>
      </c>
      <c r="K87" s="43"/>
      <c r="L87" s="47"/>
      <c r="M87" s="98"/>
      <c r="N87" s="195"/>
      <c r="O87" s="99"/>
      <c r="P87" s="196">
        <f>P88+P196</f>
        <v>0</v>
      </c>
      <c r="Q87" s="99"/>
      <c r="R87" s="196">
        <f>R88+R196</f>
        <v>81.34501379999999</v>
      </c>
      <c r="S87" s="99"/>
      <c r="T87" s="197">
        <f>T88+T196</f>
        <v>10.799999999999999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72</v>
      </c>
      <c r="AU87" s="20" t="s">
        <v>156</v>
      </c>
      <c r="BK87" s="198">
        <f>BK88+BK196</f>
        <v>0</v>
      </c>
    </row>
    <row r="88" s="12" customFormat="1" ht="25.92" customHeight="1">
      <c r="A88" s="12"/>
      <c r="B88" s="199"/>
      <c r="C88" s="200"/>
      <c r="D88" s="201" t="s">
        <v>72</v>
      </c>
      <c r="E88" s="202" t="s">
        <v>183</v>
      </c>
      <c r="F88" s="202" t="s">
        <v>184</v>
      </c>
      <c r="G88" s="200"/>
      <c r="H88" s="200"/>
      <c r="I88" s="203"/>
      <c r="J88" s="204">
        <f>BK88</f>
        <v>0</v>
      </c>
      <c r="K88" s="200"/>
      <c r="L88" s="205"/>
      <c r="M88" s="206"/>
      <c r="N88" s="207"/>
      <c r="O88" s="207"/>
      <c r="P88" s="208">
        <f>P89+P125+P137+P182+P185</f>
        <v>0</v>
      </c>
      <c r="Q88" s="207"/>
      <c r="R88" s="208">
        <f>R89+R125+R137+R182+R185</f>
        <v>81.331983799999989</v>
      </c>
      <c r="S88" s="207"/>
      <c r="T88" s="209">
        <f>T89+T125+T137+T182+T185</f>
        <v>10.799999999999999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10" t="s">
        <v>80</v>
      </c>
      <c r="AT88" s="211" t="s">
        <v>72</v>
      </c>
      <c r="AU88" s="211" t="s">
        <v>73</v>
      </c>
      <c r="AY88" s="210" t="s">
        <v>185</v>
      </c>
      <c r="BK88" s="212">
        <f>BK89+BK125+BK137+BK182+BK185</f>
        <v>0</v>
      </c>
    </row>
    <row r="89" s="12" customFormat="1" ht="22.8" customHeight="1">
      <c r="A89" s="12"/>
      <c r="B89" s="199"/>
      <c r="C89" s="200"/>
      <c r="D89" s="201" t="s">
        <v>72</v>
      </c>
      <c r="E89" s="213" t="s">
        <v>80</v>
      </c>
      <c r="F89" s="213" t="s">
        <v>1572</v>
      </c>
      <c r="G89" s="200"/>
      <c r="H89" s="200"/>
      <c r="I89" s="203"/>
      <c r="J89" s="214">
        <f>BK89</f>
        <v>0</v>
      </c>
      <c r="K89" s="200"/>
      <c r="L89" s="205"/>
      <c r="M89" s="206"/>
      <c r="N89" s="207"/>
      <c r="O89" s="207"/>
      <c r="P89" s="208">
        <f>SUM(P90:P124)</f>
        <v>0</v>
      </c>
      <c r="Q89" s="207"/>
      <c r="R89" s="208">
        <f>SUM(R90:R124)</f>
        <v>35.300171999999996</v>
      </c>
      <c r="S89" s="207"/>
      <c r="T89" s="209">
        <f>SUM(T90:T124)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10" t="s">
        <v>80</v>
      </c>
      <c r="AT89" s="211" t="s">
        <v>72</v>
      </c>
      <c r="AU89" s="211" t="s">
        <v>80</v>
      </c>
      <c r="AY89" s="210" t="s">
        <v>185</v>
      </c>
      <c r="BK89" s="212">
        <f>SUM(BK90:BK124)</f>
        <v>0</v>
      </c>
    </row>
    <row r="90" s="2" customFormat="1" ht="16.5" customHeight="1">
      <c r="A90" s="41"/>
      <c r="B90" s="42"/>
      <c r="C90" s="215" t="s">
        <v>80</v>
      </c>
      <c r="D90" s="215" t="s">
        <v>188</v>
      </c>
      <c r="E90" s="216" t="s">
        <v>4540</v>
      </c>
      <c r="F90" s="217" t="s">
        <v>4541</v>
      </c>
      <c r="G90" s="218" t="s">
        <v>212</v>
      </c>
      <c r="H90" s="219">
        <v>171</v>
      </c>
      <c r="I90" s="220"/>
      <c r="J90" s="221">
        <f>ROUND(I90*H90,2)</f>
        <v>0</v>
      </c>
      <c r="K90" s="217" t="s">
        <v>19</v>
      </c>
      <c r="L90" s="47"/>
      <c r="M90" s="222" t="s">
        <v>19</v>
      </c>
      <c r="N90" s="223" t="s">
        <v>44</v>
      </c>
      <c r="O90" s="87"/>
      <c r="P90" s="224">
        <f>O90*H90</f>
        <v>0</v>
      </c>
      <c r="Q90" s="224">
        <v>0</v>
      </c>
      <c r="R90" s="224">
        <f>Q90*H90</f>
        <v>0</v>
      </c>
      <c r="S90" s="224">
        <v>0</v>
      </c>
      <c r="T90" s="225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6" t="s">
        <v>193</v>
      </c>
      <c r="AT90" s="226" t="s">
        <v>188</v>
      </c>
      <c r="AU90" s="226" t="s">
        <v>82</v>
      </c>
      <c r="AY90" s="20" t="s">
        <v>185</v>
      </c>
      <c r="BE90" s="227">
        <f>IF(N90="základní",J90,0)</f>
        <v>0</v>
      </c>
      <c r="BF90" s="227">
        <f>IF(N90="snížená",J90,0)</f>
        <v>0</v>
      </c>
      <c r="BG90" s="227">
        <f>IF(N90="zákl. přenesená",J90,0)</f>
        <v>0</v>
      </c>
      <c r="BH90" s="227">
        <f>IF(N90="sníž. přenesená",J90,0)</f>
        <v>0</v>
      </c>
      <c r="BI90" s="227">
        <f>IF(N90="nulová",J90,0)</f>
        <v>0</v>
      </c>
      <c r="BJ90" s="20" t="s">
        <v>80</v>
      </c>
      <c r="BK90" s="227">
        <f>ROUND(I90*H90,2)</f>
        <v>0</v>
      </c>
      <c r="BL90" s="20" t="s">
        <v>193</v>
      </c>
      <c r="BM90" s="226" t="s">
        <v>4542</v>
      </c>
    </row>
    <row r="91" s="2" customFormat="1">
      <c r="A91" s="41"/>
      <c r="B91" s="42"/>
      <c r="C91" s="43"/>
      <c r="D91" s="228" t="s">
        <v>195</v>
      </c>
      <c r="E91" s="43"/>
      <c r="F91" s="229" t="s">
        <v>4543</v>
      </c>
      <c r="G91" s="43"/>
      <c r="H91" s="43"/>
      <c r="I91" s="230"/>
      <c r="J91" s="43"/>
      <c r="K91" s="43"/>
      <c r="L91" s="47"/>
      <c r="M91" s="231"/>
      <c r="N91" s="232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195</v>
      </c>
      <c r="AU91" s="20" t="s">
        <v>82</v>
      </c>
    </row>
    <row r="92" s="2" customFormat="1" ht="21.75" customHeight="1">
      <c r="A92" s="41"/>
      <c r="B92" s="42"/>
      <c r="C92" s="215" t="s">
        <v>82</v>
      </c>
      <c r="D92" s="215" t="s">
        <v>188</v>
      </c>
      <c r="E92" s="216" t="s">
        <v>4544</v>
      </c>
      <c r="F92" s="217" t="s">
        <v>4545</v>
      </c>
      <c r="G92" s="218" t="s">
        <v>212</v>
      </c>
      <c r="H92" s="219">
        <v>75.734999999999999</v>
      </c>
      <c r="I92" s="220"/>
      <c r="J92" s="221">
        <f>ROUND(I92*H92,2)</f>
        <v>0</v>
      </c>
      <c r="K92" s="217" t="s">
        <v>19</v>
      </c>
      <c r="L92" s="47"/>
      <c r="M92" s="222" t="s">
        <v>19</v>
      </c>
      <c r="N92" s="223" t="s">
        <v>44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193</v>
      </c>
      <c r="AT92" s="226" t="s">
        <v>188</v>
      </c>
      <c r="AU92" s="226" t="s">
        <v>82</v>
      </c>
      <c r="AY92" s="20" t="s">
        <v>185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80</v>
      </c>
      <c r="BK92" s="227">
        <f>ROUND(I92*H92,2)</f>
        <v>0</v>
      </c>
      <c r="BL92" s="20" t="s">
        <v>193</v>
      </c>
      <c r="BM92" s="226" t="s">
        <v>4546</v>
      </c>
    </row>
    <row r="93" s="2" customFormat="1">
      <c r="A93" s="41"/>
      <c r="B93" s="42"/>
      <c r="C93" s="43"/>
      <c r="D93" s="228" t="s">
        <v>195</v>
      </c>
      <c r="E93" s="43"/>
      <c r="F93" s="229" t="s">
        <v>4547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195</v>
      </c>
      <c r="AU93" s="20" t="s">
        <v>82</v>
      </c>
    </row>
    <row r="94" s="14" customFormat="1">
      <c r="A94" s="14"/>
      <c r="B94" s="245"/>
      <c r="C94" s="246"/>
      <c r="D94" s="228" t="s">
        <v>199</v>
      </c>
      <c r="E94" s="247" t="s">
        <v>19</v>
      </c>
      <c r="F94" s="248" t="s">
        <v>4548</v>
      </c>
      <c r="G94" s="246"/>
      <c r="H94" s="249">
        <v>75.734999999999999</v>
      </c>
      <c r="I94" s="250"/>
      <c r="J94" s="246"/>
      <c r="K94" s="246"/>
      <c r="L94" s="251"/>
      <c r="M94" s="252"/>
      <c r="N94" s="253"/>
      <c r="O94" s="253"/>
      <c r="P94" s="253"/>
      <c r="Q94" s="253"/>
      <c r="R94" s="253"/>
      <c r="S94" s="253"/>
      <c r="T94" s="25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T94" s="255" t="s">
        <v>199</v>
      </c>
      <c r="AU94" s="255" t="s">
        <v>82</v>
      </c>
      <c r="AV94" s="14" t="s">
        <v>82</v>
      </c>
      <c r="AW94" s="14" t="s">
        <v>34</v>
      </c>
      <c r="AX94" s="14" t="s">
        <v>80</v>
      </c>
      <c r="AY94" s="255" t="s">
        <v>185</v>
      </c>
    </row>
    <row r="95" s="2" customFormat="1" ht="16.5" customHeight="1">
      <c r="A95" s="41"/>
      <c r="B95" s="42"/>
      <c r="C95" s="215" t="s">
        <v>209</v>
      </c>
      <c r="D95" s="215" t="s">
        <v>188</v>
      </c>
      <c r="E95" s="216" t="s">
        <v>4549</v>
      </c>
      <c r="F95" s="217" t="s">
        <v>4550</v>
      </c>
      <c r="G95" s="218" t="s">
        <v>191</v>
      </c>
      <c r="H95" s="219">
        <v>168.30000000000001</v>
      </c>
      <c r="I95" s="220"/>
      <c r="J95" s="221">
        <f>ROUND(I95*H95,2)</f>
        <v>0</v>
      </c>
      <c r="K95" s="217" t="s">
        <v>19</v>
      </c>
      <c r="L95" s="47"/>
      <c r="M95" s="222" t="s">
        <v>19</v>
      </c>
      <c r="N95" s="223" t="s">
        <v>44</v>
      </c>
      <c r="O95" s="87"/>
      <c r="P95" s="224">
        <f>O95*H95</f>
        <v>0</v>
      </c>
      <c r="Q95" s="224">
        <v>0.00084000000000000003</v>
      </c>
      <c r="R95" s="224">
        <f>Q95*H95</f>
        <v>0.14137200000000003</v>
      </c>
      <c r="S95" s="224">
        <v>0</v>
      </c>
      <c r="T95" s="225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6" t="s">
        <v>193</v>
      </c>
      <c r="AT95" s="226" t="s">
        <v>188</v>
      </c>
      <c r="AU95" s="226" t="s">
        <v>82</v>
      </c>
      <c r="AY95" s="20" t="s">
        <v>185</v>
      </c>
      <c r="BE95" s="227">
        <f>IF(N95="základní",J95,0)</f>
        <v>0</v>
      </c>
      <c r="BF95" s="227">
        <f>IF(N95="snížená",J95,0)</f>
        <v>0</v>
      </c>
      <c r="BG95" s="227">
        <f>IF(N95="zákl. přenesená",J95,0)</f>
        <v>0</v>
      </c>
      <c r="BH95" s="227">
        <f>IF(N95="sníž. přenesená",J95,0)</f>
        <v>0</v>
      </c>
      <c r="BI95" s="227">
        <f>IF(N95="nulová",J95,0)</f>
        <v>0</v>
      </c>
      <c r="BJ95" s="20" t="s">
        <v>80</v>
      </c>
      <c r="BK95" s="227">
        <f>ROUND(I95*H95,2)</f>
        <v>0</v>
      </c>
      <c r="BL95" s="20" t="s">
        <v>193</v>
      </c>
      <c r="BM95" s="226" t="s">
        <v>4551</v>
      </c>
    </row>
    <row r="96" s="2" customFormat="1">
      <c r="A96" s="41"/>
      <c r="B96" s="42"/>
      <c r="C96" s="43"/>
      <c r="D96" s="228" t="s">
        <v>195</v>
      </c>
      <c r="E96" s="43"/>
      <c r="F96" s="229" t="s">
        <v>4552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195</v>
      </c>
      <c r="AU96" s="20" t="s">
        <v>82</v>
      </c>
    </row>
    <row r="97" s="14" customFormat="1">
      <c r="A97" s="14"/>
      <c r="B97" s="245"/>
      <c r="C97" s="246"/>
      <c r="D97" s="228" t="s">
        <v>199</v>
      </c>
      <c r="E97" s="247" t="s">
        <v>19</v>
      </c>
      <c r="F97" s="248" t="s">
        <v>4553</v>
      </c>
      <c r="G97" s="246"/>
      <c r="H97" s="249">
        <v>168.30000000000001</v>
      </c>
      <c r="I97" s="250"/>
      <c r="J97" s="246"/>
      <c r="K97" s="246"/>
      <c r="L97" s="251"/>
      <c r="M97" s="252"/>
      <c r="N97" s="253"/>
      <c r="O97" s="253"/>
      <c r="P97" s="253"/>
      <c r="Q97" s="253"/>
      <c r="R97" s="253"/>
      <c r="S97" s="253"/>
      <c r="T97" s="25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55" t="s">
        <v>199</v>
      </c>
      <c r="AU97" s="255" t="s">
        <v>82</v>
      </c>
      <c r="AV97" s="14" t="s">
        <v>82</v>
      </c>
      <c r="AW97" s="14" t="s">
        <v>34</v>
      </c>
      <c r="AX97" s="14" t="s">
        <v>80</v>
      </c>
      <c r="AY97" s="255" t="s">
        <v>185</v>
      </c>
    </row>
    <row r="98" s="2" customFormat="1" ht="16.5" customHeight="1">
      <c r="A98" s="41"/>
      <c r="B98" s="42"/>
      <c r="C98" s="215" t="s">
        <v>193</v>
      </c>
      <c r="D98" s="215" t="s">
        <v>188</v>
      </c>
      <c r="E98" s="216" t="s">
        <v>4554</v>
      </c>
      <c r="F98" s="217" t="s">
        <v>4555</v>
      </c>
      <c r="G98" s="218" t="s">
        <v>191</v>
      </c>
      <c r="H98" s="219">
        <v>168.30000000000001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82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4556</v>
      </c>
    </row>
    <row r="99" s="2" customFormat="1">
      <c r="A99" s="41"/>
      <c r="B99" s="42"/>
      <c r="C99" s="43"/>
      <c r="D99" s="228" t="s">
        <v>195</v>
      </c>
      <c r="E99" s="43"/>
      <c r="F99" s="229" t="s">
        <v>4557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82</v>
      </c>
    </row>
    <row r="100" s="14" customFormat="1">
      <c r="A100" s="14"/>
      <c r="B100" s="245"/>
      <c r="C100" s="246"/>
      <c r="D100" s="228" t="s">
        <v>199</v>
      </c>
      <c r="E100" s="247" t="s">
        <v>19</v>
      </c>
      <c r="F100" s="248" t="s">
        <v>4553</v>
      </c>
      <c r="G100" s="246"/>
      <c r="H100" s="249">
        <v>168.30000000000001</v>
      </c>
      <c r="I100" s="250"/>
      <c r="J100" s="246"/>
      <c r="K100" s="246"/>
      <c r="L100" s="251"/>
      <c r="M100" s="252"/>
      <c r="N100" s="253"/>
      <c r="O100" s="253"/>
      <c r="P100" s="253"/>
      <c r="Q100" s="253"/>
      <c r="R100" s="253"/>
      <c r="S100" s="253"/>
      <c r="T100" s="25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5" t="s">
        <v>199</v>
      </c>
      <c r="AU100" s="255" t="s">
        <v>82</v>
      </c>
      <c r="AV100" s="14" t="s">
        <v>82</v>
      </c>
      <c r="AW100" s="14" t="s">
        <v>34</v>
      </c>
      <c r="AX100" s="14" t="s">
        <v>80</v>
      </c>
      <c r="AY100" s="255" t="s">
        <v>185</v>
      </c>
    </row>
    <row r="101" s="2" customFormat="1" ht="16.5" customHeight="1">
      <c r="A101" s="41"/>
      <c r="B101" s="42"/>
      <c r="C101" s="215" t="s">
        <v>223</v>
      </c>
      <c r="D101" s="215" t="s">
        <v>188</v>
      </c>
      <c r="E101" s="216" t="s">
        <v>4558</v>
      </c>
      <c r="F101" s="217" t="s">
        <v>4559</v>
      </c>
      <c r="G101" s="218" t="s">
        <v>191</v>
      </c>
      <c r="H101" s="219">
        <v>64</v>
      </c>
      <c r="I101" s="220"/>
      <c r="J101" s="221">
        <f>ROUND(I101*H101,2)</f>
        <v>0</v>
      </c>
      <c r="K101" s="217" t="s">
        <v>19</v>
      </c>
      <c r="L101" s="47"/>
      <c r="M101" s="222" t="s">
        <v>19</v>
      </c>
      <c r="N101" s="223" t="s">
        <v>44</v>
      </c>
      <c r="O101" s="87"/>
      <c r="P101" s="224">
        <f>O101*H101</f>
        <v>0</v>
      </c>
      <c r="Q101" s="224">
        <v>0.00069999999999999999</v>
      </c>
      <c r="R101" s="224">
        <f>Q101*H101</f>
        <v>0.0448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193</v>
      </c>
      <c r="AT101" s="226" t="s">
        <v>188</v>
      </c>
      <c r="AU101" s="226" t="s">
        <v>82</v>
      </c>
      <c r="AY101" s="20" t="s">
        <v>185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80</v>
      </c>
      <c r="BK101" s="227">
        <f>ROUND(I101*H101,2)</f>
        <v>0</v>
      </c>
      <c r="BL101" s="20" t="s">
        <v>193</v>
      </c>
      <c r="BM101" s="226" t="s">
        <v>4560</v>
      </c>
    </row>
    <row r="102" s="2" customFormat="1">
      <c r="A102" s="41"/>
      <c r="B102" s="42"/>
      <c r="C102" s="43"/>
      <c r="D102" s="228" t="s">
        <v>195</v>
      </c>
      <c r="E102" s="43"/>
      <c r="F102" s="229" t="s">
        <v>4561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195</v>
      </c>
      <c r="AU102" s="20" t="s">
        <v>82</v>
      </c>
    </row>
    <row r="103" s="2" customFormat="1" ht="16.5" customHeight="1">
      <c r="A103" s="41"/>
      <c r="B103" s="42"/>
      <c r="C103" s="215" t="s">
        <v>231</v>
      </c>
      <c r="D103" s="215" t="s">
        <v>188</v>
      </c>
      <c r="E103" s="216" t="s">
        <v>4562</v>
      </c>
      <c r="F103" s="217" t="s">
        <v>4563</v>
      </c>
      <c r="G103" s="218" t="s">
        <v>191</v>
      </c>
      <c r="H103" s="219">
        <v>64</v>
      </c>
      <c r="I103" s="220"/>
      <c r="J103" s="221">
        <f>ROUND(I103*H103,2)</f>
        <v>0</v>
      </c>
      <c r="K103" s="217" t="s">
        <v>19</v>
      </c>
      <c r="L103" s="47"/>
      <c r="M103" s="222" t="s">
        <v>19</v>
      </c>
      <c r="N103" s="223" t="s">
        <v>44</v>
      </c>
      <c r="O103" s="87"/>
      <c r="P103" s="224">
        <f>O103*H103</f>
        <v>0</v>
      </c>
      <c r="Q103" s="224">
        <v>0</v>
      </c>
      <c r="R103" s="224">
        <f>Q103*H103</f>
        <v>0</v>
      </c>
      <c r="S103" s="224">
        <v>0</v>
      </c>
      <c r="T103" s="225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6" t="s">
        <v>193</v>
      </c>
      <c r="AT103" s="226" t="s">
        <v>188</v>
      </c>
      <c r="AU103" s="226" t="s">
        <v>82</v>
      </c>
      <c r="AY103" s="20" t="s">
        <v>185</v>
      </c>
      <c r="BE103" s="227">
        <f>IF(N103="základní",J103,0)</f>
        <v>0</v>
      </c>
      <c r="BF103" s="227">
        <f>IF(N103="snížená",J103,0)</f>
        <v>0</v>
      </c>
      <c r="BG103" s="227">
        <f>IF(N103="zákl. přenesená",J103,0)</f>
        <v>0</v>
      </c>
      <c r="BH103" s="227">
        <f>IF(N103="sníž. přenesená",J103,0)</f>
        <v>0</v>
      </c>
      <c r="BI103" s="227">
        <f>IF(N103="nulová",J103,0)</f>
        <v>0</v>
      </c>
      <c r="BJ103" s="20" t="s">
        <v>80</v>
      </c>
      <c r="BK103" s="227">
        <f>ROUND(I103*H103,2)</f>
        <v>0</v>
      </c>
      <c r="BL103" s="20" t="s">
        <v>193</v>
      </c>
      <c r="BM103" s="226" t="s">
        <v>4564</v>
      </c>
    </row>
    <row r="104" s="2" customFormat="1">
      <c r="A104" s="41"/>
      <c r="B104" s="42"/>
      <c r="C104" s="43"/>
      <c r="D104" s="228" t="s">
        <v>195</v>
      </c>
      <c r="E104" s="43"/>
      <c r="F104" s="229" t="s">
        <v>4565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195</v>
      </c>
      <c r="AU104" s="20" t="s">
        <v>82</v>
      </c>
    </row>
    <row r="105" s="2" customFormat="1" ht="21.75" customHeight="1">
      <c r="A105" s="41"/>
      <c r="B105" s="42"/>
      <c r="C105" s="215" t="s">
        <v>237</v>
      </c>
      <c r="D105" s="215" t="s">
        <v>188</v>
      </c>
      <c r="E105" s="216" t="s">
        <v>2989</v>
      </c>
      <c r="F105" s="217" t="s">
        <v>2990</v>
      </c>
      <c r="G105" s="218" t="s">
        <v>212</v>
      </c>
      <c r="H105" s="219">
        <v>102.24500000000001</v>
      </c>
      <c r="I105" s="220"/>
      <c r="J105" s="221">
        <f>ROUND(I105*H105,2)</f>
        <v>0</v>
      </c>
      <c r="K105" s="217" t="s">
        <v>19</v>
      </c>
      <c r="L105" s="47"/>
      <c r="M105" s="222" t="s">
        <v>19</v>
      </c>
      <c r="N105" s="223" t="s">
        <v>44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193</v>
      </c>
      <c r="AT105" s="226" t="s">
        <v>188</v>
      </c>
      <c r="AU105" s="226" t="s">
        <v>82</v>
      </c>
      <c r="AY105" s="20" t="s">
        <v>185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80</v>
      </c>
      <c r="BK105" s="227">
        <f>ROUND(I105*H105,2)</f>
        <v>0</v>
      </c>
      <c r="BL105" s="20" t="s">
        <v>193</v>
      </c>
      <c r="BM105" s="226" t="s">
        <v>4566</v>
      </c>
    </row>
    <row r="106" s="2" customFormat="1">
      <c r="A106" s="41"/>
      <c r="B106" s="42"/>
      <c r="C106" s="43"/>
      <c r="D106" s="228" t="s">
        <v>195</v>
      </c>
      <c r="E106" s="43"/>
      <c r="F106" s="229" t="s">
        <v>2992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195</v>
      </c>
      <c r="AU106" s="20" t="s">
        <v>82</v>
      </c>
    </row>
    <row r="107" s="2" customFormat="1" ht="21.75" customHeight="1">
      <c r="A107" s="41"/>
      <c r="B107" s="42"/>
      <c r="C107" s="215" t="s">
        <v>246</v>
      </c>
      <c r="D107" s="215" t="s">
        <v>188</v>
      </c>
      <c r="E107" s="216" t="s">
        <v>1591</v>
      </c>
      <c r="F107" s="217" t="s">
        <v>1592</v>
      </c>
      <c r="G107" s="218" t="s">
        <v>212</v>
      </c>
      <c r="H107" s="219">
        <v>102.24500000000001</v>
      </c>
      <c r="I107" s="220"/>
      <c r="J107" s="221">
        <f>ROUND(I107*H107,2)</f>
        <v>0</v>
      </c>
      <c r="K107" s="217" t="s">
        <v>19</v>
      </c>
      <c r="L107" s="47"/>
      <c r="M107" s="222" t="s">
        <v>19</v>
      </c>
      <c r="N107" s="223" t="s">
        <v>44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193</v>
      </c>
      <c r="AT107" s="226" t="s">
        <v>188</v>
      </c>
      <c r="AU107" s="226" t="s">
        <v>82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193</v>
      </c>
      <c r="BM107" s="226" t="s">
        <v>4567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1594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82</v>
      </c>
    </row>
    <row r="109" s="2" customFormat="1" ht="24.15" customHeight="1">
      <c r="A109" s="41"/>
      <c r="B109" s="42"/>
      <c r="C109" s="215" t="s">
        <v>186</v>
      </c>
      <c r="D109" s="215" t="s">
        <v>188</v>
      </c>
      <c r="E109" s="216" t="s">
        <v>2995</v>
      </c>
      <c r="F109" s="217" t="s">
        <v>2996</v>
      </c>
      <c r="G109" s="218" t="s">
        <v>212</v>
      </c>
      <c r="H109" s="219">
        <v>102.24500000000001</v>
      </c>
      <c r="I109" s="220"/>
      <c r="J109" s="221">
        <f>ROUND(I109*H109,2)</f>
        <v>0</v>
      </c>
      <c r="K109" s="217" t="s">
        <v>19</v>
      </c>
      <c r="L109" s="47"/>
      <c r="M109" s="222" t="s">
        <v>19</v>
      </c>
      <c r="N109" s="223" t="s">
        <v>44</v>
      </c>
      <c r="O109" s="87"/>
      <c r="P109" s="224">
        <f>O109*H109</f>
        <v>0</v>
      </c>
      <c r="Q109" s="224">
        <v>0</v>
      </c>
      <c r="R109" s="224">
        <f>Q109*H109</f>
        <v>0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193</v>
      </c>
      <c r="AT109" s="226" t="s">
        <v>188</v>
      </c>
      <c r="AU109" s="226" t="s">
        <v>82</v>
      </c>
      <c r="AY109" s="20" t="s">
        <v>185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80</v>
      </c>
      <c r="BK109" s="227">
        <f>ROUND(I109*H109,2)</f>
        <v>0</v>
      </c>
      <c r="BL109" s="20" t="s">
        <v>193</v>
      </c>
      <c r="BM109" s="226" t="s">
        <v>4568</v>
      </c>
    </row>
    <row r="110" s="2" customFormat="1">
      <c r="A110" s="41"/>
      <c r="B110" s="42"/>
      <c r="C110" s="43"/>
      <c r="D110" s="228" t="s">
        <v>195</v>
      </c>
      <c r="E110" s="43"/>
      <c r="F110" s="229" t="s">
        <v>2998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195</v>
      </c>
      <c r="AU110" s="20" t="s">
        <v>82</v>
      </c>
    </row>
    <row r="111" s="2" customFormat="1" ht="16.5" customHeight="1">
      <c r="A111" s="41"/>
      <c r="B111" s="42"/>
      <c r="C111" s="215" t="s">
        <v>258</v>
      </c>
      <c r="D111" s="215" t="s">
        <v>188</v>
      </c>
      <c r="E111" s="216" t="s">
        <v>3000</v>
      </c>
      <c r="F111" s="217" t="s">
        <v>3001</v>
      </c>
      <c r="G111" s="218" t="s">
        <v>212</v>
      </c>
      <c r="H111" s="219">
        <v>102.24500000000001</v>
      </c>
      <c r="I111" s="220"/>
      <c r="J111" s="221">
        <f>ROUND(I111*H111,2)</f>
        <v>0</v>
      </c>
      <c r="K111" s="217" t="s">
        <v>19</v>
      </c>
      <c r="L111" s="47"/>
      <c r="M111" s="222" t="s">
        <v>19</v>
      </c>
      <c r="N111" s="223" t="s">
        <v>44</v>
      </c>
      <c r="O111" s="87"/>
      <c r="P111" s="224">
        <f>O111*H111</f>
        <v>0</v>
      </c>
      <c r="Q111" s="224">
        <v>0</v>
      </c>
      <c r="R111" s="224">
        <f>Q111*H111</f>
        <v>0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193</v>
      </c>
      <c r="AT111" s="226" t="s">
        <v>188</v>
      </c>
      <c r="AU111" s="226" t="s">
        <v>82</v>
      </c>
      <c r="AY111" s="20" t="s">
        <v>185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80</v>
      </c>
      <c r="BK111" s="227">
        <f>ROUND(I111*H111,2)</f>
        <v>0</v>
      </c>
      <c r="BL111" s="20" t="s">
        <v>193</v>
      </c>
      <c r="BM111" s="226" t="s">
        <v>4569</v>
      </c>
    </row>
    <row r="112" s="2" customFormat="1">
      <c r="A112" s="41"/>
      <c r="B112" s="42"/>
      <c r="C112" s="43"/>
      <c r="D112" s="228" t="s">
        <v>195</v>
      </c>
      <c r="E112" s="43"/>
      <c r="F112" s="229" t="s">
        <v>3003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195</v>
      </c>
      <c r="AU112" s="20" t="s">
        <v>82</v>
      </c>
    </row>
    <row r="113" s="2" customFormat="1" ht="16.5" customHeight="1">
      <c r="A113" s="41"/>
      <c r="B113" s="42"/>
      <c r="C113" s="215" t="s">
        <v>267</v>
      </c>
      <c r="D113" s="215" t="s">
        <v>188</v>
      </c>
      <c r="E113" s="216" t="s">
        <v>3005</v>
      </c>
      <c r="F113" s="217" t="s">
        <v>3006</v>
      </c>
      <c r="G113" s="218" t="s">
        <v>212</v>
      </c>
      <c r="H113" s="219">
        <v>102.24500000000001</v>
      </c>
      <c r="I113" s="220"/>
      <c r="J113" s="221">
        <f>ROUND(I113*H113,2)</f>
        <v>0</v>
      </c>
      <c r="K113" s="217" t="s">
        <v>19</v>
      </c>
      <c r="L113" s="47"/>
      <c r="M113" s="222" t="s">
        <v>19</v>
      </c>
      <c r="N113" s="223" t="s">
        <v>44</v>
      </c>
      <c r="O113" s="87"/>
      <c r="P113" s="224">
        <f>O113*H113</f>
        <v>0</v>
      </c>
      <c r="Q113" s="224">
        <v>0</v>
      </c>
      <c r="R113" s="224">
        <f>Q113*H113</f>
        <v>0</v>
      </c>
      <c r="S113" s="224">
        <v>0</v>
      </c>
      <c r="T113" s="225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193</v>
      </c>
      <c r="AT113" s="226" t="s">
        <v>188</v>
      </c>
      <c r="AU113" s="226" t="s">
        <v>82</v>
      </c>
      <c r="AY113" s="20" t="s">
        <v>185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80</v>
      </c>
      <c r="BK113" s="227">
        <f>ROUND(I113*H113,2)</f>
        <v>0</v>
      </c>
      <c r="BL113" s="20" t="s">
        <v>193</v>
      </c>
      <c r="BM113" s="226" t="s">
        <v>4570</v>
      </c>
    </row>
    <row r="114" s="2" customFormat="1">
      <c r="A114" s="41"/>
      <c r="B114" s="42"/>
      <c r="C114" s="43"/>
      <c r="D114" s="228" t="s">
        <v>195</v>
      </c>
      <c r="E114" s="43"/>
      <c r="F114" s="229" t="s">
        <v>3008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195</v>
      </c>
      <c r="AU114" s="20" t="s">
        <v>82</v>
      </c>
    </row>
    <row r="115" s="14" customFormat="1">
      <c r="A115" s="14"/>
      <c r="B115" s="245"/>
      <c r="C115" s="246"/>
      <c r="D115" s="228" t="s">
        <v>199</v>
      </c>
      <c r="E115" s="247" t="s">
        <v>19</v>
      </c>
      <c r="F115" s="248" t="s">
        <v>4571</v>
      </c>
      <c r="G115" s="246"/>
      <c r="H115" s="249">
        <v>102.24500000000001</v>
      </c>
      <c r="I115" s="250"/>
      <c r="J115" s="246"/>
      <c r="K115" s="246"/>
      <c r="L115" s="251"/>
      <c r="M115" s="252"/>
      <c r="N115" s="253"/>
      <c r="O115" s="253"/>
      <c r="P115" s="253"/>
      <c r="Q115" s="253"/>
      <c r="R115" s="253"/>
      <c r="S115" s="253"/>
      <c r="T115" s="25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5" t="s">
        <v>199</v>
      </c>
      <c r="AU115" s="255" t="s">
        <v>82</v>
      </c>
      <c r="AV115" s="14" t="s">
        <v>82</v>
      </c>
      <c r="AW115" s="14" t="s">
        <v>34</v>
      </c>
      <c r="AX115" s="14" t="s">
        <v>80</v>
      </c>
      <c r="AY115" s="255" t="s">
        <v>185</v>
      </c>
    </row>
    <row r="116" s="2" customFormat="1" ht="16.5" customHeight="1">
      <c r="A116" s="41"/>
      <c r="B116" s="42"/>
      <c r="C116" s="215" t="s">
        <v>8</v>
      </c>
      <c r="D116" s="215" t="s">
        <v>188</v>
      </c>
      <c r="E116" s="216" t="s">
        <v>1618</v>
      </c>
      <c r="F116" s="217" t="s">
        <v>1619</v>
      </c>
      <c r="G116" s="218" t="s">
        <v>212</v>
      </c>
      <c r="H116" s="219">
        <v>144.49000000000001</v>
      </c>
      <c r="I116" s="220"/>
      <c r="J116" s="221">
        <f>ROUND(I116*H116,2)</f>
        <v>0</v>
      </c>
      <c r="K116" s="217" t="s">
        <v>19</v>
      </c>
      <c r="L116" s="47"/>
      <c r="M116" s="222" t="s">
        <v>19</v>
      </c>
      <c r="N116" s="223" t="s">
        <v>44</v>
      </c>
      <c r="O116" s="87"/>
      <c r="P116" s="224">
        <f>O116*H116</f>
        <v>0</v>
      </c>
      <c r="Q116" s="224">
        <v>0</v>
      </c>
      <c r="R116" s="224">
        <f>Q116*H116</f>
        <v>0</v>
      </c>
      <c r="S116" s="224">
        <v>0</v>
      </c>
      <c r="T116" s="225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193</v>
      </c>
      <c r="AT116" s="226" t="s">
        <v>188</v>
      </c>
      <c r="AU116" s="226" t="s">
        <v>82</v>
      </c>
      <c r="AY116" s="20" t="s">
        <v>185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80</v>
      </c>
      <c r="BK116" s="227">
        <f>ROUND(I116*H116,2)</f>
        <v>0</v>
      </c>
      <c r="BL116" s="20" t="s">
        <v>193</v>
      </c>
      <c r="BM116" s="226" t="s">
        <v>4572</v>
      </c>
    </row>
    <row r="117" s="2" customFormat="1">
      <c r="A117" s="41"/>
      <c r="B117" s="42"/>
      <c r="C117" s="43"/>
      <c r="D117" s="228" t="s">
        <v>195</v>
      </c>
      <c r="E117" s="43"/>
      <c r="F117" s="229" t="s">
        <v>1621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195</v>
      </c>
      <c r="AU117" s="20" t="s">
        <v>82</v>
      </c>
    </row>
    <row r="118" s="14" customFormat="1">
      <c r="A118" s="14"/>
      <c r="B118" s="245"/>
      <c r="C118" s="246"/>
      <c r="D118" s="228" t="s">
        <v>199</v>
      </c>
      <c r="E118" s="247" t="s">
        <v>19</v>
      </c>
      <c r="F118" s="248" t="s">
        <v>4573</v>
      </c>
      <c r="G118" s="246"/>
      <c r="H118" s="249">
        <v>144.49000000000001</v>
      </c>
      <c r="I118" s="250"/>
      <c r="J118" s="246"/>
      <c r="K118" s="246"/>
      <c r="L118" s="251"/>
      <c r="M118" s="252"/>
      <c r="N118" s="253"/>
      <c r="O118" s="253"/>
      <c r="P118" s="253"/>
      <c r="Q118" s="253"/>
      <c r="R118" s="253"/>
      <c r="S118" s="253"/>
      <c r="T118" s="25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5" t="s">
        <v>199</v>
      </c>
      <c r="AU118" s="255" t="s">
        <v>82</v>
      </c>
      <c r="AV118" s="14" t="s">
        <v>82</v>
      </c>
      <c r="AW118" s="14" t="s">
        <v>34</v>
      </c>
      <c r="AX118" s="14" t="s">
        <v>80</v>
      </c>
      <c r="AY118" s="255" t="s">
        <v>185</v>
      </c>
    </row>
    <row r="119" s="2" customFormat="1" ht="16.5" customHeight="1">
      <c r="A119" s="41"/>
      <c r="B119" s="42"/>
      <c r="C119" s="215" t="s">
        <v>284</v>
      </c>
      <c r="D119" s="215" t="s">
        <v>188</v>
      </c>
      <c r="E119" s="216" t="s">
        <v>3013</v>
      </c>
      <c r="F119" s="217" t="s">
        <v>3014</v>
      </c>
      <c r="G119" s="218" t="s">
        <v>212</v>
      </c>
      <c r="H119" s="219">
        <v>20.655000000000001</v>
      </c>
      <c r="I119" s="220"/>
      <c r="J119" s="221">
        <f>ROUND(I119*H119,2)</f>
        <v>0</v>
      </c>
      <c r="K119" s="217" t="s">
        <v>19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82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4574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3016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82</v>
      </c>
    </row>
    <row r="121" s="14" customFormat="1">
      <c r="A121" s="14"/>
      <c r="B121" s="245"/>
      <c r="C121" s="246"/>
      <c r="D121" s="228" t="s">
        <v>199</v>
      </c>
      <c r="E121" s="247" t="s">
        <v>19</v>
      </c>
      <c r="F121" s="248" t="s">
        <v>4575</v>
      </c>
      <c r="G121" s="246"/>
      <c r="H121" s="249">
        <v>20.655000000000001</v>
      </c>
      <c r="I121" s="250"/>
      <c r="J121" s="246"/>
      <c r="K121" s="246"/>
      <c r="L121" s="251"/>
      <c r="M121" s="252"/>
      <c r="N121" s="253"/>
      <c r="O121" s="253"/>
      <c r="P121" s="253"/>
      <c r="Q121" s="253"/>
      <c r="R121" s="253"/>
      <c r="S121" s="253"/>
      <c r="T121" s="25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5" t="s">
        <v>199</v>
      </c>
      <c r="AU121" s="255" t="s">
        <v>82</v>
      </c>
      <c r="AV121" s="14" t="s">
        <v>82</v>
      </c>
      <c r="AW121" s="14" t="s">
        <v>34</v>
      </c>
      <c r="AX121" s="14" t="s">
        <v>80</v>
      </c>
      <c r="AY121" s="255" t="s">
        <v>185</v>
      </c>
    </row>
    <row r="122" s="2" customFormat="1" ht="16.5" customHeight="1">
      <c r="A122" s="41"/>
      <c r="B122" s="42"/>
      <c r="C122" s="271" t="s">
        <v>290</v>
      </c>
      <c r="D122" s="271" t="s">
        <v>491</v>
      </c>
      <c r="E122" s="272" t="s">
        <v>3019</v>
      </c>
      <c r="F122" s="273" t="s">
        <v>3020</v>
      </c>
      <c r="G122" s="274" t="s">
        <v>249</v>
      </c>
      <c r="H122" s="275">
        <v>35.113999999999997</v>
      </c>
      <c r="I122" s="276"/>
      <c r="J122" s="277">
        <f>ROUND(I122*H122,2)</f>
        <v>0</v>
      </c>
      <c r="K122" s="273" t="s">
        <v>19</v>
      </c>
      <c r="L122" s="278"/>
      <c r="M122" s="279" t="s">
        <v>19</v>
      </c>
      <c r="N122" s="280" t="s">
        <v>44</v>
      </c>
      <c r="O122" s="87"/>
      <c r="P122" s="224">
        <f>O122*H122</f>
        <v>0</v>
      </c>
      <c r="Q122" s="224">
        <v>1</v>
      </c>
      <c r="R122" s="224">
        <f>Q122*H122</f>
        <v>35.113999999999997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246</v>
      </c>
      <c r="AT122" s="226" t="s">
        <v>491</v>
      </c>
      <c r="AU122" s="226" t="s">
        <v>82</v>
      </c>
      <c r="AY122" s="20" t="s">
        <v>185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80</v>
      </c>
      <c r="BK122" s="227">
        <f>ROUND(I122*H122,2)</f>
        <v>0</v>
      </c>
      <c r="BL122" s="20" t="s">
        <v>193</v>
      </c>
      <c r="BM122" s="226" t="s">
        <v>4576</v>
      </c>
    </row>
    <row r="123" s="2" customFormat="1">
      <c r="A123" s="41"/>
      <c r="B123" s="42"/>
      <c r="C123" s="43"/>
      <c r="D123" s="228" t="s">
        <v>195</v>
      </c>
      <c r="E123" s="43"/>
      <c r="F123" s="229" t="s">
        <v>3020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195</v>
      </c>
      <c r="AU123" s="20" t="s">
        <v>82</v>
      </c>
    </row>
    <row r="124" s="14" customFormat="1">
      <c r="A124" s="14"/>
      <c r="B124" s="245"/>
      <c r="C124" s="246"/>
      <c r="D124" s="228" t="s">
        <v>199</v>
      </c>
      <c r="E124" s="247" t="s">
        <v>19</v>
      </c>
      <c r="F124" s="248" t="s">
        <v>4577</v>
      </c>
      <c r="G124" s="246"/>
      <c r="H124" s="249">
        <v>35.113999999999997</v>
      </c>
      <c r="I124" s="250"/>
      <c r="J124" s="246"/>
      <c r="K124" s="246"/>
      <c r="L124" s="251"/>
      <c r="M124" s="252"/>
      <c r="N124" s="253"/>
      <c r="O124" s="253"/>
      <c r="P124" s="253"/>
      <c r="Q124" s="253"/>
      <c r="R124" s="253"/>
      <c r="S124" s="253"/>
      <c r="T124" s="25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5" t="s">
        <v>199</v>
      </c>
      <c r="AU124" s="255" t="s">
        <v>82</v>
      </c>
      <c r="AV124" s="14" t="s">
        <v>82</v>
      </c>
      <c r="AW124" s="14" t="s">
        <v>34</v>
      </c>
      <c r="AX124" s="14" t="s">
        <v>80</v>
      </c>
      <c r="AY124" s="255" t="s">
        <v>185</v>
      </c>
    </row>
    <row r="125" s="12" customFormat="1" ht="22.8" customHeight="1">
      <c r="A125" s="12"/>
      <c r="B125" s="199"/>
      <c r="C125" s="200"/>
      <c r="D125" s="201" t="s">
        <v>72</v>
      </c>
      <c r="E125" s="213" t="s">
        <v>193</v>
      </c>
      <c r="F125" s="213" t="s">
        <v>1930</v>
      </c>
      <c r="G125" s="200"/>
      <c r="H125" s="200"/>
      <c r="I125" s="203"/>
      <c r="J125" s="214">
        <f>BK125</f>
        <v>0</v>
      </c>
      <c r="K125" s="200"/>
      <c r="L125" s="205"/>
      <c r="M125" s="206"/>
      <c r="N125" s="207"/>
      <c r="O125" s="207"/>
      <c r="P125" s="208">
        <f>SUM(P126:P136)</f>
        <v>0</v>
      </c>
      <c r="Q125" s="207"/>
      <c r="R125" s="208">
        <f>SUM(R126:R136)</f>
        <v>42.960750000000004</v>
      </c>
      <c r="S125" s="207"/>
      <c r="T125" s="209">
        <f>SUM(T126:T136)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10" t="s">
        <v>80</v>
      </c>
      <c r="AT125" s="211" t="s">
        <v>72</v>
      </c>
      <c r="AU125" s="211" t="s">
        <v>80</v>
      </c>
      <c r="AY125" s="210" t="s">
        <v>185</v>
      </c>
      <c r="BK125" s="212">
        <f>SUM(BK126:BK136)</f>
        <v>0</v>
      </c>
    </row>
    <row r="126" s="2" customFormat="1" ht="16.5" customHeight="1">
      <c r="A126" s="41"/>
      <c r="B126" s="42"/>
      <c r="C126" s="215" t="s">
        <v>280</v>
      </c>
      <c r="D126" s="215" t="s">
        <v>188</v>
      </c>
      <c r="E126" s="216" t="s">
        <v>4578</v>
      </c>
      <c r="F126" s="217" t="s">
        <v>4579</v>
      </c>
      <c r="G126" s="218" t="s">
        <v>212</v>
      </c>
      <c r="H126" s="219">
        <v>1.9299999999999999</v>
      </c>
      <c r="I126" s="220"/>
      <c r="J126" s="221">
        <f>ROUND(I126*H126,2)</f>
        <v>0</v>
      </c>
      <c r="K126" s="217" t="s">
        <v>19</v>
      </c>
      <c r="L126" s="47"/>
      <c r="M126" s="222" t="s">
        <v>19</v>
      </c>
      <c r="N126" s="223" t="s">
        <v>44</v>
      </c>
      <c r="O126" s="87"/>
      <c r="P126" s="224">
        <f>O126*H126</f>
        <v>0</v>
      </c>
      <c r="Q126" s="224">
        <v>0</v>
      </c>
      <c r="R126" s="224">
        <f>Q126*H126</f>
        <v>0</v>
      </c>
      <c r="S126" s="224">
        <v>0</v>
      </c>
      <c r="T126" s="225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6" t="s">
        <v>193</v>
      </c>
      <c r="AT126" s="226" t="s">
        <v>188</v>
      </c>
      <c r="AU126" s="226" t="s">
        <v>82</v>
      </c>
      <c r="AY126" s="20" t="s">
        <v>185</v>
      </c>
      <c r="BE126" s="227">
        <f>IF(N126="základní",J126,0)</f>
        <v>0</v>
      </c>
      <c r="BF126" s="227">
        <f>IF(N126="snížená",J126,0)</f>
        <v>0</v>
      </c>
      <c r="BG126" s="227">
        <f>IF(N126="zákl. přenesená",J126,0)</f>
        <v>0</v>
      </c>
      <c r="BH126" s="227">
        <f>IF(N126="sníž. přenesená",J126,0)</f>
        <v>0</v>
      </c>
      <c r="BI126" s="227">
        <f>IF(N126="nulová",J126,0)</f>
        <v>0</v>
      </c>
      <c r="BJ126" s="20" t="s">
        <v>80</v>
      </c>
      <c r="BK126" s="227">
        <f>ROUND(I126*H126,2)</f>
        <v>0</v>
      </c>
      <c r="BL126" s="20" t="s">
        <v>193</v>
      </c>
      <c r="BM126" s="226" t="s">
        <v>4580</v>
      </c>
    </row>
    <row r="127" s="2" customFormat="1">
      <c r="A127" s="41"/>
      <c r="B127" s="42"/>
      <c r="C127" s="43"/>
      <c r="D127" s="228" t="s">
        <v>195</v>
      </c>
      <c r="E127" s="43"/>
      <c r="F127" s="229" t="s">
        <v>4579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195</v>
      </c>
      <c r="AU127" s="20" t="s">
        <v>82</v>
      </c>
    </row>
    <row r="128" s="2" customFormat="1" ht="16.5" customHeight="1">
      <c r="A128" s="41"/>
      <c r="B128" s="42"/>
      <c r="C128" s="215" t="s">
        <v>296</v>
      </c>
      <c r="D128" s="215" t="s">
        <v>188</v>
      </c>
      <c r="E128" s="216" t="s">
        <v>3023</v>
      </c>
      <c r="F128" s="217" t="s">
        <v>3024</v>
      </c>
      <c r="G128" s="218" t="s">
        <v>212</v>
      </c>
      <c r="H128" s="219">
        <v>4.5899999999999999</v>
      </c>
      <c r="I128" s="220"/>
      <c r="J128" s="221">
        <f>ROUND(I128*H128,2)</f>
        <v>0</v>
      </c>
      <c r="K128" s="217" t="s">
        <v>19</v>
      </c>
      <c r="L128" s="47"/>
      <c r="M128" s="222" t="s">
        <v>19</v>
      </c>
      <c r="N128" s="223" t="s">
        <v>44</v>
      </c>
      <c r="O128" s="87"/>
      <c r="P128" s="224">
        <f>O128*H128</f>
        <v>0</v>
      </c>
      <c r="Q128" s="224">
        <v>0</v>
      </c>
      <c r="R128" s="224">
        <f>Q128*H128</f>
        <v>0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193</v>
      </c>
      <c r="AT128" s="226" t="s">
        <v>188</v>
      </c>
      <c r="AU128" s="226" t="s">
        <v>82</v>
      </c>
      <c r="AY128" s="20" t="s">
        <v>185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80</v>
      </c>
      <c r="BK128" s="227">
        <f>ROUND(I128*H128,2)</f>
        <v>0</v>
      </c>
      <c r="BL128" s="20" t="s">
        <v>193</v>
      </c>
      <c r="BM128" s="226" t="s">
        <v>4581</v>
      </c>
    </row>
    <row r="129" s="2" customFormat="1">
      <c r="A129" s="41"/>
      <c r="B129" s="42"/>
      <c r="C129" s="43"/>
      <c r="D129" s="228" t="s">
        <v>195</v>
      </c>
      <c r="E129" s="43"/>
      <c r="F129" s="229" t="s">
        <v>3026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195</v>
      </c>
      <c r="AU129" s="20" t="s">
        <v>82</v>
      </c>
    </row>
    <row r="130" s="14" customFormat="1">
      <c r="A130" s="14"/>
      <c r="B130" s="245"/>
      <c r="C130" s="246"/>
      <c r="D130" s="228" t="s">
        <v>199</v>
      </c>
      <c r="E130" s="247" t="s">
        <v>19</v>
      </c>
      <c r="F130" s="248" t="s">
        <v>4582</v>
      </c>
      <c r="G130" s="246"/>
      <c r="H130" s="249">
        <v>4.5899999999999999</v>
      </c>
      <c r="I130" s="250"/>
      <c r="J130" s="246"/>
      <c r="K130" s="246"/>
      <c r="L130" s="251"/>
      <c r="M130" s="252"/>
      <c r="N130" s="253"/>
      <c r="O130" s="253"/>
      <c r="P130" s="253"/>
      <c r="Q130" s="253"/>
      <c r="R130" s="253"/>
      <c r="S130" s="253"/>
      <c r="T130" s="25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5" t="s">
        <v>199</v>
      </c>
      <c r="AU130" s="255" t="s">
        <v>82</v>
      </c>
      <c r="AV130" s="14" t="s">
        <v>82</v>
      </c>
      <c r="AW130" s="14" t="s">
        <v>34</v>
      </c>
      <c r="AX130" s="14" t="s">
        <v>80</v>
      </c>
      <c r="AY130" s="255" t="s">
        <v>185</v>
      </c>
    </row>
    <row r="131" s="2" customFormat="1" ht="21.75" customHeight="1">
      <c r="A131" s="41"/>
      <c r="B131" s="42"/>
      <c r="C131" s="215" t="s">
        <v>307</v>
      </c>
      <c r="D131" s="215" t="s">
        <v>188</v>
      </c>
      <c r="E131" s="216" t="s">
        <v>4583</v>
      </c>
      <c r="F131" s="217" t="s">
        <v>4584</v>
      </c>
      <c r="G131" s="218" t="s">
        <v>212</v>
      </c>
      <c r="H131" s="219">
        <v>1.9299999999999999</v>
      </c>
      <c r="I131" s="220"/>
      <c r="J131" s="221">
        <f>ROUND(I131*H131,2)</f>
        <v>0</v>
      </c>
      <c r="K131" s="217" t="s">
        <v>19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193</v>
      </c>
      <c r="AT131" s="226" t="s">
        <v>188</v>
      </c>
      <c r="AU131" s="226" t="s">
        <v>82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193</v>
      </c>
      <c r="BM131" s="226" t="s">
        <v>4585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4586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82</v>
      </c>
    </row>
    <row r="133" s="2" customFormat="1">
      <c r="A133" s="41"/>
      <c r="B133" s="42"/>
      <c r="C133" s="43"/>
      <c r="D133" s="228" t="s">
        <v>264</v>
      </c>
      <c r="E133" s="43"/>
      <c r="F133" s="267" t="s">
        <v>4587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264</v>
      </c>
      <c r="AU133" s="20" t="s">
        <v>82</v>
      </c>
    </row>
    <row r="134" s="2" customFormat="1" ht="16.5" customHeight="1">
      <c r="A134" s="41"/>
      <c r="B134" s="42"/>
      <c r="C134" s="215" t="s">
        <v>313</v>
      </c>
      <c r="D134" s="215" t="s">
        <v>188</v>
      </c>
      <c r="E134" s="216" t="s">
        <v>4588</v>
      </c>
      <c r="F134" s="217" t="s">
        <v>4589</v>
      </c>
      <c r="G134" s="218" t="s">
        <v>212</v>
      </c>
      <c r="H134" s="219">
        <v>24.5</v>
      </c>
      <c r="I134" s="220"/>
      <c r="J134" s="221">
        <f>ROUND(I134*H134,2)</f>
        <v>0</v>
      </c>
      <c r="K134" s="217" t="s">
        <v>19</v>
      </c>
      <c r="L134" s="47"/>
      <c r="M134" s="222" t="s">
        <v>19</v>
      </c>
      <c r="N134" s="223" t="s">
        <v>44</v>
      </c>
      <c r="O134" s="87"/>
      <c r="P134" s="224">
        <f>O134*H134</f>
        <v>0</v>
      </c>
      <c r="Q134" s="224">
        <v>1.7535000000000001</v>
      </c>
      <c r="R134" s="224">
        <f>Q134*H134</f>
        <v>42.960750000000004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193</v>
      </c>
      <c r="AT134" s="226" t="s">
        <v>188</v>
      </c>
      <c r="AU134" s="226" t="s">
        <v>82</v>
      </c>
      <c r="AY134" s="20" t="s">
        <v>185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80</v>
      </c>
      <c r="BK134" s="227">
        <f>ROUND(I134*H134,2)</f>
        <v>0</v>
      </c>
      <c r="BL134" s="20" t="s">
        <v>193</v>
      </c>
      <c r="BM134" s="226" t="s">
        <v>4590</v>
      </c>
    </row>
    <row r="135" s="2" customFormat="1">
      <c r="A135" s="41"/>
      <c r="B135" s="42"/>
      <c r="C135" s="43"/>
      <c r="D135" s="228" t="s">
        <v>195</v>
      </c>
      <c r="E135" s="43"/>
      <c r="F135" s="229" t="s">
        <v>4591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195</v>
      </c>
      <c r="AU135" s="20" t="s">
        <v>82</v>
      </c>
    </row>
    <row r="136" s="2" customFormat="1">
      <c r="A136" s="41"/>
      <c r="B136" s="42"/>
      <c r="C136" s="43"/>
      <c r="D136" s="228" t="s">
        <v>264</v>
      </c>
      <c r="E136" s="43"/>
      <c r="F136" s="267" t="s">
        <v>4592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264</v>
      </c>
      <c r="AU136" s="20" t="s">
        <v>82</v>
      </c>
    </row>
    <row r="137" s="12" customFormat="1" ht="22.8" customHeight="1">
      <c r="A137" s="12"/>
      <c r="B137" s="199"/>
      <c r="C137" s="200"/>
      <c r="D137" s="201" t="s">
        <v>72</v>
      </c>
      <c r="E137" s="213" t="s">
        <v>246</v>
      </c>
      <c r="F137" s="213" t="s">
        <v>3029</v>
      </c>
      <c r="G137" s="200"/>
      <c r="H137" s="200"/>
      <c r="I137" s="203"/>
      <c r="J137" s="214">
        <f>BK137</f>
        <v>0</v>
      </c>
      <c r="K137" s="200"/>
      <c r="L137" s="205"/>
      <c r="M137" s="206"/>
      <c r="N137" s="207"/>
      <c r="O137" s="207"/>
      <c r="P137" s="208">
        <f>SUM(P138:P181)</f>
        <v>0</v>
      </c>
      <c r="Q137" s="207"/>
      <c r="R137" s="208">
        <f>SUM(R138:R181)</f>
        <v>3.0052617999999995</v>
      </c>
      <c r="S137" s="207"/>
      <c r="T137" s="209">
        <f>SUM(T138:T181)</f>
        <v>10.799999999999999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10" t="s">
        <v>80</v>
      </c>
      <c r="AT137" s="211" t="s">
        <v>72</v>
      </c>
      <c r="AU137" s="211" t="s">
        <v>80</v>
      </c>
      <c r="AY137" s="210" t="s">
        <v>185</v>
      </c>
      <c r="BK137" s="212">
        <f>SUM(BK138:BK181)</f>
        <v>0</v>
      </c>
    </row>
    <row r="138" s="2" customFormat="1" ht="16.5" customHeight="1">
      <c r="A138" s="41"/>
      <c r="B138" s="42"/>
      <c r="C138" s="215" t="s">
        <v>319</v>
      </c>
      <c r="D138" s="215" t="s">
        <v>188</v>
      </c>
      <c r="E138" s="216" t="s">
        <v>4593</v>
      </c>
      <c r="F138" s="217" t="s">
        <v>4594</v>
      </c>
      <c r="G138" s="218" t="s">
        <v>226</v>
      </c>
      <c r="H138" s="219">
        <v>20</v>
      </c>
      <c r="I138" s="220"/>
      <c r="J138" s="221">
        <f>ROUND(I138*H138,2)</f>
        <v>0</v>
      </c>
      <c r="K138" s="217" t="s">
        <v>19</v>
      </c>
      <c r="L138" s="47"/>
      <c r="M138" s="222" t="s">
        <v>19</v>
      </c>
      <c r="N138" s="223" t="s">
        <v>44</v>
      </c>
      <c r="O138" s="87"/>
      <c r="P138" s="224">
        <f>O138*H138</f>
        <v>0</v>
      </c>
      <c r="Q138" s="224">
        <v>0</v>
      </c>
      <c r="R138" s="224">
        <f>Q138*H138</f>
        <v>0</v>
      </c>
      <c r="S138" s="224">
        <v>0</v>
      </c>
      <c r="T138" s="225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6" t="s">
        <v>193</v>
      </c>
      <c r="AT138" s="226" t="s">
        <v>188</v>
      </c>
      <c r="AU138" s="226" t="s">
        <v>82</v>
      </c>
      <c r="AY138" s="20" t="s">
        <v>185</v>
      </c>
      <c r="BE138" s="227">
        <f>IF(N138="základní",J138,0)</f>
        <v>0</v>
      </c>
      <c r="BF138" s="227">
        <f>IF(N138="snížená",J138,0)</f>
        <v>0</v>
      </c>
      <c r="BG138" s="227">
        <f>IF(N138="zákl. přenesená",J138,0)</f>
        <v>0</v>
      </c>
      <c r="BH138" s="227">
        <f>IF(N138="sníž. přenesená",J138,0)</f>
        <v>0</v>
      </c>
      <c r="BI138" s="227">
        <f>IF(N138="nulová",J138,0)</f>
        <v>0</v>
      </c>
      <c r="BJ138" s="20" t="s">
        <v>80</v>
      </c>
      <c r="BK138" s="227">
        <f>ROUND(I138*H138,2)</f>
        <v>0</v>
      </c>
      <c r="BL138" s="20" t="s">
        <v>193</v>
      </c>
      <c r="BM138" s="226" t="s">
        <v>4595</v>
      </c>
    </row>
    <row r="139" s="2" customFormat="1">
      <c r="A139" s="41"/>
      <c r="B139" s="42"/>
      <c r="C139" s="43"/>
      <c r="D139" s="228" t="s">
        <v>195</v>
      </c>
      <c r="E139" s="43"/>
      <c r="F139" s="229" t="s">
        <v>4596</v>
      </c>
      <c r="G139" s="43"/>
      <c r="H139" s="43"/>
      <c r="I139" s="230"/>
      <c r="J139" s="43"/>
      <c r="K139" s="43"/>
      <c r="L139" s="47"/>
      <c r="M139" s="231"/>
      <c r="N139" s="232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195</v>
      </c>
      <c r="AU139" s="20" t="s">
        <v>82</v>
      </c>
    </row>
    <row r="140" s="2" customFormat="1" ht="16.5" customHeight="1">
      <c r="A140" s="41"/>
      <c r="B140" s="42"/>
      <c r="C140" s="271" t="s">
        <v>328</v>
      </c>
      <c r="D140" s="271" t="s">
        <v>491</v>
      </c>
      <c r="E140" s="272" t="s">
        <v>4597</v>
      </c>
      <c r="F140" s="273" t="s">
        <v>4598</v>
      </c>
      <c r="G140" s="274" t="s">
        <v>226</v>
      </c>
      <c r="H140" s="275">
        <v>20.300000000000001</v>
      </c>
      <c r="I140" s="276"/>
      <c r="J140" s="277">
        <f>ROUND(I140*H140,2)</f>
        <v>0</v>
      </c>
      <c r="K140" s="273" t="s">
        <v>19</v>
      </c>
      <c r="L140" s="278"/>
      <c r="M140" s="279" t="s">
        <v>19</v>
      </c>
      <c r="N140" s="280" t="s">
        <v>44</v>
      </c>
      <c r="O140" s="87"/>
      <c r="P140" s="224">
        <f>O140*H140</f>
        <v>0</v>
      </c>
      <c r="Q140" s="224">
        <v>0.00042000000000000002</v>
      </c>
      <c r="R140" s="224">
        <f>Q140*H140</f>
        <v>0.0085260000000000006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246</v>
      </c>
      <c r="AT140" s="226" t="s">
        <v>491</v>
      </c>
      <c r="AU140" s="226" t="s">
        <v>82</v>
      </c>
      <c r="AY140" s="20" t="s">
        <v>185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80</v>
      </c>
      <c r="BK140" s="227">
        <f>ROUND(I140*H140,2)</f>
        <v>0</v>
      </c>
      <c r="BL140" s="20" t="s">
        <v>193</v>
      </c>
      <c r="BM140" s="226" t="s">
        <v>4599</v>
      </c>
    </row>
    <row r="141" s="2" customFormat="1">
      <c r="A141" s="41"/>
      <c r="B141" s="42"/>
      <c r="C141" s="43"/>
      <c r="D141" s="228" t="s">
        <v>195</v>
      </c>
      <c r="E141" s="43"/>
      <c r="F141" s="229" t="s">
        <v>4598</v>
      </c>
      <c r="G141" s="43"/>
      <c r="H141" s="43"/>
      <c r="I141" s="230"/>
      <c r="J141" s="43"/>
      <c r="K141" s="43"/>
      <c r="L141" s="47"/>
      <c r="M141" s="231"/>
      <c r="N141" s="232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195</v>
      </c>
      <c r="AU141" s="20" t="s">
        <v>82</v>
      </c>
    </row>
    <row r="142" s="14" customFormat="1">
      <c r="A142" s="14"/>
      <c r="B142" s="245"/>
      <c r="C142" s="246"/>
      <c r="D142" s="228" t="s">
        <v>199</v>
      </c>
      <c r="E142" s="247" t="s">
        <v>19</v>
      </c>
      <c r="F142" s="248" t="s">
        <v>4600</v>
      </c>
      <c r="G142" s="246"/>
      <c r="H142" s="249">
        <v>20.300000000000001</v>
      </c>
      <c r="I142" s="250"/>
      <c r="J142" s="246"/>
      <c r="K142" s="246"/>
      <c r="L142" s="251"/>
      <c r="M142" s="252"/>
      <c r="N142" s="253"/>
      <c r="O142" s="253"/>
      <c r="P142" s="253"/>
      <c r="Q142" s="253"/>
      <c r="R142" s="253"/>
      <c r="S142" s="253"/>
      <c r="T142" s="25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5" t="s">
        <v>199</v>
      </c>
      <c r="AU142" s="255" t="s">
        <v>82</v>
      </c>
      <c r="AV142" s="14" t="s">
        <v>82</v>
      </c>
      <c r="AW142" s="14" t="s">
        <v>34</v>
      </c>
      <c r="AX142" s="14" t="s">
        <v>80</v>
      </c>
      <c r="AY142" s="255" t="s">
        <v>185</v>
      </c>
    </row>
    <row r="143" s="2" customFormat="1" ht="16.5" customHeight="1">
      <c r="A143" s="41"/>
      <c r="B143" s="42"/>
      <c r="C143" s="215" t="s">
        <v>7</v>
      </c>
      <c r="D143" s="215" t="s">
        <v>188</v>
      </c>
      <c r="E143" s="216" t="s">
        <v>4601</v>
      </c>
      <c r="F143" s="217" t="s">
        <v>4602</v>
      </c>
      <c r="G143" s="218" t="s">
        <v>226</v>
      </c>
      <c r="H143" s="219">
        <v>31</v>
      </c>
      <c r="I143" s="220"/>
      <c r="J143" s="221">
        <f>ROUND(I143*H143,2)</f>
        <v>0</v>
      </c>
      <c r="K143" s="217" t="s">
        <v>19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1.0000000000000001E-05</v>
      </c>
      <c r="R143" s="224">
        <f>Q143*H143</f>
        <v>0.00031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193</v>
      </c>
      <c r="AT143" s="226" t="s">
        <v>188</v>
      </c>
      <c r="AU143" s="226" t="s">
        <v>82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4603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4604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82</v>
      </c>
    </row>
    <row r="145" s="2" customFormat="1" ht="16.5" customHeight="1">
      <c r="A145" s="41"/>
      <c r="B145" s="42"/>
      <c r="C145" s="271" t="s">
        <v>343</v>
      </c>
      <c r="D145" s="271" t="s">
        <v>491</v>
      </c>
      <c r="E145" s="272" t="s">
        <v>4605</v>
      </c>
      <c r="F145" s="273" t="s">
        <v>4606</v>
      </c>
      <c r="G145" s="274" t="s">
        <v>226</v>
      </c>
      <c r="H145" s="275">
        <v>31.93</v>
      </c>
      <c r="I145" s="276"/>
      <c r="J145" s="277">
        <f>ROUND(I145*H145,2)</f>
        <v>0</v>
      </c>
      <c r="K145" s="273" t="s">
        <v>19</v>
      </c>
      <c r="L145" s="278"/>
      <c r="M145" s="279" t="s">
        <v>19</v>
      </c>
      <c r="N145" s="280" t="s">
        <v>44</v>
      </c>
      <c r="O145" s="87"/>
      <c r="P145" s="224">
        <f>O145*H145</f>
        <v>0</v>
      </c>
      <c r="Q145" s="224">
        <v>0.0042599999999999999</v>
      </c>
      <c r="R145" s="224">
        <f>Q145*H145</f>
        <v>0.1360218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246</v>
      </c>
      <c r="AT145" s="226" t="s">
        <v>491</v>
      </c>
      <c r="AU145" s="226" t="s">
        <v>82</v>
      </c>
      <c r="AY145" s="20" t="s">
        <v>185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80</v>
      </c>
      <c r="BK145" s="227">
        <f>ROUND(I145*H145,2)</f>
        <v>0</v>
      </c>
      <c r="BL145" s="20" t="s">
        <v>193</v>
      </c>
      <c r="BM145" s="226" t="s">
        <v>4607</v>
      </c>
    </row>
    <row r="146" s="2" customFormat="1">
      <c r="A146" s="41"/>
      <c r="B146" s="42"/>
      <c r="C146" s="43"/>
      <c r="D146" s="228" t="s">
        <v>195</v>
      </c>
      <c r="E146" s="43"/>
      <c r="F146" s="229" t="s">
        <v>4606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195</v>
      </c>
      <c r="AU146" s="20" t="s">
        <v>82</v>
      </c>
    </row>
    <row r="147" s="14" customFormat="1">
      <c r="A147" s="14"/>
      <c r="B147" s="245"/>
      <c r="C147" s="246"/>
      <c r="D147" s="228" t="s">
        <v>199</v>
      </c>
      <c r="E147" s="247" t="s">
        <v>19</v>
      </c>
      <c r="F147" s="248" t="s">
        <v>4608</v>
      </c>
      <c r="G147" s="246"/>
      <c r="H147" s="249">
        <v>31.93</v>
      </c>
      <c r="I147" s="250"/>
      <c r="J147" s="246"/>
      <c r="K147" s="246"/>
      <c r="L147" s="251"/>
      <c r="M147" s="252"/>
      <c r="N147" s="253"/>
      <c r="O147" s="253"/>
      <c r="P147" s="253"/>
      <c r="Q147" s="253"/>
      <c r="R147" s="253"/>
      <c r="S147" s="253"/>
      <c r="T147" s="25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5" t="s">
        <v>199</v>
      </c>
      <c r="AU147" s="255" t="s">
        <v>82</v>
      </c>
      <c r="AV147" s="14" t="s">
        <v>82</v>
      </c>
      <c r="AW147" s="14" t="s">
        <v>34</v>
      </c>
      <c r="AX147" s="14" t="s">
        <v>80</v>
      </c>
      <c r="AY147" s="255" t="s">
        <v>185</v>
      </c>
    </row>
    <row r="148" s="2" customFormat="1" ht="16.5" customHeight="1">
      <c r="A148" s="41"/>
      <c r="B148" s="42"/>
      <c r="C148" s="215" t="s">
        <v>447</v>
      </c>
      <c r="D148" s="215" t="s">
        <v>188</v>
      </c>
      <c r="E148" s="216" t="s">
        <v>4609</v>
      </c>
      <c r="F148" s="217" t="s">
        <v>4610</v>
      </c>
      <c r="G148" s="218" t="s">
        <v>212</v>
      </c>
      <c r="H148" s="219">
        <v>30</v>
      </c>
      <c r="I148" s="220"/>
      <c r="J148" s="221">
        <f>ROUND(I148*H148,2)</f>
        <v>0</v>
      </c>
      <c r="K148" s="217" t="s">
        <v>19</v>
      </c>
      <c r="L148" s="47"/>
      <c r="M148" s="222" t="s">
        <v>19</v>
      </c>
      <c r="N148" s="223" t="s">
        <v>44</v>
      </c>
      <c r="O148" s="87"/>
      <c r="P148" s="224">
        <f>O148*H148</f>
        <v>0</v>
      </c>
      <c r="Q148" s="224">
        <v>0</v>
      </c>
      <c r="R148" s="224">
        <f>Q148*H148</f>
        <v>0</v>
      </c>
      <c r="S148" s="224">
        <v>0.35999999999999999</v>
      </c>
      <c r="T148" s="225">
        <f>S148*H148</f>
        <v>10.799999999999999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6" t="s">
        <v>193</v>
      </c>
      <c r="AT148" s="226" t="s">
        <v>188</v>
      </c>
      <c r="AU148" s="226" t="s">
        <v>82</v>
      </c>
      <c r="AY148" s="20" t="s">
        <v>185</v>
      </c>
      <c r="BE148" s="227">
        <f>IF(N148="základní",J148,0)</f>
        <v>0</v>
      </c>
      <c r="BF148" s="227">
        <f>IF(N148="snížená",J148,0)</f>
        <v>0</v>
      </c>
      <c r="BG148" s="227">
        <f>IF(N148="zákl. přenesená",J148,0)</f>
        <v>0</v>
      </c>
      <c r="BH148" s="227">
        <f>IF(N148="sníž. přenesená",J148,0)</f>
        <v>0</v>
      </c>
      <c r="BI148" s="227">
        <f>IF(N148="nulová",J148,0)</f>
        <v>0</v>
      </c>
      <c r="BJ148" s="20" t="s">
        <v>80</v>
      </c>
      <c r="BK148" s="227">
        <f>ROUND(I148*H148,2)</f>
        <v>0</v>
      </c>
      <c r="BL148" s="20" t="s">
        <v>193</v>
      </c>
      <c r="BM148" s="226" t="s">
        <v>4611</v>
      </c>
    </row>
    <row r="149" s="2" customFormat="1">
      <c r="A149" s="41"/>
      <c r="B149" s="42"/>
      <c r="C149" s="43"/>
      <c r="D149" s="228" t="s">
        <v>195</v>
      </c>
      <c r="E149" s="43"/>
      <c r="F149" s="229" t="s">
        <v>4612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195</v>
      </c>
      <c r="AU149" s="20" t="s">
        <v>82</v>
      </c>
    </row>
    <row r="150" s="2" customFormat="1">
      <c r="A150" s="41"/>
      <c r="B150" s="42"/>
      <c r="C150" s="43"/>
      <c r="D150" s="228" t="s">
        <v>264</v>
      </c>
      <c r="E150" s="43"/>
      <c r="F150" s="267" t="s">
        <v>4613</v>
      </c>
      <c r="G150" s="43"/>
      <c r="H150" s="43"/>
      <c r="I150" s="230"/>
      <c r="J150" s="43"/>
      <c r="K150" s="43"/>
      <c r="L150" s="47"/>
      <c r="M150" s="231"/>
      <c r="N150" s="232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264</v>
      </c>
      <c r="AU150" s="20" t="s">
        <v>82</v>
      </c>
    </row>
    <row r="151" s="2" customFormat="1" ht="16.5" customHeight="1">
      <c r="A151" s="41"/>
      <c r="B151" s="42"/>
      <c r="C151" s="215" t="s">
        <v>351</v>
      </c>
      <c r="D151" s="215" t="s">
        <v>188</v>
      </c>
      <c r="E151" s="216" t="s">
        <v>4614</v>
      </c>
      <c r="F151" s="217" t="s">
        <v>4615</v>
      </c>
      <c r="G151" s="218" t="s">
        <v>226</v>
      </c>
      <c r="H151" s="219">
        <v>20</v>
      </c>
      <c r="I151" s="220"/>
      <c r="J151" s="221">
        <f>ROUND(I151*H151,2)</f>
        <v>0</v>
      </c>
      <c r="K151" s="217" t="s">
        <v>19</v>
      </c>
      <c r="L151" s="47"/>
      <c r="M151" s="222" t="s">
        <v>19</v>
      </c>
      <c r="N151" s="223" t="s">
        <v>44</v>
      </c>
      <c r="O151" s="87"/>
      <c r="P151" s="224">
        <f>O151*H151</f>
        <v>0</v>
      </c>
      <c r="Q151" s="224">
        <v>0</v>
      </c>
      <c r="R151" s="224">
        <f>Q151*H151</f>
        <v>0</v>
      </c>
      <c r="S151" s="224">
        <v>0</v>
      </c>
      <c r="T151" s="225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6" t="s">
        <v>193</v>
      </c>
      <c r="AT151" s="226" t="s">
        <v>188</v>
      </c>
      <c r="AU151" s="226" t="s">
        <v>82</v>
      </c>
      <c r="AY151" s="20" t="s">
        <v>185</v>
      </c>
      <c r="BE151" s="227">
        <f>IF(N151="základní",J151,0)</f>
        <v>0</v>
      </c>
      <c r="BF151" s="227">
        <f>IF(N151="snížená",J151,0)</f>
        <v>0</v>
      </c>
      <c r="BG151" s="227">
        <f>IF(N151="zákl. přenesená",J151,0)</f>
        <v>0</v>
      </c>
      <c r="BH151" s="227">
        <f>IF(N151="sníž. přenesená",J151,0)</f>
        <v>0</v>
      </c>
      <c r="BI151" s="227">
        <f>IF(N151="nulová",J151,0)</f>
        <v>0</v>
      </c>
      <c r="BJ151" s="20" t="s">
        <v>80</v>
      </c>
      <c r="BK151" s="227">
        <f>ROUND(I151*H151,2)</f>
        <v>0</v>
      </c>
      <c r="BL151" s="20" t="s">
        <v>193</v>
      </c>
      <c r="BM151" s="226" t="s">
        <v>4616</v>
      </c>
    </row>
    <row r="152" s="2" customFormat="1">
      <c r="A152" s="41"/>
      <c r="B152" s="42"/>
      <c r="C152" s="43"/>
      <c r="D152" s="228" t="s">
        <v>195</v>
      </c>
      <c r="E152" s="43"/>
      <c r="F152" s="229" t="s">
        <v>4615</v>
      </c>
      <c r="G152" s="43"/>
      <c r="H152" s="43"/>
      <c r="I152" s="230"/>
      <c r="J152" s="43"/>
      <c r="K152" s="43"/>
      <c r="L152" s="47"/>
      <c r="M152" s="231"/>
      <c r="N152" s="232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195</v>
      </c>
      <c r="AU152" s="20" t="s">
        <v>82</v>
      </c>
    </row>
    <row r="153" s="2" customFormat="1" ht="16.5" customHeight="1">
      <c r="A153" s="41"/>
      <c r="B153" s="42"/>
      <c r="C153" s="215" t="s">
        <v>358</v>
      </c>
      <c r="D153" s="215" t="s">
        <v>188</v>
      </c>
      <c r="E153" s="216" t="s">
        <v>4617</v>
      </c>
      <c r="F153" s="217" t="s">
        <v>4618</v>
      </c>
      <c r="G153" s="218" t="s">
        <v>226</v>
      </c>
      <c r="H153" s="219">
        <v>20</v>
      </c>
      <c r="I153" s="220"/>
      <c r="J153" s="221">
        <f>ROUND(I153*H153,2)</f>
        <v>0</v>
      </c>
      <c r="K153" s="217" t="s">
        <v>19</v>
      </c>
      <c r="L153" s="47"/>
      <c r="M153" s="222" t="s">
        <v>19</v>
      </c>
      <c r="N153" s="223" t="s">
        <v>44</v>
      </c>
      <c r="O153" s="87"/>
      <c r="P153" s="224">
        <f>O153*H153</f>
        <v>0</v>
      </c>
      <c r="Q153" s="224">
        <v>0</v>
      </c>
      <c r="R153" s="224">
        <f>Q153*H153</f>
        <v>0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193</v>
      </c>
      <c r="AT153" s="226" t="s">
        <v>188</v>
      </c>
      <c r="AU153" s="226" t="s">
        <v>82</v>
      </c>
      <c r="AY153" s="20" t="s">
        <v>185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80</v>
      </c>
      <c r="BK153" s="227">
        <f>ROUND(I153*H153,2)</f>
        <v>0</v>
      </c>
      <c r="BL153" s="20" t="s">
        <v>193</v>
      </c>
      <c r="BM153" s="226" t="s">
        <v>4619</v>
      </c>
    </row>
    <row r="154" s="2" customFormat="1">
      <c r="A154" s="41"/>
      <c r="B154" s="42"/>
      <c r="C154" s="43"/>
      <c r="D154" s="228" t="s">
        <v>195</v>
      </c>
      <c r="E154" s="43"/>
      <c r="F154" s="229" t="s">
        <v>4620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195</v>
      </c>
      <c r="AU154" s="20" t="s">
        <v>82</v>
      </c>
    </row>
    <row r="155" s="2" customFormat="1" ht="16.5" customHeight="1">
      <c r="A155" s="41"/>
      <c r="B155" s="42"/>
      <c r="C155" s="215" t="s">
        <v>365</v>
      </c>
      <c r="D155" s="215" t="s">
        <v>188</v>
      </c>
      <c r="E155" s="216" t="s">
        <v>4621</v>
      </c>
      <c r="F155" s="217" t="s">
        <v>4622</v>
      </c>
      <c r="G155" s="218" t="s">
        <v>226</v>
      </c>
      <c r="H155" s="219">
        <v>31</v>
      </c>
      <c r="I155" s="220"/>
      <c r="J155" s="221">
        <f>ROUND(I155*H155,2)</f>
        <v>0</v>
      </c>
      <c r="K155" s="217" t="s">
        <v>19</v>
      </c>
      <c r="L155" s="47"/>
      <c r="M155" s="222" t="s">
        <v>19</v>
      </c>
      <c r="N155" s="223" t="s">
        <v>44</v>
      </c>
      <c r="O155" s="87"/>
      <c r="P155" s="224">
        <f>O155*H155</f>
        <v>0</v>
      </c>
      <c r="Q155" s="224">
        <v>0</v>
      </c>
      <c r="R155" s="224">
        <f>Q155*H155</f>
        <v>0</v>
      </c>
      <c r="S155" s="224">
        <v>0</v>
      </c>
      <c r="T155" s="225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6" t="s">
        <v>193</v>
      </c>
      <c r="AT155" s="226" t="s">
        <v>188</v>
      </c>
      <c r="AU155" s="226" t="s">
        <v>82</v>
      </c>
      <c r="AY155" s="20" t="s">
        <v>185</v>
      </c>
      <c r="BE155" s="227">
        <f>IF(N155="základní",J155,0)</f>
        <v>0</v>
      </c>
      <c r="BF155" s="227">
        <f>IF(N155="snížená",J155,0)</f>
        <v>0</v>
      </c>
      <c r="BG155" s="227">
        <f>IF(N155="zákl. přenesená",J155,0)</f>
        <v>0</v>
      </c>
      <c r="BH155" s="227">
        <f>IF(N155="sníž. přenesená",J155,0)</f>
        <v>0</v>
      </c>
      <c r="BI155" s="227">
        <f>IF(N155="nulová",J155,0)</f>
        <v>0</v>
      </c>
      <c r="BJ155" s="20" t="s">
        <v>80</v>
      </c>
      <c r="BK155" s="227">
        <f>ROUND(I155*H155,2)</f>
        <v>0</v>
      </c>
      <c r="BL155" s="20" t="s">
        <v>193</v>
      </c>
      <c r="BM155" s="226" t="s">
        <v>4623</v>
      </c>
    </row>
    <row r="156" s="2" customFormat="1">
      <c r="A156" s="41"/>
      <c r="B156" s="42"/>
      <c r="C156" s="43"/>
      <c r="D156" s="228" t="s">
        <v>195</v>
      </c>
      <c r="E156" s="43"/>
      <c r="F156" s="229" t="s">
        <v>4624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195</v>
      </c>
      <c r="AU156" s="20" t="s">
        <v>82</v>
      </c>
    </row>
    <row r="157" s="2" customFormat="1" ht="16.5" customHeight="1">
      <c r="A157" s="41"/>
      <c r="B157" s="42"/>
      <c r="C157" s="215" t="s">
        <v>372</v>
      </c>
      <c r="D157" s="215" t="s">
        <v>188</v>
      </c>
      <c r="E157" s="216" t="s">
        <v>4625</v>
      </c>
      <c r="F157" s="217" t="s">
        <v>4626</v>
      </c>
      <c r="G157" s="218" t="s">
        <v>322</v>
      </c>
      <c r="H157" s="219">
        <v>2</v>
      </c>
      <c r="I157" s="220"/>
      <c r="J157" s="221">
        <f>ROUND(I157*H157,2)</f>
        <v>0</v>
      </c>
      <c r="K157" s="217" t="s">
        <v>19</v>
      </c>
      <c r="L157" s="47"/>
      <c r="M157" s="222" t="s">
        <v>19</v>
      </c>
      <c r="N157" s="223" t="s">
        <v>44</v>
      </c>
      <c r="O157" s="87"/>
      <c r="P157" s="224">
        <f>O157*H157</f>
        <v>0</v>
      </c>
      <c r="Q157" s="224">
        <v>0.45937</v>
      </c>
      <c r="R157" s="224">
        <f>Q157*H157</f>
        <v>0.91874</v>
      </c>
      <c r="S157" s="224">
        <v>0</v>
      </c>
      <c r="T157" s="225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6" t="s">
        <v>193</v>
      </c>
      <c r="AT157" s="226" t="s">
        <v>188</v>
      </c>
      <c r="AU157" s="226" t="s">
        <v>82</v>
      </c>
      <c r="AY157" s="20" t="s">
        <v>185</v>
      </c>
      <c r="BE157" s="227">
        <f>IF(N157="základní",J157,0)</f>
        <v>0</v>
      </c>
      <c r="BF157" s="227">
        <f>IF(N157="snížená",J157,0)</f>
        <v>0</v>
      </c>
      <c r="BG157" s="227">
        <f>IF(N157="zákl. přenesená",J157,0)</f>
        <v>0</v>
      </c>
      <c r="BH157" s="227">
        <f>IF(N157="sníž. přenesená",J157,0)</f>
        <v>0</v>
      </c>
      <c r="BI157" s="227">
        <f>IF(N157="nulová",J157,0)</f>
        <v>0</v>
      </c>
      <c r="BJ157" s="20" t="s">
        <v>80</v>
      </c>
      <c r="BK157" s="227">
        <f>ROUND(I157*H157,2)</f>
        <v>0</v>
      </c>
      <c r="BL157" s="20" t="s">
        <v>193</v>
      </c>
      <c r="BM157" s="226" t="s">
        <v>4627</v>
      </c>
    </row>
    <row r="158" s="2" customFormat="1">
      <c r="A158" s="41"/>
      <c r="B158" s="42"/>
      <c r="C158" s="43"/>
      <c r="D158" s="228" t="s">
        <v>195</v>
      </c>
      <c r="E158" s="43"/>
      <c r="F158" s="229" t="s">
        <v>4628</v>
      </c>
      <c r="G158" s="43"/>
      <c r="H158" s="43"/>
      <c r="I158" s="230"/>
      <c r="J158" s="43"/>
      <c r="K158" s="43"/>
      <c r="L158" s="47"/>
      <c r="M158" s="231"/>
      <c r="N158" s="232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195</v>
      </c>
      <c r="AU158" s="20" t="s">
        <v>82</v>
      </c>
    </row>
    <row r="159" s="2" customFormat="1" ht="16.5" customHeight="1">
      <c r="A159" s="41"/>
      <c r="B159" s="42"/>
      <c r="C159" s="215" t="s">
        <v>379</v>
      </c>
      <c r="D159" s="215" t="s">
        <v>188</v>
      </c>
      <c r="E159" s="216" t="s">
        <v>4629</v>
      </c>
      <c r="F159" s="217" t="s">
        <v>4630</v>
      </c>
      <c r="G159" s="218" t="s">
        <v>322</v>
      </c>
      <c r="H159" s="219">
        <v>1</v>
      </c>
      <c r="I159" s="220"/>
      <c r="J159" s="221">
        <f>ROUND(I159*H159,2)</f>
        <v>0</v>
      </c>
      <c r="K159" s="217" t="s">
        <v>19</v>
      </c>
      <c r="L159" s="47"/>
      <c r="M159" s="222" t="s">
        <v>19</v>
      </c>
      <c r="N159" s="223" t="s">
        <v>44</v>
      </c>
      <c r="O159" s="87"/>
      <c r="P159" s="224">
        <f>O159*H159</f>
        <v>0</v>
      </c>
      <c r="Q159" s="224">
        <v>0.10609</v>
      </c>
      <c r="R159" s="224">
        <f>Q159*H159</f>
        <v>0.10609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193</v>
      </c>
      <c r="AT159" s="226" t="s">
        <v>188</v>
      </c>
      <c r="AU159" s="226" t="s">
        <v>82</v>
      </c>
      <c r="AY159" s="20" t="s">
        <v>185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80</v>
      </c>
      <c r="BK159" s="227">
        <f>ROUND(I159*H159,2)</f>
        <v>0</v>
      </c>
      <c r="BL159" s="20" t="s">
        <v>193</v>
      </c>
      <c r="BM159" s="226" t="s">
        <v>4631</v>
      </c>
    </row>
    <row r="160" s="2" customFormat="1">
      <c r="A160" s="41"/>
      <c r="B160" s="42"/>
      <c r="C160" s="43"/>
      <c r="D160" s="228" t="s">
        <v>195</v>
      </c>
      <c r="E160" s="43"/>
      <c r="F160" s="229" t="s">
        <v>4632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195</v>
      </c>
      <c r="AU160" s="20" t="s">
        <v>82</v>
      </c>
    </row>
    <row r="161" s="2" customFormat="1" ht="16.5" customHeight="1">
      <c r="A161" s="41"/>
      <c r="B161" s="42"/>
      <c r="C161" s="215" t="s">
        <v>388</v>
      </c>
      <c r="D161" s="215" t="s">
        <v>188</v>
      </c>
      <c r="E161" s="216" t="s">
        <v>4633</v>
      </c>
      <c r="F161" s="217" t="s">
        <v>4634</v>
      </c>
      <c r="G161" s="218" t="s">
        <v>322</v>
      </c>
      <c r="H161" s="219">
        <v>1</v>
      </c>
      <c r="I161" s="220"/>
      <c r="J161" s="221">
        <f>ROUND(I161*H161,2)</f>
        <v>0</v>
      </c>
      <c r="K161" s="217" t="s">
        <v>19</v>
      </c>
      <c r="L161" s="47"/>
      <c r="M161" s="222" t="s">
        <v>19</v>
      </c>
      <c r="N161" s="223" t="s">
        <v>44</v>
      </c>
      <c r="O161" s="87"/>
      <c r="P161" s="224">
        <f>O161*H161</f>
        <v>0</v>
      </c>
      <c r="Q161" s="224">
        <v>0.10661</v>
      </c>
      <c r="R161" s="224">
        <f>Q161*H161</f>
        <v>0.10661</v>
      </c>
      <c r="S161" s="224">
        <v>0</v>
      </c>
      <c r="T161" s="225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6" t="s">
        <v>193</v>
      </c>
      <c r="AT161" s="226" t="s">
        <v>188</v>
      </c>
      <c r="AU161" s="226" t="s">
        <v>82</v>
      </c>
      <c r="AY161" s="20" t="s">
        <v>185</v>
      </c>
      <c r="BE161" s="227">
        <f>IF(N161="základní",J161,0)</f>
        <v>0</v>
      </c>
      <c r="BF161" s="227">
        <f>IF(N161="snížená",J161,0)</f>
        <v>0</v>
      </c>
      <c r="BG161" s="227">
        <f>IF(N161="zákl. přenesená",J161,0)</f>
        <v>0</v>
      </c>
      <c r="BH161" s="227">
        <f>IF(N161="sníž. přenesená",J161,0)</f>
        <v>0</v>
      </c>
      <c r="BI161" s="227">
        <f>IF(N161="nulová",J161,0)</f>
        <v>0</v>
      </c>
      <c r="BJ161" s="20" t="s">
        <v>80</v>
      </c>
      <c r="BK161" s="227">
        <f>ROUND(I161*H161,2)</f>
        <v>0</v>
      </c>
      <c r="BL161" s="20" t="s">
        <v>193</v>
      </c>
      <c r="BM161" s="226" t="s">
        <v>4635</v>
      </c>
    </row>
    <row r="162" s="2" customFormat="1">
      <c r="A162" s="41"/>
      <c r="B162" s="42"/>
      <c r="C162" s="43"/>
      <c r="D162" s="228" t="s">
        <v>195</v>
      </c>
      <c r="E162" s="43"/>
      <c r="F162" s="229" t="s">
        <v>4636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195</v>
      </c>
      <c r="AU162" s="20" t="s">
        <v>82</v>
      </c>
    </row>
    <row r="163" s="2" customFormat="1" ht="16.5" customHeight="1">
      <c r="A163" s="41"/>
      <c r="B163" s="42"/>
      <c r="C163" s="215" t="s">
        <v>393</v>
      </c>
      <c r="D163" s="215" t="s">
        <v>188</v>
      </c>
      <c r="E163" s="216" t="s">
        <v>4637</v>
      </c>
      <c r="F163" s="217" t="s">
        <v>4638</v>
      </c>
      <c r="G163" s="218" t="s">
        <v>322</v>
      </c>
      <c r="H163" s="219">
        <v>1</v>
      </c>
      <c r="I163" s="220"/>
      <c r="J163" s="221">
        <f>ROUND(I163*H163,2)</f>
        <v>0</v>
      </c>
      <c r="K163" s="217" t="s">
        <v>19</v>
      </c>
      <c r="L163" s="47"/>
      <c r="M163" s="222" t="s">
        <v>19</v>
      </c>
      <c r="N163" s="223" t="s">
        <v>44</v>
      </c>
      <c r="O163" s="87"/>
      <c r="P163" s="224">
        <f>O163*H163</f>
        <v>0</v>
      </c>
      <c r="Q163" s="224">
        <v>0.10761999999999999</v>
      </c>
      <c r="R163" s="224">
        <f>Q163*H163</f>
        <v>0.10761999999999999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193</v>
      </c>
      <c r="AT163" s="226" t="s">
        <v>188</v>
      </c>
      <c r="AU163" s="226" t="s">
        <v>82</v>
      </c>
      <c r="AY163" s="20" t="s">
        <v>185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80</v>
      </c>
      <c r="BK163" s="227">
        <f>ROUND(I163*H163,2)</f>
        <v>0</v>
      </c>
      <c r="BL163" s="20" t="s">
        <v>193</v>
      </c>
      <c r="BM163" s="226" t="s">
        <v>4639</v>
      </c>
    </row>
    <row r="164" s="2" customFormat="1">
      <c r="A164" s="41"/>
      <c r="B164" s="42"/>
      <c r="C164" s="43"/>
      <c r="D164" s="228" t="s">
        <v>195</v>
      </c>
      <c r="E164" s="43"/>
      <c r="F164" s="229" t="s">
        <v>4640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195</v>
      </c>
      <c r="AU164" s="20" t="s">
        <v>82</v>
      </c>
    </row>
    <row r="165" s="2" customFormat="1" ht="16.5" customHeight="1">
      <c r="A165" s="41"/>
      <c r="B165" s="42"/>
      <c r="C165" s="215" t="s">
        <v>400</v>
      </c>
      <c r="D165" s="215" t="s">
        <v>188</v>
      </c>
      <c r="E165" s="216" t="s">
        <v>3051</v>
      </c>
      <c r="F165" s="217" t="s">
        <v>3052</v>
      </c>
      <c r="G165" s="218" t="s">
        <v>322</v>
      </c>
      <c r="H165" s="219">
        <v>3</v>
      </c>
      <c r="I165" s="220"/>
      <c r="J165" s="221">
        <f>ROUND(I165*H165,2)</f>
        <v>0</v>
      </c>
      <c r="K165" s="217" t="s">
        <v>19</v>
      </c>
      <c r="L165" s="47"/>
      <c r="M165" s="222" t="s">
        <v>19</v>
      </c>
      <c r="N165" s="223" t="s">
        <v>44</v>
      </c>
      <c r="O165" s="87"/>
      <c r="P165" s="224">
        <f>O165*H165</f>
        <v>0</v>
      </c>
      <c r="Q165" s="224">
        <v>0.024240000000000001</v>
      </c>
      <c r="R165" s="224">
        <f>Q165*H165</f>
        <v>0.072720000000000007</v>
      </c>
      <c r="S165" s="224">
        <v>0</v>
      </c>
      <c r="T165" s="225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193</v>
      </c>
      <c r="AT165" s="226" t="s">
        <v>188</v>
      </c>
      <c r="AU165" s="226" t="s">
        <v>82</v>
      </c>
      <c r="AY165" s="20" t="s">
        <v>185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80</v>
      </c>
      <c r="BK165" s="227">
        <f>ROUND(I165*H165,2)</f>
        <v>0</v>
      </c>
      <c r="BL165" s="20" t="s">
        <v>193</v>
      </c>
      <c r="BM165" s="226" t="s">
        <v>4641</v>
      </c>
    </row>
    <row r="166" s="2" customFormat="1">
      <c r="A166" s="41"/>
      <c r="B166" s="42"/>
      <c r="C166" s="43"/>
      <c r="D166" s="228" t="s">
        <v>195</v>
      </c>
      <c r="E166" s="43"/>
      <c r="F166" s="229" t="s">
        <v>3054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195</v>
      </c>
      <c r="AU166" s="20" t="s">
        <v>82</v>
      </c>
    </row>
    <row r="167" s="2" customFormat="1" ht="16.5" customHeight="1">
      <c r="A167" s="41"/>
      <c r="B167" s="42"/>
      <c r="C167" s="215" t="s">
        <v>408</v>
      </c>
      <c r="D167" s="215" t="s">
        <v>188</v>
      </c>
      <c r="E167" s="216" t="s">
        <v>3056</v>
      </c>
      <c r="F167" s="217" t="s">
        <v>3057</v>
      </c>
      <c r="G167" s="218" t="s">
        <v>322</v>
      </c>
      <c r="H167" s="219">
        <v>3</v>
      </c>
      <c r="I167" s="220"/>
      <c r="J167" s="221">
        <f>ROUND(I167*H167,2)</f>
        <v>0</v>
      </c>
      <c r="K167" s="217" t="s">
        <v>19</v>
      </c>
      <c r="L167" s="47"/>
      <c r="M167" s="222" t="s">
        <v>19</v>
      </c>
      <c r="N167" s="223" t="s">
        <v>44</v>
      </c>
      <c r="O167" s="87"/>
      <c r="P167" s="224">
        <f>O167*H167</f>
        <v>0</v>
      </c>
      <c r="Q167" s="224">
        <v>0</v>
      </c>
      <c r="R167" s="224">
        <f>Q167*H167</f>
        <v>0</v>
      </c>
      <c r="S167" s="224">
        <v>0</v>
      </c>
      <c r="T167" s="225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6" t="s">
        <v>193</v>
      </c>
      <c r="AT167" s="226" t="s">
        <v>188</v>
      </c>
      <c r="AU167" s="226" t="s">
        <v>82</v>
      </c>
      <c r="AY167" s="20" t="s">
        <v>185</v>
      </c>
      <c r="BE167" s="227">
        <f>IF(N167="základní",J167,0)</f>
        <v>0</v>
      </c>
      <c r="BF167" s="227">
        <f>IF(N167="snížená",J167,0)</f>
        <v>0</v>
      </c>
      <c r="BG167" s="227">
        <f>IF(N167="zákl. přenesená",J167,0)</f>
        <v>0</v>
      </c>
      <c r="BH167" s="227">
        <f>IF(N167="sníž. přenesená",J167,0)</f>
        <v>0</v>
      </c>
      <c r="BI167" s="227">
        <f>IF(N167="nulová",J167,0)</f>
        <v>0</v>
      </c>
      <c r="BJ167" s="20" t="s">
        <v>80</v>
      </c>
      <c r="BK167" s="227">
        <f>ROUND(I167*H167,2)</f>
        <v>0</v>
      </c>
      <c r="BL167" s="20" t="s">
        <v>193</v>
      </c>
      <c r="BM167" s="226" t="s">
        <v>4642</v>
      </c>
    </row>
    <row r="168" s="2" customFormat="1">
      <c r="A168" s="41"/>
      <c r="B168" s="42"/>
      <c r="C168" s="43"/>
      <c r="D168" s="228" t="s">
        <v>195</v>
      </c>
      <c r="E168" s="43"/>
      <c r="F168" s="229" t="s">
        <v>3059</v>
      </c>
      <c r="G168" s="43"/>
      <c r="H168" s="43"/>
      <c r="I168" s="230"/>
      <c r="J168" s="43"/>
      <c r="K168" s="43"/>
      <c r="L168" s="47"/>
      <c r="M168" s="231"/>
      <c r="N168" s="232"/>
      <c r="O168" s="87"/>
      <c r="P168" s="87"/>
      <c r="Q168" s="87"/>
      <c r="R168" s="87"/>
      <c r="S168" s="87"/>
      <c r="T168" s="88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195</v>
      </c>
      <c r="AU168" s="20" t="s">
        <v>82</v>
      </c>
    </row>
    <row r="169" s="2" customFormat="1" ht="24.15" customHeight="1">
      <c r="A169" s="41"/>
      <c r="B169" s="42"/>
      <c r="C169" s="215" t="s">
        <v>440</v>
      </c>
      <c r="D169" s="215" t="s">
        <v>188</v>
      </c>
      <c r="E169" s="216" t="s">
        <v>4643</v>
      </c>
      <c r="F169" s="217" t="s">
        <v>4644</v>
      </c>
      <c r="G169" s="218" t="s">
        <v>212</v>
      </c>
      <c r="H169" s="219">
        <v>17.699999999999999</v>
      </c>
      <c r="I169" s="220"/>
      <c r="J169" s="221">
        <f>ROUND(I169*H169,2)</f>
        <v>0</v>
      </c>
      <c r="K169" s="217" t="s">
        <v>19</v>
      </c>
      <c r="L169" s="47"/>
      <c r="M169" s="222" t="s">
        <v>19</v>
      </c>
      <c r="N169" s="223" t="s">
        <v>44</v>
      </c>
      <c r="O169" s="87"/>
      <c r="P169" s="224">
        <f>O169*H169</f>
        <v>0</v>
      </c>
      <c r="Q169" s="224">
        <v>0.04512</v>
      </c>
      <c r="R169" s="224">
        <f>Q169*H169</f>
        <v>0.798624</v>
      </c>
      <c r="S169" s="224">
        <v>0</v>
      </c>
      <c r="T169" s="225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6" t="s">
        <v>193</v>
      </c>
      <c r="AT169" s="226" t="s">
        <v>188</v>
      </c>
      <c r="AU169" s="226" t="s">
        <v>82</v>
      </c>
      <c r="AY169" s="20" t="s">
        <v>185</v>
      </c>
      <c r="BE169" s="227">
        <f>IF(N169="základní",J169,0)</f>
        <v>0</v>
      </c>
      <c r="BF169" s="227">
        <f>IF(N169="snížená",J169,0)</f>
        <v>0</v>
      </c>
      <c r="BG169" s="227">
        <f>IF(N169="zákl. přenesená",J169,0)</f>
        <v>0</v>
      </c>
      <c r="BH169" s="227">
        <f>IF(N169="sníž. přenesená",J169,0)</f>
        <v>0</v>
      </c>
      <c r="BI169" s="227">
        <f>IF(N169="nulová",J169,0)</f>
        <v>0</v>
      </c>
      <c r="BJ169" s="20" t="s">
        <v>80</v>
      </c>
      <c r="BK169" s="227">
        <f>ROUND(I169*H169,2)</f>
        <v>0</v>
      </c>
      <c r="BL169" s="20" t="s">
        <v>193</v>
      </c>
      <c r="BM169" s="226" t="s">
        <v>4645</v>
      </c>
    </row>
    <row r="170" s="2" customFormat="1">
      <c r="A170" s="41"/>
      <c r="B170" s="42"/>
      <c r="C170" s="43"/>
      <c r="D170" s="228" t="s">
        <v>195</v>
      </c>
      <c r="E170" s="43"/>
      <c r="F170" s="229" t="s">
        <v>4646</v>
      </c>
      <c r="G170" s="43"/>
      <c r="H170" s="43"/>
      <c r="I170" s="230"/>
      <c r="J170" s="43"/>
      <c r="K170" s="43"/>
      <c r="L170" s="47"/>
      <c r="M170" s="231"/>
      <c r="N170" s="232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195</v>
      </c>
      <c r="AU170" s="20" t="s">
        <v>82</v>
      </c>
    </row>
    <row r="171" s="2" customFormat="1">
      <c r="A171" s="41"/>
      <c r="B171" s="42"/>
      <c r="C171" s="43"/>
      <c r="D171" s="228" t="s">
        <v>264</v>
      </c>
      <c r="E171" s="43"/>
      <c r="F171" s="267" t="s">
        <v>4647</v>
      </c>
      <c r="G171" s="43"/>
      <c r="H171" s="43"/>
      <c r="I171" s="230"/>
      <c r="J171" s="43"/>
      <c r="K171" s="43"/>
      <c r="L171" s="47"/>
      <c r="M171" s="231"/>
      <c r="N171" s="232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264</v>
      </c>
      <c r="AU171" s="20" t="s">
        <v>82</v>
      </c>
    </row>
    <row r="172" s="2" customFormat="1" ht="21.75" customHeight="1">
      <c r="A172" s="41"/>
      <c r="B172" s="42"/>
      <c r="C172" s="215" t="s">
        <v>423</v>
      </c>
      <c r="D172" s="215" t="s">
        <v>188</v>
      </c>
      <c r="E172" s="216" t="s">
        <v>3061</v>
      </c>
      <c r="F172" s="217" t="s">
        <v>3062</v>
      </c>
      <c r="G172" s="218" t="s">
        <v>322</v>
      </c>
      <c r="H172" s="219">
        <v>5</v>
      </c>
      <c r="I172" s="220"/>
      <c r="J172" s="221">
        <f>ROUND(I172*H172,2)</f>
        <v>0</v>
      </c>
      <c r="K172" s="217" t="s">
        <v>19</v>
      </c>
      <c r="L172" s="47"/>
      <c r="M172" s="222" t="s">
        <v>19</v>
      </c>
      <c r="N172" s="223" t="s">
        <v>44</v>
      </c>
      <c r="O172" s="87"/>
      <c r="P172" s="224">
        <f>O172*H172</f>
        <v>0</v>
      </c>
      <c r="Q172" s="224">
        <v>0.089999999999999997</v>
      </c>
      <c r="R172" s="224">
        <f>Q172*H172</f>
        <v>0.44999999999999996</v>
      </c>
      <c r="S172" s="224">
        <v>0</v>
      </c>
      <c r="T172" s="225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6" t="s">
        <v>193</v>
      </c>
      <c r="AT172" s="226" t="s">
        <v>188</v>
      </c>
      <c r="AU172" s="226" t="s">
        <v>82</v>
      </c>
      <c r="AY172" s="20" t="s">
        <v>185</v>
      </c>
      <c r="BE172" s="227">
        <f>IF(N172="základní",J172,0)</f>
        <v>0</v>
      </c>
      <c r="BF172" s="227">
        <f>IF(N172="snížená",J172,0)</f>
        <v>0</v>
      </c>
      <c r="BG172" s="227">
        <f>IF(N172="zákl. přenesená",J172,0)</f>
        <v>0</v>
      </c>
      <c r="BH172" s="227">
        <f>IF(N172="sníž. přenesená",J172,0)</f>
        <v>0</v>
      </c>
      <c r="BI172" s="227">
        <f>IF(N172="nulová",J172,0)</f>
        <v>0</v>
      </c>
      <c r="BJ172" s="20" t="s">
        <v>80</v>
      </c>
      <c r="BK172" s="227">
        <f>ROUND(I172*H172,2)</f>
        <v>0</v>
      </c>
      <c r="BL172" s="20" t="s">
        <v>193</v>
      </c>
      <c r="BM172" s="226" t="s">
        <v>4648</v>
      </c>
    </row>
    <row r="173" s="2" customFormat="1">
      <c r="A173" s="41"/>
      <c r="B173" s="42"/>
      <c r="C173" s="43"/>
      <c r="D173" s="228" t="s">
        <v>195</v>
      </c>
      <c r="E173" s="43"/>
      <c r="F173" s="229" t="s">
        <v>3064</v>
      </c>
      <c r="G173" s="43"/>
      <c r="H173" s="43"/>
      <c r="I173" s="230"/>
      <c r="J173" s="43"/>
      <c r="K173" s="43"/>
      <c r="L173" s="47"/>
      <c r="M173" s="231"/>
      <c r="N173" s="232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195</v>
      </c>
      <c r="AU173" s="20" t="s">
        <v>82</v>
      </c>
    </row>
    <row r="174" s="2" customFormat="1" ht="16.5" customHeight="1">
      <c r="A174" s="41"/>
      <c r="B174" s="42"/>
      <c r="C174" s="271" t="s">
        <v>431</v>
      </c>
      <c r="D174" s="271" t="s">
        <v>491</v>
      </c>
      <c r="E174" s="272" t="s">
        <v>3066</v>
      </c>
      <c r="F174" s="273" t="s">
        <v>3067</v>
      </c>
      <c r="G174" s="274" t="s">
        <v>322</v>
      </c>
      <c r="H174" s="275">
        <v>5</v>
      </c>
      <c r="I174" s="276"/>
      <c r="J174" s="277">
        <f>ROUND(I174*H174,2)</f>
        <v>0</v>
      </c>
      <c r="K174" s="273" t="s">
        <v>19</v>
      </c>
      <c r="L174" s="278"/>
      <c r="M174" s="279" t="s">
        <v>19</v>
      </c>
      <c r="N174" s="280" t="s">
        <v>44</v>
      </c>
      <c r="O174" s="87"/>
      <c r="P174" s="224">
        <f>O174*H174</f>
        <v>0</v>
      </c>
      <c r="Q174" s="224">
        <v>0.059999999999999998</v>
      </c>
      <c r="R174" s="224">
        <f>Q174*H174</f>
        <v>0.29999999999999999</v>
      </c>
      <c r="S174" s="224">
        <v>0</v>
      </c>
      <c r="T174" s="225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6" t="s">
        <v>246</v>
      </c>
      <c r="AT174" s="226" t="s">
        <v>491</v>
      </c>
      <c r="AU174" s="226" t="s">
        <v>82</v>
      </c>
      <c r="AY174" s="20" t="s">
        <v>185</v>
      </c>
      <c r="BE174" s="227">
        <f>IF(N174="základní",J174,0)</f>
        <v>0</v>
      </c>
      <c r="BF174" s="227">
        <f>IF(N174="snížená",J174,0)</f>
        <v>0</v>
      </c>
      <c r="BG174" s="227">
        <f>IF(N174="zákl. přenesená",J174,0)</f>
        <v>0</v>
      </c>
      <c r="BH174" s="227">
        <f>IF(N174="sníž. přenesená",J174,0)</f>
        <v>0</v>
      </c>
      <c r="BI174" s="227">
        <f>IF(N174="nulová",J174,0)</f>
        <v>0</v>
      </c>
      <c r="BJ174" s="20" t="s">
        <v>80</v>
      </c>
      <c r="BK174" s="227">
        <f>ROUND(I174*H174,2)</f>
        <v>0</v>
      </c>
      <c r="BL174" s="20" t="s">
        <v>193</v>
      </c>
      <c r="BM174" s="226" t="s">
        <v>4649</v>
      </c>
    </row>
    <row r="175" s="2" customFormat="1">
      <c r="A175" s="41"/>
      <c r="B175" s="42"/>
      <c r="C175" s="43"/>
      <c r="D175" s="228" t="s">
        <v>195</v>
      </c>
      <c r="E175" s="43"/>
      <c r="F175" s="229" t="s">
        <v>3067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195</v>
      </c>
      <c r="AU175" s="20" t="s">
        <v>82</v>
      </c>
    </row>
    <row r="176" s="2" customFormat="1" ht="16.5" customHeight="1">
      <c r="A176" s="41"/>
      <c r="B176" s="42"/>
      <c r="C176" s="215" t="s">
        <v>415</v>
      </c>
      <c r="D176" s="215" t="s">
        <v>188</v>
      </c>
      <c r="E176" s="216" t="s">
        <v>4650</v>
      </c>
      <c r="F176" s="217" t="s">
        <v>4651</v>
      </c>
      <c r="G176" s="218" t="s">
        <v>322</v>
      </c>
      <c r="H176" s="219">
        <v>1</v>
      </c>
      <c r="I176" s="220"/>
      <c r="J176" s="221">
        <f>ROUND(I176*H176,2)</f>
        <v>0</v>
      </c>
      <c r="K176" s="217" t="s">
        <v>19</v>
      </c>
      <c r="L176" s="47"/>
      <c r="M176" s="222" t="s">
        <v>19</v>
      </c>
      <c r="N176" s="223" t="s">
        <v>44</v>
      </c>
      <c r="O176" s="87"/>
      <c r="P176" s="224">
        <f>O176*H176</f>
        <v>0</v>
      </c>
      <c r="Q176" s="224">
        <v>0</v>
      </c>
      <c r="R176" s="224">
        <f>Q176*H176</f>
        <v>0</v>
      </c>
      <c r="S176" s="224">
        <v>0</v>
      </c>
      <c r="T176" s="225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226" t="s">
        <v>193</v>
      </c>
      <c r="AT176" s="226" t="s">
        <v>188</v>
      </c>
      <c r="AU176" s="226" t="s">
        <v>82</v>
      </c>
      <c r="AY176" s="20" t="s">
        <v>185</v>
      </c>
      <c r="BE176" s="227">
        <f>IF(N176="základní",J176,0)</f>
        <v>0</v>
      </c>
      <c r="BF176" s="227">
        <f>IF(N176="snížená",J176,0)</f>
        <v>0</v>
      </c>
      <c r="BG176" s="227">
        <f>IF(N176="zákl. přenesená",J176,0)</f>
        <v>0</v>
      </c>
      <c r="BH176" s="227">
        <f>IF(N176="sníž. přenesená",J176,0)</f>
        <v>0</v>
      </c>
      <c r="BI176" s="227">
        <f>IF(N176="nulová",J176,0)</f>
        <v>0</v>
      </c>
      <c r="BJ176" s="20" t="s">
        <v>80</v>
      </c>
      <c r="BK176" s="227">
        <f>ROUND(I176*H176,2)</f>
        <v>0</v>
      </c>
      <c r="BL176" s="20" t="s">
        <v>193</v>
      </c>
      <c r="BM176" s="226" t="s">
        <v>4652</v>
      </c>
    </row>
    <row r="177" s="2" customFormat="1">
      <c r="A177" s="41"/>
      <c r="B177" s="42"/>
      <c r="C177" s="43"/>
      <c r="D177" s="228" t="s">
        <v>195</v>
      </c>
      <c r="E177" s="43"/>
      <c r="F177" s="229" t="s">
        <v>4651</v>
      </c>
      <c r="G177" s="43"/>
      <c r="H177" s="43"/>
      <c r="I177" s="230"/>
      <c r="J177" s="43"/>
      <c r="K177" s="43"/>
      <c r="L177" s="47"/>
      <c r="M177" s="231"/>
      <c r="N177" s="232"/>
      <c r="O177" s="87"/>
      <c r="P177" s="87"/>
      <c r="Q177" s="87"/>
      <c r="R177" s="87"/>
      <c r="S177" s="87"/>
      <c r="T177" s="88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0" t="s">
        <v>195</v>
      </c>
      <c r="AU177" s="20" t="s">
        <v>82</v>
      </c>
    </row>
    <row r="178" s="2" customFormat="1" ht="21.75" customHeight="1">
      <c r="A178" s="41"/>
      <c r="B178" s="42"/>
      <c r="C178" s="215" t="s">
        <v>456</v>
      </c>
      <c r="D178" s="215" t="s">
        <v>188</v>
      </c>
      <c r="E178" s="216" t="s">
        <v>4653</v>
      </c>
      <c r="F178" s="217" t="s">
        <v>4654</v>
      </c>
      <c r="G178" s="218" t="s">
        <v>279</v>
      </c>
      <c r="H178" s="219">
        <v>1</v>
      </c>
      <c r="I178" s="220"/>
      <c r="J178" s="221">
        <f>ROUND(I178*H178,2)</f>
        <v>0</v>
      </c>
      <c r="K178" s="217" t="s">
        <v>19</v>
      </c>
      <c r="L178" s="47"/>
      <c r="M178" s="222" t="s">
        <v>19</v>
      </c>
      <c r="N178" s="223" t="s">
        <v>44</v>
      </c>
      <c r="O178" s="87"/>
      <c r="P178" s="224">
        <f>O178*H178</f>
        <v>0</v>
      </c>
      <c r="Q178" s="224">
        <v>0</v>
      </c>
      <c r="R178" s="224">
        <f>Q178*H178</f>
        <v>0</v>
      </c>
      <c r="S178" s="224">
        <v>0</v>
      </c>
      <c r="T178" s="225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6" t="s">
        <v>193</v>
      </c>
      <c r="AT178" s="226" t="s">
        <v>188</v>
      </c>
      <c r="AU178" s="226" t="s">
        <v>82</v>
      </c>
      <c r="AY178" s="20" t="s">
        <v>185</v>
      </c>
      <c r="BE178" s="227">
        <f>IF(N178="základní",J178,0)</f>
        <v>0</v>
      </c>
      <c r="BF178" s="227">
        <f>IF(N178="snížená",J178,0)</f>
        <v>0</v>
      </c>
      <c r="BG178" s="227">
        <f>IF(N178="zákl. přenesená",J178,0)</f>
        <v>0</v>
      </c>
      <c r="BH178" s="227">
        <f>IF(N178="sníž. přenesená",J178,0)</f>
        <v>0</v>
      </c>
      <c r="BI178" s="227">
        <f>IF(N178="nulová",J178,0)</f>
        <v>0</v>
      </c>
      <c r="BJ178" s="20" t="s">
        <v>80</v>
      </c>
      <c r="BK178" s="227">
        <f>ROUND(I178*H178,2)</f>
        <v>0</v>
      </c>
      <c r="BL178" s="20" t="s">
        <v>193</v>
      </c>
      <c r="BM178" s="226" t="s">
        <v>4655</v>
      </c>
    </row>
    <row r="179" s="2" customFormat="1">
      <c r="A179" s="41"/>
      <c r="B179" s="42"/>
      <c r="C179" s="43"/>
      <c r="D179" s="228" t="s">
        <v>195</v>
      </c>
      <c r="E179" s="43"/>
      <c r="F179" s="229" t="s">
        <v>4656</v>
      </c>
      <c r="G179" s="43"/>
      <c r="H179" s="43"/>
      <c r="I179" s="230"/>
      <c r="J179" s="43"/>
      <c r="K179" s="43"/>
      <c r="L179" s="47"/>
      <c r="M179" s="231"/>
      <c r="N179" s="232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195</v>
      </c>
      <c r="AU179" s="20" t="s">
        <v>82</v>
      </c>
    </row>
    <row r="180" s="2" customFormat="1" ht="16.5" customHeight="1">
      <c r="A180" s="41"/>
      <c r="B180" s="42"/>
      <c r="C180" s="215" t="s">
        <v>728</v>
      </c>
      <c r="D180" s="215" t="s">
        <v>188</v>
      </c>
      <c r="E180" s="216" t="s">
        <v>4657</v>
      </c>
      <c r="F180" s="217" t="s">
        <v>4658</v>
      </c>
      <c r="G180" s="218" t="s">
        <v>322</v>
      </c>
      <c r="H180" s="219">
        <v>1</v>
      </c>
      <c r="I180" s="220"/>
      <c r="J180" s="221">
        <f>ROUND(I180*H180,2)</f>
        <v>0</v>
      </c>
      <c r="K180" s="217" t="s">
        <v>19</v>
      </c>
      <c r="L180" s="47"/>
      <c r="M180" s="222" t="s">
        <v>19</v>
      </c>
      <c r="N180" s="223" t="s">
        <v>44</v>
      </c>
      <c r="O180" s="87"/>
      <c r="P180" s="224">
        <f>O180*H180</f>
        <v>0</v>
      </c>
      <c r="Q180" s="224">
        <v>0</v>
      </c>
      <c r="R180" s="224">
        <f>Q180*H180</f>
        <v>0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193</v>
      </c>
      <c r="AT180" s="226" t="s">
        <v>188</v>
      </c>
      <c r="AU180" s="226" t="s">
        <v>82</v>
      </c>
      <c r="AY180" s="20" t="s">
        <v>185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80</v>
      </c>
      <c r="BK180" s="227">
        <f>ROUND(I180*H180,2)</f>
        <v>0</v>
      </c>
      <c r="BL180" s="20" t="s">
        <v>193</v>
      </c>
      <c r="BM180" s="226" t="s">
        <v>4659</v>
      </c>
    </row>
    <row r="181" s="2" customFormat="1">
      <c r="A181" s="41"/>
      <c r="B181" s="42"/>
      <c r="C181" s="43"/>
      <c r="D181" s="228" t="s">
        <v>195</v>
      </c>
      <c r="E181" s="43"/>
      <c r="F181" s="229" t="s">
        <v>4658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195</v>
      </c>
      <c r="AU181" s="20" t="s">
        <v>82</v>
      </c>
    </row>
    <row r="182" s="12" customFormat="1" ht="22.8" customHeight="1">
      <c r="A182" s="12"/>
      <c r="B182" s="199"/>
      <c r="C182" s="200"/>
      <c r="D182" s="201" t="s">
        <v>72</v>
      </c>
      <c r="E182" s="213" t="s">
        <v>186</v>
      </c>
      <c r="F182" s="213" t="s">
        <v>187</v>
      </c>
      <c r="G182" s="200"/>
      <c r="H182" s="200"/>
      <c r="I182" s="203"/>
      <c r="J182" s="214">
        <f>BK182</f>
        <v>0</v>
      </c>
      <c r="K182" s="200"/>
      <c r="L182" s="205"/>
      <c r="M182" s="206"/>
      <c r="N182" s="207"/>
      <c r="O182" s="207"/>
      <c r="P182" s="208">
        <f>SUM(P183:P184)</f>
        <v>0</v>
      </c>
      <c r="Q182" s="207"/>
      <c r="R182" s="208">
        <f>SUM(R183:R184)</f>
        <v>0.065799999999999997</v>
      </c>
      <c r="S182" s="207"/>
      <c r="T182" s="209">
        <f>SUM(T183:T184)</f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R182" s="210" t="s">
        <v>80</v>
      </c>
      <c r="AT182" s="211" t="s">
        <v>72</v>
      </c>
      <c r="AU182" s="211" t="s">
        <v>80</v>
      </c>
      <c r="AY182" s="210" t="s">
        <v>185</v>
      </c>
      <c r="BK182" s="212">
        <f>SUM(BK183:BK184)</f>
        <v>0</v>
      </c>
    </row>
    <row r="183" s="2" customFormat="1" ht="16.5" customHeight="1">
      <c r="A183" s="41"/>
      <c r="B183" s="42"/>
      <c r="C183" s="215" t="s">
        <v>734</v>
      </c>
      <c r="D183" s="215" t="s">
        <v>188</v>
      </c>
      <c r="E183" s="216" t="s">
        <v>4660</v>
      </c>
      <c r="F183" s="217" t="s">
        <v>4661</v>
      </c>
      <c r="G183" s="218" t="s">
        <v>191</v>
      </c>
      <c r="H183" s="219">
        <v>140</v>
      </c>
      <c r="I183" s="220"/>
      <c r="J183" s="221">
        <f>ROUND(I183*H183,2)</f>
        <v>0</v>
      </c>
      <c r="K183" s="217" t="s">
        <v>19</v>
      </c>
      <c r="L183" s="47"/>
      <c r="M183" s="222" t="s">
        <v>19</v>
      </c>
      <c r="N183" s="223" t="s">
        <v>44</v>
      </c>
      <c r="O183" s="87"/>
      <c r="P183" s="224">
        <f>O183*H183</f>
        <v>0</v>
      </c>
      <c r="Q183" s="224">
        <v>0.00046999999999999999</v>
      </c>
      <c r="R183" s="224">
        <f>Q183*H183</f>
        <v>0.065799999999999997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193</v>
      </c>
      <c r="AT183" s="226" t="s">
        <v>188</v>
      </c>
      <c r="AU183" s="226" t="s">
        <v>82</v>
      </c>
      <c r="AY183" s="20" t="s">
        <v>185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80</v>
      </c>
      <c r="BK183" s="227">
        <f>ROUND(I183*H183,2)</f>
        <v>0</v>
      </c>
      <c r="BL183" s="20" t="s">
        <v>193</v>
      </c>
      <c r="BM183" s="226" t="s">
        <v>4662</v>
      </c>
    </row>
    <row r="184" s="2" customFormat="1">
      <c r="A184" s="41"/>
      <c r="B184" s="42"/>
      <c r="C184" s="43"/>
      <c r="D184" s="228" t="s">
        <v>195</v>
      </c>
      <c r="E184" s="43"/>
      <c r="F184" s="229" t="s">
        <v>4663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195</v>
      </c>
      <c r="AU184" s="20" t="s">
        <v>82</v>
      </c>
    </row>
    <row r="185" s="12" customFormat="1" ht="22.8" customHeight="1">
      <c r="A185" s="12"/>
      <c r="B185" s="199"/>
      <c r="C185" s="200"/>
      <c r="D185" s="201" t="s">
        <v>72</v>
      </c>
      <c r="E185" s="213" t="s">
        <v>244</v>
      </c>
      <c r="F185" s="213" t="s">
        <v>245</v>
      </c>
      <c r="G185" s="200"/>
      <c r="H185" s="200"/>
      <c r="I185" s="203"/>
      <c r="J185" s="214">
        <f>BK185</f>
        <v>0</v>
      </c>
      <c r="K185" s="200"/>
      <c r="L185" s="205"/>
      <c r="M185" s="206"/>
      <c r="N185" s="207"/>
      <c r="O185" s="207"/>
      <c r="P185" s="208">
        <f>SUM(P186:P195)</f>
        <v>0</v>
      </c>
      <c r="Q185" s="207"/>
      <c r="R185" s="208">
        <f>SUM(R186:R195)</f>
        <v>0</v>
      </c>
      <c r="S185" s="207"/>
      <c r="T185" s="209">
        <f>SUM(T186:T195)</f>
        <v>0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R185" s="210" t="s">
        <v>80</v>
      </c>
      <c r="AT185" s="211" t="s">
        <v>72</v>
      </c>
      <c r="AU185" s="211" t="s">
        <v>80</v>
      </c>
      <c r="AY185" s="210" t="s">
        <v>185</v>
      </c>
      <c r="BK185" s="212">
        <f>SUM(BK186:BK195)</f>
        <v>0</v>
      </c>
    </row>
    <row r="186" s="2" customFormat="1" ht="16.5" customHeight="1">
      <c r="A186" s="41"/>
      <c r="B186" s="42"/>
      <c r="C186" s="215" t="s">
        <v>740</v>
      </c>
      <c r="D186" s="215" t="s">
        <v>188</v>
      </c>
      <c r="E186" s="216" t="s">
        <v>253</v>
      </c>
      <c r="F186" s="217" t="s">
        <v>254</v>
      </c>
      <c r="G186" s="218" t="s">
        <v>249</v>
      </c>
      <c r="H186" s="219">
        <v>10.800000000000001</v>
      </c>
      <c r="I186" s="220"/>
      <c r="J186" s="221">
        <f>ROUND(I186*H186,2)</f>
        <v>0</v>
      </c>
      <c r="K186" s="217" t="s">
        <v>19</v>
      </c>
      <c r="L186" s="47"/>
      <c r="M186" s="222" t="s">
        <v>19</v>
      </c>
      <c r="N186" s="223" t="s">
        <v>44</v>
      </c>
      <c r="O186" s="87"/>
      <c r="P186" s="224">
        <f>O186*H186</f>
        <v>0</v>
      </c>
      <c r="Q186" s="224">
        <v>0</v>
      </c>
      <c r="R186" s="224">
        <f>Q186*H186</f>
        <v>0</v>
      </c>
      <c r="S186" s="224">
        <v>0</v>
      </c>
      <c r="T186" s="225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26" t="s">
        <v>193</v>
      </c>
      <c r="AT186" s="226" t="s">
        <v>188</v>
      </c>
      <c r="AU186" s="226" t="s">
        <v>82</v>
      </c>
      <c r="AY186" s="20" t="s">
        <v>185</v>
      </c>
      <c r="BE186" s="227">
        <f>IF(N186="základní",J186,0)</f>
        <v>0</v>
      </c>
      <c r="BF186" s="227">
        <f>IF(N186="snížená",J186,0)</f>
        <v>0</v>
      </c>
      <c r="BG186" s="227">
        <f>IF(N186="zákl. přenesená",J186,0)</f>
        <v>0</v>
      </c>
      <c r="BH186" s="227">
        <f>IF(N186="sníž. přenesená",J186,0)</f>
        <v>0</v>
      </c>
      <c r="BI186" s="227">
        <f>IF(N186="nulová",J186,0)</f>
        <v>0</v>
      </c>
      <c r="BJ186" s="20" t="s">
        <v>80</v>
      </c>
      <c r="BK186" s="227">
        <f>ROUND(I186*H186,2)</f>
        <v>0</v>
      </c>
      <c r="BL186" s="20" t="s">
        <v>193</v>
      </c>
      <c r="BM186" s="226" t="s">
        <v>4664</v>
      </c>
    </row>
    <row r="187" s="2" customFormat="1">
      <c r="A187" s="41"/>
      <c r="B187" s="42"/>
      <c r="C187" s="43"/>
      <c r="D187" s="228" t="s">
        <v>195</v>
      </c>
      <c r="E187" s="43"/>
      <c r="F187" s="229" t="s">
        <v>256</v>
      </c>
      <c r="G187" s="43"/>
      <c r="H187" s="43"/>
      <c r="I187" s="230"/>
      <c r="J187" s="43"/>
      <c r="K187" s="43"/>
      <c r="L187" s="47"/>
      <c r="M187" s="231"/>
      <c r="N187" s="232"/>
      <c r="O187" s="87"/>
      <c r="P187" s="87"/>
      <c r="Q187" s="87"/>
      <c r="R187" s="87"/>
      <c r="S187" s="87"/>
      <c r="T187" s="88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0" t="s">
        <v>195</v>
      </c>
      <c r="AU187" s="20" t="s">
        <v>82</v>
      </c>
    </row>
    <row r="188" s="2" customFormat="1" ht="16.5" customHeight="1">
      <c r="A188" s="41"/>
      <c r="B188" s="42"/>
      <c r="C188" s="215" t="s">
        <v>749</v>
      </c>
      <c r="D188" s="215" t="s">
        <v>188</v>
      </c>
      <c r="E188" s="216" t="s">
        <v>259</v>
      </c>
      <c r="F188" s="217" t="s">
        <v>260</v>
      </c>
      <c r="G188" s="218" t="s">
        <v>249</v>
      </c>
      <c r="H188" s="219">
        <v>119.88</v>
      </c>
      <c r="I188" s="220"/>
      <c r="J188" s="221">
        <f>ROUND(I188*H188,2)</f>
        <v>0</v>
      </c>
      <c r="K188" s="217" t="s">
        <v>19</v>
      </c>
      <c r="L188" s="47"/>
      <c r="M188" s="222" t="s">
        <v>19</v>
      </c>
      <c r="N188" s="223" t="s">
        <v>44</v>
      </c>
      <c r="O188" s="87"/>
      <c r="P188" s="224">
        <f>O188*H188</f>
        <v>0</v>
      </c>
      <c r="Q188" s="224">
        <v>0</v>
      </c>
      <c r="R188" s="224">
        <f>Q188*H188</f>
        <v>0</v>
      </c>
      <c r="S188" s="224">
        <v>0</v>
      </c>
      <c r="T188" s="225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226" t="s">
        <v>193</v>
      </c>
      <c r="AT188" s="226" t="s">
        <v>188</v>
      </c>
      <c r="AU188" s="226" t="s">
        <v>82</v>
      </c>
      <c r="AY188" s="20" t="s">
        <v>185</v>
      </c>
      <c r="BE188" s="227">
        <f>IF(N188="základní",J188,0)</f>
        <v>0</v>
      </c>
      <c r="BF188" s="227">
        <f>IF(N188="snížená",J188,0)</f>
        <v>0</v>
      </c>
      <c r="BG188" s="227">
        <f>IF(N188="zákl. přenesená",J188,0)</f>
        <v>0</v>
      </c>
      <c r="BH188" s="227">
        <f>IF(N188="sníž. přenesená",J188,0)</f>
        <v>0</v>
      </c>
      <c r="BI188" s="227">
        <f>IF(N188="nulová",J188,0)</f>
        <v>0</v>
      </c>
      <c r="BJ188" s="20" t="s">
        <v>80</v>
      </c>
      <c r="BK188" s="227">
        <f>ROUND(I188*H188,2)</f>
        <v>0</v>
      </c>
      <c r="BL188" s="20" t="s">
        <v>193</v>
      </c>
      <c r="BM188" s="226" t="s">
        <v>4665</v>
      </c>
    </row>
    <row r="189" s="2" customFormat="1">
      <c r="A189" s="41"/>
      <c r="B189" s="42"/>
      <c r="C189" s="43"/>
      <c r="D189" s="228" t="s">
        <v>195</v>
      </c>
      <c r="E189" s="43"/>
      <c r="F189" s="229" t="s">
        <v>262</v>
      </c>
      <c r="G189" s="43"/>
      <c r="H189" s="43"/>
      <c r="I189" s="230"/>
      <c r="J189" s="43"/>
      <c r="K189" s="43"/>
      <c r="L189" s="47"/>
      <c r="M189" s="231"/>
      <c r="N189" s="232"/>
      <c r="O189" s="87"/>
      <c r="P189" s="87"/>
      <c r="Q189" s="87"/>
      <c r="R189" s="87"/>
      <c r="S189" s="87"/>
      <c r="T189" s="88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0" t="s">
        <v>195</v>
      </c>
      <c r="AU189" s="20" t="s">
        <v>82</v>
      </c>
    </row>
    <row r="190" s="14" customFormat="1">
      <c r="A190" s="14"/>
      <c r="B190" s="245"/>
      <c r="C190" s="246"/>
      <c r="D190" s="228" t="s">
        <v>199</v>
      </c>
      <c r="E190" s="247" t="s">
        <v>19</v>
      </c>
      <c r="F190" s="248" t="s">
        <v>4666</v>
      </c>
      <c r="G190" s="246"/>
      <c r="H190" s="249">
        <v>119.88</v>
      </c>
      <c r="I190" s="250"/>
      <c r="J190" s="246"/>
      <c r="K190" s="246"/>
      <c r="L190" s="251"/>
      <c r="M190" s="252"/>
      <c r="N190" s="253"/>
      <c r="O190" s="253"/>
      <c r="P190" s="253"/>
      <c r="Q190" s="253"/>
      <c r="R190" s="253"/>
      <c r="S190" s="253"/>
      <c r="T190" s="25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5" t="s">
        <v>199</v>
      </c>
      <c r="AU190" s="255" t="s">
        <v>82</v>
      </c>
      <c r="AV190" s="14" t="s">
        <v>82</v>
      </c>
      <c r="AW190" s="14" t="s">
        <v>34</v>
      </c>
      <c r="AX190" s="14" t="s">
        <v>80</v>
      </c>
      <c r="AY190" s="255" t="s">
        <v>185</v>
      </c>
    </row>
    <row r="191" s="2" customFormat="1" ht="21.75" customHeight="1">
      <c r="A191" s="41"/>
      <c r="B191" s="42"/>
      <c r="C191" s="215" t="s">
        <v>756</v>
      </c>
      <c r="D191" s="215" t="s">
        <v>188</v>
      </c>
      <c r="E191" s="216" t="s">
        <v>1083</v>
      </c>
      <c r="F191" s="217" t="s">
        <v>1084</v>
      </c>
      <c r="G191" s="218" t="s">
        <v>249</v>
      </c>
      <c r="H191" s="219">
        <v>10.800000000000001</v>
      </c>
      <c r="I191" s="220"/>
      <c r="J191" s="221">
        <f>ROUND(I191*H191,2)</f>
        <v>0</v>
      </c>
      <c r="K191" s="217" t="s">
        <v>19</v>
      </c>
      <c r="L191" s="47"/>
      <c r="M191" s="222" t="s">
        <v>19</v>
      </c>
      <c r="N191" s="223" t="s">
        <v>44</v>
      </c>
      <c r="O191" s="87"/>
      <c r="P191" s="224">
        <f>O191*H191</f>
        <v>0</v>
      </c>
      <c r="Q191" s="224">
        <v>0</v>
      </c>
      <c r="R191" s="224">
        <f>Q191*H191</f>
        <v>0</v>
      </c>
      <c r="S191" s="224">
        <v>0</v>
      </c>
      <c r="T191" s="225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26" t="s">
        <v>193</v>
      </c>
      <c r="AT191" s="226" t="s">
        <v>188</v>
      </c>
      <c r="AU191" s="226" t="s">
        <v>82</v>
      </c>
      <c r="AY191" s="20" t="s">
        <v>185</v>
      </c>
      <c r="BE191" s="227">
        <f>IF(N191="základní",J191,0)</f>
        <v>0</v>
      </c>
      <c r="BF191" s="227">
        <f>IF(N191="snížená",J191,0)</f>
        <v>0</v>
      </c>
      <c r="BG191" s="227">
        <f>IF(N191="zákl. přenesená",J191,0)</f>
        <v>0</v>
      </c>
      <c r="BH191" s="227">
        <f>IF(N191="sníž. přenesená",J191,0)</f>
        <v>0</v>
      </c>
      <c r="BI191" s="227">
        <f>IF(N191="nulová",J191,0)</f>
        <v>0</v>
      </c>
      <c r="BJ191" s="20" t="s">
        <v>80</v>
      </c>
      <c r="BK191" s="227">
        <f>ROUND(I191*H191,2)</f>
        <v>0</v>
      </c>
      <c r="BL191" s="20" t="s">
        <v>193</v>
      </c>
      <c r="BM191" s="226" t="s">
        <v>4667</v>
      </c>
    </row>
    <row r="192" s="2" customFormat="1">
      <c r="A192" s="41"/>
      <c r="B192" s="42"/>
      <c r="C192" s="43"/>
      <c r="D192" s="228" t="s">
        <v>195</v>
      </c>
      <c r="E192" s="43"/>
      <c r="F192" s="229" t="s">
        <v>1086</v>
      </c>
      <c r="G192" s="43"/>
      <c r="H192" s="43"/>
      <c r="I192" s="230"/>
      <c r="J192" s="43"/>
      <c r="K192" s="43"/>
      <c r="L192" s="47"/>
      <c r="M192" s="231"/>
      <c r="N192" s="232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195</v>
      </c>
      <c r="AU192" s="20" t="s">
        <v>82</v>
      </c>
    </row>
    <row r="193" s="2" customFormat="1" ht="16.5" customHeight="1">
      <c r="A193" s="41"/>
      <c r="B193" s="42"/>
      <c r="C193" s="215" t="s">
        <v>764</v>
      </c>
      <c r="D193" s="215" t="s">
        <v>188</v>
      </c>
      <c r="E193" s="216" t="s">
        <v>3077</v>
      </c>
      <c r="F193" s="217" t="s">
        <v>3078</v>
      </c>
      <c r="G193" s="218" t="s">
        <v>249</v>
      </c>
      <c r="H193" s="219">
        <v>153.368</v>
      </c>
      <c r="I193" s="220"/>
      <c r="J193" s="221">
        <f>ROUND(I193*H193,2)</f>
        <v>0</v>
      </c>
      <c r="K193" s="217" t="s">
        <v>19</v>
      </c>
      <c r="L193" s="47"/>
      <c r="M193" s="222" t="s">
        <v>19</v>
      </c>
      <c r="N193" s="223" t="s">
        <v>44</v>
      </c>
      <c r="O193" s="87"/>
      <c r="P193" s="224">
        <f>O193*H193</f>
        <v>0</v>
      </c>
      <c r="Q193" s="224">
        <v>0</v>
      </c>
      <c r="R193" s="224">
        <f>Q193*H193</f>
        <v>0</v>
      </c>
      <c r="S193" s="224">
        <v>0</v>
      </c>
      <c r="T193" s="225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26" t="s">
        <v>193</v>
      </c>
      <c r="AT193" s="226" t="s">
        <v>188</v>
      </c>
      <c r="AU193" s="226" t="s">
        <v>82</v>
      </c>
      <c r="AY193" s="20" t="s">
        <v>185</v>
      </c>
      <c r="BE193" s="227">
        <f>IF(N193="základní",J193,0)</f>
        <v>0</v>
      </c>
      <c r="BF193" s="227">
        <f>IF(N193="snížená",J193,0)</f>
        <v>0</v>
      </c>
      <c r="BG193" s="227">
        <f>IF(N193="zákl. přenesená",J193,0)</f>
        <v>0</v>
      </c>
      <c r="BH193" s="227">
        <f>IF(N193="sníž. přenesená",J193,0)</f>
        <v>0</v>
      </c>
      <c r="BI193" s="227">
        <f>IF(N193="nulová",J193,0)</f>
        <v>0</v>
      </c>
      <c r="BJ193" s="20" t="s">
        <v>80</v>
      </c>
      <c r="BK193" s="227">
        <f>ROUND(I193*H193,2)</f>
        <v>0</v>
      </c>
      <c r="BL193" s="20" t="s">
        <v>193</v>
      </c>
      <c r="BM193" s="226" t="s">
        <v>4668</v>
      </c>
    </row>
    <row r="194" s="2" customFormat="1">
      <c r="A194" s="41"/>
      <c r="B194" s="42"/>
      <c r="C194" s="43"/>
      <c r="D194" s="228" t="s">
        <v>195</v>
      </c>
      <c r="E194" s="43"/>
      <c r="F194" s="229" t="s">
        <v>3080</v>
      </c>
      <c r="G194" s="43"/>
      <c r="H194" s="43"/>
      <c r="I194" s="230"/>
      <c r="J194" s="43"/>
      <c r="K194" s="43"/>
      <c r="L194" s="47"/>
      <c r="M194" s="231"/>
      <c r="N194" s="232"/>
      <c r="O194" s="87"/>
      <c r="P194" s="87"/>
      <c r="Q194" s="87"/>
      <c r="R194" s="87"/>
      <c r="S194" s="87"/>
      <c r="T194" s="88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0" t="s">
        <v>195</v>
      </c>
      <c r="AU194" s="20" t="s">
        <v>82</v>
      </c>
    </row>
    <row r="195" s="14" customFormat="1">
      <c r="A195" s="14"/>
      <c r="B195" s="245"/>
      <c r="C195" s="246"/>
      <c r="D195" s="228" t="s">
        <v>199</v>
      </c>
      <c r="E195" s="247" t="s">
        <v>19</v>
      </c>
      <c r="F195" s="248" t="s">
        <v>4669</v>
      </c>
      <c r="G195" s="246"/>
      <c r="H195" s="249">
        <v>153.368</v>
      </c>
      <c r="I195" s="250"/>
      <c r="J195" s="246"/>
      <c r="K195" s="246"/>
      <c r="L195" s="251"/>
      <c r="M195" s="252"/>
      <c r="N195" s="253"/>
      <c r="O195" s="253"/>
      <c r="P195" s="253"/>
      <c r="Q195" s="253"/>
      <c r="R195" s="253"/>
      <c r="S195" s="253"/>
      <c r="T195" s="25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5" t="s">
        <v>199</v>
      </c>
      <c r="AU195" s="255" t="s">
        <v>82</v>
      </c>
      <c r="AV195" s="14" t="s">
        <v>82</v>
      </c>
      <c r="AW195" s="14" t="s">
        <v>34</v>
      </c>
      <c r="AX195" s="14" t="s">
        <v>80</v>
      </c>
      <c r="AY195" s="255" t="s">
        <v>185</v>
      </c>
    </row>
    <row r="196" s="12" customFormat="1" ht="25.92" customHeight="1">
      <c r="A196" s="12"/>
      <c r="B196" s="199"/>
      <c r="C196" s="200"/>
      <c r="D196" s="201" t="s">
        <v>72</v>
      </c>
      <c r="E196" s="202" t="s">
        <v>273</v>
      </c>
      <c r="F196" s="202" t="s">
        <v>274</v>
      </c>
      <c r="G196" s="200"/>
      <c r="H196" s="200"/>
      <c r="I196" s="203"/>
      <c r="J196" s="204">
        <f>BK196</f>
        <v>0</v>
      </c>
      <c r="K196" s="200"/>
      <c r="L196" s="205"/>
      <c r="M196" s="206"/>
      <c r="N196" s="207"/>
      <c r="O196" s="207"/>
      <c r="P196" s="208">
        <f>P197</f>
        <v>0</v>
      </c>
      <c r="Q196" s="207"/>
      <c r="R196" s="208">
        <f>R197</f>
        <v>0.01303</v>
      </c>
      <c r="S196" s="207"/>
      <c r="T196" s="209">
        <f>T197</f>
        <v>0</v>
      </c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R196" s="210" t="s">
        <v>82</v>
      </c>
      <c r="AT196" s="211" t="s">
        <v>72</v>
      </c>
      <c r="AU196" s="211" t="s">
        <v>73</v>
      </c>
      <c r="AY196" s="210" t="s">
        <v>185</v>
      </c>
      <c r="BK196" s="212">
        <f>BK197</f>
        <v>0</v>
      </c>
    </row>
    <row r="197" s="12" customFormat="1" ht="22.8" customHeight="1">
      <c r="A197" s="12"/>
      <c r="B197" s="199"/>
      <c r="C197" s="200"/>
      <c r="D197" s="201" t="s">
        <v>72</v>
      </c>
      <c r="E197" s="213" t="s">
        <v>1266</v>
      </c>
      <c r="F197" s="213" t="s">
        <v>1267</v>
      </c>
      <c r="G197" s="200"/>
      <c r="H197" s="200"/>
      <c r="I197" s="203"/>
      <c r="J197" s="214">
        <f>BK197</f>
        <v>0</v>
      </c>
      <c r="K197" s="200"/>
      <c r="L197" s="205"/>
      <c r="M197" s="206"/>
      <c r="N197" s="207"/>
      <c r="O197" s="207"/>
      <c r="P197" s="208">
        <f>SUM(P198:P202)</f>
        <v>0</v>
      </c>
      <c r="Q197" s="207"/>
      <c r="R197" s="208">
        <f>SUM(R198:R202)</f>
        <v>0.01303</v>
      </c>
      <c r="S197" s="207"/>
      <c r="T197" s="209">
        <f>SUM(T198:T202)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210" t="s">
        <v>82</v>
      </c>
      <c r="AT197" s="211" t="s">
        <v>72</v>
      </c>
      <c r="AU197" s="211" t="s">
        <v>80</v>
      </c>
      <c r="AY197" s="210" t="s">
        <v>185</v>
      </c>
      <c r="BK197" s="212">
        <f>SUM(BK198:BK202)</f>
        <v>0</v>
      </c>
    </row>
    <row r="198" s="2" customFormat="1" ht="16.5" customHeight="1">
      <c r="A198" s="41"/>
      <c r="B198" s="42"/>
      <c r="C198" s="215" t="s">
        <v>770</v>
      </c>
      <c r="D198" s="215" t="s">
        <v>188</v>
      </c>
      <c r="E198" s="216" t="s">
        <v>4670</v>
      </c>
      <c r="F198" s="217" t="s">
        <v>4671</v>
      </c>
      <c r="G198" s="218" t="s">
        <v>279</v>
      </c>
      <c r="H198" s="219">
        <v>1</v>
      </c>
      <c r="I198" s="220"/>
      <c r="J198" s="221">
        <f>ROUND(I198*H198,2)</f>
        <v>0</v>
      </c>
      <c r="K198" s="217" t="s">
        <v>19</v>
      </c>
      <c r="L198" s="47"/>
      <c r="M198" s="222" t="s">
        <v>19</v>
      </c>
      <c r="N198" s="223" t="s">
        <v>44</v>
      </c>
      <c r="O198" s="87"/>
      <c r="P198" s="224">
        <f>O198*H198</f>
        <v>0</v>
      </c>
      <c r="Q198" s="224">
        <v>0.01303</v>
      </c>
      <c r="R198" s="224">
        <f>Q198*H198</f>
        <v>0.01303</v>
      </c>
      <c r="S198" s="224">
        <v>0</v>
      </c>
      <c r="T198" s="225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226" t="s">
        <v>280</v>
      </c>
      <c r="AT198" s="226" t="s">
        <v>188</v>
      </c>
      <c r="AU198" s="226" t="s">
        <v>82</v>
      </c>
      <c r="AY198" s="20" t="s">
        <v>185</v>
      </c>
      <c r="BE198" s="227">
        <f>IF(N198="základní",J198,0)</f>
        <v>0</v>
      </c>
      <c r="BF198" s="227">
        <f>IF(N198="snížená",J198,0)</f>
        <v>0</v>
      </c>
      <c r="BG198" s="227">
        <f>IF(N198="zákl. přenesená",J198,0)</f>
        <v>0</v>
      </c>
      <c r="BH198" s="227">
        <f>IF(N198="sníž. přenesená",J198,0)</f>
        <v>0</v>
      </c>
      <c r="BI198" s="227">
        <f>IF(N198="nulová",J198,0)</f>
        <v>0</v>
      </c>
      <c r="BJ198" s="20" t="s">
        <v>80</v>
      </c>
      <c r="BK198" s="227">
        <f>ROUND(I198*H198,2)</f>
        <v>0</v>
      </c>
      <c r="BL198" s="20" t="s">
        <v>280</v>
      </c>
      <c r="BM198" s="226" t="s">
        <v>4672</v>
      </c>
    </row>
    <row r="199" s="2" customFormat="1">
      <c r="A199" s="41"/>
      <c r="B199" s="42"/>
      <c r="C199" s="43"/>
      <c r="D199" s="228" t="s">
        <v>195</v>
      </c>
      <c r="E199" s="43"/>
      <c r="F199" s="229" t="s">
        <v>4673</v>
      </c>
      <c r="G199" s="43"/>
      <c r="H199" s="43"/>
      <c r="I199" s="230"/>
      <c r="J199" s="43"/>
      <c r="K199" s="43"/>
      <c r="L199" s="47"/>
      <c r="M199" s="231"/>
      <c r="N199" s="232"/>
      <c r="O199" s="87"/>
      <c r="P199" s="87"/>
      <c r="Q199" s="87"/>
      <c r="R199" s="87"/>
      <c r="S199" s="87"/>
      <c r="T199" s="88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0" t="s">
        <v>195</v>
      </c>
      <c r="AU199" s="20" t="s">
        <v>82</v>
      </c>
    </row>
    <row r="200" s="2" customFormat="1">
      <c r="A200" s="41"/>
      <c r="B200" s="42"/>
      <c r="C200" s="43"/>
      <c r="D200" s="228" t="s">
        <v>264</v>
      </c>
      <c r="E200" s="43"/>
      <c r="F200" s="267" t="s">
        <v>4674</v>
      </c>
      <c r="G200" s="43"/>
      <c r="H200" s="43"/>
      <c r="I200" s="230"/>
      <c r="J200" s="43"/>
      <c r="K200" s="43"/>
      <c r="L200" s="47"/>
      <c r="M200" s="231"/>
      <c r="N200" s="232"/>
      <c r="O200" s="87"/>
      <c r="P200" s="87"/>
      <c r="Q200" s="87"/>
      <c r="R200" s="87"/>
      <c r="S200" s="87"/>
      <c r="T200" s="88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264</v>
      </c>
      <c r="AU200" s="20" t="s">
        <v>82</v>
      </c>
    </row>
    <row r="201" s="2" customFormat="1" ht="21.75" customHeight="1">
      <c r="A201" s="41"/>
      <c r="B201" s="42"/>
      <c r="C201" s="215" t="s">
        <v>778</v>
      </c>
      <c r="D201" s="215" t="s">
        <v>188</v>
      </c>
      <c r="E201" s="216" t="s">
        <v>4675</v>
      </c>
      <c r="F201" s="217" t="s">
        <v>4676</v>
      </c>
      <c r="G201" s="218" t="s">
        <v>279</v>
      </c>
      <c r="H201" s="219">
        <v>1</v>
      </c>
      <c r="I201" s="220"/>
      <c r="J201" s="221">
        <f>ROUND(I201*H201,2)</f>
        <v>0</v>
      </c>
      <c r="K201" s="217" t="s">
        <v>19</v>
      </c>
      <c r="L201" s="47"/>
      <c r="M201" s="222" t="s">
        <v>19</v>
      </c>
      <c r="N201" s="223" t="s">
        <v>44</v>
      </c>
      <c r="O201" s="87"/>
      <c r="P201" s="224">
        <f>O201*H201</f>
        <v>0</v>
      </c>
      <c r="Q201" s="224">
        <v>0</v>
      </c>
      <c r="R201" s="224">
        <f>Q201*H201</f>
        <v>0</v>
      </c>
      <c r="S201" s="224">
        <v>0</v>
      </c>
      <c r="T201" s="225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6" t="s">
        <v>280</v>
      </c>
      <c r="AT201" s="226" t="s">
        <v>188</v>
      </c>
      <c r="AU201" s="226" t="s">
        <v>82</v>
      </c>
      <c r="AY201" s="20" t="s">
        <v>185</v>
      </c>
      <c r="BE201" s="227">
        <f>IF(N201="základní",J201,0)</f>
        <v>0</v>
      </c>
      <c r="BF201" s="227">
        <f>IF(N201="snížená",J201,0)</f>
        <v>0</v>
      </c>
      <c r="BG201" s="227">
        <f>IF(N201="zákl. přenesená",J201,0)</f>
        <v>0</v>
      </c>
      <c r="BH201" s="227">
        <f>IF(N201="sníž. přenesená",J201,0)</f>
        <v>0</v>
      </c>
      <c r="BI201" s="227">
        <f>IF(N201="nulová",J201,0)</f>
        <v>0</v>
      </c>
      <c r="BJ201" s="20" t="s">
        <v>80</v>
      </c>
      <c r="BK201" s="227">
        <f>ROUND(I201*H201,2)</f>
        <v>0</v>
      </c>
      <c r="BL201" s="20" t="s">
        <v>280</v>
      </c>
      <c r="BM201" s="226" t="s">
        <v>4677</v>
      </c>
    </row>
    <row r="202" s="2" customFormat="1">
      <c r="A202" s="41"/>
      <c r="B202" s="42"/>
      <c r="C202" s="43"/>
      <c r="D202" s="228" t="s">
        <v>195</v>
      </c>
      <c r="E202" s="43"/>
      <c r="F202" s="229" t="s">
        <v>4676</v>
      </c>
      <c r="G202" s="43"/>
      <c r="H202" s="43"/>
      <c r="I202" s="230"/>
      <c r="J202" s="43"/>
      <c r="K202" s="43"/>
      <c r="L202" s="47"/>
      <c r="M202" s="282"/>
      <c r="N202" s="283"/>
      <c r="O202" s="284"/>
      <c r="P202" s="284"/>
      <c r="Q202" s="284"/>
      <c r="R202" s="284"/>
      <c r="S202" s="284"/>
      <c r="T202" s="285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195</v>
      </c>
      <c r="AU202" s="20" t="s">
        <v>82</v>
      </c>
    </row>
    <row r="203" s="2" customFormat="1" ht="6.96" customHeight="1">
      <c r="A203" s="41"/>
      <c r="B203" s="62"/>
      <c r="C203" s="63"/>
      <c r="D203" s="63"/>
      <c r="E203" s="63"/>
      <c r="F203" s="63"/>
      <c r="G203" s="63"/>
      <c r="H203" s="63"/>
      <c r="I203" s="63"/>
      <c r="J203" s="63"/>
      <c r="K203" s="63"/>
      <c r="L203" s="47"/>
      <c r="M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</row>
  </sheetData>
  <sheetProtection sheet="1" autoFilter="0" formatColumns="0" formatRows="0" objects="1" scenarios="1" spinCount="100000" saltValue="ouXPQ2836rzxkdNN0MAUOKjwxC2efASNlbGTzwcFxNbQZ3Z2tHQ3Os0x6fahXJ4mEd9Ue1KHC1i6/Nu9BuGfoQ==" hashValue="iqv/jzwEhV6CVlMt3p0DACjR64qUrXHcMATI9SZvd+Xgl6U8AU6MczeJWLvyIHIiIy6DxRXpM+eu5aoR2ut/JA==" algorithmName="SHA-512" password="CC35"/>
  <autoFilter ref="C86:K202"/>
  <mergeCells count="9">
    <mergeCell ref="E7:H7"/>
    <mergeCell ref="E9:H9"/>
    <mergeCell ref="E18:H18"/>
    <mergeCell ref="E27:H27"/>
    <mergeCell ref="E48:H48"/>
    <mergeCell ref="E50:H50"/>
    <mergeCell ref="E77:H77"/>
    <mergeCell ref="E79:H79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138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149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4678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23. 10. 2025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32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33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35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37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39</v>
      </c>
      <c r="E30" s="41"/>
      <c r="F30" s="41"/>
      <c r="G30" s="41"/>
      <c r="H30" s="41"/>
      <c r="I30" s="41"/>
      <c r="J30" s="156">
        <f>ROUND(J84,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41</v>
      </c>
      <c r="G32" s="41"/>
      <c r="H32" s="41"/>
      <c r="I32" s="157" t="s">
        <v>40</v>
      </c>
      <c r="J32" s="157" t="s">
        <v>42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43</v>
      </c>
      <c r="E33" s="145" t="s">
        <v>44</v>
      </c>
      <c r="F33" s="159">
        <f>ROUND((SUM(BE84:BE145)),  2)</f>
        <v>0</v>
      </c>
      <c r="G33" s="41"/>
      <c r="H33" s="41"/>
      <c r="I33" s="160">
        <v>0.20999999999999999</v>
      </c>
      <c r="J33" s="159">
        <f>ROUND(((SUM(BE84:BE145))*I33),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45</v>
      </c>
      <c r="F34" s="159">
        <f>ROUND((SUM(BF84:BF145)),  2)</f>
        <v>0</v>
      </c>
      <c r="G34" s="41"/>
      <c r="H34" s="41"/>
      <c r="I34" s="160">
        <v>0.12</v>
      </c>
      <c r="J34" s="159">
        <f>ROUND(((SUM(BF84:BF145))*I34),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46</v>
      </c>
      <c r="F35" s="159">
        <f>ROUND((SUM(BG84:BG145)),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47</v>
      </c>
      <c r="F36" s="159">
        <f>ROUND((SUM(BH84:BH145)),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ROUND((SUM(BI84:BI145)),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49</v>
      </c>
      <c r="E39" s="163"/>
      <c r="F39" s="163"/>
      <c r="G39" s="164" t="s">
        <v>50</v>
      </c>
      <c r="H39" s="165" t="s">
        <v>51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153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PŘÍSTAVBA A STAVEBNÍ ÚPRAVY ŠATEN SK VĚTROVY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149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 xml:space="preserve">SO 06 -  VENKOVNÍ ROZVODY SPLAŠKOVÉ KANALIZACE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>Tábor</v>
      </c>
      <c r="G52" s="43"/>
      <c r="H52" s="43"/>
      <c r="I52" s="35" t="s">
        <v>23</v>
      </c>
      <c r="J52" s="75" t="str">
        <f>IF(J12="","",J12)</f>
        <v>23. 10. 2025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3"/>
      <c r="E54" s="43"/>
      <c r="F54" s="30" t="str">
        <f>E15</f>
        <v>MĚSTO TÁBOR</v>
      </c>
      <c r="G54" s="43"/>
      <c r="H54" s="43"/>
      <c r="I54" s="35" t="s">
        <v>31</v>
      </c>
      <c r="J54" s="39" t="str">
        <f>E21</f>
        <v>Graphic PRO s.r.o.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35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154</v>
      </c>
      <c r="D57" s="174"/>
      <c r="E57" s="174"/>
      <c r="F57" s="174"/>
      <c r="G57" s="174"/>
      <c r="H57" s="174"/>
      <c r="I57" s="174"/>
      <c r="J57" s="175" t="s">
        <v>155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71</v>
      </c>
      <c r="D59" s="43"/>
      <c r="E59" s="43"/>
      <c r="F59" s="43"/>
      <c r="G59" s="43"/>
      <c r="H59" s="43"/>
      <c r="I59" s="43"/>
      <c r="J59" s="105">
        <f>J84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156</v>
      </c>
    </row>
    <row r="60" s="9" customFormat="1" ht="24.96" customHeight="1">
      <c r="A60" s="9"/>
      <c r="B60" s="177"/>
      <c r="C60" s="178"/>
      <c r="D60" s="179" t="s">
        <v>157</v>
      </c>
      <c r="E60" s="180"/>
      <c r="F60" s="180"/>
      <c r="G60" s="180"/>
      <c r="H60" s="180"/>
      <c r="I60" s="180"/>
      <c r="J60" s="181">
        <f>J85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1566</v>
      </c>
      <c r="E61" s="185"/>
      <c r="F61" s="185"/>
      <c r="G61" s="185"/>
      <c r="H61" s="185"/>
      <c r="I61" s="185"/>
      <c r="J61" s="186">
        <f>J86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3"/>
      <c r="C62" s="128"/>
      <c r="D62" s="184" t="s">
        <v>1568</v>
      </c>
      <c r="E62" s="185"/>
      <c r="F62" s="185"/>
      <c r="G62" s="185"/>
      <c r="H62" s="185"/>
      <c r="I62" s="185"/>
      <c r="J62" s="186">
        <f>J110</f>
        <v>0</v>
      </c>
      <c r="K62" s="128"/>
      <c r="L62" s="187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3"/>
      <c r="C63" s="128"/>
      <c r="D63" s="184" t="s">
        <v>4538</v>
      </c>
      <c r="E63" s="185"/>
      <c r="F63" s="185"/>
      <c r="G63" s="185"/>
      <c r="H63" s="185"/>
      <c r="I63" s="185"/>
      <c r="J63" s="186">
        <f>J114</f>
        <v>0</v>
      </c>
      <c r="K63" s="128"/>
      <c r="L63" s="187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3"/>
      <c r="C64" s="128"/>
      <c r="D64" s="184" t="s">
        <v>159</v>
      </c>
      <c r="E64" s="185"/>
      <c r="F64" s="185"/>
      <c r="G64" s="185"/>
      <c r="H64" s="185"/>
      <c r="I64" s="185"/>
      <c r="J64" s="186">
        <f>J142</f>
        <v>0</v>
      </c>
      <c r="K64" s="128"/>
      <c r="L64" s="187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2" customFormat="1" ht="21.84" customHeight="1">
      <c r="A65" s="41"/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147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6.96" customHeight="1">
      <c r="A66" s="41"/>
      <c r="B66" s="62"/>
      <c r="C66" s="63"/>
      <c r="D66" s="63"/>
      <c r="E66" s="63"/>
      <c r="F66" s="63"/>
      <c r="G66" s="63"/>
      <c r="H66" s="63"/>
      <c r="I66" s="63"/>
      <c r="J66" s="63"/>
      <c r="K66" s="63"/>
      <c r="L66" s="14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70" s="2" customFormat="1" ht="6.96" customHeight="1">
      <c r="A70" s="41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24.96" customHeight="1">
      <c r="A71" s="41"/>
      <c r="B71" s="42"/>
      <c r="C71" s="26" t="s">
        <v>170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16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172" t="str">
        <f>E7</f>
        <v>PŘÍSTAVBA A STAVEBNÍ ÚPRAVY ŠATEN SK VĚTROVY</v>
      </c>
      <c r="F74" s="35"/>
      <c r="G74" s="35"/>
      <c r="H74" s="35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149</v>
      </c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3"/>
      <c r="D76" s="43"/>
      <c r="E76" s="72" t="str">
        <f>E9</f>
        <v xml:space="preserve">SO 06 -  VENKOVNÍ ROZVODY SPLAŠKOVÉ KANALIZACE</v>
      </c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21</v>
      </c>
      <c r="D78" s="43"/>
      <c r="E78" s="43"/>
      <c r="F78" s="30" t="str">
        <f>F12</f>
        <v>Tábor</v>
      </c>
      <c r="G78" s="43"/>
      <c r="H78" s="43"/>
      <c r="I78" s="35" t="s">
        <v>23</v>
      </c>
      <c r="J78" s="75" t="str">
        <f>IF(J12="","",J12)</f>
        <v>23. 10. 2025</v>
      </c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5.15" customHeight="1">
      <c r="A80" s="41"/>
      <c r="B80" s="42"/>
      <c r="C80" s="35" t="s">
        <v>25</v>
      </c>
      <c r="D80" s="43"/>
      <c r="E80" s="43"/>
      <c r="F80" s="30" t="str">
        <f>E15</f>
        <v>MĚSTO TÁBOR</v>
      </c>
      <c r="G80" s="43"/>
      <c r="H80" s="43"/>
      <c r="I80" s="35" t="s">
        <v>31</v>
      </c>
      <c r="J80" s="39" t="str">
        <f>E21</f>
        <v>Graphic PRO s.r.o.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5.15" customHeight="1">
      <c r="A81" s="41"/>
      <c r="B81" s="42"/>
      <c r="C81" s="35" t="s">
        <v>29</v>
      </c>
      <c r="D81" s="43"/>
      <c r="E81" s="43"/>
      <c r="F81" s="30" t="str">
        <f>IF(E18="","",E18)</f>
        <v>Vyplň údaj</v>
      </c>
      <c r="G81" s="43"/>
      <c r="H81" s="43"/>
      <c r="I81" s="35" t="s">
        <v>35</v>
      </c>
      <c r="J81" s="39" t="str">
        <f>E24</f>
        <v xml:space="preserve"> </v>
      </c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0.32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11" customFormat="1" ht="29.28" customHeight="1">
      <c r="A83" s="188"/>
      <c r="B83" s="189"/>
      <c r="C83" s="190" t="s">
        <v>171</v>
      </c>
      <c r="D83" s="191" t="s">
        <v>58</v>
      </c>
      <c r="E83" s="191" t="s">
        <v>54</v>
      </c>
      <c r="F83" s="191" t="s">
        <v>55</v>
      </c>
      <c r="G83" s="191" t="s">
        <v>172</v>
      </c>
      <c r="H83" s="191" t="s">
        <v>173</v>
      </c>
      <c r="I83" s="191" t="s">
        <v>174</v>
      </c>
      <c r="J83" s="191" t="s">
        <v>155</v>
      </c>
      <c r="K83" s="192" t="s">
        <v>175</v>
      </c>
      <c r="L83" s="193"/>
      <c r="M83" s="95" t="s">
        <v>19</v>
      </c>
      <c r="N83" s="96" t="s">
        <v>43</v>
      </c>
      <c r="O83" s="96" t="s">
        <v>176</v>
      </c>
      <c r="P83" s="96" t="s">
        <v>177</v>
      </c>
      <c r="Q83" s="96" t="s">
        <v>178</v>
      </c>
      <c r="R83" s="96" t="s">
        <v>179</v>
      </c>
      <c r="S83" s="96" t="s">
        <v>180</v>
      </c>
      <c r="T83" s="97" t="s">
        <v>181</v>
      </c>
      <c r="U83" s="188"/>
      <c r="V83" s="188"/>
      <c r="W83" s="188"/>
      <c r="X83" s="188"/>
      <c r="Y83" s="188"/>
      <c r="Z83" s="188"/>
      <c r="AA83" s="188"/>
      <c r="AB83" s="188"/>
      <c r="AC83" s="188"/>
      <c r="AD83" s="188"/>
      <c r="AE83" s="188"/>
    </row>
    <row r="84" s="2" customFormat="1" ht="22.8" customHeight="1">
      <c r="A84" s="41"/>
      <c r="B84" s="42"/>
      <c r="C84" s="102" t="s">
        <v>182</v>
      </c>
      <c r="D84" s="43"/>
      <c r="E84" s="43"/>
      <c r="F84" s="43"/>
      <c r="G84" s="43"/>
      <c r="H84" s="43"/>
      <c r="I84" s="43"/>
      <c r="J84" s="194">
        <f>BK84</f>
        <v>0</v>
      </c>
      <c r="K84" s="43"/>
      <c r="L84" s="47"/>
      <c r="M84" s="98"/>
      <c r="N84" s="195"/>
      <c r="O84" s="99"/>
      <c r="P84" s="196">
        <f>P85</f>
        <v>0</v>
      </c>
      <c r="Q84" s="99"/>
      <c r="R84" s="196">
        <f>R85</f>
        <v>28.442594999999997</v>
      </c>
      <c r="S84" s="99"/>
      <c r="T84" s="197">
        <f>T85</f>
        <v>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T84" s="20" t="s">
        <v>72</v>
      </c>
      <c r="AU84" s="20" t="s">
        <v>156</v>
      </c>
      <c r="BK84" s="198">
        <f>BK85</f>
        <v>0</v>
      </c>
    </row>
    <row r="85" s="12" customFormat="1" ht="25.92" customHeight="1">
      <c r="A85" s="12"/>
      <c r="B85" s="199"/>
      <c r="C85" s="200"/>
      <c r="D85" s="201" t="s">
        <v>72</v>
      </c>
      <c r="E85" s="202" t="s">
        <v>183</v>
      </c>
      <c r="F85" s="202" t="s">
        <v>184</v>
      </c>
      <c r="G85" s="200"/>
      <c r="H85" s="200"/>
      <c r="I85" s="203"/>
      <c r="J85" s="204">
        <f>BK85</f>
        <v>0</v>
      </c>
      <c r="K85" s="200"/>
      <c r="L85" s="205"/>
      <c r="M85" s="206"/>
      <c r="N85" s="207"/>
      <c r="O85" s="207"/>
      <c r="P85" s="208">
        <f>P86+P110+P114+P142</f>
        <v>0</v>
      </c>
      <c r="Q85" s="207"/>
      <c r="R85" s="208">
        <f>R86+R110+R114+R142</f>
        <v>28.442594999999997</v>
      </c>
      <c r="S85" s="207"/>
      <c r="T85" s="209">
        <f>T86+T110+T114+T142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210" t="s">
        <v>80</v>
      </c>
      <c r="AT85" s="211" t="s">
        <v>72</v>
      </c>
      <c r="AU85" s="211" t="s">
        <v>73</v>
      </c>
      <c r="AY85" s="210" t="s">
        <v>185</v>
      </c>
      <c r="BK85" s="212">
        <f>BK86+BK110+BK114+BK142</f>
        <v>0</v>
      </c>
    </row>
    <row r="86" s="12" customFormat="1" ht="22.8" customHeight="1">
      <c r="A86" s="12"/>
      <c r="B86" s="199"/>
      <c r="C86" s="200"/>
      <c r="D86" s="201" t="s">
        <v>72</v>
      </c>
      <c r="E86" s="213" t="s">
        <v>80</v>
      </c>
      <c r="F86" s="213" t="s">
        <v>1572</v>
      </c>
      <c r="G86" s="200"/>
      <c r="H86" s="200"/>
      <c r="I86" s="203"/>
      <c r="J86" s="214">
        <f>BK86</f>
        <v>0</v>
      </c>
      <c r="K86" s="200"/>
      <c r="L86" s="205"/>
      <c r="M86" s="206"/>
      <c r="N86" s="207"/>
      <c r="O86" s="207"/>
      <c r="P86" s="208">
        <f>SUM(P87:P109)</f>
        <v>0</v>
      </c>
      <c r="Q86" s="207"/>
      <c r="R86" s="208">
        <f>SUM(R87:R109)</f>
        <v>24.097999999999999</v>
      </c>
      <c r="S86" s="207"/>
      <c r="T86" s="209">
        <f>SUM(T87:T109)</f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210" t="s">
        <v>80</v>
      </c>
      <c r="AT86" s="211" t="s">
        <v>72</v>
      </c>
      <c r="AU86" s="211" t="s">
        <v>80</v>
      </c>
      <c r="AY86" s="210" t="s">
        <v>185</v>
      </c>
      <c r="BK86" s="212">
        <f>SUM(BK87:BK109)</f>
        <v>0</v>
      </c>
    </row>
    <row r="87" s="2" customFormat="1" ht="21.75" customHeight="1">
      <c r="A87" s="41"/>
      <c r="B87" s="42"/>
      <c r="C87" s="215" t="s">
        <v>80</v>
      </c>
      <c r="D87" s="215" t="s">
        <v>188</v>
      </c>
      <c r="E87" s="216" t="s">
        <v>4679</v>
      </c>
      <c r="F87" s="217" t="s">
        <v>4680</v>
      </c>
      <c r="G87" s="218" t="s">
        <v>212</v>
      </c>
      <c r="H87" s="219">
        <v>28.350000000000001</v>
      </c>
      <c r="I87" s="220"/>
      <c r="J87" s="221">
        <f>ROUND(I87*H87,2)</f>
        <v>0</v>
      </c>
      <c r="K87" s="217" t="s">
        <v>19</v>
      </c>
      <c r="L87" s="47"/>
      <c r="M87" s="222" t="s">
        <v>19</v>
      </c>
      <c r="N87" s="223" t="s">
        <v>44</v>
      </c>
      <c r="O87" s="87"/>
      <c r="P87" s="224">
        <f>O87*H87</f>
        <v>0</v>
      </c>
      <c r="Q87" s="224">
        <v>0</v>
      </c>
      <c r="R87" s="224">
        <f>Q87*H87</f>
        <v>0</v>
      </c>
      <c r="S87" s="224">
        <v>0</v>
      </c>
      <c r="T87" s="225">
        <f>S87*H87</f>
        <v>0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R87" s="226" t="s">
        <v>193</v>
      </c>
      <c r="AT87" s="226" t="s">
        <v>188</v>
      </c>
      <c r="AU87" s="226" t="s">
        <v>82</v>
      </c>
      <c r="AY87" s="20" t="s">
        <v>185</v>
      </c>
      <c r="BE87" s="227">
        <f>IF(N87="základní",J87,0)</f>
        <v>0</v>
      </c>
      <c r="BF87" s="227">
        <f>IF(N87="snížená",J87,0)</f>
        <v>0</v>
      </c>
      <c r="BG87" s="227">
        <f>IF(N87="zákl. přenesená",J87,0)</f>
        <v>0</v>
      </c>
      <c r="BH87" s="227">
        <f>IF(N87="sníž. přenesená",J87,0)</f>
        <v>0</v>
      </c>
      <c r="BI87" s="227">
        <f>IF(N87="nulová",J87,0)</f>
        <v>0</v>
      </c>
      <c r="BJ87" s="20" t="s">
        <v>80</v>
      </c>
      <c r="BK87" s="227">
        <f>ROUND(I87*H87,2)</f>
        <v>0</v>
      </c>
      <c r="BL87" s="20" t="s">
        <v>193</v>
      </c>
      <c r="BM87" s="226" t="s">
        <v>4681</v>
      </c>
    </row>
    <row r="88" s="2" customFormat="1">
      <c r="A88" s="41"/>
      <c r="B88" s="42"/>
      <c r="C88" s="43"/>
      <c r="D88" s="228" t="s">
        <v>195</v>
      </c>
      <c r="E88" s="43"/>
      <c r="F88" s="229" t="s">
        <v>4682</v>
      </c>
      <c r="G88" s="43"/>
      <c r="H88" s="43"/>
      <c r="I88" s="230"/>
      <c r="J88" s="43"/>
      <c r="K88" s="43"/>
      <c r="L88" s="47"/>
      <c r="M88" s="231"/>
      <c r="N88" s="232"/>
      <c r="O88" s="87"/>
      <c r="P88" s="87"/>
      <c r="Q88" s="87"/>
      <c r="R88" s="87"/>
      <c r="S88" s="87"/>
      <c r="T88" s="88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T88" s="20" t="s">
        <v>195</v>
      </c>
      <c r="AU88" s="20" t="s">
        <v>82</v>
      </c>
    </row>
    <row r="89" s="14" customFormat="1">
      <c r="A89" s="14"/>
      <c r="B89" s="245"/>
      <c r="C89" s="246"/>
      <c r="D89" s="228" t="s">
        <v>199</v>
      </c>
      <c r="E89" s="247" t="s">
        <v>19</v>
      </c>
      <c r="F89" s="248" t="s">
        <v>4683</v>
      </c>
      <c r="G89" s="246"/>
      <c r="H89" s="249">
        <v>28.350000000000001</v>
      </c>
      <c r="I89" s="250"/>
      <c r="J89" s="246"/>
      <c r="K89" s="246"/>
      <c r="L89" s="251"/>
      <c r="M89" s="252"/>
      <c r="N89" s="253"/>
      <c r="O89" s="253"/>
      <c r="P89" s="253"/>
      <c r="Q89" s="253"/>
      <c r="R89" s="253"/>
      <c r="S89" s="253"/>
      <c r="T89" s="25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T89" s="255" t="s">
        <v>199</v>
      </c>
      <c r="AU89" s="255" t="s">
        <v>82</v>
      </c>
      <c r="AV89" s="14" t="s">
        <v>82</v>
      </c>
      <c r="AW89" s="14" t="s">
        <v>34</v>
      </c>
      <c r="AX89" s="14" t="s">
        <v>80</v>
      </c>
      <c r="AY89" s="255" t="s">
        <v>185</v>
      </c>
    </row>
    <row r="90" s="2" customFormat="1" ht="21.75" customHeight="1">
      <c r="A90" s="41"/>
      <c r="B90" s="42"/>
      <c r="C90" s="215" t="s">
        <v>82</v>
      </c>
      <c r="D90" s="215" t="s">
        <v>188</v>
      </c>
      <c r="E90" s="216" t="s">
        <v>2989</v>
      </c>
      <c r="F90" s="217" t="s">
        <v>2990</v>
      </c>
      <c r="G90" s="218" t="s">
        <v>212</v>
      </c>
      <c r="H90" s="219">
        <v>17.324999999999999</v>
      </c>
      <c r="I90" s="220"/>
      <c r="J90" s="221">
        <f>ROUND(I90*H90,2)</f>
        <v>0</v>
      </c>
      <c r="K90" s="217" t="s">
        <v>19</v>
      </c>
      <c r="L90" s="47"/>
      <c r="M90" s="222" t="s">
        <v>19</v>
      </c>
      <c r="N90" s="223" t="s">
        <v>44</v>
      </c>
      <c r="O90" s="87"/>
      <c r="P90" s="224">
        <f>O90*H90</f>
        <v>0</v>
      </c>
      <c r="Q90" s="224">
        <v>0</v>
      </c>
      <c r="R90" s="224">
        <f>Q90*H90</f>
        <v>0</v>
      </c>
      <c r="S90" s="224">
        <v>0</v>
      </c>
      <c r="T90" s="225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6" t="s">
        <v>193</v>
      </c>
      <c r="AT90" s="226" t="s">
        <v>188</v>
      </c>
      <c r="AU90" s="226" t="s">
        <v>82</v>
      </c>
      <c r="AY90" s="20" t="s">
        <v>185</v>
      </c>
      <c r="BE90" s="227">
        <f>IF(N90="základní",J90,0)</f>
        <v>0</v>
      </c>
      <c r="BF90" s="227">
        <f>IF(N90="snížená",J90,0)</f>
        <v>0</v>
      </c>
      <c r="BG90" s="227">
        <f>IF(N90="zákl. přenesená",J90,0)</f>
        <v>0</v>
      </c>
      <c r="BH90" s="227">
        <f>IF(N90="sníž. přenesená",J90,0)</f>
        <v>0</v>
      </c>
      <c r="BI90" s="227">
        <f>IF(N90="nulová",J90,0)</f>
        <v>0</v>
      </c>
      <c r="BJ90" s="20" t="s">
        <v>80</v>
      </c>
      <c r="BK90" s="227">
        <f>ROUND(I90*H90,2)</f>
        <v>0</v>
      </c>
      <c r="BL90" s="20" t="s">
        <v>193</v>
      </c>
      <c r="BM90" s="226" t="s">
        <v>4684</v>
      </c>
    </row>
    <row r="91" s="2" customFormat="1">
      <c r="A91" s="41"/>
      <c r="B91" s="42"/>
      <c r="C91" s="43"/>
      <c r="D91" s="228" t="s">
        <v>195</v>
      </c>
      <c r="E91" s="43"/>
      <c r="F91" s="229" t="s">
        <v>2992</v>
      </c>
      <c r="G91" s="43"/>
      <c r="H91" s="43"/>
      <c r="I91" s="230"/>
      <c r="J91" s="43"/>
      <c r="K91" s="43"/>
      <c r="L91" s="47"/>
      <c r="M91" s="231"/>
      <c r="N91" s="232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195</v>
      </c>
      <c r="AU91" s="20" t="s">
        <v>82</v>
      </c>
    </row>
    <row r="92" s="2" customFormat="1" ht="21.75" customHeight="1">
      <c r="A92" s="41"/>
      <c r="B92" s="42"/>
      <c r="C92" s="215" t="s">
        <v>209</v>
      </c>
      <c r="D92" s="215" t="s">
        <v>188</v>
      </c>
      <c r="E92" s="216" t="s">
        <v>1591</v>
      </c>
      <c r="F92" s="217" t="s">
        <v>1592</v>
      </c>
      <c r="G92" s="218" t="s">
        <v>212</v>
      </c>
      <c r="H92" s="219">
        <v>17.324999999999999</v>
      </c>
      <c r="I92" s="220"/>
      <c r="J92" s="221">
        <f>ROUND(I92*H92,2)</f>
        <v>0</v>
      </c>
      <c r="K92" s="217" t="s">
        <v>19</v>
      </c>
      <c r="L92" s="47"/>
      <c r="M92" s="222" t="s">
        <v>19</v>
      </c>
      <c r="N92" s="223" t="s">
        <v>44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193</v>
      </c>
      <c r="AT92" s="226" t="s">
        <v>188</v>
      </c>
      <c r="AU92" s="226" t="s">
        <v>82</v>
      </c>
      <c r="AY92" s="20" t="s">
        <v>185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80</v>
      </c>
      <c r="BK92" s="227">
        <f>ROUND(I92*H92,2)</f>
        <v>0</v>
      </c>
      <c r="BL92" s="20" t="s">
        <v>193</v>
      </c>
      <c r="BM92" s="226" t="s">
        <v>4685</v>
      </c>
    </row>
    <row r="93" s="2" customFormat="1">
      <c r="A93" s="41"/>
      <c r="B93" s="42"/>
      <c r="C93" s="43"/>
      <c r="D93" s="228" t="s">
        <v>195</v>
      </c>
      <c r="E93" s="43"/>
      <c r="F93" s="229" t="s">
        <v>1594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195</v>
      </c>
      <c r="AU93" s="20" t="s">
        <v>82</v>
      </c>
    </row>
    <row r="94" s="2" customFormat="1" ht="24.15" customHeight="1">
      <c r="A94" s="41"/>
      <c r="B94" s="42"/>
      <c r="C94" s="215" t="s">
        <v>193</v>
      </c>
      <c r="D94" s="215" t="s">
        <v>188</v>
      </c>
      <c r="E94" s="216" t="s">
        <v>2995</v>
      </c>
      <c r="F94" s="217" t="s">
        <v>2996</v>
      </c>
      <c r="G94" s="218" t="s">
        <v>212</v>
      </c>
      <c r="H94" s="219">
        <v>17.324999999999999</v>
      </c>
      <c r="I94" s="220"/>
      <c r="J94" s="221">
        <f>ROUND(I94*H94,2)</f>
        <v>0</v>
      </c>
      <c r="K94" s="217" t="s">
        <v>19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82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4686</v>
      </c>
    </row>
    <row r="95" s="2" customFormat="1">
      <c r="A95" s="41"/>
      <c r="B95" s="42"/>
      <c r="C95" s="43"/>
      <c r="D95" s="228" t="s">
        <v>195</v>
      </c>
      <c r="E95" s="43"/>
      <c r="F95" s="229" t="s">
        <v>2998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82</v>
      </c>
    </row>
    <row r="96" s="2" customFormat="1" ht="16.5" customHeight="1">
      <c r="A96" s="41"/>
      <c r="B96" s="42"/>
      <c r="C96" s="215" t="s">
        <v>223</v>
      </c>
      <c r="D96" s="215" t="s">
        <v>188</v>
      </c>
      <c r="E96" s="216" t="s">
        <v>3000</v>
      </c>
      <c r="F96" s="217" t="s">
        <v>3001</v>
      </c>
      <c r="G96" s="218" t="s">
        <v>212</v>
      </c>
      <c r="H96" s="219">
        <v>17.324999999999999</v>
      </c>
      <c r="I96" s="220"/>
      <c r="J96" s="221">
        <f>ROUND(I96*H96,2)</f>
        <v>0</v>
      </c>
      <c r="K96" s="217" t="s">
        <v>19</v>
      </c>
      <c r="L96" s="47"/>
      <c r="M96" s="222" t="s">
        <v>19</v>
      </c>
      <c r="N96" s="223" t="s">
        <v>44</v>
      </c>
      <c r="O96" s="87"/>
      <c r="P96" s="224">
        <f>O96*H96</f>
        <v>0</v>
      </c>
      <c r="Q96" s="224">
        <v>0</v>
      </c>
      <c r="R96" s="224">
        <f>Q96*H96</f>
        <v>0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193</v>
      </c>
      <c r="AT96" s="226" t="s">
        <v>188</v>
      </c>
      <c r="AU96" s="226" t="s">
        <v>82</v>
      </c>
      <c r="AY96" s="20" t="s">
        <v>185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80</v>
      </c>
      <c r="BK96" s="227">
        <f>ROUND(I96*H96,2)</f>
        <v>0</v>
      </c>
      <c r="BL96" s="20" t="s">
        <v>193</v>
      </c>
      <c r="BM96" s="226" t="s">
        <v>4687</v>
      </c>
    </row>
    <row r="97" s="2" customFormat="1">
      <c r="A97" s="41"/>
      <c r="B97" s="42"/>
      <c r="C97" s="43"/>
      <c r="D97" s="228" t="s">
        <v>195</v>
      </c>
      <c r="E97" s="43"/>
      <c r="F97" s="229" t="s">
        <v>3003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195</v>
      </c>
      <c r="AU97" s="20" t="s">
        <v>82</v>
      </c>
    </row>
    <row r="98" s="2" customFormat="1" ht="16.5" customHeight="1">
      <c r="A98" s="41"/>
      <c r="B98" s="42"/>
      <c r="C98" s="215" t="s">
        <v>231</v>
      </c>
      <c r="D98" s="215" t="s">
        <v>188</v>
      </c>
      <c r="E98" s="216" t="s">
        <v>3005</v>
      </c>
      <c r="F98" s="217" t="s">
        <v>3006</v>
      </c>
      <c r="G98" s="218" t="s">
        <v>212</v>
      </c>
      <c r="H98" s="219">
        <v>17.324999999999999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82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4688</v>
      </c>
    </row>
    <row r="99" s="2" customFormat="1">
      <c r="A99" s="41"/>
      <c r="B99" s="42"/>
      <c r="C99" s="43"/>
      <c r="D99" s="228" t="s">
        <v>195</v>
      </c>
      <c r="E99" s="43"/>
      <c r="F99" s="229" t="s">
        <v>3008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82</v>
      </c>
    </row>
    <row r="100" s="14" customFormat="1">
      <c r="A100" s="14"/>
      <c r="B100" s="245"/>
      <c r="C100" s="246"/>
      <c r="D100" s="228" t="s">
        <v>199</v>
      </c>
      <c r="E100" s="247" t="s">
        <v>19</v>
      </c>
      <c r="F100" s="248" t="s">
        <v>4689</v>
      </c>
      <c r="G100" s="246"/>
      <c r="H100" s="249">
        <v>17.324999999999999</v>
      </c>
      <c r="I100" s="250"/>
      <c r="J100" s="246"/>
      <c r="K100" s="246"/>
      <c r="L100" s="251"/>
      <c r="M100" s="252"/>
      <c r="N100" s="253"/>
      <c r="O100" s="253"/>
      <c r="P100" s="253"/>
      <c r="Q100" s="253"/>
      <c r="R100" s="253"/>
      <c r="S100" s="253"/>
      <c r="T100" s="25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5" t="s">
        <v>199</v>
      </c>
      <c r="AU100" s="255" t="s">
        <v>82</v>
      </c>
      <c r="AV100" s="14" t="s">
        <v>82</v>
      </c>
      <c r="AW100" s="14" t="s">
        <v>34</v>
      </c>
      <c r="AX100" s="14" t="s">
        <v>80</v>
      </c>
      <c r="AY100" s="255" t="s">
        <v>185</v>
      </c>
    </row>
    <row r="101" s="2" customFormat="1" ht="16.5" customHeight="1">
      <c r="A101" s="41"/>
      <c r="B101" s="42"/>
      <c r="C101" s="215" t="s">
        <v>237</v>
      </c>
      <c r="D101" s="215" t="s">
        <v>188</v>
      </c>
      <c r="E101" s="216" t="s">
        <v>1618</v>
      </c>
      <c r="F101" s="217" t="s">
        <v>1619</v>
      </c>
      <c r="G101" s="218" t="s">
        <v>212</v>
      </c>
      <c r="H101" s="219">
        <v>11.025</v>
      </c>
      <c r="I101" s="220"/>
      <c r="J101" s="221">
        <f>ROUND(I101*H101,2)</f>
        <v>0</v>
      </c>
      <c r="K101" s="217" t="s">
        <v>19</v>
      </c>
      <c r="L101" s="47"/>
      <c r="M101" s="222" t="s">
        <v>19</v>
      </c>
      <c r="N101" s="223" t="s">
        <v>44</v>
      </c>
      <c r="O101" s="87"/>
      <c r="P101" s="224">
        <f>O101*H101</f>
        <v>0</v>
      </c>
      <c r="Q101" s="224">
        <v>0</v>
      </c>
      <c r="R101" s="224">
        <f>Q101*H101</f>
        <v>0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193</v>
      </c>
      <c r="AT101" s="226" t="s">
        <v>188</v>
      </c>
      <c r="AU101" s="226" t="s">
        <v>82</v>
      </c>
      <c r="AY101" s="20" t="s">
        <v>185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80</v>
      </c>
      <c r="BK101" s="227">
        <f>ROUND(I101*H101,2)</f>
        <v>0</v>
      </c>
      <c r="BL101" s="20" t="s">
        <v>193</v>
      </c>
      <c r="BM101" s="226" t="s">
        <v>4690</v>
      </c>
    </row>
    <row r="102" s="2" customFormat="1">
      <c r="A102" s="41"/>
      <c r="B102" s="42"/>
      <c r="C102" s="43"/>
      <c r="D102" s="228" t="s">
        <v>195</v>
      </c>
      <c r="E102" s="43"/>
      <c r="F102" s="229" t="s">
        <v>1621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195</v>
      </c>
      <c r="AU102" s="20" t="s">
        <v>82</v>
      </c>
    </row>
    <row r="103" s="14" customFormat="1">
      <c r="A103" s="14"/>
      <c r="B103" s="245"/>
      <c r="C103" s="246"/>
      <c r="D103" s="228" t="s">
        <v>199</v>
      </c>
      <c r="E103" s="247" t="s">
        <v>19</v>
      </c>
      <c r="F103" s="248" t="s">
        <v>4691</v>
      </c>
      <c r="G103" s="246"/>
      <c r="H103" s="249">
        <v>11.025</v>
      </c>
      <c r="I103" s="250"/>
      <c r="J103" s="246"/>
      <c r="K103" s="246"/>
      <c r="L103" s="251"/>
      <c r="M103" s="252"/>
      <c r="N103" s="253"/>
      <c r="O103" s="253"/>
      <c r="P103" s="253"/>
      <c r="Q103" s="253"/>
      <c r="R103" s="253"/>
      <c r="S103" s="253"/>
      <c r="T103" s="25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5" t="s">
        <v>199</v>
      </c>
      <c r="AU103" s="255" t="s">
        <v>82</v>
      </c>
      <c r="AV103" s="14" t="s">
        <v>82</v>
      </c>
      <c r="AW103" s="14" t="s">
        <v>34</v>
      </c>
      <c r="AX103" s="14" t="s">
        <v>80</v>
      </c>
      <c r="AY103" s="255" t="s">
        <v>185</v>
      </c>
    </row>
    <row r="104" s="2" customFormat="1" ht="16.5" customHeight="1">
      <c r="A104" s="41"/>
      <c r="B104" s="42"/>
      <c r="C104" s="215" t="s">
        <v>246</v>
      </c>
      <c r="D104" s="215" t="s">
        <v>188</v>
      </c>
      <c r="E104" s="216" t="s">
        <v>3013</v>
      </c>
      <c r="F104" s="217" t="s">
        <v>3014</v>
      </c>
      <c r="G104" s="218" t="s">
        <v>212</v>
      </c>
      <c r="H104" s="219">
        <v>14.175000000000001</v>
      </c>
      <c r="I104" s="220"/>
      <c r="J104" s="221">
        <f>ROUND(I104*H104,2)</f>
        <v>0</v>
      </c>
      <c r="K104" s="217" t="s">
        <v>19</v>
      </c>
      <c r="L104" s="47"/>
      <c r="M104" s="222" t="s">
        <v>19</v>
      </c>
      <c r="N104" s="223" t="s">
        <v>44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193</v>
      </c>
      <c r="AT104" s="226" t="s">
        <v>188</v>
      </c>
      <c r="AU104" s="226" t="s">
        <v>82</v>
      </c>
      <c r="AY104" s="20" t="s">
        <v>185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80</v>
      </c>
      <c r="BK104" s="227">
        <f>ROUND(I104*H104,2)</f>
        <v>0</v>
      </c>
      <c r="BL104" s="20" t="s">
        <v>193</v>
      </c>
      <c r="BM104" s="226" t="s">
        <v>4692</v>
      </c>
    </row>
    <row r="105" s="2" customFormat="1">
      <c r="A105" s="41"/>
      <c r="B105" s="42"/>
      <c r="C105" s="43"/>
      <c r="D105" s="228" t="s">
        <v>195</v>
      </c>
      <c r="E105" s="43"/>
      <c r="F105" s="229" t="s">
        <v>3016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195</v>
      </c>
      <c r="AU105" s="20" t="s">
        <v>82</v>
      </c>
    </row>
    <row r="106" s="14" customFormat="1">
      <c r="A106" s="14"/>
      <c r="B106" s="245"/>
      <c r="C106" s="246"/>
      <c r="D106" s="228" t="s">
        <v>199</v>
      </c>
      <c r="E106" s="247" t="s">
        <v>19</v>
      </c>
      <c r="F106" s="248" t="s">
        <v>4693</v>
      </c>
      <c r="G106" s="246"/>
      <c r="H106" s="249">
        <v>14.175000000000001</v>
      </c>
      <c r="I106" s="250"/>
      <c r="J106" s="246"/>
      <c r="K106" s="246"/>
      <c r="L106" s="251"/>
      <c r="M106" s="252"/>
      <c r="N106" s="253"/>
      <c r="O106" s="253"/>
      <c r="P106" s="253"/>
      <c r="Q106" s="253"/>
      <c r="R106" s="253"/>
      <c r="S106" s="253"/>
      <c r="T106" s="25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5" t="s">
        <v>199</v>
      </c>
      <c r="AU106" s="255" t="s">
        <v>82</v>
      </c>
      <c r="AV106" s="14" t="s">
        <v>82</v>
      </c>
      <c r="AW106" s="14" t="s">
        <v>34</v>
      </c>
      <c r="AX106" s="14" t="s">
        <v>80</v>
      </c>
      <c r="AY106" s="255" t="s">
        <v>185</v>
      </c>
    </row>
    <row r="107" s="2" customFormat="1" ht="16.5" customHeight="1">
      <c r="A107" s="41"/>
      <c r="B107" s="42"/>
      <c r="C107" s="271" t="s">
        <v>186</v>
      </c>
      <c r="D107" s="271" t="s">
        <v>491</v>
      </c>
      <c r="E107" s="272" t="s">
        <v>3019</v>
      </c>
      <c r="F107" s="273" t="s">
        <v>3020</v>
      </c>
      <c r="G107" s="274" t="s">
        <v>249</v>
      </c>
      <c r="H107" s="275">
        <v>24.097999999999999</v>
      </c>
      <c r="I107" s="276"/>
      <c r="J107" s="277">
        <f>ROUND(I107*H107,2)</f>
        <v>0</v>
      </c>
      <c r="K107" s="273" t="s">
        <v>19</v>
      </c>
      <c r="L107" s="278"/>
      <c r="M107" s="279" t="s">
        <v>19</v>
      </c>
      <c r="N107" s="280" t="s">
        <v>44</v>
      </c>
      <c r="O107" s="87"/>
      <c r="P107" s="224">
        <f>O107*H107</f>
        <v>0</v>
      </c>
      <c r="Q107" s="224">
        <v>1</v>
      </c>
      <c r="R107" s="224">
        <f>Q107*H107</f>
        <v>24.097999999999999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246</v>
      </c>
      <c r="AT107" s="226" t="s">
        <v>491</v>
      </c>
      <c r="AU107" s="226" t="s">
        <v>82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193</v>
      </c>
      <c r="BM107" s="226" t="s">
        <v>4694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3020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82</v>
      </c>
    </row>
    <row r="109" s="14" customFormat="1">
      <c r="A109" s="14"/>
      <c r="B109" s="245"/>
      <c r="C109" s="246"/>
      <c r="D109" s="228" t="s">
        <v>199</v>
      </c>
      <c r="E109" s="247" t="s">
        <v>19</v>
      </c>
      <c r="F109" s="248" t="s">
        <v>4695</v>
      </c>
      <c r="G109" s="246"/>
      <c r="H109" s="249">
        <v>24.097999999999999</v>
      </c>
      <c r="I109" s="250"/>
      <c r="J109" s="246"/>
      <c r="K109" s="246"/>
      <c r="L109" s="251"/>
      <c r="M109" s="252"/>
      <c r="N109" s="253"/>
      <c r="O109" s="253"/>
      <c r="P109" s="253"/>
      <c r="Q109" s="253"/>
      <c r="R109" s="253"/>
      <c r="S109" s="253"/>
      <c r="T109" s="25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5" t="s">
        <v>199</v>
      </c>
      <c r="AU109" s="255" t="s">
        <v>82</v>
      </c>
      <c r="AV109" s="14" t="s">
        <v>82</v>
      </c>
      <c r="AW109" s="14" t="s">
        <v>34</v>
      </c>
      <c r="AX109" s="14" t="s">
        <v>80</v>
      </c>
      <c r="AY109" s="255" t="s">
        <v>185</v>
      </c>
    </row>
    <row r="110" s="12" customFormat="1" ht="22.8" customHeight="1">
      <c r="A110" s="12"/>
      <c r="B110" s="199"/>
      <c r="C110" s="200"/>
      <c r="D110" s="201" t="s">
        <v>72</v>
      </c>
      <c r="E110" s="213" t="s">
        <v>193</v>
      </c>
      <c r="F110" s="213" t="s">
        <v>1930</v>
      </c>
      <c r="G110" s="200"/>
      <c r="H110" s="200"/>
      <c r="I110" s="203"/>
      <c r="J110" s="214">
        <f>BK110</f>
        <v>0</v>
      </c>
      <c r="K110" s="200"/>
      <c r="L110" s="205"/>
      <c r="M110" s="206"/>
      <c r="N110" s="207"/>
      <c r="O110" s="207"/>
      <c r="P110" s="208">
        <f>SUM(P111:P113)</f>
        <v>0</v>
      </c>
      <c r="Q110" s="207"/>
      <c r="R110" s="208">
        <f>SUM(R111:R113)</f>
        <v>0</v>
      </c>
      <c r="S110" s="207"/>
      <c r="T110" s="209">
        <f>SUM(T111:T113)</f>
        <v>0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210" t="s">
        <v>80</v>
      </c>
      <c r="AT110" s="211" t="s">
        <v>72</v>
      </c>
      <c r="AU110" s="211" t="s">
        <v>80</v>
      </c>
      <c r="AY110" s="210" t="s">
        <v>185</v>
      </c>
      <c r="BK110" s="212">
        <f>SUM(BK111:BK113)</f>
        <v>0</v>
      </c>
    </row>
    <row r="111" s="2" customFormat="1" ht="16.5" customHeight="1">
      <c r="A111" s="41"/>
      <c r="B111" s="42"/>
      <c r="C111" s="215" t="s">
        <v>258</v>
      </c>
      <c r="D111" s="215" t="s">
        <v>188</v>
      </c>
      <c r="E111" s="216" t="s">
        <v>3023</v>
      </c>
      <c r="F111" s="217" t="s">
        <v>3024</v>
      </c>
      <c r="G111" s="218" t="s">
        <v>212</v>
      </c>
      <c r="H111" s="219">
        <v>3.1499999999999999</v>
      </c>
      <c r="I111" s="220"/>
      <c r="J111" s="221">
        <f>ROUND(I111*H111,2)</f>
        <v>0</v>
      </c>
      <c r="K111" s="217" t="s">
        <v>19</v>
      </c>
      <c r="L111" s="47"/>
      <c r="M111" s="222" t="s">
        <v>19</v>
      </c>
      <c r="N111" s="223" t="s">
        <v>44</v>
      </c>
      <c r="O111" s="87"/>
      <c r="P111" s="224">
        <f>O111*H111</f>
        <v>0</v>
      </c>
      <c r="Q111" s="224">
        <v>0</v>
      </c>
      <c r="R111" s="224">
        <f>Q111*H111</f>
        <v>0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193</v>
      </c>
      <c r="AT111" s="226" t="s">
        <v>188</v>
      </c>
      <c r="AU111" s="226" t="s">
        <v>82</v>
      </c>
      <c r="AY111" s="20" t="s">
        <v>185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80</v>
      </c>
      <c r="BK111" s="227">
        <f>ROUND(I111*H111,2)</f>
        <v>0</v>
      </c>
      <c r="BL111" s="20" t="s">
        <v>193</v>
      </c>
      <c r="BM111" s="226" t="s">
        <v>4696</v>
      </c>
    </row>
    <row r="112" s="2" customFormat="1">
      <c r="A112" s="41"/>
      <c r="B112" s="42"/>
      <c r="C112" s="43"/>
      <c r="D112" s="228" t="s">
        <v>195</v>
      </c>
      <c r="E112" s="43"/>
      <c r="F112" s="229" t="s">
        <v>3026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195</v>
      </c>
      <c r="AU112" s="20" t="s">
        <v>82</v>
      </c>
    </row>
    <row r="113" s="14" customFormat="1">
      <c r="A113" s="14"/>
      <c r="B113" s="245"/>
      <c r="C113" s="246"/>
      <c r="D113" s="228" t="s">
        <v>199</v>
      </c>
      <c r="E113" s="247" t="s">
        <v>19</v>
      </c>
      <c r="F113" s="248" t="s">
        <v>4697</v>
      </c>
      <c r="G113" s="246"/>
      <c r="H113" s="249">
        <v>3.1499999999999999</v>
      </c>
      <c r="I113" s="250"/>
      <c r="J113" s="246"/>
      <c r="K113" s="246"/>
      <c r="L113" s="251"/>
      <c r="M113" s="252"/>
      <c r="N113" s="253"/>
      <c r="O113" s="253"/>
      <c r="P113" s="253"/>
      <c r="Q113" s="253"/>
      <c r="R113" s="253"/>
      <c r="S113" s="253"/>
      <c r="T113" s="25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5" t="s">
        <v>199</v>
      </c>
      <c r="AU113" s="255" t="s">
        <v>82</v>
      </c>
      <c r="AV113" s="14" t="s">
        <v>82</v>
      </c>
      <c r="AW113" s="14" t="s">
        <v>34</v>
      </c>
      <c r="AX113" s="14" t="s">
        <v>80</v>
      </c>
      <c r="AY113" s="255" t="s">
        <v>185</v>
      </c>
    </row>
    <row r="114" s="12" customFormat="1" ht="22.8" customHeight="1">
      <c r="A114" s="12"/>
      <c r="B114" s="199"/>
      <c r="C114" s="200"/>
      <c r="D114" s="201" t="s">
        <v>72</v>
      </c>
      <c r="E114" s="213" t="s">
        <v>246</v>
      </c>
      <c r="F114" s="213" t="s">
        <v>3029</v>
      </c>
      <c r="G114" s="200"/>
      <c r="H114" s="200"/>
      <c r="I114" s="203"/>
      <c r="J114" s="214">
        <f>BK114</f>
        <v>0</v>
      </c>
      <c r="K114" s="200"/>
      <c r="L114" s="205"/>
      <c r="M114" s="206"/>
      <c r="N114" s="207"/>
      <c r="O114" s="207"/>
      <c r="P114" s="208">
        <f>SUM(P115:P141)</f>
        <v>0</v>
      </c>
      <c r="Q114" s="207"/>
      <c r="R114" s="208">
        <f>SUM(R115:R141)</f>
        <v>4.344595</v>
      </c>
      <c r="S114" s="207"/>
      <c r="T114" s="209">
        <f>SUM(T115:T141)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210" t="s">
        <v>80</v>
      </c>
      <c r="AT114" s="211" t="s">
        <v>72</v>
      </c>
      <c r="AU114" s="211" t="s">
        <v>80</v>
      </c>
      <c r="AY114" s="210" t="s">
        <v>185</v>
      </c>
      <c r="BK114" s="212">
        <f>SUM(BK115:BK141)</f>
        <v>0</v>
      </c>
    </row>
    <row r="115" s="2" customFormat="1" ht="16.5" customHeight="1">
      <c r="A115" s="41"/>
      <c r="B115" s="42"/>
      <c r="C115" s="215" t="s">
        <v>267</v>
      </c>
      <c r="D115" s="215" t="s">
        <v>188</v>
      </c>
      <c r="E115" s="216" t="s">
        <v>4698</v>
      </c>
      <c r="F115" s="217" t="s">
        <v>4699</v>
      </c>
      <c r="G115" s="218" t="s">
        <v>226</v>
      </c>
      <c r="H115" s="219">
        <v>35</v>
      </c>
      <c r="I115" s="220"/>
      <c r="J115" s="221">
        <f>ROUND(I115*H115,2)</f>
        <v>0</v>
      </c>
      <c r="K115" s="217" t="s">
        <v>19</v>
      </c>
      <c r="L115" s="47"/>
      <c r="M115" s="222" t="s">
        <v>19</v>
      </c>
      <c r="N115" s="223" t="s">
        <v>44</v>
      </c>
      <c r="O115" s="87"/>
      <c r="P115" s="224">
        <f>O115*H115</f>
        <v>0</v>
      </c>
      <c r="Q115" s="224">
        <v>2.0000000000000002E-05</v>
      </c>
      <c r="R115" s="224">
        <f>Q115*H115</f>
        <v>0.0007000000000000001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193</v>
      </c>
      <c r="AT115" s="226" t="s">
        <v>188</v>
      </c>
      <c r="AU115" s="226" t="s">
        <v>82</v>
      </c>
      <c r="AY115" s="20" t="s">
        <v>185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80</v>
      </c>
      <c r="BK115" s="227">
        <f>ROUND(I115*H115,2)</f>
        <v>0</v>
      </c>
      <c r="BL115" s="20" t="s">
        <v>193</v>
      </c>
      <c r="BM115" s="226" t="s">
        <v>4700</v>
      </c>
    </row>
    <row r="116" s="2" customFormat="1">
      <c r="A116" s="41"/>
      <c r="B116" s="42"/>
      <c r="C116" s="43"/>
      <c r="D116" s="228" t="s">
        <v>195</v>
      </c>
      <c r="E116" s="43"/>
      <c r="F116" s="229" t="s">
        <v>4701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195</v>
      </c>
      <c r="AU116" s="20" t="s">
        <v>82</v>
      </c>
    </row>
    <row r="117" s="2" customFormat="1" ht="16.5" customHeight="1">
      <c r="A117" s="41"/>
      <c r="B117" s="42"/>
      <c r="C117" s="271" t="s">
        <v>8</v>
      </c>
      <c r="D117" s="271" t="s">
        <v>491</v>
      </c>
      <c r="E117" s="272" t="s">
        <v>4702</v>
      </c>
      <c r="F117" s="273" t="s">
        <v>4703</v>
      </c>
      <c r="G117" s="274" t="s">
        <v>226</v>
      </c>
      <c r="H117" s="275">
        <v>36.049999999999997</v>
      </c>
      <c r="I117" s="276"/>
      <c r="J117" s="277">
        <f>ROUND(I117*H117,2)</f>
        <v>0</v>
      </c>
      <c r="K117" s="273" t="s">
        <v>19</v>
      </c>
      <c r="L117" s="278"/>
      <c r="M117" s="279" t="s">
        <v>19</v>
      </c>
      <c r="N117" s="280" t="s">
        <v>44</v>
      </c>
      <c r="O117" s="87"/>
      <c r="P117" s="224">
        <f>O117*H117</f>
        <v>0</v>
      </c>
      <c r="Q117" s="224">
        <v>0.0080999999999999996</v>
      </c>
      <c r="R117" s="224">
        <f>Q117*H117</f>
        <v>0.29200499999999996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246</v>
      </c>
      <c r="AT117" s="226" t="s">
        <v>491</v>
      </c>
      <c r="AU117" s="226" t="s">
        <v>82</v>
      </c>
      <c r="AY117" s="20" t="s">
        <v>185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80</v>
      </c>
      <c r="BK117" s="227">
        <f>ROUND(I117*H117,2)</f>
        <v>0</v>
      </c>
      <c r="BL117" s="20" t="s">
        <v>193</v>
      </c>
      <c r="BM117" s="226" t="s">
        <v>4704</v>
      </c>
    </row>
    <row r="118" s="2" customFormat="1">
      <c r="A118" s="41"/>
      <c r="B118" s="42"/>
      <c r="C118" s="43"/>
      <c r="D118" s="228" t="s">
        <v>195</v>
      </c>
      <c r="E118" s="43"/>
      <c r="F118" s="229" t="s">
        <v>4703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195</v>
      </c>
      <c r="AU118" s="20" t="s">
        <v>82</v>
      </c>
    </row>
    <row r="119" s="14" customFormat="1">
      <c r="A119" s="14"/>
      <c r="B119" s="245"/>
      <c r="C119" s="246"/>
      <c r="D119" s="228" t="s">
        <v>199</v>
      </c>
      <c r="E119" s="247" t="s">
        <v>19</v>
      </c>
      <c r="F119" s="248" t="s">
        <v>4705</v>
      </c>
      <c r="G119" s="246"/>
      <c r="H119" s="249">
        <v>36.049999999999997</v>
      </c>
      <c r="I119" s="250"/>
      <c r="J119" s="246"/>
      <c r="K119" s="246"/>
      <c r="L119" s="251"/>
      <c r="M119" s="252"/>
      <c r="N119" s="253"/>
      <c r="O119" s="253"/>
      <c r="P119" s="253"/>
      <c r="Q119" s="253"/>
      <c r="R119" s="253"/>
      <c r="S119" s="253"/>
      <c r="T119" s="25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5" t="s">
        <v>199</v>
      </c>
      <c r="AU119" s="255" t="s">
        <v>82</v>
      </c>
      <c r="AV119" s="14" t="s">
        <v>82</v>
      </c>
      <c r="AW119" s="14" t="s">
        <v>34</v>
      </c>
      <c r="AX119" s="14" t="s">
        <v>80</v>
      </c>
      <c r="AY119" s="255" t="s">
        <v>185</v>
      </c>
    </row>
    <row r="120" s="2" customFormat="1" ht="21.75" customHeight="1">
      <c r="A120" s="41"/>
      <c r="B120" s="42"/>
      <c r="C120" s="215" t="s">
        <v>284</v>
      </c>
      <c r="D120" s="215" t="s">
        <v>188</v>
      </c>
      <c r="E120" s="216" t="s">
        <v>4706</v>
      </c>
      <c r="F120" s="217" t="s">
        <v>4707</v>
      </c>
      <c r="G120" s="218" t="s">
        <v>322</v>
      </c>
      <c r="H120" s="219">
        <v>3</v>
      </c>
      <c r="I120" s="220"/>
      <c r="J120" s="221">
        <f>ROUND(I120*H120,2)</f>
        <v>0</v>
      </c>
      <c r="K120" s="217" t="s">
        <v>19</v>
      </c>
      <c r="L120" s="47"/>
      <c r="M120" s="222" t="s">
        <v>19</v>
      </c>
      <c r="N120" s="223" t="s">
        <v>44</v>
      </c>
      <c r="O120" s="87"/>
      <c r="P120" s="224">
        <f>O120*H120</f>
        <v>0</v>
      </c>
      <c r="Q120" s="224">
        <v>0</v>
      </c>
      <c r="R120" s="224">
        <f>Q120*H120</f>
        <v>0</v>
      </c>
      <c r="S120" s="224">
        <v>0</v>
      </c>
      <c r="T120" s="225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193</v>
      </c>
      <c r="AT120" s="226" t="s">
        <v>188</v>
      </c>
      <c r="AU120" s="226" t="s">
        <v>82</v>
      </c>
      <c r="AY120" s="20" t="s">
        <v>185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80</v>
      </c>
      <c r="BK120" s="227">
        <f>ROUND(I120*H120,2)</f>
        <v>0</v>
      </c>
      <c r="BL120" s="20" t="s">
        <v>193</v>
      </c>
      <c r="BM120" s="226" t="s">
        <v>4708</v>
      </c>
    </row>
    <row r="121" s="2" customFormat="1">
      <c r="A121" s="41"/>
      <c r="B121" s="42"/>
      <c r="C121" s="43"/>
      <c r="D121" s="228" t="s">
        <v>195</v>
      </c>
      <c r="E121" s="43"/>
      <c r="F121" s="229" t="s">
        <v>4709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195</v>
      </c>
      <c r="AU121" s="20" t="s">
        <v>82</v>
      </c>
    </row>
    <row r="122" s="2" customFormat="1" ht="16.5" customHeight="1">
      <c r="A122" s="41"/>
      <c r="B122" s="42"/>
      <c r="C122" s="271" t="s">
        <v>290</v>
      </c>
      <c r="D122" s="271" t="s">
        <v>491</v>
      </c>
      <c r="E122" s="272" t="s">
        <v>4710</v>
      </c>
      <c r="F122" s="273" t="s">
        <v>4711</v>
      </c>
      <c r="G122" s="274" t="s">
        <v>322</v>
      </c>
      <c r="H122" s="275">
        <v>3</v>
      </c>
      <c r="I122" s="276"/>
      <c r="J122" s="277">
        <f>ROUND(I122*H122,2)</f>
        <v>0</v>
      </c>
      <c r="K122" s="273" t="s">
        <v>19</v>
      </c>
      <c r="L122" s="278"/>
      <c r="M122" s="279" t="s">
        <v>19</v>
      </c>
      <c r="N122" s="280" t="s">
        <v>44</v>
      </c>
      <c r="O122" s="87"/>
      <c r="P122" s="224">
        <f>O122*H122</f>
        <v>0</v>
      </c>
      <c r="Q122" s="224">
        <v>0.0036700000000000001</v>
      </c>
      <c r="R122" s="224">
        <f>Q122*H122</f>
        <v>0.011010000000000001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246</v>
      </c>
      <c r="AT122" s="226" t="s">
        <v>491</v>
      </c>
      <c r="AU122" s="226" t="s">
        <v>82</v>
      </c>
      <c r="AY122" s="20" t="s">
        <v>185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80</v>
      </c>
      <c r="BK122" s="227">
        <f>ROUND(I122*H122,2)</f>
        <v>0</v>
      </c>
      <c r="BL122" s="20" t="s">
        <v>193</v>
      </c>
      <c r="BM122" s="226" t="s">
        <v>4712</v>
      </c>
    </row>
    <row r="123" s="2" customFormat="1">
      <c r="A123" s="41"/>
      <c r="B123" s="42"/>
      <c r="C123" s="43"/>
      <c r="D123" s="228" t="s">
        <v>195</v>
      </c>
      <c r="E123" s="43"/>
      <c r="F123" s="229" t="s">
        <v>4711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195</v>
      </c>
      <c r="AU123" s="20" t="s">
        <v>82</v>
      </c>
    </row>
    <row r="124" s="2" customFormat="1" ht="16.5" customHeight="1">
      <c r="A124" s="41"/>
      <c r="B124" s="42"/>
      <c r="C124" s="215" t="s">
        <v>296</v>
      </c>
      <c r="D124" s="215" t="s">
        <v>188</v>
      </c>
      <c r="E124" s="216" t="s">
        <v>4625</v>
      </c>
      <c r="F124" s="217" t="s">
        <v>4626</v>
      </c>
      <c r="G124" s="218" t="s">
        <v>322</v>
      </c>
      <c r="H124" s="219">
        <v>2</v>
      </c>
      <c r="I124" s="220"/>
      <c r="J124" s="221">
        <f>ROUND(I124*H124,2)</f>
        <v>0</v>
      </c>
      <c r="K124" s="217" t="s">
        <v>19</v>
      </c>
      <c r="L124" s="47"/>
      <c r="M124" s="222" t="s">
        <v>19</v>
      </c>
      <c r="N124" s="223" t="s">
        <v>44</v>
      </c>
      <c r="O124" s="87"/>
      <c r="P124" s="224">
        <f>O124*H124</f>
        <v>0</v>
      </c>
      <c r="Q124" s="224">
        <v>0.45937</v>
      </c>
      <c r="R124" s="224">
        <f>Q124*H124</f>
        <v>0.91874</v>
      </c>
      <c r="S124" s="224">
        <v>0</v>
      </c>
      <c r="T124" s="225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6" t="s">
        <v>193</v>
      </c>
      <c r="AT124" s="226" t="s">
        <v>188</v>
      </c>
      <c r="AU124" s="226" t="s">
        <v>82</v>
      </c>
      <c r="AY124" s="20" t="s">
        <v>185</v>
      </c>
      <c r="BE124" s="227">
        <f>IF(N124="základní",J124,0)</f>
        <v>0</v>
      </c>
      <c r="BF124" s="227">
        <f>IF(N124="snížená",J124,0)</f>
        <v>0</v>
      </c>
      <c r="BG124" s="227">
        <f>IF(N124="zákl. přenesená",J124,0)</f>
        <v>0</v>
      </c>
      <c r="BH124" s="227">
        <f>IF(N124="sníž. přenesená",J124,0)</f>
        <v>0</v>
      </c>
      <c r="BI124" s="227">
        <f>IF(N124="nulová",J124,0)</f>
        <v>0</v>
      </c>
      <c r="BJ124" s="20" t="s">
        <v>80</v>
      </c>
      <c r="BK124" s="227">
        <f>ROUND(I124*H124,2)</f>
        <v>0</v>
      </c>
      <c r="BL124" s="20" t="s">
        <v>193</v>
      </c>
      <c r="BM124" s="226" t="s">
        <v>4713</v>
      </c>
    </row>
    <row r="125" s="2" customFormat="1">
      <c r="A125" s="41"/>
      <c r="B125" s="42"/>
      <c r="C125" s="43"/>
      <c r="D125" s="228" t="s">
        <v>195</v>
      </c>
      <c r="E125" s="43"/>
      <c r="F125" s="229" t="s">
        <v>4628</v>
      </c>
      <c r="G125" s="43"/>
      <c r="H125" s="43"/>
      <c r="I125" s="230"/>
      <c r="J125" s="43"/>
      <c r="K125" s="43"/>
      <c r="L125" s="47"/>
      <c r="M125" s="231"/>
      <c r="N125" s="232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195</v>
      </c>
      <c r="AU125" s="20" t="s">
        <v>82</v>
      </c>
    </row>
    <row r="126" s="2" customFormat="1" ht="16.5" customHeight="1">
      <c r="A126" s="41"/>
      <c r="B126" s="42"/>
      <c r="C126" s="215" t="s">
        <v>280</v>
      </c>
      <c r="D126" s="215" t="s">
        <v>188</v>
      </c>
      <c r="E126" s="216" t="s">
        <v>4714</v>
      </c>
      <c r="F126" s="217" t="s">
        <v>4715</v>
      </c>
      <c r="G126" s="218" t="s">
        <v>226</v>
      </c>
      <c r="H126" s="219">
        <v>35</v>
      </c>
      <c r="I126" s="220"/>
      <c r="J126" s="221">
        <f>ROUND(I126*H126,2)</f>
        <v>0</v>
      </c>
      <c r="K126" s="217" t="s">
        <v>19</v>
      </c>
      <c r="L126" s="47"/>
      <c r="M126" s="222" t="s">
        <v>19</v>
      </c>
      <c r="N126" s="223" t="s">
        <v>44</v>
      </c>
      <c r="O126" s="87"/>
      <c r="P126" s="224">
        <f>O126*H126</f>
        <v>0</v>
      </c>
      <c r="Q126" s="224">
        <v>0</v>
      </c>
      <c r="R126" s="224">
        <f>Q126*H126</f>
        <v>0</v>
      </c>
      <c r="S126" s="224">
        <v>0</v>
      </c>
      <c r="T126" s="225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6" t="s">
        <v>193</v>
      </c>
      <c r="AT126" s="226" t="s">
        <v>188</v>
      </c>
      <c r="AU126" s="226" t="s">
        <v>82</v>
      </c>
      <c r="AY126" s="20" t="s">
        <v>185</v>
      </c>
      <c r="BE126" s="227">
        <f>IF(N126="základní",J126,0)</f>
        <v>0</v>
      </c>
      <c r="BF126" s="227">
        <f>IF(N126="snížená",J126,0)</f>
        <v>0</v>
      </c>
      <c r="BG126" s="227">
        <f>IF(N126="zákl. přenesená",J126,0)</f>
        <v>0</v>
      </c>
      <c r="BH126" s="227">
        <f>IF(N126="sníž. přenesená",J126,0)</f>
        <v>0</v>
      </c>
      <c r="BI126" s="227">
        <f>IF(N126="nulová",J126,0)</f>
        <v>0</v>
      </c>
      <c r="BJ126" s="20" t="s">
        <v>80</v>
      </c>
      <c r="BK126" s="227">
        <f>ROUND(I126*H126,2)</f>
        <v>0</v>
      </c>
      <c r="BL126" s="20" t="s">
        <v>193</v>
      </c>
      <c r="BM126" s="226" t="s">
        <v>4716</v>
      </c>
    </row>
    <row r="127" s="2" customFormat="1">
      <c r="A127" s="41"/>
      <c r="B127" s="42"/>
      <c r="C127" s="43"/>
      <c r="D127" s="228" t="s">
        <v>195</v>
      </c>
      <c r="E127" s="43"/>
      <c r="F127" s="229" t="s">
        <v>4717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195</v>
      </c>
      <c r="AU127" s="20" t="s">
        <v>82</v>
      </c>
    </row>
    <row r="128" s="2" customFormat="1" ht="16.5" customHeight="1">
      <c r="A128" s="41"/>
      <c r="B128" s="42"/>
      <c r="C128" s="215" t="s">
        <v>307</v>
      </c>
      <c r="D128" s="215" t="s">
        <v>188</v>
      </c>
      <c r="E128" s="216" t="s">
        <v>4718</v>
      </c>
      <c r="F128" s="217" t="s">
        <v>4719</v>
      </c>
      <c r="G128" s="218" t="s">
        <v>322</v>
      </c>
      <c r="H128" s="219">
        <v>1</v>
      </c>
      <c r="I128" s="220"/>
      <c r="J128" s="221">
        <f>ROUND(I128*H128,2)</f>
        <v>0</v>
      </c>
      <c r="K128" s="217" t="s">
        <v>19</v>
      </c>
      <c r="L128" s="47"/>
      <c r="M128" s="222" t="s">
        <v>19</v>
      </c>
      <c r="N128" s="223" t="s">
        <v>44</v>
      </c>
      <c r="O128" s="87"/>
      <c r="P128" s="224">
        <f>O128*H128</f>
        <v>0</v>
      </c>
      <c r="Q128" s="224">
        <v>0.10921</v>
      </c>
      <c r="R128" s="224">
        <f>Q128*H128</f>
        <v>0.10921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193</v>
      </c>
      <c r="AT128" s="226" t="s">
        <v>188</v>
      </c>
      <c r="AU128" s="226" t="s">
        <v>82</v>
      </c>
      <c r="AY128" s="20" t="s">
        <v>185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80</v>
      </c>
      <c r="BK128" s="227">
        <f>ROUND(I128*H128,2)</f>
        <v>0</v>
      </c>
      <c r="BL128" s="20" t="s">
        <v>193</v>
      </c>
      <c r="BM128" s="226" t="s">
        <v>4720</v>
      </c>
    </row>
    <row r="129" s="2" customFormat="1">
      <c r="A129" s="41"/>
      <c r="B129" s="42"/>
      <c r="C129" s="43"/>
      <c r="D129" s="228" t="s">
        <v>195</v>
      </c>
      <c r="E129" s="43"/>
      <c r="F129" s="229" t="s">
        <v>4721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195</v>
      </c>
      <c r="AU129" s="20" t="s">
        <v>82</v>
      </c>
    </row>
    <row r="130" s="2" customFormat="1" ht="16.5" customHeight="1">
      <c r="A130" s="41"/>
      <c r="B130" s="42"/>
      <c r="C130" s="215" t="s">
        <v>313</v>
      </c>
      <c r="D130" s="215" t="s">
        <v>188</v>
      </c>
      <c r="E130" s="216" t="s">
        <v>4722</v>
      </c>
      <c r="F130" s="217" t="s">
        <v>4723</v>
      </c>
      <c r="G130" s="218" t="s">
        <v>322</v>
      </c>
      <c r="H130" s="219">
        <v>2</v>
      </c>
      <c r="I130" s="220"/>
      <c r="J130" s="221">
        <f>ROUND(I130*H130,2)</f>
        <v>0</v>
      </c>
      <c r="K130" s="217" t="s">
        <v>19</v>
      </c>
      <c r="L130" s="47"/>
      <c r="M130" s="222" t="s">
        <v>19</v>
      </c>
      <c r="N130" s="223" t="s">
        <v>44</v>
      </c>
      <c r="O130" s="87"/>
      <c r="P130" s="224">
        <f>O130*H130</f>
        <v>0</v>
      </c>
      <c r="Q130" s="224">
        <v>0.11217000000000001</v>
      </c>
      <c r="R130" s="224">
        <f>Q130*H130</f>
        <v>0.22434000000000001</v>
      </c>
      <c r="S130" s="224">
        <v>0</v>
      </c>
      <c r="T130" s="225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6" t="s">
        <v>193</v>
      </c>
      <c r="AT130" s="226" t="s">
        <v>188</v>
      </c>
      <c r="AU130" s="226" t="s">
        <v>82</v>
      </c>
      <c r="AY130" s="20" t="s">
        <v>185</v>
      </c>
      <c r="BE130" s="227">
        <f>IF(N130="základní",J130,0)</f>
        <v>0</v>
      </c>
      <c r="BF130" s="227">
        <f>IF(N130="snížená",J130,0)</f>
        <v>0</v>
      </c>
      <c r="BG130" s="227">
        <f>IF(N130="zákl. přenesená",J130,0)</f>
        <v>0</v>
      </c>
      <c r="BH130" s="227">
        <f>IF(N130="sníž. přenesená",J130,0)</f>
        <v>0</v>
      </c>
      <c r="BI130" s="227">
        <f>IF(N130="nulová",J130,0)</f>
        <v>0</v>
      </c>
      <c r="BJ130" s="20" t="s">
        <v>80</v>
      </c>
      <c r="BK130" s="227">
        <f>ROUND(I130*H130,2)</f>
        <v>0</v>
      </c>
      <c r="BL130" s="20" t="s">
        <v>193</v>
      </c>
      <c r="BM130" s="226" t="s">
        <v>4724</v>
      </c>
    </row>
    <row r="131" s="2" customFormat="1">
      <c r="A131" s="41"/>
      <c r="B131" s="42"/>
      <c r="C131" s="43"/>
      <c r="D131" s="228" t="s">
        <v>195</v>
      </c>
      <c r="E131" s="43"/>
      <c r="F131" s="229" t="s">
        <v>4725</v>
      </c>
      <c r="G131" s="43"/>
      <c r="H131" s="43"/>
      <c r="I131" s="230"/>
      <c r="J131" s="43"/>
      <c r="K131" s="43"/>
      <c r="L131" s="47"/>
      <c r="M131" s="231"/>
      <c r="N131" s="232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195</v>
      </c>
      <c r="AU131" s="20" t="s">
        <v>82</v>
      </c>
    </row>
    <row r="132" s="2" customFormat="1" ht="16.5" customHeight="1">
      <c r="A132" s="41"/>
      <c r="B132" s="42"/>
      <c r="C132" s="215" t="s">
        <v>319</v>
      </c>
      <c r="D132" s="215" t="s">
        <v>188</v>
      </c>
      <c r="E132" s="216" t="s">
        <v>3051</v>
      </c>
      <c r="F132" s="217" t="s">
        <v>3052</v>
      </c>
      <c r="G132" s="218" t="s">
        <v>322</v>
      </c>
      <c r="H132" s="219">
        <v>3</v>
      </c>
      <c r="I132" s="220"/>
      <c r="J132" s="221">
        <f>ROUND(I132*H132,2)</f>
        <v>0</v>
      </c>
      <c r="K132" s="217" t="s">
        <v>19</v>
      </c>
      <c r="L132" s="47"/>
      <c r="M132" s="222" t="s">
        <v>19</v>
      </c>
      <c r="N132" s="223" t="s">
        <v>44</v>
      </c>
      <c r="O132" s="87"/>
      <c r="P132" s="224">
        <f>O132*H132</f>
        <v>0</v>
      </c>
      <c r="Q132" s="224">
        <v>0.024240000000000001</v>
      </c>
      <c r="R132" s="224">
        <f>Q132*H132</f>
        <v>0.072720000000000007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193</v>
      </c>
      <c r="AT132" s="226" t="s">
        <v>188</v>
      </c>
      <c r="AU132" s="226" t="s">
        <v>82</v>
      </c>
      <c r="AY132" s="20" t="s">
        <v>185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80</v>
      </c>
      <c r="BK132" s="227">
        <f>ROUND(I132*H132,2)</f>
        <v>0</v>
      </c>
      <c r="BL132" s="20" t="s">
        <v>193</v>
      </c>
      <c r="BM132" s="226" t="s">
        <v>4726</v>
      </c>
    </row>
    <row r="133" s="2" customFormat="1">
      <c r="A133" s="41"/>
      <c r="B133" s="42"/>
      <c r="C133" s="43"/>
      <c r="D133" s="228" t="s">
        <v>195</v>
      </c>
      <c r="E133" s="43"/>
      <c r="F133" s="229" t="s">
        <v>3054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195</v>
      </c>
      <c r="AU133" s="20" t="s">
        <v>82</v>
      </c>
    </row>
    <row r="134" s="2" customFormat="1" ht="16.5" customHeight="1">
      <c r="A134" s="41"/>
      <c r="B134" s="42"/>
      <c r="C134" s="215" t="s">
        <v>328</v>
      </c>
      <c r="D134" s="215" t="s">
        <v>188</v>
      </c>
      <c r="E134" s="216" t="s">
        <v>3056</v>
      </c>
      <c r="F134" s="217" t="s">
        <v>3057</v>
      </c>
      <c r="G134" s="218" t="s">
        <v>322</v>
      </c>
      <c r="H134" s="219">
        <v>3</v>
      </c>
      <c r="I134" s="220"/>
      <c r="J134" s="221">
        <f>ROUND(I134*H134,2)</f>
        <v>0</v>
      </c>
      <c r="K134" s="217" t="s">
        <v>19</v>
      </c>
      <c r="L134" s="47"/>
      <c r="M134" s="222" t="s">
        <v>19</v>
      </c>
      <c r="N134" s="223" t="s">
        <v>44</v>
      </c>
      <c r="O134" s="87"/>
      <c r="P134" s="224">
        <f>O134*H134</f>
        <v>0</v>
      </c>
      <c r="Q134" s="224">
        <v>0</v>
      </c>
      <c r="R134" s="224">
        <f>Q134*H134</f>
        <v>0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193</v>
      </c>
      <c r="AT134" s="226" t="s">
        <v>188</v>
      </c>
      <c r="AU134" s="226" t="s">
        <v>82</v>
      </c>
      <c r="AY134" s="20" t="s">
        <v>185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80</v>
      </c>
      <c r="BK134" s="227">
        <f>ROUND(I134*H134,2)</f>
        <v>0</v>
      </c>
      <c r="BL134" s="20" t="s">
        <v>193</v>
      </c>
      <c r="BM134" s="226" t="s">
        <v>4727</v>
      </c>
    </row>
    <row r="135" s="2" customFormat="1">
      <c r="A135" s="41"/>
      <c r="B135" s="42"/>
      <c r="C135" s="43"/>
      <c r="D135" s="228" t="s">
        <v>195</v>
      </c>
      <c r="E135" s="43"/>
      <c r="F135" s="229" t="s">
        <v>3059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195</v>
      </c>
      <c r="AU135" s="20" t="s">
        <v>82</v>
      </c>
    </row>
    <row r="136" s="2" customFormat="1" ht="21.75" customHeight="1">
      <c r="A136" s="41"/>
      <c r="B136" s="42"/>
      <c r="C136" s="215" t="s">
        <v>343</v>
      </c>
      <c r="D136" s="215" t="s">
        <v>188</v>
      </c>
      <c r="E136" s="216" t="s">
        <v>3061</v>
      </c>
      <c r="F136" s="217" t="s">
        <v>3062</v>
      </c>
      <c r="G136" s="218" t="s">
        <v>322</v>
      </c>
      <c r="H136" s="219">
        <v>4</v>
      </c>
      <c r="I136" s="220"/>
      <c r="J136" s="221">
        <f>ROUND(I136*H136,2)</f>
        <v>0</v>
      </c>
      <c r="K136" s="217" t="s">
        <v>19</v>
      </c>
      <c r="L136" s="47"/>
      <c r="M136" s="222" t="s">
        <v>19</v>
      </c>
      <c r="N136" s="223" t="s">
        <v>44</v>
      </c>
      <c r="O136" s="87"/>
      <c r="P136" s="224">
        <f>O136*H136</f>
        <v>0</v>
      </c>
      <c r="Q136" s="224">
        <v>0.089999999999999997</v>
      </c>
      <c r="R136" s="224">
        <f>Q136*H136</f>
        <v>0.35999999999999999</v>
      </c>
      <c r="S136" s="224">
        <v>0</v>
      </c>
      <c r="T136" s="225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6" t="s">
        <v>193</v>
      </c>
      <c r="AT136" s="226" t="s">
        <v>188</v>
      </c>
      <c r="AU136" s="226" t="s">
        <v>82</v>
      </c>
      <c r="AY136" s="20" t="s">
        <v>185</v>
      </c>
      <c r="BE136" s="227">
        <f>IF(N136="základní",J136,0)</f>
        <v>0</v>
      </c>
      <c r="BF136" s="227">
        <f>IF(N136="snížená",J136,0)</f>
        <v>0</v>
      </c>
      <c r="BG136" s="227">
        <f>IF(N136="zákl. přenesená",J136,0)</f>
        <v>0</v>
      </c>
      <c r="BH136" s="227">
        <f>IF(N136="sníž. přenesená",J136,0)</f>
        <v>0</v>
      </c>
      <c r="BI136" s="227">
        <f>IF(N136="nulová",J136,0)</f>
        <v>0</v>
      </c>
      <c r="BJ136" s="20" t="s">
        <v>80</v>
      </c>
      <c r="BK136" s="227">
        <f>ROUND(I136*H136,2)</f>
        <v>0</v>
      </c>
      <c r="BL136" s="20" t="s">
        <v>193</v>
      </c>
      <c r="BM136" s="226" t="s">
        <v>4728</v>
      </c>
    </row>
    <row r="137" s="2" customFormat="1">
      <c r="A137" s="41"/>
      <c r="B137" s="42"/>
      <c r="C137" s="43"/>
      <c r="D137" s="228" t="s">
        <v>195</v>
      </c>
      <c r="E137" s="43"/>
      <c r="F137" s="229" t="s">
        <v>3064</v>
      </c>
      <c r="G137" s="43"/>
      <c r="H137" s="43"/>
      <c r="I137" s="230"/>
      <c r="J137" s="43"/>
      <c r="K137" s="43"/>
      <c r="L137" s="47"/>
      <c r="M137" s="231"/>
      <c r="N137" s="232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195</v>
      </c>
      <c r="AU137" s="20" t="s">
        <v>82</v>
      </c>
    </row>
    <row r="138" s="2" customFormat="1" ht="16.5" customHeight="1">
      <c r="A138" s="41"/>
      <c r="B138" s="42"/>
      <c r="C138" s="271" t="s">
        <v>351</v>
      </c>
      <c r="D138" s="271" t="s">
        <v>491</v>
      </c>
      <c r="E138" s="272" t="s">
        <v>3066</v>
      </c>
      <c r="F138" s="273" t="s">
        <v>3067</v>
      </c>
      <c r="G138" s="274" t="s">
        <v>322</v>
      </c>
      <c r="H138" s="275">
        <v>4</v>
      </c>
      <c r="I138" s="276"/>
      <c r="J138" s="277">
        <f>ROUND(I138*H138,2)</f>
        <v>0</v>
      </c>
      <c r="K138" s="273" t="s">
        <v>19</v>
      </c>
      <c r="L138" s="278"/>
      <c r="M138" s="279" t="s">
        <v>19</v>
      </c>
      <c r="N138" s="280" t="s">
        <v>44</v>
      </c>
      <c r="O138" s="87"/>
      <c r="P138" s="224">
        <f>O138*H138</f>
        <v>0</v>
      </c>
      <c r="Q138" s="224">
        <v>0.059999999999999998</v>
      </c>
      <c r="R138" s="224">
        <f>Q138*H138</f>
        <v>0.23999999999999999</v>
      </c>
      <c r="S138" s="224">
        <v>0</v>
      </c>
      <c r="T138" s="225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6" t="s">
        <v>246</v>
      </c>
      <c r="AT138" s="226" t="s">
        <v>491</v>
      </c>
      <c r="AU138" s="226" t="s">
        <v>82</v>
      </c>
      <c r="AY138" s="20" t="s">
        <v>185</v>
      </c>
      <c r="BE138" s="227">
        <f>IF(N138="základní",J138,0)</f>
        <v>0</v>
      </c>
      <c r="BF138" s="227">
        <f>IF(N138="snížená",J138,0)</f>
        <v>0</v>
      </c>
      <c r="BG138" s="227">
        <f>IF(N138="zákl. přenesená",J138,0)</f>
        <v>0</v>
      </c>
      <c r="BH138" s="227">
        <f>IF(N138="sníž. přenesená",J138,0)</f>
        <v>0</v>
      </c>
      <c r="BI138" s="227">
        <f>IF(N138="nulová",J138,0)</f>
        <v>0</v>
      </c>
      <c r="BJ138" s="20" t="s">
        <v>80</v>
      </c>
      <c r="BK138" s="227">
        <f>ROUND(I138*H138,2)</f>
        <v>0</v>
      </c>
      <c r="BL138" s="20" t="s">
        <v>193</v>
      </c>
      <c r="BM138" s="226" t="s">
        <v>4729</v>
      </c>
    </row>
    <row r="139" s="2" customFormat="1">
      <c r="A139" s="41"/>
      <c r="B139" s="42"/>
      <c r="C139" s="43"/>
      <c r="D139" s="228" t="s">
        <v>195</v>
      </c>
      <c r="E139" s="43"/>
      <c r="F139" s="229" t="s">
        <v>3067</v>
      </c>
      <c r="G139" s="43"/>
      <c r="H139" s="43"/>
      <c r="I139" s="230"/>
      <c r="J139" s="43"/>
      <c r="K139" s="43"/>
      <c r="L139" s="47"/>
      <c r="M139" s="231"/>
      <c r="N139" s="232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195</v>
      </c>
      <c r="AU139" s="20" t="s">
        <v>82</v>
      </c>
    </row>
    <row r="140" s="2" customFormat="1" ht="16.5" customHeight="1">
      <c r="A140" s="41"/>
      <c r="B140" s="42"/>
      <c r="C140" s="215" t="s">
        <v>7</v>
      </c>
      <c r="D140" s="215" t="s">
        <v>188</v>
      </c>
      <c r="E140" s="216" t="s">
        <v>4730</v>
      </c>
      <c r="F140" s="217" t="s">
        <v>4731</v>
      </c>
      <c r="G140" s="218" t="s">
        <v>322</v>
      </c>
      <c r="H140" s="219">
        <v>1</v>
      </c>
      <c r="I140" s="220"/>
      <c r="J140" s="221">
        <f>ROUND(I140*H140,2)</f>
        <v>0</v>
      </c>
      <c r="K140" s="217" t="s">
        <v>19</v>
      </c>
      <c r="L140" s="47"/>
      <c r="M140" s="222" t="s">
        <v>19</v>
      </c>
      <c r="N140" s="223" t="s">
        <v>44</v>
      </c>
      <c r="O140" s="87"/>
      <c r="P140" s="224">
        <f>O140*H140</f>
        <v>0</v>
      </c>
      <c r="Q140" s="224">
        <v>2.1158700000000001</v>
      </c>
      <c r="R140" s="224">
        <f>Q140*H140</f>
        <v>2.1158700000000001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193</v>
      </c>
      <c r="AT140" s="226" t="s">
        <v>188</v>
      </c>
      <c r="AU140" s="226" t="s">
        <v>82</v>
      </c>
      <c r="AY140" s="20" t="s">
        <v>185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80</v>
      </c>
      <c r="BK140" s="227">
        <f>ROUND(I140*H140,2)</f>
        <v>0</v>
      </c>
      <c r="BL140" s="20" t="s">
        <v>193</v>
      </c>
      <c r="BM140" s="226" t="s">
        <v>4732</v>
      </c>
    </row>
    <row r="141" s="2" customFormat="1">
      <c r="A141" s="41"/>
      <c r="B141" s="42"/>
      <c r="C141" s="43"/>
      <c r="D141" s="228" t="s">
        <v>195</v>
      </c>
      <c r="E141" s="43"/>
      <c r="F141" s="229" t="s">
        <v>4731</v>
      </c>
      <c r="G141" s="43"/>
      <c r="H141" s="43"/>
      <c r="I141" s="230"/>
      <c r="J141" s="43"/>
      <c r="K141" s="43"/>
      <c r="L141" s="47"/>
      <c r="M141" s="231"/>
      <c r="N141" s="232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195</v>
      </c>
      <c r="AU141" s="20" t="s">
        <v>82</v>
      </c>
    </row>
    <row r="142" s="12" customFormat="1" ht="22.8" customHeight="1">
      <c r="A142" s="12"/>
      <c r="B142" s="199"/>
      <c r="C142" s="200"/>
      <c r="D142" s="201" t="s">
        <v>72</v>
      </c>
      <c r="E142" s="213" t="s">
        <v>244</v>
      </c>
      <c r="F142" s="213" t="s">
        <v>245</v>
      </c>
      <c r="G142" s="200"/>
      <c r="H142" s="200"/>
      <c r="I142" s="203"/>
      <c r="J142" s="214">
        <f>BK142</f>
        <v>0</v>
      </c>
      <c r="K142" s="200"/>
      <c r="L142" s="205"/>
      <c r="M142" s="206"/>
      <c r="N142" s="207"/>
      <c r="O142" s="207"/>
      <c r="P142" s="208">
        <f>SUM(P143:P145)</f>
        <v>0</v>
      </c>
      <c r="Q142" s="207"/>
      <c r="R142" s="208">
        <f>SUM(R143:R145)</f>
        <v>0</v>
      </c>
      <c r="S142" s="207"/>
      <c r="T142" s="209">
        <f>SUM(T143:T145)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10" t="s">
        <v>80</v>
      </c>
      <c r="AT142" s="211" t="s">
        <v>72</v>
      </c>
      <c r="AU142" s="211" t="s">
        <v>80</v>
      </c>
      <c r="AY142" s="210" t="s">
        <v>185</v>
      </c>
      <c r="BK142" s="212">
        <f>SUM(BK143:BK145)</f>
        <v>0</v>
      </c>
    </row>
    <row r="143" s="2" customFormat="1" ht="16.5" customHeight="1">
      <c r="A143" s="41"/>
      <c r="B143" s="42"/>
      <c r="C143" s="215" t="s">
        <v>358</v>
      </c>
      <c r="D143" s="215" t="s">
        <v>188</v>
      </c>
      <c r="E143" s="216" t="s">
        <v>3077</v>
      </c>
      <c r="F143" s="217" t="s">
        <v>3078</v>
      </c>
      <c r="G143" s="218" t="s">
        <v>249</v>
      </c>
      <c r="H143" s="219">
        <v>25.988</v>
      </c>
      <c r="I143" s="220"/>
      <c r="J143" s="221">
        <f>ROUND(I143*H143,2)</f>
        <v>0</v>
      </c>
      <c r="K143" s="217" t="s">
        <v>19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193</v>
      </c>
      <c r="AT143" s="226" t="s">
        <v>188</v>
      </c>
      <c r="AU143" s="226" t="s">
        <v>82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4733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3080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82</v>
      </c>
    </row>
    <row r="145" s="14" customFormat="1">
      <c r="A145" s="14"/>
      <c r="B145" s="245"/>
      <c r="C145" s="246"/>
      <c r="D145" s="228" t="s">
        <v>199</v>
      </c>
      <c r="E145" s="247" t="s">
        <v>19</v>
      </c>
      <c r="F145" s="248" t="s">
        <v>4734</v>
      </c>
      <c r="G145" s="246"/>
      <c r="H145" s="249">
        <v>25.988</v>
      </c>
      <c r="I145" s="250"/>
      <c r="J145" s="246"/>
      <c r="K145" s="246"/>
      <c r="L145" s="251"/>
      <c r="M145" s="297"/>
      <c r="N145" s="298"/>
      <c r="O145" s="298"/>
      <c r="P145" s="298"/>
      <c r="Q145" s="298"/>
      <c r="R145" s="298"/>
      <c r="S145" s="298"/>
      <c r="T145" s="299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5" t="s">
        <v>199</v>
      </c>
      <c r="AU145" s="255" t="s">
        <v>82</v>
      </c>
      <c r="AV145" s="14" t="s">
        <v>82</v>
      </c>
      <c r="AW145" s="14" t="s">
        <v>34</v>
      </c>
      <c r="AX145" s="14" t="s">
        <v>80</v>
      </c>
      <c r="AY145" s="255" t="s">
        <v>185</v>
      </c>
    </row>
    <row r="146" s="2" customFormat="1" ht="6.96" customHeight="1">
      <c r="A146" s="41"/>
      <c r="B146" s="62"/>
      <c r="C146" s="63"/>
      <c r="D146" s="63"/>
      <c r="E146" s="63"/>
      <c r="F146" s="63"/>
      <c r="G146" s="63"/>
      <c r="H146" s="63"/>
      <c r="I146" s="63"/>
      <c r="J146" s="63"/>
      <c r="K146" s="63"/>
      <c r="L146" s="47"/>
      <c r="M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</row>
  </sheetData>
  <sheetProtection sheet="1" autoFilter="0" formatColumns="0" formatRows="0" objects="1" scenarios="1" spinCount="100000" saltValue="6me+hJBf1QJUJjjl3buO1luz7DzhoSeql+LSg91/Dyn//y0EJ5De85FhanxS5UFDIW+Cbv/Tzw/MoUZa+IAUKw==" hashValue="BXoNMkVrhFY9OXSBNB0wyhr8wPxaP0QROHrt6nFaUP+hVgzE6Tnp5yuL1IQJGC6U5EnoXXHfv1v5Ev+QGsHidg==" algorithmName="SHA-512" password="CC35"/>
  <autoFilter ref="C83:K145"/>
  <mergeCells count="9">
    <mergeCell ref="E7:H7"/>
    <mergeCell ref="E9:H9"/>
    <mergeCell ref="E18:H18"/>
    <mergeCell ref="E27:H27"/>
    <mergeCell ref="E48:H48"/>
    <mergeCell ref="E50:H50"/>
    <mergeCell ref="E74:H74"/>
    <mergeCell ref="E76:H76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141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149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4735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23. 10. 2025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32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33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35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37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39</v>
      </c>
      <c r="E30" s="41"/>
      <c r="F30" s="41"/>
      <c r="G30" s="41"/>
      <c r="H30" s="41"/>
      <c r="I30" s="41"/>
      <c r="J30" s="156">
        <f>ROUND(J86,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41</v>
      </c>
      <c r="G32" s="41"/>
      <c r="H32" s="41"/>
      <c r="I32" s="157" t="s">
        <v>40</v>
      </c>
      <c r="J32" s="157" t="s">
        <v>42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43</v>
      </c>
      <c r="E33" s="145" t="s">
        <v>44</v>
      </c>
      <c r="F33" s="159">
        <f>ROUND((SUM(BE86:BE200)),  2)</f>
        <v>0</v>
      </c>
      <c r="G33" s="41"/>
      <c r="H33" s="41"/>
      <c r="I33" s="160">
        <v>0.20999999999999999</v>
      </c>
      <c r="J33" s="159">
        <f>ROUND(((SUM(BE86:BE200))*I33),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45</v>
      </c>
      <c r="F34" s="159">
        <f>ROUND((SUM(BF86:BF200)),  2)</f>
        <v>0</v>
      </c>
      <c r="G34" s="41"/>
      <c r="H34" s="41"/>
      <c r="I34" s="160">
        <v>0.12</v>
      </c>
      <c r="J34" s="159">
        <f>ROUND(((SUM(BF86:BF200))*I34),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46</v>
      </c>
      <c r="F35" s="159">
        <f>ROUND((SUM(BG86:BG200)),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47</v>
      </c>
      <c r="F36" s="159">
        <f>ROUND((SUM(BH86:BH200)),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ROUND((SUM(BI86:BI200)),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49</v>
      </c>
      <c r="E39" s="163"/>
      <c r="F39" s="163"/>
      <c r="G39" s="164" t="s">
        <v>50</v>
      </c>
      <c r="H39" s="165" t="s">
        <v>51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153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PŘÍSTAVBA A STAVEBNÍ ÚPRAVY ŠATEN SK VĚTROVY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149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SO 07 - PŘÍPOJKA VODOVODU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>Tábor</v>
      </c>
      <c r="G52" s="43"/>
      <c r="H52" s="43"/>
      <c r="I52" s="35" t="s">
        <v>23</v>
      </c>
      <c r="J52" s="75" t="str">
        <f>IF(J12="","",J12)</f>
        <v>23. 10. 2025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3"/>
      <c r="E54" s="43"/>
      <c r="F54" s="30" t="str">
        <f>E15</f>
        <v>MĚSTO TÁBOR</v>
      </c>
      <c r="G54" s="43"/>
      <c r="H54" s="43"/>
      <c r="I54" s="35" t="s">
        <v>31</v>
      </c>
      <c r="J54" s="39" t="str">
        <f>E21</f>
        <v>Graphic PRO s.r.o.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35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154</v>
      </c>
      <c r="D57" s="174"/>
      <c r="E57" s="174"/>
      <c r="F57" s="174"/>
      <c r="G57" s="174"/>
      <c r="H57" s="174"/>
      <c r="I57" s="174"/>
      <c r="J57" s="175" t="s">
        <v>155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71</v>
      </c>
      <c r="D59" s="43"/>
      <c r="E59" s="43"/>
      <c r="F59" s="43"/>
      <c r="G59" s="43"/>
      <c r="H59" s="43"/>
      <c r="I59" s="43"/>
      <c r="J59" s="105">
        <f>J86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156</v>
      </c>
    </row>
    <row r="60" s="9" customFormat="1" ht="24.96" customHeight="1">
      <c r="A60" s="9"/>
      <c r="B60" s="177"/>
      <c r="C60" s="178"/>
      <c r="D60" s="179" t="s">
        <v>157</v>
      </c>
      <c r="E60" s="180"/>
      <c r="F60" s="180"/>
      <c r="G60" s="180"/>
      <c r="H60" s="180"/>
      <c r="I60" s="180"/>
      <c r="J60" s="181">
        <f>J87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1566</v>
      </c>
      <c r="E61" s="185"/>
      <c r="F61" s="185"/>
      <c r="G61" s="185"/>
      <c r="H61" s="185"/>
      <c r="I61" s="185"/>
      <c r="J61" s="186">
        <f>J88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3"/>
      <c r="C62" s="128"/>
      <c r="D62" s="184" t="s">
        <v>1568</v>
      </c>
      <c r="E62" s="185"/>
      <c r="F62" s="185"/>
      <c r="G62" s="185"/>
      <c r="H62" s="185"/>
      <c r="I62" s="185"/>
      <c r="J62" s="186">
        <f>J118</f>
        <v>0</v>
      </c>
      <c r="K62" s="128"/>
      <c r="L62" s="187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3"/>
      <c r="C63" s="128"/>
      <c r="D63" s="184" t="s">
        <v>4538</v>
      </c>
      <c r="E63" s="185"/>
      <c r="F63" s="185"/>
      <c r="G63" s="185"/>
      <c r="H63" s="185"/>
      <c r="I63" s="185"/>
      <c r="J63" s="186">
        <f>J122</f>
        <v>0</v>
      </c>
      <c r="K63" s="128"/>
      <c r="L63" s="187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3"/>
      <c r="C64" s="128"/>
      <c r="D64" s="184" t="s">
        <v>159</v>
      </c>
      <c r="E64" s="185"/>
      <c r="F64" s="185"/>
      <c r="G64" s="185"/>
      <c r="H64" s="185"/>
      <c r="I64" s="185"/>
      <c r="J64" s="186">
        <f>J185</f>
        <v>0</v>
      </c>
      <c r="K64" s="128"/>
      <c r="L64" s="187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9" customFormat="1" ht="24.96" customHeight="1">
      <c r="A65" s="9"/>
      <c r="B65" s="177"/>
      <c r="C65" s="178"/>
      <c r="D65" s="179" t="s">
        <v>160</v>
      </c>
      <c r="E65" s="180"/>
      <c r="F65" s="180"/>
      <c r="G65" s="180"/>
      <c r="H65" s="180"/>
      <c r="I65" s="180"/>
      <c r="J65" s="181">
        <f>J189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10" customFormat="1" ht="19.92" customHeight="1">
      <c r="A66" s="10"/>
      <c r="B66" s="183"/>
      <c r="C66" s="128"/>
      <c r="D66" s="184" t="s">
        <v>4736</v>
      </c>
      <c r="E66" s="185"/>
      <c r="F66" s="185"/>
      <c r="G66" s="185"/>
      <c r="H66" s="185"/>
      <c r="I66" s="185"/>
      <c r="J66" s="186">
        <f>J190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2" customFormat="1" ht="21.84" customHeight="1">
      <c r="A67" s="41"/>
      <c r="B67" s="42"/>
      <c r="C67" s="43"/>
      <c r="D67" s="43"/>
      <c r="E67" s="43"/>
      <c r="F67" s="43"/>
      <c r="G67" s="43"/>
      <c r="H67" s="43"/>
      <c r="I67" s="43"/>
      <c r="J67" s="43"/>
      <c r="K67" s="43"/>
      <c r="L67" s="147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6.96" customHeight="1">
      <c r="A68" s="41"/>
      <c r="B68" s="62"/>
      <c r="C68" s="63"/>
      <c r="D68" s="63"/>
      <c r="E68" s="63"/>
      <c r="F68" s="63"/>
      <c r="G68" s="63"/>
      <c r="H68" s="63"/>
      <c r="I68" s="63"/>
      <c r="J68" s="63"/>
      <c r="K68" s="6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72" s="2" customFormat="1" ht="6.96" customHeight="1">
      <c r="A72" s="41"/>
      <c r="B72" s="64"/>
      <c r="C72" s="65"/>
      <c r="D72" s="65"/>
      <c r="E72" s="65"/>
      <c r="F72" s="65"/>
      <c r="G72" s="65"/>
      <c r="H72" s="65"/>
      <c r="I72" s="65"/>
      <c r="J72" s="65"/>
      <c r="K72" s="65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24.96" customHeight="1">
      <c r="A73" s="41"/>
      <c r="B73" s="42"/>
      <c r="C73" s="26" t="s">
        <v>170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16</v>
      </c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3"/>
      <c r="D76" s="43"/>
      <c r="E76" s="172" t="str">
        <f>E7</f>
        <v>PŘÍSTAVBA A STAVEBNÍ ÚPRAVY ŠATEN SK VĚTROVY</v>
      </c>
      <c r="F76" s="35"/>
      <c r="G76" s="35"/>
      <c r="H76" s="35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149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72" t="str">
        <f>E9</f>
        <v>SO 07 - PŘÍPOJKA VODOVODU</v>
      </c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21</v>
      </c>
      <c r="D80" s="43"/>
      <c r="E80" s="43"/>
      <c r="F80" s="30" t="str">
        <f>F12</f>
        <v>Tábor</v>
      </c>
      <c r="G80" s="43"/>
      <c r="H80" s="43"/>
      <c r="I80" s="35" t="s">
        <v>23</v>
      </c>
      <c r="J80" s="75" t="str">
        <f>IF(J12="","",J12)</f>
        <v>23. 10. 2025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25</v>
      </c>
      <c r="D82" s="43"/>
      <c r="E82" s="43"/>
      <c r="F82" s="30" t="str">
        <f>E15</f>
        <v>MĚSTO TÁBOR</v>
      </c>
      <c r="G82" s="43"/>
      <c r="H82" s="43"/>
      <c r="I82" s="35" t="s">
        <v>31</v>
      </c>
      <c r="J82" s="39" t="str">
        <f>E21</f>
        <v>Graphic PRO s.r.o.</v>
      </c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29</v>
      </c>
      <c r="D83" s="43"/>
      <c r="E83" s="43"/>
      <c r="F83" s="30" t="str">
        <f>IF(E18="","",E18)</f>
        <v>Vyplň údaj</v>
      </c>
      <c r="G83" s="43"/>
      <c r="H83" s="43"/>
      <c r="I83" s="35" t="s">
        <v>35</v>
      </c>
      <c r="J83" s="39" t="str">
        <f>E24</f>
        <v xml:space="preserve"> 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0.32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1" customFormat="1" ht="29.28" customHeight="1">
      <c r="A85" s="188"/>
      <c r="B85" s="189"/>
      <c r="C85" s="190" t="s">
        <v>171</v>
      </c>
      <c r="D85" s="191" t="s">
        <v>58</v>
      </c>
      <c r="E85" s="191" t="s">
        <v>54</v>
      </c>
      <c r="F85" s="191" t="s">
        <v>55</v>
      </c>
      <c r="G85" s="191" t="s">
        <v>172</v>
      </c>
      <c r="H85" s="191" t="s">
        <v>173</v>
      </c>
      <c r="I85" s="191" t="s">
        <v>174</v>
      </c>
      <c r="J85" s="191" t="s">
        <v>155</v>
      </c>
      <c r="K85" s="192" t="s">
        <v>175</v>
      </c>
      <c r="L85" s="193"/>
      <c r="M85" s="95" t="s">
        <v>19</v>
      </c>
      <c r="N85" s="96" t="s">
        <v>43</v>
      </c>
      <c r="O85" s="96" t="s">
        <v>176</v>
      </c>
      <c r="P85" s="96" t="s">
        <v>177</v>
      </c>
      <c r="Q85" s="96" t="s">
        <v>178</v>
      </c>
      <c r="R85" s="96" t="s">
        <v>179</v>
      </c>
      <c r="S85" s="96" t="s">
        <v>180</v>
      </c>
      <c r="T85" s="97" t="s">
        <v>181</v>
      </c>
      <c r="U85" s="188"/>
      <c r="V85" s="188"/>
      <c r="W85" s="188"/>
      <c r="X85" s="188"/>
      <c r="Y85" s="188"/>
      <c r="Z85" s="188"/>
      <c r="AA85" s="188"/>
      <c r="AB85" s="188"/>
      <c r="AC85" s="188"/>
      <c r="AD85" s="188"/>
      <c r="AE85" s="188"/>
    </row>
    <row r="86" s="2" customFormat="1" ht="22.8" customHeight="1">
      <c r="A86" s="41"/>
      <c r="B86" s="42"/>
      <c r="C86" s="102" t="s">
        <v>182</v>
      </c>
      <c r="D86" s="43"/>
      <c r="E86" s="43"/>
      <c r="F86" s="43"/>
      <c r="G86" s="43"/>
      <c r="H86" s="43"/>
      <c r="I86" s="43"/>
      <c r="J86" s="194">
        <f>BK86</f>
        <v>0</v>
      </c>
      <c r="K86" s="43"/>
      <c r="L86" s="47"/>
      <c r="M86" s="98"/>
      <c r="N86" s="195"/>
      <c r="O86" s="99"/>
      <c r="P86" s="196">
        <f>P87+P189</f>
        <v>0</v>
      </c>
      <c r="Q86" s="99"/>
      <c r="R86" s="196">
        <f>R87+R189</f>
        <v>69.208755550000006</v>
      </c>
      <c r="S86" s="99"/>
      <c r="T86" s="197">
        <f>T87+T189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0" t="s">
        <v>72</v>
      </c>
      <c r="AU86" s="20" t="s">
        <v>156</v>
      </c>
      <c r="BK86" s="198">
        <f>BK87+BK189</f>
        <v>0</v>
      </c>
    </row>
    <row r="87" s="12" customFormat="1" ht="25.92" customHeight="1">
      <c r="A87" s="12"/>
      <c r="B87" s="199"/>
      <c r="C87" s="200"/>
      <c r="D87" s="201" t="s">
        <v>72</v>
      </c>
      <c r="E87" s="202" t="s">
        <v>183</v>
      </c>
      <c r="F87" s="202" t="s">
        <v>184</v>
      </c>
      <c r="G87" s="200"/>
      <c r="H87" s="200"/>
      <c r="I87" s="203"/>
      <c r="J87" s="204">
        <f>BK87</f>
        <v>0</v>
      </c>
      <c r="K87" s="200"/>
      <c r="L87" s="205"/>
      <c r="M87" s="206"/>
      <c r="N87" s="207"/>
      <c r="O87" s="207"/>
      <c r="P87" s="208">
        <f>P88+P118+P122+P185</f>
        <v>0</v>
      </c>
      <c r="Q87" s="207"/>
      <c r="R87" s="208">
        <f>R88+R118+R122+R185</f>
        <v>69.193445550000007</v>
      </c>
      <c r="S87" s="207"/>
      <c r="T87" s="209">
        <f>T88+T118+T122+T185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10" t="s">
        <v>80</v>
      </c>
      <c r="AT87" s="211" t="s">
        <v>72</v>
      </c>
      <c r="AU87" s="211" t="s">
        <v>73</v>
      </c>
      <c r="AY87" s="210" t="s">
        <v>185</v>
      </c>
      <c r="BK87" s="212">
        <f>BK88+BK118+BK122+BK185</f>
        <v>0</v>
      </c>
    </row>
    <row r="88" s="12" customFormat="1" ht="22.8" customHeight="1">
      <c r="A88" s="12"/>
      <c r="B88" s="199"/>
      <c r="C88" s="200"/>
      <c r="D88" s="201" t="s">
        <v>72</v>
      </c>
      <c r="E88" s="213" t="s">
        <v>80</v>
      </c>
      <c r="F88" s="213" t="s">
        <v>1572</v>
      </c>
      <c r="G88" s="200"/>
      <c r="H88" s="200"/>
      <c r="I88" s="203"/>
      <c r="J88" s="214">
        <f>BK88</f>
        <v>0</v>
      </c>
      <c r="K88" s="200"/>
      <c r="L88" s="205"/>
      <c r="M88" s="206"/>
      <c r="N88" s="207"/>
      <c r="O88" s="207"/>
      <c r="P88" s="208">
        <f>SUM(P89:P117)</f>
        <v>0</v>
      </c>
      <c r="Q88" s="207"/>
      <c r="R88" s="208">
        <f>SUM(R89:R117)</f>
        <v>66.982680000000002</v>
      </c>
      <c r="S88" s="207"/>
      <c r="T88" s="209">
        <f>SUM(T89:T117)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10" t="s">
        <v>80</v>
      </c>
      <c r="AT88" s="211" t="s">
        <v>72</v>
      </c>
      <c r="AU88" s="211" t="s">
        <v>80</v>
      </c>
      <c r="AY88" s="210" t="s">
        <v>185</v>
      </c>
      <c r="BK88" s="212">
        <f>SUM(BK89:BK117)</f>
        <v>0</v>
      </c>
    </row>
    <row r="89" s="2" customFormat="1" ht="21.75" customHeight="1">
      <c r="A89" s="41"/>
      <c r="B89" s="42"/>
      <c r="C89" s="215" t="s">
        <v>80</v>
      </c>
      <c r="D89" s="215" t="s">
        <v>188</v>
      </c>
      <c r="E89" s="216" t="s">
        <v>4737</v>
      </c>
      <c r="F89" s="217" t="s">
        <v>4738</v>
      </c>
      <c r="G89" s="218" t="s">
        <v>212</v>
      </c>
      <c r="H89" s="219">
        <v>147.15000000000001</v>
      </c>
      <c r="I89" s="220"/>
      <c r="J89" s="221">
        <f>ROUND(I89*H89,2)</f>
        <v>0</v>
      </c>
      <c r="K89" s="217" t="s">
        <v>19</v>
      </c>
      <c r="L89" s="47"/>
      <c r="M89" s="222" t="s">
        <v>19</v>
      </c>
      <c r="N89" s="223" t="s">
        <v>44</v>
      </c>
      <c r="O89" s="87"/>
      <c r="P89" s="224">
        <f>O89*H89</f>
        <v>0</v>
      </c>
      <c r="Q89" s="224">
        <v>0</v>
      </c>
      <c r="R89" s="224">
        <f>Q89*H89</f>
        <v>0</v>
      </c>
      <c r="S89" s="224">
        <v>0</v>
      </c>
      <c r="T89" s="225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226" t="s">
        <v>193</v>
      </c>
      <c r="AT89" s="226" t="s">
        <v>188</v>
      </c>
      <c r="AU89" s="226" t="s">
        <v>82</v>
      </c>
      <c r="AY89" s="20" t="s">
        <v>185</v>
      </c>
      <c r="BE89" s="227">
        <f>IF(N89="základní",J89,0)</f>
        <v>0</v>
      </c>
      <c r="BF89" s="227">
        <f>IF(N89="snížená",J89,0)</f>
        <v>0</v>
      </c>
      <c r="BG89" s="227">
        <f>IF(N89="zákl. přenesená",J89,0)</f>
        <v>0</v>
      </c>
      <c r="BH89" s="227">
        <f>IF(N89="sníž. přenesená",J89,0)</f>
        <v>0</v>
      </c>
      <c r="BI89" s="227">
        <f>IF(N89="nulová",J89,0)</f>
        <v>0</v>
      </c>
      <c r="BJ89" s="20" t="s">
        <v>80</v>
      </c>
      <c r="BK89" s="227">
        <f>ROUND(I89*H89,2)</f>
        <v>0</v>
      </c>
      <c r="BL89" s="20" t="s">
        <v>193</v>
      </c>
      <c r="BM89" s="226" t="s">
        <v>4739</v>
      </c>
    </row>
    <row r="90" s="2" customFormat="1">
      <c r="A90" s="41"/>
      <c r="B90" s="42"/>
      <c r="C90" s="43"/>
      <c r="D90" s="228" t="s">
        <v>195</v>
      </c>
      <c r="E90" s="43"/>
      <c r="F90" s="229" t="s">
        <v>4740</v>
      </c>
      <c r="G90" s="43"/>
      <c r="H90" s="43"/>
      <c r="I90" s="230"/>
      <c r="J90" s="43"/>
      <c r="K90" s="43"/>
      <c r="L90" s="47"/>
      <c r="M90" s="231"/>
      <c r="N90" s="232"/>
      <c r="O90" s="87"/>
      <c r="P90" s="87"/>
      <c r="Q90" s="87"/>
      <c r="R90" s="87"/>
      <c r="S90" s="87"/>
      <c r="T90" s="88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195</v>
      </c>
      <c r="AU90" s="20" t="s">
        <v>82</v>
      </c>
    </row>
    <row r="91" s="14" customFormat="1">
      <c r="A91" s="14"/>
      <c r="B91" s="245"/>
      <c r="C91" s="246"/>
      <c r="D91" s="228" t="s">
        <v>199</v>
      </c>
      <c r="E91" s="247" t="s">
        <v>19</v>
      </c>
      <c r="F91" s="248" t="s">
        <v>4741</v>
      </c>
      <c r="G91" s="246"/>
      <c r="H91" s="249">
        <v>147.15000000000001</v>
      </c>
      <c r="I91" s="250"/>
      <c r="J91" s="246"/>
      <c r="K91" s="246"/>
      <c r="L91" s="251"/>
      <c r="M91" s="252"/>
      <c r="N91" s="253"/>
      <c r="O91" s="253"/>
      <c r="P91" s="253"/>
      <c r="Q91" s="253"/>
      <c r="R91" s="253"/>
      <c r="S91" s="253"/>
      <c r="T91" s="25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5" t="s">
        <v>199</v>
      </c>
      <c r="AU91" s="255" t="s">
        <v>82</v>
      </c>
      <c r="AV91" s="14" t="s">
        <v>82</v>
      </c>
      <c r="AW91" s="14" t="s">
        <v>34</v>
      </c>
      <c r="AX91" s="14" t="s">
        <v>80</v>
      </c>
      <c r="AY91" s="255" t="s">
        <v>185</v>
      </c>
    </row>
    <row r="92" s="2" customFormat="1" ht="16.5" customHeight="1">
      <c r="A92" s="41"/>
      <c r="B92" s="42"/>
      <c r="C92" s="215" t="s">
        <v>82</v>
      </c>
      <c r="D92" s="215" t="s">
        <v>188</v>
      </c>
      <c r="E92" s="216" t="s">
        <v>4549</v>
      </c>
      <c r="F92" s="217" t="s">
        <v>4550</v>
      </c>
      <c r="G92" s="218" t="s">
        <v>191</v>
      </c>
      <c r="H92" s="219">
        <v>327</v>
      </c>
      <c r="I92" s="220"/>
      <c r="J92" s="221">
        <f>ROUND(I92*H92,2)</f>
        <v>0</v>
      </c>
      <c r="K92" s="217" t="s">
        <v>19</v>
      </c>
      <c r="L92" s="47"/>
      <c r="M92" s="222" t="s">
        <v>19</v>
      </c>
      <c r="N92" s="223" t="s">
        <v>44</v>
      </c>
      <c r="O92" s="87"/>
      <c r="P92" s="224">
        <f>O92*H92</f>
        <v>0</v>
      </c>
      <c r="Q92" s="224">
        <v>0.00084000000000000003</v>
      </c>
      <c r="R92" s="224">
        <f>Q92*H92</f>
        <v>0.27468000000000004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193</v>
      </c>
      <c r="AT92" s="226" t="s">
        <v>188</v>
      </c>
      <c r="AU92" s="226" t="s">
        <v>82</v>
      </c>
      <c r="AY92" s="20" t="s">
        <v>185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80</v>
      </c>
      <c r="BK92" s="227">
        <f>ROUND(I92*H92,2)</f>
        <v>0</v>
      </c>
      <c r="BL92" s="20" t="s">
        <v>193</v>
      </c>
      <c r="BM92" s="226" t="s">
        <v>4742</v>
      </c>
    </row>
    <row r="93" s="2" customFormat="1">
      <c r="A93" s="41"/>
      <c r="B93" s="42"/>
      <c r="C93" s="43"/>
      <c r="D93" s="228" t="s">
        <v>195</v>
      </c>
      <c r="E93" s="43"/>
      <c r="F93" s="229" t="s">
        <v>4552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195</v>
      </c>
      <c r="AU93" s="20" t="s">
        <v>82</v>
      </c>
    </row>
    <row r="94" s="14" customFormat="1">
      <c r="A94" s="14"/>
      <c r="B94" s="245"/>
      <c r="C94" s="246"/>
      <c r="D94" s="228" t="s">
        <v>199</v>
      </c>
      <c r="E94" s="247" t="s">
        <v>19</v>
      </c>
      <c r="F94" s="248" t="s">
        <v>4743</v>
      </c>
      <c r="G94" s="246"/>
      <c r="H94" s="249">
        <v>327</v>
      </c>
      <c r="I94" s="250"/>
      <c r="J94" s="246"/>
      <c r="K94" s="246"/>
      <c r="L94" s="251"/>
      <c r="M94" s="252"/>
      <c r="N94" s="253"/>
      <c r="O94" s="253"/>
      <c r="P94" s="253"/>
      <c r="Q94" s="253"/>
      <c r="R94" s="253"/>
      <c r="S94" s="253"/>
      <c r="T94" s="25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T94" s="255" t="s">
        <v>199</v>
      </c>
      <c r="AU94" s="255" t="s">
        <v>82</v>
      </c>
      <c r="AV94" s="14" t="s">
        <v>82</v>
      </c>
      <c r="AW94" s="14" t="s">
        <v>34</v>
      </c>
      <c r="AX94" s="14" t="s">
        <v>80</v>
      </c>
      <c r="AY94" s="255" t="s">
        <v>185</v>
      </c>
    </row>
    <row r="95" s="2" customFormat="1" ht="16.5" customHeight="1">
      <c r="A95" s="41"/>
      <c r="B95" s="42"/>
      <c r="C95" s="215" t="s">
        <v>209</v>
      </c>
      <c r="D95" s="215" t="s">
        <v>188</v>
      </c>
      <c r="E95" s="216" t="s">
        <v>4554</v>
      </c>
      <c r="F95" s="217" t="s">
        <v>4555</v>
      </c>
      <c r="G95" s="218" t="s">
        <v>191</v>
      </c>
      <c r="H95" s="219">
        <v>327</v>
      </c>
      <c r="I95" s="220"/>
      <c r="J95" s="221">
        <f>ROUND(I95*H95,2)</f>
        <v>0</v>
      </c>
      <c r="K95" s="217" t="s">
        <v>19</v>
      </c>
      <c r="L95" s="47"/>
      <c r="M95" s="222" t="s">
        <v>19</v>
      </c>
      <c r="N95" s="223" t="s">
        <v>44</v>
      </c>
      <c r="O95" s="87"/>
      <c r="P95" s="224">
        <f>O95*H95</f>
        <v>0</v>
      </c>
      <c r="Q95" s="224">
        <v>0</v>
      </c>
      <c r="R95" s="224">
        <f>Q95*H95</f>
        <v>0</v>
      </c>
      <c r="S95" s="224">
        <v>0</v>
      </c>
      <c r="T95" s="225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6" t="s">
        <v>193</v>
      </c>
      <c r="AT95" s="226" t="s">
        <v>188</v>
      </c>
      <c r="AU95" s="226" t="s">
        <v>82</v>
      </c>
      <c r="AY95" s="20" t="s">
        <v>185</v>
      </c>
      <c r="BE95" s="227">
        <f>IF(N95="základní",J95,0)</f>
        <v>0</v>
      </c>
      <c r="BF95" s="227">
        <f>IF(N95="snížená",J95,0)</f>
        <v>0</v>
      </c>
      <c r="BG95" s="227">
        <f>IF(N95="zákl. přenesená",J95,0)</f>
        <v>0</v>
      </c>
      <c r="BH95" s="227">
        <f>IF(N95="sníž. přenesená",J95,0)</f>
        <v>0</v>
      </c>
      <c r="BI95" s="227">
        <f>IF(N95="nulová",J95,0)</f>
        <v>0</v>
      </c>
      <c r="BJ95" s="20" t="s">
        <v>80</v>
      </c>
      <c r="BK95" s="227">
        <f>ROUND(I95*H95,2)</f>
        <v>0</v>
      </c>
      <c r="BL95" s="20" t="s">
        <v>193</v>
      </c>
      <c r="BM95" s="226" t="s">
        <v>4744</v>
      </c>
    </row>
    <row r="96" s="2" customFormat="1">
      <c r="A96" s="41"/>
      <c r="B96" s="42"/>
      <c r="C96" s="43"/>
      <c r="D96" s="228" t="s">
        <v>195</v>
      </c>
      <c r="E96" s="43"/>
      <c r="F96" s="229" t="s">
        <v>4557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195</v>
      </c>
      <c r="AU96" s="20" t="s">
        <v>82</v>
      </c>
    </row>
    <row r="97" s="14" customFormat="1">
      <c r="A97" s="14"/>
      <c r="B97" s="245"/>
      <c r="C97" s="246"/>
      <c r="D97" s="228" t="s">
        <v>199</v>
      </c>
      <c r="E97" s="247" t="s">
        <v>19</v>
      </c>
      <c r="F97" s="248" t="s">
        <v>4743</v>
      </c>
      <c r="G97" s="246"/>
      <c r="H97" s="249">
        <v>327</v>
      </c>
      <c r="I97" s="250"/>
      <c r="J97" s="246"/>
      <c r="K97" s="246"/>
      <c r="L97" s="251"/>
      <c r="M97" s="252"/>
      <c r="N97" s="253"/>
      <c r="O97" s="253"/>
      <c r="P97" s="253"/>
      <c r="Q97" s="253"/>
      <c r="R97" s="253"/>
      <c r="S97" s="253"/>
      <c r="T97" s="25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55" t="s">
        <v>199</v>
      </c>
      <c r="AU97" s="255" t="s">
        <v>82</v>
      </c>
      <c r="AV97" s="14" t="s">
        <v>82</v>
      </c>
      <c r="AW97" s="14" t="s">
        <v>34</v>
      </c>
      <c r="AX97" s="14" t="s">
        <v>80</v>
      </c>
      <c r="AY97" s="255" t="s">
        <v>185</v>
      </c>
    </row>
    <row r="98" s="2" customFormat="1" ht="21.75" customHeight="1">
      <c r="A98" s="41"/>
      <c r="B98" s="42"/>
      <c r="C98" s="215" t="s">
        <v>193</v>
      </c>
      <c r="D98" s="215" t="s">
        <v>188</v>
      </c>
      <c r="E98" s="216" t="s">
        <v>2989</v>
      </c>
      <c r="F98" s="217" t="s">
        <v>2990</v>
      </c>
      <c r="G98" s="218" t="s">
        <v>212</v>
      </c>
      <c r="H98" s="219">
        <v>49.049999999999997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82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4745</v>
      </c>
    </row>
    <row r="99" s="2" customFormat="1">
      <c r="A99" s="41"/>
      <c r="B99" s="42"/>
      <c r="C99" s="43"/>
      <c r="D99" s="228" t="s">
        <v>195</v>
      </c>
      <c r="E99" s="43"/>
      <c r="F99" s="229" t="s">
        <v>2992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82</v>
      </c>
    </row>
    <row r="100" s="2" customFormat="1" ht="21.75" customHeight="1">
      <c r="A100" s="41"/>
      <c r="B100" s="42"/>
      <c r="C100" s="215" t="s">
        <v>223</v>
      </c>
      <c r="D100" s="215" t="s">
        <v>188</v>
      </c>
      <c r="E100" s="216" t="s">
        <v>1591</v>
      </c>
      <c r="F100" s="217" t="s">
        <v>1592</v>
      </c>
      <c r="G100" s="218" t="s">
        <v>212</v>
      </c>
      <c r="H100" s="219">
        <v>49.049999999999997</v>
      </c>
      <c r="I100" s="220"/>
      <c r="J100" s="221">
        <f>ROUND(I100*H100,2)</f>
        <v>0</v>
      </c>
      <c r="K100" s="217" t="s">
        <v>19</v>
      </c>
      <c r="L100" s="47"/>
      <c r="M100" s="222" t="s">
        <v>19</v>
      </c>
      <c r="N100" s="223" t="s">
        <v>44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193</v>
      </c>
      <c r="AT100" s="226" t="s">
        <v>188</v>
      </c>
      <c r="AU100" s="226" t="s">
        <v>82</v>
      </c>
      <c r="AY100" s="20" t="s">
        <v>185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80</v>
      </c>
      <c r="BK100" s="227">
        <f>ROUND(I100*H100,2)</f>
        <v>0</v>
      </c>
      <c r="BL100" s="20" t="s">
        <v>193</v>
      </c>
      <c r="BM100" s="226" t="s">
        <v>4746</v>
      </c>
    </row>
    <row r="101" s="2" customFormat="1">
      <c r="A101" s="41"/>
      <c r="B101" s="42"/>
      <c r="C101" s="43"/>
      <c r="D101" s="228" t="s">
        <v>195</v>
      </c>
      <c r="E101" s="43"/>
      <c r="F101" s="229" t="s">
        <v>1594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195</v>
      </c>
      <c r="AU101" s="20" t="s">
        <v>82</v>
      </c>
    </row>
    <row r="102" s="2" customFormat="1" ht="24.15" customHeight="1">
      <c r="A102" s="41"/>
      <c r="B102" s="42"/>
      <c r="C102" s="215" t="s">
        <v>231</v>
      </c>
      <c r="D102" s="215" t="s">
        <v>188</v>
      </c>
      <c r="E102" s="216" t="s">
        <v>2995</v>
      </c>
      <c r="F102" s="217" t="s">
        <v>2996</v>
      </c>
      <c r="G102" s="218" t="s">
        <v>212</v>
      </c>
      <c r="H102" s="219">
        <v>49.049999999999997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82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4747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2998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82</v>
      </c>
    </row>
    <row r="104" s="2" customFormat="1" ht="16.5" customHeight="1">
      <c r="A104" s="41"/>
      <c r="B104" s="42"/>
      <c r="C104" s="215" t="s">
        <v>237</v>
      </c>
      <c r="D104" s="215" t="s">
        <v>188</v>
      </c>
      <c r="E104" s="216" t="s">
        <v>3000</v>
      </c>
      <c r="F104" s="217" t="s">
        <v>3001</v>
      </c>
      <c r="G104" s="218" t="s">
        <v>212</v>
      </c>
      <c r="H104" s="219">
        <v>49.049999999999997</v>
      </c>
      <c r="I104" s="220"/>
      <c r="J104" s="221">
        <f>ROUND(I104*H104,2)</f>
        <v>0</v>
      </c>
      <c r="K104" s="217" t="s">
        <v>19</v>
      </c>
      <c r="L104" s="47"/>
      <c r="M104" s="222" t="s">
        <v>19</v>
      </c>
      <c r="N104" s="223" t="s">
        <v>44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193</v>
      </c>
      <c r="AT104" s="226" t="s">
        <v>188</v>
      </c>
      <c r="AU104" s="226" t="s">
        <v>82</v>
      </c>
      <c r="AY104" s="20" t="s">
        <v>185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80</v>
      </c>
      <c r="BK104" s="227">
        <f>ROUND(I104*H104,2)</f>
        <v>0</v>
      </c>
      <c r="BL104" s="20" t="s">
        <v>193</v>
      </c>
      <c r="BM104" s="226" t="s">
        <v>4748</v>
      </c>
    </row>
    <row r="105" s="2" customFormat="1">
      <c r="A105" s="41"/>
      <c r="B105" s="42"/>
      <c r="C105" s="43"/>
      <c r="D105" s="228" t="s">
        <v>195</v>
      </c>
      <c r="E105" s="43"/>
      <c r="F105" s="229" t="s">
        <v>3003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195</v>
      </c>
      <c r="AU105" s="20" t="s">
        <v>82</v>
      </c>
    </row>
    <row r="106" s="2" customFormat="1" ht="16.5" customHeight="1">
      <c r="A106" s="41"/>
      <c r="B106" s="42"/>
      <c r="C106" s="215" t="s">
        <v>246</v>
      </c>
      <c r="D106" s="215" t="s">
        <v>188</v>
      </c>
      <c r="E106" s="216" t="s">
        <v>3005</v>
      </c>
      <c r="F106" s="217" t="s">
        <v>3006</v>
      </c>
      <c r="G106" s="218" t="s">
        <v>212</v>
      </c>
      <c r="H106" s="219">
        <v>49.049999999999997</v>
      </c>
      <c r="I106" s="220"/>
      <c r="J106" s="221">
        <f>ROUND(I106*H106,2)</f>
        <v>0</v>
      </c>
      <c r="K106" s="217" t="s">
        <v>19</v>
      </c>
      <c r="L106" s="47"/>
      <c r="M106" s="222" t="s">
        <v>19</v>
      </c>
      <c r="N106" s="223" t="s">
        <v>44</v>
      </c>
      <c r="O106" s="87"/>
      <c r="P106" s="224">
        <f>O106*H106</f>
        <v>0</v>
      </c>
      <c r="Q106" s="224">
        <v>0</v>
      </c>
      <c r="R106" s="224">
        <f>Q106*H106</f>
        <v>0</v>
      </c>
      <c r="S106" s="224">
        <v>0</v>
      </c>
      <c r="T106" s="225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193</v>
      </c>
      <c r="AT106" s="226" t="s">
        <v>188</v>
      </c>
      <c r="AU106" s="226" t="s">
        <v>82</v>
      </c>
      <c r="AY106" s="20" t="s">
        <v>185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80</v>
      </c>
      <c r="BK106" s="227">
        <f>ROUND(I106*H106,2)</f>
        <v>0</v>
      </c>
      <c r="BL106" s="20" t="s">
        <v>193</v>
      </c>
      <c r="BM106" s="226" t="s">
        <v>4749</v>
      </c>
    </row>
    <row r="107" s="2" customFormat="1">
      <c r="A107" s="41"/>
      <c r="B107" s="42"/>
      <c r="C107" s="43"/>
      <c r="D107" s="228" t="s">
        <v>195</v>
      </c>
      <c r="E107" s="43"/>
      <c r="F107" s="229" t="s">
        <v>3008</v>
      </c>
      <c r="G107" s="43"/>
      <c r="H107" s="43"/>
      <c r="I107" s="230"/>
      <c r="J107" s="43"/>
      <c r="K107" s="43"/>
      <c r="L107" s="47"/>
      <c r="M107" s="231"/>
      <c r="N107" s="232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195</v>
      </c>
      <c r="AU107" s="20" t="s">
        <v>82</v>
      </c>
    </row>
    <row r="108" s="14" customFormat="1">
      <c r="A108" s="14"/>
      <c r="B108" s="245"/>
      <c r="C108" s="246"/>
      <c r="D108" s="228" t="s">
        <v>199</v>
      </c>
      <c r="E108" s="247" t="s">
        <v>19</v>
      </c>
      <c r="F108" s="248" t="s">
        <v>4750</v>
      </c>
      <c r="G108" s="246"/>
      <c r="H108" s="249">
        <v>49.049999999999997</v>
      </c>
      <c r="I108" s="250"/>
      <c r="J108" s="246"/>
      <c r="K108" s="246"/>
      <c r="L108" s="251"/>
      <c r="M108" s="252"/>
      <c r="N108" s="253"/>
      <c r="O108" s="253"/>
      <c r="P108" s="253"/>
      <c r="Q108" s="253"/>
      <c r="R108" s="253"/>
      <c r="S108" s="253"/>
      <c r="T108" s="25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5" t="s">
        <v>199</v>
      </c>
      <c r="AU108" s="255" t="s">
        <v>82</v>
      </c>
      <c r="AV108" s="14" t="s">
        <v>82</v>
      </c>
      <c r="AW108" s="14" t="s">
        <v>34</v>
      </c>
      <c r="AX108" s="14" t="s">
        <v>80</v>
      </c>
      <c r="AY108" s="255" t="s">
        <v>185</v>
      </c>
    </row>
    <row r="109" s="2" customFormat="1" ht="16.5" customHeight="1">
      <c r="A109" s="41"/>
      <c r="B109" s="42"/>
      <c r="C109" s="215" t="s">
        <v>186</v>
      </c>
      <c r="D109" s="215" t="s">
        <v>188</v>
      </c>
      <c r="E109" s="216" t="s">
        <v>1618</v>
      </c>
      <c r="F109" s="217" t="s">
        <v>1619</v>
      </c>
      <c r="G109" s="218" t="s">
        <v>212</v>
      </c>
      <c r="H109" s="219">
        <v>98.099999999999994</v>
      </c>
      <c r="I109" s="220"/>
      <c r="J109" s="221">
        <f>ROUND(I109*H109,2)</f>
        <v>0</v>
      </c>
      <c r="K109" s="217" t="s">
        <v>19</v>
      </c>
      <c r="L109" s="47"/>
      <c r="M109" s="222" t="s">
        <v>19</v>
      </c>
      <c r="N109" s="223" t="s">
        <v>44</v>
      </c>
      <c r="O109" s="87"/>
      <c r="P109" s="224">
        <f>O109*H109</f>
        <v>0</v>
      </c>
      <c r="Q109" s="224">
        <v>0</v>
      </c>
      <c r="R109" s="224">
        <f>Q109*H109</f>
        <v>0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193</v>
      </c>
      <c r="AT109" s="226" t="s">
        <v>188</v>
      </c>
      <c r="AU109" s="226" t="s">
        <v>82</v>
      </c>
      <c r="AY109" s="20" t="s">
        <v>185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80</v>
      </c>
      <c r="BK109" s="227">
        <f>ROUND(I109*H109,2)</f>
        <v>0</v>
      </c>
      <c r="BL109" s="20" t="s">
        <v>193</v>
      </c>
      <c r="BM109" s="226" t="s">
        <v>4751</v>
      </c>
    </row>
    <row r="110" s="2" customFormat="1">
      <c r="A110" s="41"/>
      <c r="B110" s="42"/>
      <c r="C110" s="43"/>
      <c r="D110" s="228" t="s">
        <v>195</v>
      </c>
      <c r="E110" s="43"/>
      <c r="F110" s="229" t="s">
        <v>1621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195</v>
      </c>
      <c r="AU110" s="20" t="s">
        <v>82</v>
      </c>
    </row>
    <row r="111" s="14" customFormat="1">
      <c r="A111" s="14"/>
      <c r="B111" s="245"/>
      <c r="C111" s="246"/>
      <c r="D111" s="228" t="s">
        <v>199</v>
      </c>
      <c r="E111" s="247" t="s">
        <v>19</v>
      </c>
      <c r="F111" s="248" t="s">
        <v>4752</v>
      </c>
      <c r="G111" s="246"/>
      <c r="H111" s="249">
        <v>98.099999999999994</v>
      </c>
      <c r="I111" s="250"/>
      <c r="J111" s="246"/>
      <c r="K111" s="246"/>
      <c r="L111" s="251"/>
      <c r="M111" s="252"/>
      <c r="N111" s="253"/>
      <c r="O111" s="253"/>
      <c r="P111" s="253"/>
      <c r="Q111" s="253"/>
      <c r="R111" s="253"/>
      <c r="S111" s="253"/>
      <c r="T111" s="25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5" t="s">
        <v>199</v>
      </c>
      <c r="AU111" s="255" t="s">
        <v>82</v>
      </c>
      <c r="AV111" s="14" t="s">
        <v>82</v>
      </c>
      <c r="AW111" s="14" t="s">
        <v>34</v>
      </c>
      <c r="AX111" s="14" t="s">
        <v>80</v>
      </c>
      <c r="AY111" s="255" t="s">
        <v>185</v>
      </c>
    </row>
    <row r="112" s="2" customFormat="1" ht="16.5" customHeight="1">
      <c r="A112" s="41"/>
      <c r="B112" s="42"/>
      <c r="C112" s="215" t="s">
        <v>258</v>
      </c>
      <c r="D112" s="215" t="s">
        <v>188</v>
      </c>
      <c r="E112" s="216" t="s">
        <v>3013</v>
      </c>
      <c r="F112" s="217" t="s">
        <v>3014</v>
      </c>
      <c r="G112" s="218" t="s">
        <v>212</v>
      </c>
      <c r="H112" s="219">
        <v>39.240000000000002</v>
      </c>
      <c r="I112" s="220"/>
      <c r="J112" s="221">
        <f>ROUND(I112*H112,2)</f>
        <v>0</v>
      </c>
      <c r="K112" s="217" t="s">
        <v>19</v>
      </c>
      <c r="L112" s="47"/>
      <c r="M112" s="222" t="s">
        <v>19</v>
      </c>
      <c r="N112" s="223" t="s">
        <v>44</v>
      </c>
      <c r="O112" s="87"/>
      <c r="P112" s="224">
        <f>O112*H112</f>
        <v>0</v>
      </c>
      <c r="Q112" s="224">
        <v>0</v>
      </c>
      <c r="R112" s="224">
        <f>Q112*H112</f>
        <v>0</v>
      </c>
      <c r="S112" s="224">
        <v>0</v>
      </c>
      <c r="T112" s="225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193</v>
      </c>
      <c r="AT112" s="226" t="s">
        <v>188</v>
      </c>
      <c r="AU112" s="226" t="s">
        <v>82</v>
      </c>
      <c r="AY112" s="20" t="s">
        <v>185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80</v>
      </c>
      <c r="BK112" s="227">
        <f>ROUND(I112*H112,2)</f>
        <v>0</v>
      </c>
      <c r="BL112" s="20" t="s">
        <v>193</v>
      </c>
      <c r="BM112" s="226" t="s">
        <v>4753</v>
      </c>
    </row>
    <row r="113" s="2" customFormat="1">
      <c r="A113" s="41"/>
      <c r="B113" s="42"/>
      <c r="C113" s="43"/>
      <c r="D113" s="228" t="s">
        <v>195</v>
      </c>
      <c r="E113" s="43"/>
      <c r="F113" s="229" t="s">
        <v>3016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195</v>
      </c>
      <c r="AU113" s="20" t="s">
        <v>82</v>
      </c>
    </row>
    <row r="114" s="14" customFormat="1">
      <c r="A114" s="14"/>
      <c r="B114" s="245"/>
      <c r="C114" s="246"/>
      <c r="D114" s="228" t="s">
        <v>199</v>
      </c>
      <c r="E114" s="247" t="s">
        <v>19</v>
      </c>
      <c r="F114" s="248" t="s">
        <v>4754</v>
      </c>
      <c r="G114" s="246"/>
      <c r="H114" s="249">
        <v>39.240000000000002</v>
      </c>
      <c r="I114" s="250"/>
      <c r="J114" s="246"/>
      <c r="K114" s="246"/>
      <c r="L114" s="251"/>
      <c r="M114" s="252"/>
      <c r="N114" s="253"/>
      <c r="O114" s="253"/>
      <c r="P114" s="253"/>
      <c r="Q114" s="253"/>
      <c r="R114" s="253"/>
      <c r="S114" s="253"/>
      <c r="T114" s="25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5" t="s">
        <v>199</v>
      </c>
      <c r="AU114" s="255" t="s">
        <v>82</v>
      </c>
      <c r="AV114" s="14" t="s">
        <v>82</v>
      </c>
      <c r="AW114" s="14" t="s">
        <v>34</v>
      </c>
      <c r="AX114" s="14" t="s">
        <v>80</v>
      </c>
      <c r="AY114" s="255" t="s">
        <v>185</v>
      </c>
    </row>
    <row r="115" s="2" customFormat="1" ht="16.5" customHeight="1">
      <c r="A115" s="41"/>
      <c r="B115" s="42"/>
      <c r="C115" s="271" t="s">
        <v>267</v>
      </c>
      <c r="D115" s="271" t="s">
        <v>491</v>
      </c>
      <c r="E115" s="272" t="s">
        <v>3019</v>
      </c>
      <c r="F115" s="273" t="s">
        <v>3020</v>
      </c>
      <c r="G115" s="274" t="s">
        <v>249</v>
      </c>
      <c r="H115" s="275">
        <v>66.707999999999998</v>
      </c>
      <c r="I115" s="276"/>
      <c r="J115" s="277">
        <f>ROUND(I115*H115,2)</f>
        <v>0</v>
      </c>
      <c r="K115" s="273" t="s">
        <v>19</v>
      </c>
      <c r="L115" s="278"/>
      <c r="M115" s="279" t="s">
        <v>19</v>
      </c>
      <c r="N115" s="280" t="s">
        <v>44</v>
      </c>
      <c r="O115" s="87"/>
      <c r="P115" s="224">
        <f>O115*H115</f>
        <v>0</v>
      </c>
      <c r="Q115" s="224">
        <v>1</v>
      </c>
      <c r="R115" s="224">
        <f>Q115*H115</f>
        <v>66.707999999999998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246</v>
      </c>
      <c r="AT115" s="226" t="s">
        <v>491</v>
      </c>
      <c r="AU115" s="226" t="s">
        <v>82</v>
      </c>
      <c r="AY115" s="20" t="s">
        <v>185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80</v>
      </c>
      <c r="BK115" s="227">
        <f>ROUND(I115*H115,2)</f>
        <v>0</v>
      </c>
      <c r="BL115" s="20" t="s">
        <v>193</v>
      </c>
      <c r="BM115" s="226" t="s">
        <v>4755</v>
      </c>
    </row>
    <row r="116" s="2" customFormat="1">
      <c r="A116" s="41"/>
      <c r="B116" s="42"/>
      <c r="C116" s="43"/>
      <c r="D116" s="228" t="s">
        <v>195</v>
      </c>
      <c r="E116" s="43"/>
      <c r="F116" s="229" t="s">
        <v>3020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195</v>
      </c>
      <c r="AU116" s="20" t="s">
        <v>82</v>
      </c>
    </row>
    <row r="117" s="14" customFormat="1">
      <c r="A117" s="14"/>
      <c r="B117" s="245"/>
      <c r="C117" s="246"/>
      <c r="D117" s="228" t="s">
        <v>199</v>
      </c>
      <c r="E117" s="247" t="s">
        <v>19</v>
      </c>
      <c r="F117" s="248" t="s">
        <v>4756</v>
      </c>
      <c r="G117" s="246"/>
      <c r="H117" s="249">
        <v>66.707999999999998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199</v>
      </c>
      <c r="AU117" s="255" t="s">
        <v>82</v>
      </c>
      <c r="AV117" s="14" t="s">
        <v>82</v>
      </c>
      <c r="AW117" s="14" t="s">
        <v>34</v>
      </c>
      <c r="AX117" s="14" t="s">
        <v>80</v>
      </c>
      <c r="AY117" s="255" t="s">
        <v>185</v>
      </c>
    </row>
    <row r="118" s="12" customFormat="1" ht="22.8" customHeight="1">
      <c r="A118" s="12"/>
      <c r="B118" s="199"/>
      <c r="C118" s="200"/>
      <c r="D118" s="201" t="s">
        <v>72</v>
      </c>
      <c r="E118" s="213" t="s">
        <v>193</v>
      </c>
      <c r="F118" s="213" t="s">
        <v>1930</v>
      </c>
      <c r="G118" s="200"/>
      <c r="H118" s="200"/>
      <c r="I118" s="203"/>
      <c r="J118" s="214">
        <f>BK118</f>
        <v>0</v>
      </c>
      <c r="K118" s="200"/>
      <c r="L118" s="205"/>
      <c r="M118" s="206"/>
      <c r="N118" s="207"/>
      <c r="O118" s="207"/>
      <c r="P118" s="208">
        <f>SUM(P119:P121)</f>
        <v>0</v>
      </c>
      <c r="Q118" s="207"/>
      <c r="R118" s="208">
        <f>SUM(R119:R121)</f>
        <v>0</v>
      </c>
      <c r="S118" s="207"/>
      <c r="T118" s="209">
        <f>SUM(T119:T121)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10" t="s">
        <v>80</v>
      </c>
      <c r="AT118" s="211" t="s">
        <v>72</v>
      </c>
      <c r="AU118" s="211" t="s">
        <v>80</v>
      </c>
      <c r="AY118" s="210" t="s">
        <v>185</v>
      </c>
      <c r="BK118" s="212">
        <f>SUM(BK119:BK121)</f>
        <v>0</v>
      </c>
    </row>
    <row r="119" s="2" customFormat="1" ht="16.5" customHeight="1">
      <c r="A119" s="41"/>
      <c r="B119" s="42"/>
      <c r="C119" s="215" t="s">
        <v>8</v>
      </c>
      <c r="D119" s="215" t="s">
        <v>188</v>
      </c>
      <c r="E119" s="216" t="s">
        <v>3023</v>
      </c>
      <c r="F119" s="217" t="s">
        <v>3024</v>
      </c>
      <c r="G119" s="218" t="s">
        <v>212</v>
      </c>
      <c r="H119" s="219">
        <v>9.8100000000000005</v>
      </c>
      <c r="I119" s="220"/>
      <c r="J119" s="221">
        <f>ROUND(I119*H119,2)</f>
        <v>0</v>
      </c>
      <c r="K119" s="217" t="s">
        <v>19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82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4757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3026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82</v>
      </c>
    </row>
    <row r="121" s="14" customFormat="1">
      <c r="A121" s="14"/>
      <c r="B121" s="245"/>
      <c r="C121" s="246"/>
      <c r="D121" s="228" t="s">
        <v>199</v>
      </c>
      <c r="E121" s="247" t="s">
        <v>19</v>
      </c>
      <c r="F121" s="248" t="s">
        <v>4758</v>
      </c>
      <c r="G121" s="246"/>
      <c r="H121" s="249">
        <v>9.8100000000000005</v>
      </c>
      <c r="I121" s="250"/>
      <c r="J121" s="246"/>
      <c r="K121" s="246"/>
      <c r="L121" s="251"/>
      <c r="M121" s="252"/>
      <c r="N121" s="253"/>
      <c r="O121" s="253"/>
      <c r="P121" s="253"/>
      <c r="Q121" s="253"/>
      <c r="R121" s="253"/>
      <c r="S121" s="253"/>
      <c r="T121" s="25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5" t="s">
        <v>199</v>
      </c>
      <c r="AU121" s="255" t="s">
        <v>82</v>
      </c>
      <c r="AV121" s="14" t="s">
        <v>82</v>
      </c>
      <c r="AW121" s="14" t="s">
        <v>34</v>
      </c>
      <c r="AX121" s="14" t="s">
        <v>80</v>
      </c>
      <c r="AY121" s="255" t="s">
        <v>185</v>
      </c>
    </row>
    <row r="122" s="12" customFormat="1" ht="22.8" customHeight="1">
      <c r="A122" s="12"/>
      <c r="B122" s="199"/>
      <c r="C122" s="200"/>
      <c r="D122" s="201" t="s">
        <v>72</v>
      </c>
      <c r="E122" s="213" t="s">
        <v>246</v>
      </c>
      <c r="F122" s="213" t="s">
        <v>3029</v>
      </c>
      <c r="G122" s="200"/>
      <c r="H122" s="200"/>
      <c r="I122" s="203"/>
      <c r="J122" s="214">
        <f>BK122</f>
        <v>0</v>
      </c>
      <c r="K122" s="200"/>
      <c r="L122" s="205"/>
      <c r="M122" s="206"/>
      <c r="N122" s="207"/>
      <c r="O122" s="207"/>
      <c r="P122" s="208">
        <f>SUM(P123:P184)</f>
        <v>0</v>
      </c>
      <c r="Q122" s="207"/>
      <c r="R122" s="208">
        <f>SUM(R123:R184)</f>
        <v>2.2107655500000001</v>
      </c>
      <c r="S122" s="207"/>
      <c r="T122" s="209">
        <f>SUM(T123:T184)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10" t="s">
        <v>80</v>
      </c>
      <c r="AT122" s="211" t="s">
        <v>72</v>
      </c>
      <c r="AU122" s="211" t="s">
        <v>80</v>
      </c>
      <c r="AY122" s="210" t="s">
        <v>185</v>
      </c>
      <c r="BK122" s="212">
        <f>SUM(BK123:BK184)</f>
        <v>0</v>
      </c>
    </row>
    <row r="123" s="2" customFormat="1" ht="16.5" customHeight="1">
      <c r="A123" s="41"/>
      <c r="B123" s="42"/>
      <c r="C123" s="215" t="s">
        <v>284</v>
      </c>
      <c r="D123" s="215" t="s">
        <v>188</v>
      </c>
      <c r="E123" s="216" t="s">
        <v>4759</v>
      </c>
      <c r="F123" s="217" t="s">
        <v>4760</v>
      </c>
      <c r="G123" s="218" t="s">
        <v>322</v>
      </c>
      <c r="H123" s="219">
        <v>1</v>
      </c>
      <c r="I123" s="220"/>
      <c r="J123" s="221">
        <f>ROUND(I123*H123,2)</f>
        <v>0</v>
      </c>
      <c r="K123" s="217" t="s">
        <v>19</v>
      </c>
      <c r="L123" s="47"/>
      <c r="M123" s="222" t="s">
        <v>19</v>
      </c>
      <c r="N123" s="223" t="s">
        <v>44</v>
      </c>
      <c r="O123" s="87"/>
      <c r="P123" s="224">
        <f>O123*H123</f>
        <v>0</v>
      </c>
      <c r="Q123" s="224">
        <v>0.0017099999999999999</v>
      </c>
      <c r="R123" s="224">
        <f>Q123*H123</f>
        <v>0.0017099999999999999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193</v>
      </c>
      <c r="AT123" s="226" t="s">
        <v>188</v>
      </c>
      <c r="AU123" s="226" t="s">
        <v>82</v>
      </c>
      <c r="AY123" s="20" t="s">
        <v>185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80</v>
      </c>
      <c r="BK123" s="227">
        <f>ROUND(I123*H123,2)</f>
        <v>0</v>
      </c>
      <c r="BL123" s="20" t="s">
        <v>193</v>
      </c>
      <c r="BM123" s="226" t="s">
        <v>4761</v>
      </c>
    </row>
    <row r="124" s="2" customFormat="1">
      <c r="A124" s="41"/>
      <c r="B124" s="42"/>
      <c r="C124" s="43"/>
      <c r="D124" s="228" t="s">
        <v>195</v>
      </c>
      <c r="E124" s="43"/>
      <c r="F124" s="229" t="s">
        <v>4762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195</v>
      </c>
      <c r="AU124" s="20" t="s">
        <v>82</v>
      </c>
    </row>
    <row r="125" s="2" customFormat="1" ht="16.5" customHeight="1">
      <c r="A125" s="41"/>
      <c r="B125" s="42"/>
      <c r="C125" s="271" t="s">
        <v>290</v>
      </c>
      <c r="D125" s="271" t="s">
        <v>491</v>
      </c>
      <c r="E125" s="272" t="s">
        <v>4763</v>
      </c>
      <c r="F125" s="273" t="s">
        <v>4764</v>
      </c>
      <c r="G125" s="274" t="s">
        <v>322</v>
      </c>
      <c r="H125" s="275">
        <v>1</v>
      </c>
      <c r="I125" s="276"/>
      <c r="J125" s="277">
        <f>ROUND(I125*H125,2)</f>
        <v>0</v>
      </c>
      <c r="K125" s="273" t="s">
        <v>19</v>
      </c>
      <c r="L125" s="278"/>
      <c r="M125" s="279" t="s">
        <v>19</v>
      </c>
      <c r="N125" s="280" t="s">
        <v>44</v>
      </c>
      <c r="O125" s="87"/>
      <c r="P125" s="224">
        <f>O125*H125</f>
        <v>0</v>
      </c>
      <c r="Q125" s="224">
        <v>0.016899999999999998</v>
      </c>
      <c r="R125" s="224">
        <f>Q125*H125</f>
        <v>0.016899999999999998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246</v>
      </c>
      <c r="AT125" s="226" t="s">
        <v>491</v>
      </c>
      <c r="AU125" s="226" t="s">
        <v>82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4765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4764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82</v>
      </c>
    </row>
    <row r="127" s="2" customFormat="1" ht="16.5" customHeight="1">
      <c r="A127" s="41"/>
      <c r="B127" s="42"/>
      <c r="C127" s="215" t="s">
        <v>296</v>
      </c>
      <c r="D127" s="215" t="s">
        <v>188</v>
      </c>
      <c r="E127" s="216" t="s">
        <v>4766</v>
      </c>
      <c r="F127" s="217" t="s">
        <v>4767</v>
      </c>
      <c r="G127" s="218" t="s">
        <v>226</v>
      </c>
      <c r="H127" s="219">
        <v>3</v>
      </c>
      <c r="I127" s="220"/>
      <c r="J127" s="221">
        <f>ROUND(I127*H127,2)</f>
        <v>0</v>
      </c>
      <c r="K127" s="217" t="s">
        <v>19</v>
      </c>
      <c r="L127" s="47"/>
      <c r="M127" s="222" t="s">
        <v>19</v>
      </c>
      <c r="N127" s="223" t="s">
        <v>44</v>
      </c>
      <c r="O127" s="87"/>
      <c r="P127" s="224">
        <f>O127*H127</f>
        <v>0</v>
      </c>
      <c r="Q127" s="224">
        <v>0</v>
      </c>
      <c r="R127" s="224">
        <f>Q127*H127</f>
        <v>0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193</v>
      </c>
      <c r="AT127" s="226" t="s">
        <v>188</v>
      </c>
      <c r="AU127" s="226" t="s">
        <v>82</v>
      </c>
      <c r="AY127" s="20" t="s">
        <v>185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80</v>
      </c>
      <c r="BK127" s="227">
        <f>ROUND(I127*H127,2)</f>
        <v>0</v>
      </c>
      <c r="BL127" s="20" t="s">
        <v>193</v>
      </c>
      <c r="BM127" s="226" t="s">
        <v>4768</v>
      </c>
    </row>
    <row r="128" s="2" customFormat="1">
      <c r="A128" s="41"/>
      <c r="B128" s="42"/>
      <c r="C128" s="43"/>
      <c r="D128" s="228" t="s">
        <v>195</v>
      </c>
      <c r="E128" s="43"/>
      <c r="F128" s="229" t="s">
        <v>4769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195</v>
      </c>
      <c r="AU128" s="20" t="s">
        <v>82</v>
      </c>
    </row>
    <row r="129" s="2" customFormat="1" ht="16.5" customHeight="1">
      <c r="A129" s="41"/>
      <c r="B129" s="42"/>
      <c r="C129" s="271" t="s">
        <v>280</v>
      </c>
      <c r="D129" s="271" t="s">
        <v>491</v>
      </c>
      <c r="E129" s="272" t="s">
        <v>4770</v>
      </c>
      <c r="F129" s="273" t="s">
        <v>4771</v>
      </c>
      <c r="G129" s="274" t="s">
        <v>226</v>
      </c>
      <c r="H129" s="275">
        <v>3.0449999999999999</v>
      </c>
      <c r="I129" s="276"/>
      <c r="J129" s="277">
        <f>ROUND(I129*H129,2)</f>
        <v>0</v>
      </c>
      <c r="K129" s="273" t="s">
        <v>19</v>
      </c>
      <c r="L129" s="278"/>
      <c r="M129" s="279" t="s">
        <v>19</v>
      </c>
      <c r="N129" s="280" t="s">
        <v>44</v>
      </c>
      <c r="O129" s="87"/>
      <c r="P129" s="224">
        <f>O129*H129</f>
        <v>0</v>
      </c>
      <c r="Q129" s="224">
        <v>0.00067000000000000002</v>
      </c>
      <c r="R129" s="224">
        <f>Q129*H129</f>
        <v>0.0020401500000000001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246</v>
      </c>
      <c r="AT129" s="226" t="s">
        <v>491</v>
      </c>
      <c r="AU129" s="226" t="s">
        <v>82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4772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4771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82</v>
      </c>
    </row>
    <row r="131" s="14" customFormat="1">
      <c r="A131" s="14"/>
      <c r="B131" s="245"/>
      <c r="C131" s="246"/>
      <c r="D131" s="228" t="s">
        <v>199</v>
      </c>
      <c r="E131" s="247" t="s">
        <v>19</v>
      </c>
      <c r="F131" s="248" t="s">
        <v>4773</v>
      </c>
      <c r="G131" s="246"/>
      <c r="H131" s="249">
        <v>3.0449999999999999</v>
      </c>
      <c r="I131" s="250"/>
      <c r="J131" s="246"/>
      <c r="K131" s="246"/>
      <c r="L131" s="251"/>
      <c r="M131" s="252"/>
      <c r="N131" s="253"/>
      <c r="O131" s="253"/>
      <c r="P131" s="253"/>
      <c r="Q131" s="253"/>
      <c r="R131" s="253"/>
      <c r="S131" s="253"/>
      <c r="T131" s="25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5" t="s">
        <v>199</v>
      </c>
      <c r="AU131" s="255" t="s">
        <v>82</v>
      </c>
      <c r="AV131" s="14" t="s">
        <v>82</v>
      </c>
      <c r="AW131" s="14" t="s">
        <v>34</v>
      </c>
      <c r="AX131" s="14" t="s">
        <v>80</v>
      </c>
      <c r="AY131" s="255" t="s">
        <v>185</v>
      </c>
    </row>
    <row r="132" s="2" customFormat="1" ht="16.5" customHeight="1">
      <c r="A132" s="41"/>
      <c r="B132" s="42"/>
      <c r="C132" s="215" t="s">
        <v>307</v>
      </c>
      <c r="D132" s="215" t="s">
        <v>188</v>
      </c>
      <c r="E132" s="216" t="s">
        <v>3030</v>
      </c>
      <c r="F132" s="217" t="s">
        <v>3031</v>
      </c>
      <c r="G132" s="218" t="s">
        <v>226</v>
      </c>
      <c r="H132" s="219">
        <v>106</v>
      </c>
      <c r="I132" s="220"/>
      <c r="J132" s="221">
        <f>ROUND(I132*H132,2)</f>
        <v>0</v>
      </c>
      <c r="K132" s="217" t="s">
        <v>19</v>
      </c>
      <c r="L132" s="47"/>
      <c r="M132" s="222" t="s">
        <v>19</v>
      </c>
      <c r="N132" s="223" t="s">
        <v>44</v>
      </c>
      <c r="O132" s="87"/>
      <c r="P132" s="224">
        <f>O132*H132</f>
        <v>0</v>
      </c>
      <c r="Q132" s="224">
        <v>0</v>
      </c>
      <c r="R132" s="224">
        <f>Q132*H132</f>
        <v>0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193</v>
      </c>
      <c r="AT132" s="226" t="s">
        <v>188</v>
      </c>
      <c r="AU132" s="226" t="s">
        <v>82</v>
      </c>
      <c r="AY132" s="20" t="s">
        <v>185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80</v>
      </c>
      <c r="BK132" s="227">
        <f>ROUND(I132*H132,2)</f>
        <v>0</v>
      </c>
      <c r="BL132" s="20" t="s">
        <v>193</v>
      </c>
      <c r="BM132" s="226" t="s">
        <v>4774</v>
      </c>
    </row>
    <row r="133" s="2" customFormat="1">
      <c r="A133" s="41"/>
      <c r="B133" s="42"/>
      <c r="C133" s="43"/>
      <c r="D133" s="228" t="s">
        <v>195</v>
      </c>
      <c r="E133" s="43"/>
      <c r="F133" s="229" t="s">
        <v>3033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195</v>
      </c>
      <c r="AU133" s="20" t="s">
        <v>82</v>
      </c>
    </row>
    <row r="134" s="2" customFormat="1" ht="16.5" customHeight="1">
      <c r="A134" s="41"/>
      <c r="B134" s="42"/>
      <c r="C134" s="271" t="s">
        <v>313</v>
      </c>
      <c r="D134" s="271" t="s">
        <v>491</v>
      </c>
      <c r="E134" s="272" t="s">
        <v>3035</v>
      </c>
      <c r="F134" s="273" t="s">
        <v>3036</v>
      </c>
      <c r="G134" s="274" t="s">
        <v>226</v>
      </c>
      <c r="H134" s="275">
        <v>107.59</v>
      </c>
      <c r="I134" s="276"/>
      <c r="J134" s="277">
        <f>ROUND(I134*H134,2)</f>
        <v>0</v>
      </c>
      <c r="K134" s="273" t="s">
        <v>19</v>
      </c>
      <c r="L134" s="278"/>
      <c r="M134" s="279" t="s">
        <v>19</v>
      </c>
      <c r="N134" s="280" t="s">
        <v>44</v>
      </c>
      <c r="O134" s="87"/>
      <c r="P134" s="224">
        <f>O134*H134</f>
        <v>0</v>
      </c>
      <c r="Q134" s="224">
        <v>0.00106</v>
      </c>
      <c r="R134" s="224">
        <f>Q134*H134</f>
        <v>0.11404540000000001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246</v>
      </c>
      <c r="AT134" s="226" t="s">
        <v>491</v>
      </c>
      <c r="AU134" s="226" t="s">
        <v>82</v>
      </c>
      <c r="AY134" s="20" t="s">
        <v>185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80</v>
      </c>
      <c r="BK134" s="227">
        <f>ROUND(I134*H134,2)</f>
        <v>0</v>
      </c>
      <c r="BL134" s="20" t="s">
        <v>193</v>
      </c>
      <c r="BM134" s="226" t="s">
        <v>4775</v>
      </c>
    </row>
    <row r="135" s="2" customFormat="1">
      <c r="A135" s="41"/>
      <c r="B135" s="42"/>
      <c r="C135" s="43"/>
      <c r="D135" s="228" t="s">
        <v>195</v>
      </c>
      <c r="E135" s="43"/>
      <c r="F135" s="229" t="s">
        <v>3036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195</v>
      </c>
      <c r="AU135" s="20" t="s">
        <v>82</v>
      </c>
    </row>
    <row r="136" s="14" customFormat="1">
      <c r="A136" s="14"/>
      <c r="B136" s="245"/>
      <c r="C136" s="246"/>
      <c r="D136" s="228" t="s">
        <v>199</v>
      </c>
      <c r="E136" s="247" t="s">
        <v>19</v>
      </c>
      <c r="F136" s="248" t="s">
        <v>4776</v>
      </c>
      <c r="G136" s="246"/>
      <c r="H136" s="249">
        <v>107.59</v>
      </c>
      <c r="I136" s="250"/>
      <c r="J136" s="246"/>
      <c r="K136" s="246"/>
      <c r="L136" s="251"/>
      <c r="M136" s="252"/>
      <c r="N136" s="253"/>
      <c r="O136" s="253"/>
      <c r="P136" s="253"/>
      <c r="Q136" s="253"/>
      <c r="R136" s="253"/>
      <c r="S136" s="253"/>
      <c r="T136" s="25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5" t="s">
        <v>199</v>
      </c>
      <c r="AU136" s="255" t="s">
        <v>82</v>
      </c>
      <c r="AV136" s="14" t="s">
        <v>82</v>
      </c>
      <c r="AW136" s="14" t="s">
        <v>34</v>
      </c>
      <c r="AX136" s="14" t="s">
        <v>80</v>
      </c>
      <c r="AY136" s="255" t="s">
        <v>185</v>
      </c>
    </row>
    <row r="137" s="2" customFormat="1" ht="16.5" customHeight="1">
      <c r="A137" s="41"/>
      <c r="B137" s="42"/>
      <c r="C137" s="215" t="s">
        <v>319</v>
      </c>
      <c r="D137" s="215" t="s">
        <v>188</v>
      </c>
      <c r="E137" s="216" t="s">
        <v>4777</v>
      </c>
      <c r="F137" s="217" t="s">
        <v>4778</v>
      </c>
      <c r="G137" s="218" t="s">
        <v>322</v>
      </c>
      <c r="H137" s="219">
        <v>1</v>
      </c>
      <c r="I137" s="220"/>
      <c r="J137" s="221">
        <f>ROUND(I137*H137,2)</f>
        <v>0</v>
      </c>
      <c r="K137" s="217" t="s">
        <v>19</v>
      </c>
      <c r="L137" s="47"/>
      <c r="M137" s="222" t="s">
        <v>19</v>
      </c>
      <c r="N137" s="223" t="s">
        <v>44</v>
      </c>
      <c r="O137" s="87"/>
      <c r="P137" s="224">
        <f>O137*H137</f>
        <v>0</v>
      </c>
      <c r="Q137" s="224">
        <v>0</v>
      </c>
      <c r="R137" s="224">
        <f>Q137*H137</f>
        <v>0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193</v>
      </c>
      <c r="AT137" s="226" t="s">
        <v>188</v>
      </c>
      <c r="AU137" s="226" t="s">
        <v>82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193</v>
      </c>
      <c r="BM137" s="226" t="s">
        <v>4779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4780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82</v>
      </c>
    </row>
    <row r="139" s="2" customFormat="1" ht="16.5" customHeight="1">
      <c r="A139" s="41"/>
      <c r="B139" s="42"/>
      <c r="C139" s="271" t="s">
        <v>328</v>
      </c>
      <c r="D139" s="271" t="s">
        <v>491</v>
      </c>
      <c r="E139" s="272" t="s">
        <v>4781</v>
      </c>
      <c r="F139" s="273" t="s">
        <v>4782</v>
      </c>
      <c r="G139" s="274" t="s">
        <v>322</v>
      </c>
      <c r="H139" s="275">
        <v>1</v>
      </c>
      <c r="I139" s="276"/>
      <c r="J139" s="277">
        <f>ROUND(I139*H139,2)</f>
        <v>0</v>
      </c>
      <c r="K139" s="273" t="s">
        <v>19</v>
      </c>
      <c r="L139" s="278"/>
      <c r="M139" s="279" t="s">
        <v>19</v>
      </c>
      <c r="N139" s="280" t="s">
        <v>44</v>
      </c>
      <c r="O139" s="87"/>
      <c r="P139" s="224">
        <f>O139*H139</f>
        <v>0</v>
      </c>
      <c r="Q139" s="224">
        <v>0.00019000000000000001</v>
      </c>
      <c r="R139" s="224">
        <f>Q139*H139</f>
        <v>0.00019000000000000001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246</v>
      </c>
      <c r="AT139" s="226" t="s">
        <v>491</v>
      </c>
      <c r="AU139" s="226" t="s">
        <v>82</v>
      </c>
      <c r="AY139" s="20" t="s">
        <v>185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80</v>
      </c>
      <c r="BK139" s="227">
        <f>ROUND(I139*H139,2)</f>
        <v>0</v>
      </c>
      <c r="BL139" s="20" t="s">
        <v>193</v>
      </c>
      <c r="BM139" s="226" t="s">
        <v>4783</v>
      </c>
    </row>
    <row r="140" s="2" customFormat="1">
      <c r="A140" s="41"/>
      <c r="B140" s="42"/>
      <c r="C140" s="43"/>
      <c r="D140" s="228" t="s">
        <v>195</v>
      </c>
      <c r="E140" s="43"/>
      <c r="F140" s="229" t="s">
        <v>4782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195</v>
      </c>
      <c r="AU140" s="20" t="s">
        <v>82</v>
      </c>
    </row>
    <row r="141" s="2" customFormat="1" ht="16.5" customHeight="1">
      <c r="A141" s="41"/>
      <c r="B141" s="42"/>
      <c r="C141" s="215" t="s">
        <v>7</v>
      </c>
      <c r="D141" s="215" t="s">
        <v>188</v>
      </c>
      <c r="E141" s="216" t="s">
        <v>4777</v>
      </c>
      <c r="F141" s="217" t="s">
        <v>4778</v>
      </c>
      <c r="G141" s="218" t="s">
        <v>322</v>
      </c>
      <c r="H141" s="219">
        <v>1</v>
      </c>
      <c r="I141" s="220"/>
      <c r="J141" s="221">
        <f>ROUND(I141*H141,2)</f>
        <v>0</v>
      </c>
      <c r="K141" s="217" t="s">
        <v>19</v>
      </c>
      <c r="L141" s="47"/>
      <c r="M141" s="222" t="s">
        <v>19</v>
      </c>
      <c r="N141" s="223" t="s">
        <v>44</v>
      </c>
      <c r="O141" s="87"/>
      <c r="P141" s="224">
        <f>O141*H141</f>
        <v>0</v>
      </c>
      <c r="Q141" s="224">
        <v>0</v>
      </c>
      <c r="R141" s="224">
        <f>Q141*H141</f>
        <v>0</v>
      </c>
      <c r="S141" s="224">
        <v>0</v>
      </c>
      <c r="T141" s="225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6" t="s">
        <v>193</v>
      </c>
      <c r="AT141" s="226" t="s">
        <v>188</v>
      </c>
      <c r="AU141" s="226" t="s">
        <v>82</v>
      </c>
      <c r="AY141" s="20" t="s">
        <v>185</v>
      </c>
      <c r="BE141" s="227">
        <f>IF(N141="základní",J141,0)</f>
        <v>0</v>
      </c>
      <c r="BF141" s="227">
        <f>IF(N141="snížená",J141,0)</f>
        <v>0</v>
      </c>
      <c r="BG141" s="227">
        <f>IF(N141="zákl. přenesená",J141,0)</f>
        <v>0</v>
      </c>
      <c r="BH141" s="227">
        <f>IF(N141="sníž. přenesená",J141,0)</f>
        <v>0</v>
      </c>
      <c r="BI141" s="227">
        <f>IF(N141="nulová",J141,0)</f>
        <v>0</v>
      </c>
      <c r="BJ141" s="20" t="s">
        <v>80</v>
      </c>
      <c r="BK141" s="227">
        <f>ROUND(I141*H141,2)</f>
        <v>0</v>
      </c>
      <c r="BL141" s="20" t="s">
        <v>193</v>
      </c>
      <c r="BM141" s="226" t="s">
        <v>4784</v>
      </c>
    </row>
    <row r="142" s="2" customFormat="1">
      <c r="A142" s="41"/>
      <c r="B142" s="42"/>
      <c r="C142" s="43"/>
      <c r="D142" s="228" t="s">
        <v>195</v>
      </c>
      <c r="E142" s="43"/>
      <c r="F142" s="229" t="s">
        <v>4780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195</v>
      </c>
      <c r="AU142" s="20" t="s">
        <v>82</v>
      </c>
    </row>
    <row r="143" s="2" customFormat="1" ht="16.5" customHeight="1">
      <c r="A143" s="41"/>
      <c r="B143" s="42"/>
      <c r="C143" s="271" t="s">
        <v>343</v>
      </c>
      <c r="D143" s="271" t="s">
        <v>491</v>
      </c>
      <c r="E143" s="272" t="s">
        <v>4785</v>
      </c>
      <c r="F143" s="273" t="s">
        <v>4786</v>
      </c>
      <c r="G143" s="274" t="s">
        <v>322</v>
      </c>
      <c r="H143" s="275">
        <v>1</v>
      </c>
      <c r="I143" s="276"/>
      <c r="J143" s="277">
        <f>ROUND(I143*H143,2)</f>
        <v>0</v>
      </c>
      <c r="K143" s="273" t="s">
        <v>19</v>
      </c>
      <c r="L143" s="278"/>
      <c r="M143" s="279" t="s">
        <v>19</v>
      </c>
      <c r="N143" s="280" t="s">
        <v>44</v>
      </c>
      <c r="O143" s="87"/>
      <c r="P143" s="224">
        <f>O143*H143</f>
        <v>0</v>
      </c>
      <c r="Q143" s="224">
        <v>0.00012999999999999999</v>
      </c>
      <c r="R143" s="224">
        <f>Q143*H143</f>
        <v>0.00012999999999999999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246</v>
      </c>
      <c r="AT143" s="226" t="s">
        <v>491</v>
      </c>
      <c r="AU143" s="226" t="s">
        <v>82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4787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4786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82</v>
      </c>
    </row>
    <row r="145" s="2" customFormat="1" ht="16.5" customHeight="1">
      <c r="A145" s="41"/>
      <c r="B145" s="42"/>
      <c r="C145" s="215" t="s">
        <v>351</v>
      </c>
      <c r="D145" s="215" t="s">
        <v>188</v>
      </c>
      <c r="E145" s="216" t="s">
        <v>4788</v>
      </c>
      <c r="F145" s="217" t="s">
        <v>4789</v>
      </c>
      <c r="G145" s="218" t="s">
        <v>322</v>
      </c>
      <c r="H145" s="219">
        <v>5</v>
      </c>
      <c r="I145" s="220"/>
      <c r="J145" s="221">
        <f>ROUND(I145*H145,2)</f>
        <v>0</v>
      </c>
      <c r="K145" s="217" t="s">
        <v>19</v>
      </c>
      <c r="L145" s="47"/>
      <c r="M145" s="222" t="s">
        <v>19</v>
      </c>
      <c r="N145" s="223" t="s">
        <v>44</v>
      </c>
      <c r="O145" s="87"/>
      <c r="P145" s="224">
        <f>O145*H145</f>
        <v>0</v>
      </c>
      <c r="Q145" s="224">
        <v>0</v>
      </c>
      <c r="R145" s="224">
        <f>Q145*H145</f>
        <v>0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193</v>
      </c>
      <c r="AT145" s="226" t="s">
        <v>188</v>
      </c>
      <c r="AU145" s="226" t="s">
        <v>82</v>
      </c>
      <c r="AY145" s="20" t="s">
        <v>185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80</v>
      </c>
      <c r="BK145" s="227">
        <f>ROUND(I145*H145,2)</f>
        <v>0</v>
      </c>
      <c r="BL145" s="20" t="s">
        <v>193</v>
      </c>
      <c r="BM145" s="226" t="s">
        <v>4790</v>
      </c>
    </row>
    <row r="146" s="2" customFormat="1">
      <c r="A146" s="41"/>
      <c r="B146" s="42"/>
      <c r="C146" s="43"/>
      <c r="D146" s="228" t="s">
        <v>195</v>
      </c>
      <c r="E146" s="43"/>
      <c r="F146" s="229" t="s">
        <v>4791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195</v>
      </c>
      <c r="AU146" s="20" t="s">
        <v>82</v>
      </c>
    </row>
    <row r="147" s="2" customFormat="1" ht="16.5" customHeight="1">
      <c r="A147" s="41"/>
      <c r="B147" s="42"/>
      <c r="C147" s="271" t="s">
        <v>358</v>
      </c>
      <c r="D147" s="271" t="s">
        <v>491</v>
      </c>
      <c r="E147" s="272" t="s">
        <v>4792</v>
      </c>
      <c r="F147" s="273" t="s">
        <v>4793</v>
      </c>
      <c r="G147" s="274" t="s">
        <v>322</v>
      </c>
      <c r="H147" s="275">
        <v>3</v>
      </c>
      <c r="I147" s="276"/>
      <c r="J147" s="277">
        <f>ROUND(I147*H147,2)</f>
        <v>0</v>
      </c>
      <c r="K147" s="273" t="s">
        <v>19</v>
      </c>
      <c r="L147" s="278"/>
      <c r="M147" s="279" t="s">
        <v>19</v>
      </c>
      <c r="N147" s="280" t="s">
        <v>44</v>
      </c>
      <c r="O147" s="87"/>
      <c r="P147" s="224">
        <f>O147*H147</f>
        <v>0</v>
      </c>
      <c r="Q147" s="224">
        <v>0.00020000000000000001</v>
      </c>
      <c r="R147" s="224">
        <f>Q147*H147</f>
        <v>0.00060000000000000006</v>
      </c>
      <c r="S147" s="224">
        <v>0</v>
      </c>
      <c r="T147" s="225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6" t="s">
        <v>246</v>
      </c>
      <c r="AT147" s="226" t="s">
        <v>491</v>
      </c>
      <c r="AU147" s="226" t="s">
        <v>82</v>
      </c>
      <c r="AY147" s="20" t="s">
        <v>185</v>
      </c>
      <c r="BE147" s="227">
        <f>IF(N147="základní",J147,0)</f>
        <v>0</v>
      </c>
      <c r="BF147" s="227">
        <f>IF(N147="snížená",J147,0)</f>
        <v>0</v>
      </c>
      <c r="BG147" s="227">
        <f>IF(N147="zákl. přenesená",J147,0)</f>
        <v>0</v>
      </c>
      <c r="BH147" s="227">
        <f>IF(N147="sníž. přenesená",J147,0)</f>
        <v>0</v>
      </c>
      <c r="BI147" s="227">
        <f>IF(N147="nulová",J147,0)</f>
        <v>0</v>
      </c>
      <c r="BJ147" s="20" t="s">
        <v>80</v>
      </c>
      <c r="BK147" s="227">
        <f>ROUND(I147*H147,2)</f>
        <v>0</v>
      </c>
      <c r="BL147" s="20" t="s">
        <v>193</v>
      </c>
      <c r="BM147" s="226" t="s">
        <v>4794</v>
      </c>
    </row>
    <row r="148" s="2" customFormat="1">
      <c r="A148" s="41"/>
      <c r="B148" s="42"/>
      <c r="C148" s="43"/>
      <c r="D148" s="228" t="s">
        <v>195</v>
      </c>
      <c r="E148" s="43"/>
      <c r="F148" s="229" t="s">
        <v>4793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195</v>
      </c>
      <c r="AU148" s="20" t="s">
        <v>82</v>
      </c>
    </row>
    <row r="149" s="2" customFormat="1" ht="16.5" customHeight="1">
      <c r="A149" s="41"/>
      <c r="B149" s="42"/>
      <c r="C149" s="271" t="s">
        <v>365</v>
      </c>
      <c r="D149" s="271" t="s">
        <v>491</v>
      </c>
      <c r="E149" s="272" t="s">
        <v>4795</v>
      </c>
      <c r="F149" s="273" t="s">
        <v>4796</v>
      </c>
      <c r="G149" s="274" t="s">
        <v>322</v>
      </c>
      <c r="H149" s="275">
        <v>2</v>
      </c>
      <c r="I149" s="276"/>
      <c r="J149" s="277">
        <f>ROUND(I149*H149,2)</f>
        <v>0</v>
      </c>
      <c r="K149" s="273" t="s">
        <v>19</v>
      </c>
      <c r="L149" s="278"/>
      <c r="M149" s="279" t="s">
        <v>19</v>
      </c>
      <c r="N149" s="280" t="s">
        <v>44</v>
      </c>
      <c r="O149" s="87"/>
      <c r="P149" s="224">
        <f>O149*H149</f>
        <v>0</v>
      </c>
      <c r="Q149" s="224">
        <v>0.00027999999999999998</v>
      </c>
      <c r="R149" s="224">
        <f>Q149*H149</f>
        <v>0.00055999999999999995</v>
      </c>
      <c r="S149" s="224">
        <v>0</v>
      </c>
      <c r="T149" s="225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6" t="s">
        <v>246</v>
      </c>
      <c r="AT149" s="226" t="s">
        <v>491</v>
      </c>
      <c r="AU149" s="226" t="s">
        <v>82</v>
      </c>
      <c r="AY149" s="20" t="s">
        <v>185</v>
      </c>
      <c r="BE149" s="227">
        <f>IF(N149="základní",J149,0)</f>
        <v>0</v>
      </c>
      <c r="BF149" s="227">
        <f>IF(N149="snížená",J149,0)</f>
        <v>0</v>
      </c>
      <c r="BG149" s="227">
        <f>IF(N149="zákl. přenesená",J149,0)</f>
        <v>0</v>
      </c>
      <c r="BH149" s="227">
        <f>IF(N149="sníž. přenesená",J149,0)</f>
        <v>0</v>
      </c>
      <c r="BI149" s="227">
        <f>IF(N149="nulová",J149,0)</f>
        <v>0</v>
      </c>
      <c r="BJ149" s="20" t="s">
        <v>80</v>
      </c>
      <c r="BK149" s="227">
        <f>ROUND(I149*H149,2)</f>
        <v>0</v>
      </c>
      <c r="BL149" s="20" t="s">
        <v>193</v>
      </c>
      <c r="BM149" s="226" t="s">
        <v>4797</v>
      </c>
    </row>
    <row r="150" s="2" customFormat="1">
      <c r="A150" s="41"/>
      <c r="B150" s="42"/>
      <c r="C150" s="43"/>
      <c r="D150" s="228" t="s">
        <v>195</v>
      </c>
      <c r="E150" s="43"/>
      <c r="F150" s="229" t="s">
        <v>4796</v>
      </c>
      <c r="G150" s="43"/>
      <c r="H150" s="43"/>
      <c r="I150" s="230"/>
      <c r="J150" s="43"/>
      <c r="K150" s="43"/>
      <c r="L150" s="47"/>
      <c r="M150" s="231"/>
      <c r="N150" s="232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195</v>
      </c>
      <c r="AU150" s="20" t="s">
        <v>82</v>
      </c>
    </row>
    <row r="151" s="2" customFormat="1" ht="16.5" customHeight="1">
      <c r="A151" s="41"/>
      <c r="B151" s="42"/>
      <c r="C151" s="215" t="s">
        <v>372</v>
      </c>
      <c r="D151" s="215" t="s">
        <v>188</v>
      </c>
      <c r="E151" s="216" t="s">
        <v>4798</v>
      </c>
      <c r="F151" s="217" t="s">
        <v>4799</v>
      </c>
      <c r="G151" s="218" t="s">
        <v>322</v>
      </c>
      <c r="H151" s="219">
        <v>1</v>
      </c>
      <c r="I151" s="220"/>
      <c r="J151" s="221">
        <f>ROUND(I151*H151,2)</f>
        <v>0</v>
      </c>
      <c r="K151" s="217" t="s">
        <v>19</v>
      </c>
      <c r="L151" s="47"/>
      <c r="M151" s="222" t="s">
        <v>19</v>
      </c>
      <c r="N151" s="223" t="s">
        <v>44</v>
      </c>
      <c r="O151" s="87"/>
      <c r="P151" s="224">
        <f>O151*H151</f>
        <v>0</v>
      </c>
      <c r="Q151" s="224">
        <v>0</v>
      </c>
      <c r="R151" s="224">
        <f>Q151*H151</f>
        <v>0</v>
      </c>
      <c r="S151" s="224">
        <v>0</v>
      </c>
      <c r="T151" s="225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6" t="s">
        <v>193</v>
      </c>
      <c r="AT151" s="226" t="s">
        <v>188</v>
      </c>
      <c r="AU151" s="226" t="s">
        <v>82</v>
      </c>
      <c r="AY151" s="20" t="s">
        <v>185</v>
      </c>
      <c r="BE151" s="227">
        <f>IF(N151="základní",J151,0)</f>
        <v>0</v>
      </c>
      <c r="BF151" s="227">
        <f>IF(N151="snížená",J151,0)</f>
        <v>0</v>
      </c>
      <c r="BG151" s="227">
        <f>IF(N151="zákl. přenesená",J151,0)</f>
        <v>0</v>
      </c>
      <c r="BH151" s="227">
        <f>IF(N151="sníž. přenesená",J151,0)</f>
        <v>0</v>
      </c>
      <c r="BI151" s="227">
        <f>IF(N151="nulová",J151,0)</f>
        <v>0</v>
      </c>
      <c r="BJ151" s="20" t="s">
        <v>80</v>
      </c>
      <c r="BK151" s="227">
        <f>ROUND(I151*H151,2)</f>
        <v>0</v>
      </c>
      <c r="BL151" s="20" t="s">
        <v>193</v>
      </c>
      <c r="BM151" s="226" t="s">
        <v>4800</v>
      </c>
    </row>
    <row r="152" s="2" customFormat="1">
      <c r="A152" s="41"/>
      <c r="B152" s="42"/>
      <c r="C152" s="43"/>
      <c r="D152" s="228" t="s">
        <v>195</v>
      </c>
      <c r="E152" s="43"/>
      <c r="F152" s="229" t="s">
        <v>4801</v>
      </c>
      <c r="G152" s="43"/>
      <c r="H152" s="43"/>
      <c r="I152" s="230"/>
      <c r="J152" s="43"/>
      <c r="K152" s="43"/>
      <c r="L152" s="47"/>
      <c r="M152" s="231"/>
      <c r="N152" s="232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195</v>
      </c>
      <c r="AU152" s="20" t="s">
        <v>82</v>
      </c>
    </row>
    <row r="153" s="2" customFormat="1" ht="16.5" customHeight="1">
      <c r="A153" s="41"/>
      <c r="B153" s="42"/>
      <c r="C153" s="271" t="s">
        <v>379</v>
      </c>
      <c r="D153" s="271" t="s">
        <v>491</v>
      </c>
      <c r="E153" s="272" t="s">
        <v>4802</v>
      </c>
      <c r="F153" s="273" t="s">
        <v>4803</v>
      </c>
      <c r="G153" s="274" t="s">
        <v>322</v>
      </c>
      <c r="H153" s="275">
        <v>1</v>
      </c>
      <c r="I153" s="276"/>
      <c r="J153" s="277">
        <f>ROUND(I153*H153,2)</f>
        <v>0</v>
      </c>
      <c r="K153" s="273" t="s">
        <v>19</v>
      </c>
      <c r="L153" s="278"/>
      <c r="M153" s="279" t="s">
        <v>19</v>
      </c>
      <c r="N153" s="280" t="s">
        <v>44</v>
      </c>
      <c r="O153" s="87"/>
      <c r="P153" s="224">
        <f>O153*H153</f>
        <v>0</v>
      </c>
      <c r="Q153" s="224">
        <v>0.00042000000000000002</v>
      </c>
      <c r="R153" s="224">
        <f>Q153*H153</f>
        <v>0.00042000000000000002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246</v>
      </c>
      <c r="AT153" s="226" t="s">
        <v>491</v>
      </c>
      <c r="AU153" s="226" t="s">
        <v>82</v>
      </c>
      <c r="AY153" s="20" t="s">
        <v>185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80</v>
      </c>
      <c r="BK153" s="227">
        <f>ROUND(I153*H153,2)</f>
        <v>0</v>
      </c>
      <c r="BL153" s="20" t="s">
        <v>193</v>
      </c>
      <c r="BM153" s="226" t="s">
        <v>4804</v>
      </c>
    </row>
    <row r="154" s="2" customFormat="1">
      <c r="A154" s="41"/>
      <c r="B154" s="42"/>
      <c r="C154" s="43"/>
      <c r="D154" s="228" t="s">
        <v>195</v>
      </c>
      <c r="E154" s="43"/>
      <c r="F154" s="229" t="s">
        <v>4803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195</v>
      </c>
      <c r="AU154" s="20" t="s">
        <v>82</v>
      </c>
    </row>
    <row r="155" s="2" customFormat="1" ht="16.5" customHeight="1">
      <c r="A155" s="41"/>
      <c r="B155" s="42"/>
      <c r="C155" s="215" t="s">
        <v>388</v>
      </c>
      <c r="D155" s="215" t="s">
        <v>188</v>
      </c>
      <c r="E155" s="216" t="s">
        <v>4805</v>
      </c>
      <c r="F155" s="217" t="s">
        <v>4806</v>
      </c>
      <c r="G155" s="218" t="s">
        <v>322</v>
      </c>
      <c r="H155" s="219">
        <v>2</v>
      </c>
      <c r="I155" s="220"/>
      <c r="J155" s="221">
        <f>ROUND(I155*H155,2)</f>
        <v>0</v>
      </c>
      <c r="K155" s="217" t="s">
        <v>19</v>
      </c>
      <c r="L155" s="47"/>
      <c r="M155" s="222" t="s">
        <v>19</v>
      </c>
      <c r="N155" s="223" t="s">
        <v>44</v>
      </c>
      <c r="O155" s="87"/>
      <c r="P155" s="224">
        <f>O155*H155</f>
        <v>0</v>
      </c>
      <c r="Q155" s="224">
        <v>0</v>
      </c>
      <c r="R155" s="224">
        <f>Q155*H155</f>
        <v>0</v>
      </c>
      <c r="S155" s="224">
        <v>0</v>
      </c>
      <c r="T155" s="225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6" t="s">
        <v>193</v>
      </c>
      <c r="AT155" s="226" t="s">
        <v>188</v>
      </c>
      <c r="AU155" s="226" t="s">
        <v>82</v>
      </c>
      <c r="AY155" s="20" t="s">
        <v>185</v>
      </c>
      <c r="BE155" s="227">
        <f>IF(N155="základní",J155,0)</f>
        <v>0</v>
      </c>
      <c r="BF155" s="227">
        <f>IF(N155="snížená",J155,0)</f>
        <v>0</v>
      </c>
      <c r="BG155" s="227">
        <f>IF(N155="zákl. přenesená",J155,0)</f>
        <v>0</v>
      </c>
      <c r="BH155" s="227">
        <f>IF(N155="sníž. přenesená",J155,0)</f>
        <v>0</v>
      </c>
      <c r="BI155" s="227">
        <f>IF(N155="nulová",J155,0)</f>
        <v>0</v>
      </c>
      <c r="BJ155" s="20" t="s">
        <v>80</v>
      </c>
      <c r="BK155" s="227">
        <f>ROUND(I155*H155,2)</f>
        <v>0</v>
      </c>
      <c r="BL155" s="20" t="s">
        <v>193</v>
      </c>
      <c r="BM155" s="226" t="s">
        <v>4807</v>
      </c>
    </row>
    <row r="156" s="2" customFormat="1">
      <c r="A156" s="41"/>
      <c r="B156" s="42"/>
      <c r="C156" s="43"/>
      <c r="D156" s="228" t="s">
        <v>195</v>
      </c>
      <c r="E156" s="43"/>
      <c r="F156" s="229" t="s">
        <v>4808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195</v>
      </c>
      <c r="AU156" s="20" t="s">
        <v>82</v>
      </c>
    </row>
    <row r="157" s="2" customFormat="1" ht="16.5" customHeight="1">
      <c r="A157" s="41"/>
      <c r="B157" s="42"/>
      <c r="C157" s="271" t="s">
        <v>393</v>
      </c>
      <c r="D157" s="271" t="s">
        <v>491</v>
      </c>
      <c r="E157" s="272" t="s">
        <v>4809</v>
      </c>
      <c r="F157" s="273" t="s">
        <v>4810</v>
      </c>
      <c r="G157" s="274" t="s">
        <v>322</v>
      </c>
      <c r="H157" s="275">
        <v>2</v>
      </c>
      <c r="I157" s="276"/>
      <c r="J157" s="277">
        <f>ROUND(I157*H157,2)</f>
        <v>0</v>
      </c>
      <c r="K157" s="273" t="s">
        <v>19</v>
      </c>
      <c r="L157" s="278"/>
      <c r="M157" s="279" t="s">
        <v>19</v>
      </c>
      <c r="N157" s="280" t="s">
        <v>44</v>
      </c>
      <c r="O157" s="87"/>
      <c r="P157" s="224">
        <f>O157*H157</f>
        <v>0</v>
      </c>
      <c r="Q157" s="224">
        <v>0.00072000000000000005</v>
      </c>
      <c r="R157" s="224">
        <f>Q157*H157</f>
        <v>0.0014400000000000001</v>
      </c>
      <c r="S157" s="224">
        <v>0</v>
      </c>
      <c r="T157" s="225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6" t="s">
        <v>246</v>
      </c>
      <c r="AT157" s="226" t="s">
        <v>491</v>
      </c>
      <c r="AU157" s="226" t="s">
        <v>82</v>
      </c>
      <c r="AY157" s="20" t="s">
        <v>185</v>
      </c>
      <c r="BE157" s="227">
        <f>IF(N157="základní",J157,0)</f>
        <v>0</v>
      </c>
      <c r="BF157" s="227">
        <f>IF(N157="snížená",J157,0)</f>
        <v>0</v>
      </c>
      <c r="BG157" s="227">
        <f>IF(N157="zákl. přenesená",J157,0)</f>
        <v>0</v>
      </c>
      <c r="BH157" s="227">
        <f>IF(N157="sníž. přenesená",J157,0)</f>
        <v>0</v>
      </c>
      <c r="BI157" s="227">
        <f>IF(N157="nulová",J157,0)</f>
        <v>0</v>
      </c>
      <c r="BJ157" s="20" t="s">
        <v>80</v>
      </c>
      <c r="BK157" s="227">
        <f>ROUND(I157*H157,2)</f>
        <v>0</v>
      </c>
      <c r="BL157" s="20" t="s">
        <v>193</v>
      </c>
      <c r="BM157" s="226" t="s">
        <v>4811</v>
      </c>
    </row>
    <row r="158" s="2" customFormat="1">
      <c r="A158" s="41"/>
      <c r="B158" s="42"/>
      <c r="C158" s="43"/>
      <c r="D158" s="228" t="s">
        <v>195</v>
      </c>
      <c r="E158" s="43"/>
      <c r="F158" s="229" t="s">
        <v>4810</v>
      </c>
      <c r="G158" s="43"/>
      <c r="H158" s="43"/>
      <c r="I158" s="230"/>
      <c r="J158" s="43"/>
      <c r="K158" s="43"/>
      <c r="L158" s="47"/>
      <c r="M158" s="231"/>
      <c r="N158" s="232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195</v>
      </c>
      <c r="AU158" s="20" t="s">
        <v>82</v>
      </c>
    </row>
    <row r="159" s="2" customFormat="1" ht="16.5" customHeight="1">
      <c r="A159" s="41"/>
      <c r="B159" s="42"/>
      <c r="C159" s="271" t="s">
        <v>400</v>
      </c>
      <c r="D159" s="271" t="s">
        <v>491</v>
      </c>
      <c r="E159" s="272" t="s">
        <v>4812</v>
      </c>
      <c r="F159" s="273" t="s">
        <v>4813</v>
      </c>
      <c r="G159" s="274" t="s">
        <v>322</v>
      </c>
      <c r="H159" s="275">
        <v>3</v>
      </c>
      <c r="I159" s="276"/>
      <c r="J159" s="277">
        <f>ROUND(I159*H159,2)</f>
        <v>0</v>
      </c>
      <c r="K159" s="273" t="s">
        <v>19</v>
      </c>
      <c r="L159" s="278"/>
      <c r="M159" s="279" t="s">
        <v>19</v>
      </c>
      <c r="N159" s="280" t="s">
        <v>44</v>
      </c>
      <c r="O159" s="87"/>
      <c r="P159" s="224">
        <f>O159*H159</f>
        <v>0</v>
      </c>
      <c r="Q159" s="224">
        <v>0</v>
      </c>
      <c r="R159" s="224">
        <f>Q159*H159</f>
        <v>0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246</v>
      </c>
      <c r="AT159" s="226" t="s">
        <v>491</v>
      </c>
      <c r="AU159" s="226" t="s">
        <v>82</v>
      </c>
      <c r="AY159" s="20" t="s">
        <v>185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80</v>
      </c>
      <c r="BK159" s="227">
        <f>ROUND(I159*H159,2)</f>
        <v>0</v>
      </c>
      <c r="BL159" s="20" t="s">
        <v>193</v>
      </c>
      <c r="BM159" s="226" t="s">
        <v>4814</v>
      </c>
    </row>
    <row r="160" s="2" customFormat="1">
      <c r="A160" s="41"/>
      <c r="B160" s="42"/>
      <c r="C160" s="43"/>
      <c r="D160" s="228" t="s">
        <v>195</v>
      </c>
      <c r="E160" s="43"/>
      <c r="F160" s="229" t="s">
        <v>4813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195</v>
      </c>
      <c r="AU160" s="20" t="s">
        <v>82</v>
      </c>
    </row>
    <row r="161" s="2" customFormat="1" ht="16.5" customHeight="1">
      <c r="A161" s="41"/>
      <c r="B161" s="42"/>
      <c r="C161" s="215" t="s">
        <v>408</v>
      </c>
      <c r="D161" s="215" t="s">
        <v>188</v>
      </c>
      <c r="E161" s="216" t="s">
        <v>4815</v>
      </c>
      <c r="F161" s="217" t="s">
        <v>4816</v>
      </c>
      <c r="G161" s="218" t="s">
        <v>322</v>
      </c>
      <c r="H161" s="219">
        <v>1</v>
      </c>
      <c r="I161" s="220"/>
      <c r="J161" s="221">
        <f>ROUND(I161*H161,2)</f>
        <v>0</v>
      </c>
      <c r="K161" s="217" t="s">
        <v>19</v>
      </c>
      <c r="L161" s="47"/>
      <c r="M161" s="222" t="s">
        <v>19</v>
      </c>
      <c r="N161" s="223" t="s">
        <v>44</v>
      </c>
      <c r="O161" s="87"/>
      <c r="P161" s="224">
        <f>O161*H161</f>
        <v>0</v>
      </c>
      <c r="Q161" s="224">
        <v>0.00072000000000000005</v>
      </c>
      <c r="R161" s="224">
        <f>Q161*H161</f>
        <v>0.00072000000000000005</v>
      </c>
      <c r="S161" s="224">
        <v>0</v>
      </c>
      <c r="T161" s="225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6" t="s">
        <v>193</v>
      </c>
      <c r="AT161" s="226" t="s">
        <v>188</v>
      </c>
      <c r="AU161" s="226" t="s">
        <v>82</v>
      </c>
      <c r="AY161" s="20" t="s">
        <v>185</v>
      </c>
      <c r="BE161" s="227">
        <f>IF(N161="základní",J161,0)</f>
        <v>0</v>
      </c>
      <c r="BF161" s="227">
        <f>IF(N161="snížená",J161,0)</f>
        <v>0</v>
      </c>
      <c r="BG161" s="227">
        <f>IF(N161="zákl. přenesená",J161,0)</f>
        <v>0</v>
      </c>
      <c r="BH161" s="227">
        <f>IF(N161="sníž. přenesená",J161,0)</f>
        <v>0</v>
      </c>
      <c r="BI161" s="227">
        <f>IF(N161="nulová",J161,0)</f>
        <v>0</v>
      </c>
      <c r="BJ161" s="20" t="s">
        <v>80</v>
      </c>
      <c r="BK161" s="227">
        <f>ROUND(I161*H161,2)</f>
        <v>0</v>
      </c>
      <c r="BL161" s="20" t="s">
        <v>193</v>
      </c>
      <c r="BM161" s="226" t="s">
        <v>4817</v>
      </c>
    </row>
    <row r="162" s="2" customFormat="1">
      <c r="A162" s="41"/>
      <c r="B162" s="42"/>
      <c r="C162" s="43"/>
      <c r="D162" s="228" t="s">
        <v>195</v>
      </c>
      <c r="E162" s="43"/>
      <c r="F162" s="229" t="s">
        <v>4818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195</v>
      </c>
      <c r="AU162" s="20" t="s">
        <v>82</v>
      </c>
    </row>
    <row r="163" s="2" customFormat="1" ht="16.5" customHeight="1">
      <c r="A163" s="41"/>
      <c r="B163" s="42"/>
      <c r="C163" s="271" t="s">
        <v>415</v>
      </c>
      <c r="D163" s="271" t="s">
        <v>491</v>
      </c>
      <c r="E163" s="272" t="s">
        <v>4819</v>
      </c>
      <c r="F163" s="273" t="s">
        <v>4820</v>
      </c>
      <c r="G163" s="274" t="s">
        <v>322</v>
      </c>
      <c r="H163" s="275">
        <v>1</v>
      </c>
      <c r="I163" s="276"/>
      <c r="J163" s="277">
        <f>ROUND(I163*H163,2)</f>
        <v>0</v>
      </c>
      <c r="K163" s="273" t="s">
        <v>19</v>
      </c>
      <c r="L163" s="278"/>
      <c r="M163" s="279" t="s">
        <v>19</v>
      </c>
      <c r="N163" s="280" t="s">
        <v>44</v>
      </c>
      <c r="O163" s="87"/>
      <c r="P163" s="224">
        <f>O163*H163</f>
        <v>0</v>
      </c>
      <c r="Q163" s="224">
        <v>0.01</v>
      </c>
      <c r="R163" s="224">
        <f>Q163*H163</f>
        <v>0.01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246</v>
      </c>
      <c r="AT163" s="226" t="s">
        <v>491</v>
      </c>
      <c r="AU163" s="226" t="s">
        <v>82</v>
      </c>
      <c r="AY163" s="20" t="s">
        <v>185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80</v>
      </c>
      <c r="BK163" s="227">
        <f>ROUND(I163*H163,2)</f>
        <v>0</v>
      </c>
      <c r="BL163" s="20" t="s">
        <v>193</v>
      </c>
      <c r="BM163" s="226" t="s">
        <v>4821</v>
      </c>
    </row>
    <row r="164" s="2" customFormat="1">
      <c r="A164" s="41"/>
      <c r="B164" s="42"/>
      <c r="C164" s="43"/>
      <c r="D164" s="228" t="s">
        <v>195</v>
      </c>
      <c r="E164" s="43"/>
      <c r="F164" s="229" t="s">
        <v>4820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195</v>
      </c>
      <c r="AU164" s="20" t="s">
        <v>82</v>
      </c>
    </row>
    <row r="165" s="2" customFormat="1" ht="16.5" customHeight="1">
      <c r="A165" s="41"/>
      <c r="B165" s="42"/>
      <c r="C165" s="271" t="s">
        <v>423</v>
      </c>
      <c r="D165" s="271" t="s">
        <v>491</v>
      </c>
      <c r="E165" s="272" t="s">
        <v>4822</v>
      </c>
      <c r="F165" s="273" t="s">
        <v>4823</v>
      </c>
      <c r="G165" s="274" t="s">
        <v>322</v>
      </c>
      <c r="H165" s="275">
        <v>1</v>
      </c>
      <c r="I165" s="276"/>
      <c r="J165" s="277">
        <f>ROUND(I165*H165,2)</f>
        <v>0</v>
      </c>
      <c r="K165" s="273" t="s">
        <v>19</v>
      </c>
      <c r="L165" s="278"/>
      <c r="M165" s="279" t="s">
        <v>19</v>
      </c>
      <c r="N165" s="280" t="s">
        <v>44</v>
      </c>
      <c r="O165" s="87"/>
      <c r="P165" s="224">
        <f>O165*H165</f>
        <v>0</v>
      </c>
      <c r="Q165" s="224">
        <v>0.0035000000000000001</v>
      </c>
      <c r="R165" s="224">
        <f>Q165*H165</f>
        <v>0.0035000000000000001</v>
      </c>
      <c r="S165" s="224">
        <v>0</v>
      </c>
      <c r="T165" s="225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246</v>
      </c>
      <c r="AT165" s="226" t="s">
        <v>491</v>
      </c>
      <c r="AU165" s="226" t="s">
        <v>82</v>
      </c>
      <c r="AY165" s="20" t="s">
        <v>185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80</v>
      </c>
      <c r="BK165" s="227">
        <f>ROUND(I165*H165,2)</f>
        <v>0</v>
      </c>
      <c r="BL165" s="20" t="s">
        <v>193</v>
      </c>
      <c r="BM165" s="226" t="s">
        <v>4824</v>
      </c>
    </row>
    <row r="166" s="2" customFormat="1">
      <c r="A166" s="41"/>
      <c r="B166" s="42"/>
      <c r="C166" s="43"/>
      <c r="D166" s="228" t="s">
        <v>195</v>
      </c>
      <c r="E166" s="43"/>
      <c r="F166" s="229" t="s">
        <v>4823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195</v>
      </c>
      <c r="AU166" s="20" t="s">
        <v>82</v>
      </c>
    </row>
    <row r="167" s="2" customFormat="1" ht="16.5" customHeight="1">
      <c r="A167" s="41"/>
      <c r="B167" s="42"/>
      <c r="C167" s="215" t="s">
        <v>431</v>
      </c>
      <c r="D167" s="215" t="s">
        <v>188</v>
      </c>
      <c r="E167" s="216" t="s">
        <v>4614</v>
      </c>
      <c r="F167" s="217" t="s">
        <v>4615</v>
      </c>
      <c r="G167" s="218" t="s">
        <v>226</v>
      </c>
      <c r="H167" s="219">
        <v>109</v>
      </c>
      <c r="I167" s="220"/>
      <c r="J167" s="221">
        <f>ROUND(I167*H167,2)</f>
        <v>0</v>
      </c>
      <c r="K167" s="217" t="s">
        <v>19</v>
      </c>
      <c r="L167" s="47"/>
      <c r="M167" s="222" t="s">
        <v>19</v>
      </c>
      <c r="N167" s="223" t="s">
        <v>44</v>
      </c>
      <c r="O167" s="87"/>
      <c r="P167" s="224">
        <f>O167*H167</f>
        <v>0</v>
      </c>
      <c r="Q167" s="224">
        <v>0</v>
      </c>
      <c r="R167" s="224">
        <f>Q167*H167</f>
        <v>0</v>
      </c>
      <c r="S167" s="224">
        <v>0</v>
      </c>
      <c r="T167" s="225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6" t="s">
        <v>193</v>
      </c>
      <c r="AT167" s="226" t="s">
        <v>188</v>
      </c>
      <c r="AU167" s="226" t="s">
        <v>82</v>
      </c>
      <c r="AY167" s="20" t="s">
        <v>185</v>
      </c>
      <c r="BE167" s="227">
        <f>IF(N167="základní",J167,0)</f>
        <v>0</v>
      </c>
      <c r="BF167" s="227">
        <f>IF(N167="snížená",J167,0)</f>
        <v>0</v>
      </c>
      <c r="BG167" s="227">
        <f>IF(N167="zákl. přenesená",J167,0)</f>
        <v>0</v>
      </c>
      <c r="BH167" s="227">
        <f>IF(N167="sníž. přenesená",J167,0)</f>
        <v>0</v>
      </c>
      <c r="BI167" s="227">
        <f>IF(N167="nulová",J167,0)</f>
        <v>0</v>
      </c>
      <c r="BJ167" s="20" t="s">
        <v>80</v>
      </c>
      <c r="BK167" s="227">
        <f>ROUND(I167*H167,2)</f>
        <v>0</v>
      </c>
      <c r="BL167" s="20" t="s">
        <v>193</v>
      </c>
      <c r="BM167" s="226" t="s">
        <v>4825</v>
      </c>
    </row>
    <row r="168" s="2" customFormat="1">
      <c r="A168" s="41"/>
      <c r="B168" s="42"/>
      <c r="C168" s="43"/>
      <c r="D168" s="228" t="s">
        <v>195</v>
      </c>
      <c r="E168" s="43"/>
      <c r="F168" s="229" t="s">
        <v>4615</v>
      </c>
      <c r="G168" s="43"/>
      <c r="H168" s="43"/>
      <c r="I168" s="230"/>
      <c r="J168" s="43"/>
      <c r="K168" s="43"/>
      <c r="L168" s="47"/>
      <c r="M168" s="231"/>
      <c r="N168" s="232"/>
      <c r="O168" s="87"/>
      <c r="P168" s="87"/>
      <c r="Q168" s="87"/>
      <c r="R168" s="87"/>
      <c r="S168" s="87"/>
      <c r="T168" s="88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195</v>
      </c>
      <c r="AU168" s="20" t="s">
        <v>82</v>
      </c>
    </row>
    <row r="169" s="2" customFormat="1" ht="16.5" customHeight="1">
      <c r="A169" s="41"/>
      <c r="B169" s="42"/>
      <c r="C169" s="215" t="s">
        <v>440</v>
      </c>
      <c r="D169" s="215" t="s">
        <v>188</v>
      </c>
      <c r="E169" s="216" t="s">
        <v>4617</v>
      </c>
      <c r="F169" s="217" t="s">
        <v>4618</v>
      </c>
      <c r="G169" s="218" t="s">
        <v>226</v>
      </c>
      <c r="H169" s="219">
        <v>109</v>
      </c>
      <c r="I169" s="220"/>
      <c r="J169" s="221">
        <f>ROUND(I169*H169,2)</f>
        <v>0</v>
      </c>
      <c r="K169" s="217" t="s">
        <v>19</v>
      </c>
      <c r="L169" s="47"/>
      <c r="M169" s="222" t="s">
        <v>19</v>
      </c>
      <c r="N169" s="223" t="s">
        <v>44</v>
      </c>
      <c r="O169" s="87"/>
      <c r="P169" s="224">
        <f>O169*H169</f>
        <v>0</v>
      </c>
      <c r="Q169" s="224">
        <v>0</v>
      </c>
      <c r="R169" s="224">
        <f>Q169*H169</f>
        <v>0</v>
      </c>
      <c r="S169" s="224">
        <v>0</v>
      </c>
      <c r="T169" s="225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6" t="s">
        <v>193</v>
      </c>
      <c r="AT169" s="226" t="s">
        <v>188</v>
      </c>
      <c r="AU169" s="226" t="s">
        <v>82</v>
      </c>
      <c r="AY169" s="20" t="s">
        <v>185</v>
      </c>
      <c r="BE169" s="227">
        <f>IF(N169="základní",J169,0)</f>
        <v>0</v>
      </c>
      <c r="BF169" s="227">
        <f>IF(N169="snížená",J169,0)</f>
        <v>0</v>
      </c>
      <c r="BG169" s="227">
        <f>IF(N169="zákl. přenesená",J169,0)</f>
        <v>0</v>
      </c>
      <c r="BH169" s="227">
        <f>IF(N169="sníž. přenesená",J169,0)</f>
        <v>0</v>
      </c>
      <c r="BI169" s="227">
        <f>IF(N169="nulová",J169,0)</f>
        <v>0</v>
      </c>
      <c r="BJ169" s="20" t="s">
        <v>80</v>
      </c>
      <c r="BK169" s="227">
        <f>ROUND(I169*H169,2)</f>
        <v>0</v>
      </c>
      <c r="BL169" s="20" t="s">
        <v>193</v>
      </c>
      <c r="BM169" s="226" t="s">
        <v>4826</v>
      </c>
    </row>
    <row r="170" s="2" customFormat="1">
      <c r="A170" s="41"/>
      <c r="B170" s="42"/>
      <c r="C170" s="43"/>
      <c r="D170" s="228" t="s">
        <v>195</v>
      </c>
      <c r="E170" s="43"/>
      <c r="F170" s="229" t="s">
        <v>4620</v>
      </c>
      <c r="G170" s="43"/>
      <c r="H170" s="43"/>
      <c r="I170" s="230"/>
      <c r="J170" s="43"/>
      <c r="K170" s="43"/>
      <c r="L170" s="47"/>
      <c r="M170" s="231"/>
      <c r="N170" s="232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195</v>
      </c>
      <c r="AU170" s="20" t="s">
        <v>82</v>
      </c>
    </row>
    <row r="171" s="2" customFormat="1" ht="21.75" customHeight="1">
      <c r="A171" s="41"/>
      <c r="B171" s="42"/>
      <c r="C171" s="215" t="s">
        <v>447</v>
      </c>
      <c r="D171" s="215" t="s">
        <v>188</v>
      </c>
      <c r="E171" s="216" t="s">
        <v>4827</v>
      </c>
      <c r="F171" s="217" t="s">
        <v>4828</v>
      </c>
      <c r="G171" s="218" t="s">
        <v>322</v>
      </c>
      <c r="H171" s="219">
        <v>1</v>
      </c>
      <c r="I171" s="220"/>
      <c r="J171" s="221">
        <f>ROUND(I171*H171,2)</f>
        <v>0</v>
      </c>
      <c r="K171" s="217" t="s">
        <v>19</v>
      </c>
      <c r="L171" s="47"/>
      <c r="M171" s="222" t="s">
        <v>19</v>
      </c>
      <c r="N171" s="223" t="s">
        <v>44</v>
      </c>
      <c r="O171" s="87"/>
      <c r="P171" s="224">
        <f>O171*H171</f>
        <v>0</v>
      </c>
      <c r="Q171" s="224">
        <v>1.9068700000000001</v>
      </c>
      <c r="R171" s="224">
        <f>Q171*H171</f>
        <v>1.9068700000000001</v>
      </c>
      <c r="S171" s="224">
        <v>0</v>
      </c>
      <c r="T171" s="225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6" t="s">
        <v>193</v>
      </c>
      <c r="AT171" s="226" t="s">
        <v>188</v>
      </c>
      <c r="AU171" s="226" t="s">
        <v>82</v>
      </c>
      <c r="AY171" s="20" t="s">
        <v>185</v>
      </c>
      <c r="BE171" s="227">
        <f>IF(N171="základní",J171,0)</f>
        <v>0</v>
      </c>
      <c r="BF171" s="227">
        <f>IF(N171="snížená",J171,0)</f>
        <v>0</v>
      </c>
      <c r="BG171" s="227">
        <f>IF(N171="zákl. přenesená",J171,0)</f>
        <v>0</v>
      </c>
      <c r="BH171" s="227">
        <f>IF(N171="sníž. přenesená",J171,0)</f>
        <v>0</v>
      </c>
      <c r="BI171" s="227">
        <f>IF(N171="nulová",J171,0)</f>
        <v>0</v>
      </c>
      <c r="BJ171" s="20" t="s">
        <v>80</v>
      </c>
      <c r="BK171" s="227">
        <f>ROUND(I171*H171,2)</f>
        <v>0</v>
      </c>
      <c r="BL171" s="20" t="s">
        <v>193</v>
      </c>
      <c r="BM171" s="226" t="s">
        <v>4829</v>
      </c>
    </row>
    <row r="172" s="2" customFormat="1">
      <c r="A172" s="41"/>
      <c r="B172" s="42"/>
      <c r="C172" s="43"/>
      <c r="D172" s="228" t="s">
        <v>195</v>
      </c>
      <c r="E172" s="43"/>
      <c r="F172" s="229" t="s">
        <v>4830</v>
      </c>
      <c r="G172" s="43"/>
      <c r="H172" s="43"/>
      <c r="I172" s="230"/>
      <c r="J172" s="43"/>
      <c r="K172" s="43"/>
      <c r="L172" s="47"/>
      <c r="M172" s="231"/>
      <c r="N172" s="232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195</v>
      </c>
      <c r="AU172" s="20" t="s">
        <v>82</v>
      </c>
    </row>
    <row r="173" s="2" customFormat="1" ht="16.5" customHeight="1">
      <c r="A173" s="41"/>
      <c r="B173" s="42"/>
      <c r="C173" s="271" t="s">
        <v>456</v>
      </c>
      <c r="D173" s="271" t="s">
        <v>491</v>
      </c>
      <c r="E173" s="272" t="s">
        <v>4831</v>
      </c>
      <c r="F173" s="273" t="s">
        <v>4832</v>
      </c>
      <c r="G173" s="274" t="s">
        <v>322</v>
      </c>
      <c r="H173" s="275">
        <v>1</v>
      </c>
      <c r="I173" s="276"/>
      <c r="J173" s="277">
        <f>ROUND(I173*H173,2)</f>
        <v>0</v>
      </c>
      <c r="K173" s="273" t="s">
        <v>19</v>
      </c>
      <c r="L173" s="278"/>
      <c r="M173" s="279" t="s">
        <v>19</v>
      </c>
      <c r="N173" s="280" t="s">
        <v>44</v>
      </c>
      <c r="O173" s="87"/>
      <c r="P173" s="224">
        <f>O173*H173</f>
        <v>0</v>
      </c>
      <c r="Q173" s="224">
        <v>0.070000000000000007</v>
      </c>
      <c r="R173" s="224">
        <f>Q173*H173</f>
        <v>0.070000000000000007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246</v>
      </c>
      <c r="AT173" s="226" t="s">
        <v>491</v>
      </c>
      <c r="AU173" s="226" t="s">
        <v>82</v>
      </c>
      <c r="AY173" s="20" t="s">
        <v>185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80</v>
      </c>
      <c r="BK173" s="227">
        <f>ROUND(I173*H173,2)</f>
        <v>0</v>
      </c>
      <c r="BL173" s="20" t="s">
        <v>193</v>
      </c>
      <c r="BM173" s="226" t="s">
        <v>4833</v>
      </c>
    </row>
    <row r="174" s="2" customFormat="1">
      <c r="A174" s="41"/>
      <c r="B174" s="42"/>
      <c r="C174" s="43"/>
      <c r="D174" s="228" t="s">
        <v>195</v>
      </c>
      <c r="E174" s="43"/>
      <c r="F174" s="229" t="s">
        <v>4832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195</v>
      </c>
      <c r="AU174" s="20" t="s">
        <v>82</v>
      </c>
    </row>
    <row r="175" s="2" customFormat="1" ht="16.5" customHeight="1">
      <c r="A175" s="41"/>
      <c r="B175" s="42"/>
      <c r="C175" s="215" t="s">
        <v>728</v>
      </c>
      <c r="D175" s="215" t="s">
        <v>188</v>
      </c>
      <c r="E175" s="216" t="s">
        <v>4834</v>
      </c>
      <c r="F175" s="217" t="s">
        <v>4835</v>
      </c>
      <c r="G175" s="218" t="s">
        <v>322</v>
      </c>
      <c r="H175" s="219">
        <v>1</v>
      </c>
      <c r="I175" s="220"/>
      <c r="J175" s="221">
        <f>ROUND(I175*H175,2)</f>
        <v>0</v>
      </c>
      <c r="K175" s="217" t="s">
        <v>19</v>
      </c>
      <c r="L175" s="47"/>
      <c r="M175" s="222" t="s">
        <v>19</v>
      </c>
      <c r="N175" s="223" t="s">
        <v>44</v>
      </c>
      <c r="O175" s="87"/>
      <c r="P175" s="224">
        <f>O175*H175</f>
        <v>0</v>
      </c>
      <c r="Q175" s="224">
        <v>0.040000000000000001</v>
      </c>
      <c r="R175" s="224">
        <f>Q175*H175</f>
        <v>0.040000000000000001</v>
      </c>
      <c r="S175" s="224">
        <v>0</v>
      </c>
      <c r="T175" s="225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6" t="s">
        <v>193</v>
      </c>
      <c r="AT175" s="226" t="s">
        <v>188</v>
      </c>
      <c r="AU175" s="226" t="s">
        <v>82</v>
      </c>
      <c r="AY175" s="20" t="s">
        <v>185</v>
      </c>
      <c r="BE175" s="227">
        <f>IF(N175="základní",J175,0)</f>
        <v>0</v>
      </c>
      <c r="BF175" s="227">
        <f>IF(N175="snížená",J175,0)</f>
        <v>0</v>
      </c>
      <c r="BG175" s="227">
        <f>IF(N175="zákl. přenesená",J175,0)</f>
        <v>0</v>
      </c>
      <c r="BH175" s="227">
        <f>IF(N175="sníž. přenesená",J175,0)</f>
        <v>0</v>
      </c>
      <c r="BI175" s="227">
        <f>IF(N175="nulová",J175,0)</f>
        <v>0</v>
      </c>
      <c r="BJ175" s="20" t="s">
        <v>80</v>
      </c>
      <c r="BK175" s="227">
        <f>ROUND(I175*H175,2)</f>
        <v>0</v>
      </c>
      <c r="BL175" s="20" t="s">
        <v>193</v>
      </c>
      <c r="BM175" s="226" t="s">
        <v>4836</v>
      </c>
    </row>
    <row r="176" s="2" customFormat="1">
      <c r="A176" s="41"/>
      <c r="B176" s="42"/>
      <c r="C176" s="43"/>
      <c r="D176" s="228" t="s">
        <v>195</v>
      </c>
      <c r="E176" s="43"/>
      <c r="F176" s="229" t="s">
        <v>4837</v>
      </c>
      <c r="G176" s="43"/>
      <c r="H176" s="43"/>
      <c r="I176" s="230"/>
      <c r="J176" s="43"/>
      <c r="K176" s="43"/>
      <c r="L176" s="47"/>
      <c r="M176" s="231"/>
      <c r="N176" s="232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195</v>
      </c>
      <c r="AU176" s="20" t="s">
        <v>82</v>
      </c>
    </row>
    <row r="177" s="2" customFormat="1" ht="16.5" customHeight="1">
      <c r="A177" s="41"/>
      <c r="B177" s="42"/>
      <c r="C177" s="271" t="s">
        <v>734</v>
      </c>
      <c r="D177" s="271" t="s">
        <v>491</v>
      </c>
      <c r="E177" s="272" t="s">
        <v>4838</v>
      </c>
      <c r="F177" s="273" t="s">
        <v>4839</v>
      </c>
      <c r="G177" s="274" t="s">
        <v>322</v>
      </c>
      <c r="H177" s="275">
        <v>1</v>
      </c>
      <c r="I177" s="276"/>
      <c r="J177" s="277">
        <f>ROUND(I177*H177,2)</f>
        <v>0</v>
      </c>
      <c r="K177" s="273" t="s">
        <v>19</v>
      </c>
      <c r="L177" s="278"/>
      <c r="M177" s="279" t="s">
        <v>19</v>
      </c>
      <c r="N177" s="280" t="s">
        <v>44</v>
      </c>
      <c r="O177" s="87"/>
      <c r="P177" s="224">
        <f>O177*H177</f>
        <v>0</v>
      </c>
      <c r="Q177" s="224">
        <v>0.013299999999999999</v>
      </c>
      <c r="R177" s="224">
        <f>Q177*H177</f>
        <v>0.013299999999999999</v>
      </c>
      <c r="S177" s="224">
        <v>0</v>
      </c>
      <c r="T177" s="225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246</v>
      </c>
      <c r="AT177" s="226" t="s">
        <v>491</v>
      </c>
      <c r="AU177" s="226" t="s">
        <v>82</v>
      </c>
      <c r="AY177" s="20" t="s">
        <v>185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80</v>
      </c>
      <c r="BK177" s="227">
        <f>ROUND(I177*H177,2)</f>
        <v>0</v>
      </c>
      <c r="BL177" s="20" t="s">
        <v>193</v>
      </c>
      <c r="BM177" s="226" t="s">
        <v>4840</v>
      </c>
    </row>
    <row r="178" s="2" customFormat="1">
      <c r="A178" s="41"/>
      <c r="B178" s="42"/>
      <c r="C178" s="43"/>
      <c r="D178" s="228" t="s">
        <v>195</v>
      </c>
      <c r="E178" s="43"/>
      <c r="F178" s="229" t="s">
        <v>4839</v>
      </c>
      <c r="G178" s="43"/>
      <c r="H178" s="43"/>
      <c r="I178" s="230"/>
      <c r="J178" s="43"/>
      <c r="K178" s="43"/>
      <c r="L178" s="47"/>
      <c r="M178" s="231"/>
      <c r="N178" s="232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195</v>
      </c>
      <c r="AU178" s="20" t="s">
        <v>82</v>
      </c>
    </row>
    <row r="179" s="2" customFormat="1" ht="16.5" customHeight="1">
      <c r="A179" s="41"/>
      <c r="B179" s="42"/>
      <c r="C179" s="215" t="s">
        <v>740</v>
      </c>
      <c r="D179" s="215" t="s">
        <v>188</v>
      </c>
      <c r="E179" s="216" t="s">
        <v>4841</v>
      </c>
      <c r="F179" s="217" t="s">
        <v>4842</v>
      </c>
      <c r="G179" s="218" t="s">
        <v>212</v>
      </c>
      <c r="H179" s="219">
        <v>1.05</v>
      </c>
      <c r="I179" s="220"/>
      <c r="J179" s="221">
        <f>ROUND(I179*H179,2)</f>
        <v>0</v>
      </c>
      <c r="K179" s="217" t="s">
        <v>19</v>
      </c>
      <c r="L179" s="47"/>
      <c r="M179" s="222" t="s">
        <v>19</v>
      </c>
      <c r="N179" s="223" t="s">
        <v>44</v>
      </c>
      <c r="O179" s="87"/>
      <c r="P179" s="224">
        <f>O179*H179</f>
        <v>0</v>
      </c>
      <c r="Q179" s="224">
        <v>0</v>
      </c>
      <c r="R179" s="224">
        <f>Q179*H179</f>
        <v>0</v>
      </c>
      <c r="S179" s="224">
        <v>0</v>
      </c>
      <c r="T179" s="225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226" t="s">
        <v>193</v>
      </c>
      <c r="AT179" s="226" t="s">
        <v>188</v>
      </c>
      <c r="AU179" s="226" t="s">
        <v>82</v>
      </c>
      <c r="AY179" s="20" t="s">
        <v>185</v>
      </c>
      <c r="BE179" s="227">
        <f>IF(N179="základní",J179,0)</f>
        <v>0</v>
      </c>
      <c r="BF179" s="227">
        <f>IF(N179="snížená",J179,0)</f>
        <v>0</v>
      </c>
      <c r="BG179" s="227">
        <f>IF(N179="zákl. přenesená",J179,0)</f>
        <v>0</v>
      </c>
      <c r="BH179" s="227">
        <f>IF(N179="sníž. přenesená",J179,0)</f>
        <v>0</v>
      </c>
      <c r="BI179" s="227">
        <f>IF(N179="nulová",J179,0)</f>
        <v>0</v>
      </c>
      <c r="BJ179" s="20" t="s">
        <v>80</v>
      </c>
      <c r="BK179" s="227">
        <f>ROUND(I179*H179,2)</f>
        <v>0</v>
      </c>
      <c r="BL179" s="20" t="s">
        <v>193</v>
      </c>
      <c r="BM179" s="226" t="s">
        <v>4843</v>
      </c>
    </row>
    <row r="180" s="2" customFormat="1">
      <c r="A180" s="41"/>
      <c r="B180" s="42"/>
      <c r="C180" s="43"/>
      <c r="D180" s="228" t="s">
        <v>195</v>
      </c>
      <c r="E180" s="43"/>
      <c r="F180" s="229" t="s">
        <v>4844</v>
      </c>
      <c r="G180" s="43"/>
      <c r="H180" s="43"/>
      <c r="I180" s="230"/>
      <c r="J180" s="43"/>
      <c r="K180" s="43"/>
      <c r="L180" s="47"/>
      <c r="M180" s="231"/>
      <c r="N180" s="232"/>
      <c r="O180" s="87"/>
      <c r="P180" s="87"/>
      <c r="Q180" s="87"/>
      <c r="R180" s="87"/>
      <c r="S180" s="87"/>
      <c r="T180" s="88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T180" s="20" t="s">
        <v>195</v>
      </c>
      <c r="AU180" s="20" t="s">
        <v>82</v>
      </c>
    </row>
    <row r="181" s="2" customFormat="1" ht="16.5" customHeight="1">
      <c r="A181" s="41"/>
      <c r="B181" s="42"/>
      <c r="C181" s="215" t="s">
        <v>749</v>
      </c>
      <c r="D181" s="215" t="s">
        <v>188</v>
      </c>
      <c r="E181" s="216" t="s">
        <v>4845</v>
      </c>
      <c r="F181" s="217" t="s">
        <v>4846</v>
      </c>
      <c r="G181" s="218" t="s">
        <v>226</v>
      </c>
      <c r="H181" s="219">
        <v>109</v>
      </c>
      <c r="I181" s="220"/>
      <c r="J181" s="221">
        <f>ROUND(I181*H181,2)</f>
        <v>0</v>
      </c>
      <c r="K181" s="217" t="s">
        <v>19</v>
      </c>
      <c r="L181" s="47"/>
      <c r="M181" s="222" t="s">
        <v>19</v>
      </c>
      <c r="N181" s="223" t="s">
        <v>44</v>
      </c>
      <c r="O181" s="87"/>
      <c r="P181" s="224">
        <f>O181*H181</f>
        <v>0</v>
      </c>
      <c r="Q181" s="224">
        <v>0.00019000000000000001</v>
      </c>
      <c r="R181" s="224">
        <f>Q181*H181</f>
        <v>0.020710000000000003</v>
      </c>
      <c r="S181" s="224">
        <v>0</v>
      </c>
      <c r="T181" s="225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26" t="s">
        <v>193</v>
      </c>
      <c r="AT181" s="226" t="s">
        <v>188</v>
      </c>
      <c r="AU181" s="226" t="s">
        <v>82</v>
      </c>
      <c r="AY181" s="20" t="s">
        <v>185</v>
      </c>
      <c r="BE181" s="227">
        <f>IF(N181="základní",J181,0)</f>
        <v>0</v>
      </c>
      <c r="BF181" s="227">
        <f>IF(N181="snížená",J181,0)</f>
        <v>0</v>
      </c>
      <c r="BG181" s="227">
        <f>IF(N181="zákl. přenesená",J181,0)</f>
        <v>0</v>
      </c>
      <c r="BH181" s="227">
        <f>IF(N181="sníž. přenesená",J181,0)</f>
        <v>0</v>
      </c>
      <c r="BI181" s="227">
        <f>IF(N181="nulová",J181,0)</f>
        <v>0</v>
      </c>
      <c r="BJ181" s="20" t="s">
        <v>80</v>
      </c>
      <c r="BK181" s="227">
        <f>ROUND(I181*H181,2)</f>
        <v>0</v>
      </c>
      <c r="BL181" s="20" t="s">
        <v>193</v>
      </c>
      <c r="BM181" s="226" t="s">
        <v>4847</v>
      </c>
    </row>
    <row r="182" s="2" customFormat="1">
      <c r="A182" s="41"/>
      <c r="B182" s="42"/>
      <c r="C182" s="43"/>
      <c r="D182" s="228" t="s">
        <v>195</v>
      </c>
      <c r="E182" s="43"/>
      <c r="F182" s="229" t="s">
        <v>4848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195</v>
      </c>
      <c r="AU182" s="20" t="s">
        <v>82</v>
      </c>
    </row>
    <row r="183" s="2" customFormat="1" ht="16.5" customHeight="1">
      <c r="A183" s="41"/>
      <c r="B183" s="42"/>
      <c r="C183" s="215" t="s">
        <v>756</v>
      </c>
      <c r="D183" s="215" t="s">
        <v>188</v>
      </c>
      <c r="E183" s="216" t="s">
        <v>4849</v>
      </c>
      <c r="F183" s="217" t="s">
        <v>4850</v>
      </c>
      <c r="G183" s="218" t="s">
        <v>226</v>
      </c>
      <c r="H183" s="219">
        <v>109</v>
      </c>
      <c r="I183" s="220"/>
      <c r="J183" s="221">
        <f>ROUND(I183*H183,2)</f>
        <v>0</v>
      </c>
      <c r="K183" s="217" t="s">
        <v>19</v>
      </c>
      <c r="L183" s="47"/>
      <c r="M183" s="222" t="s">
        <v>19</v>
      </c>
      <c r="N183" s="223" t="s">
        <v>44</v>
      </c>
      <c r="O183" s="87"/>
      <c r="P183" s="224">
        <f>O183*H183</f>
        <v>0</v>
      </c>
      <c r="Q183" s="224">
        <v>6.9999999999999994E-05</v>
      </c>
      <c r="R183" s="224">
        <f>Q183*H183</f>
        <v>0.0076299999999999996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193</v>
      </c>
      <c r="AT183" s="226" t="s">
        <v>188</v>
      </c>
      <c r="AU183" s="226" t="s">
        <v>82</v>
      </c>
      <c r="AY183" s="20" t="s">
        <v>185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80</v>
      </c>
      <c r="BK183" s="227">
        <f>ROUND(I183*H183,2)</f>
        <v>0</v>
      </c>
      <c r="BL183" s="20" t="s">
        <v>193</v>
      </c>
      <c r="BM183" s="226" t="s">
        <v>4851</v>
      </c>
    </row>
    <row r="184" s="2" customFormat="1">
      <c r="A184" s="41"/>
      <c r="B184" s="42"/>
      <c r="C184" s="43"/>
      <c r="D184" s="228" t="s">
        <v>195</v>
      </c>
      <c r="E184" s="43"/>
      <c r="F184" s="229" t="s">
        <v>4852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195</v>
      </c>
      <c r="AU184" s="20" t="s">
        <v>82</v>
      </c>
    </row>
    <row r="185" s="12" customFormat="1" ht="22.8" customHeight="1">
      <c r="A185" s="12"/>
      <c r="B185" s="199"/>
      <c r="C185" s="200"/>
      <c r="D185" s="201" t="s">
        <v>72</v>
      </c>
      <c r="E185" s="213" t="s">
        <v>244</v>
      </c>
      <c r="F185" s="213" t="s">
        <v>245</v>
      </c>
      <c r="G185" s="200"/>
      <c r="H185" s="200"/>
      <c r="I185" s="203"/>
      <c r="J185" s="214">
        <f>BK185</f>
        <v>0</v>
      </c>
      <c r="K185" s="200"/>
      <c r="L185" s="205"/>
      <c r="M185" s="206"/>
      <c r="N185" s="207"/>
      <c r="O185" s="207"/>
      <c r="P185" s="208">
        <f>SUM(P186:P188)</f>
        <v>0</v>
      </c>
      <c r="Q185" s="207"/>
      <c r="R185" s="208">
        <f>SUM(R186:R188)</f>
        <v>0</v>
      </c>
      <c r="S185" s="207"/>
      <c r="T185" s="209">
        <f>SUM(T186:T188)</f>
        <v>0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R185" s="210" t="s">
        <v>80</v>
      </c>
      <c r="AT185" s="211" t="s">
        <v>72</v>
      </c>
      <c r="AU185" s="211" t="s">
        <v>80</v>
      </c>
      <c r="AY185" s="210" t="s">
        <v>185</v>
      </c>
      <c r="BK185" s="212">
        <f>SUM(BK186:BK188)</f>
        <v>0</v>
      </c>
    </row>
    <row r="186" s="2" customFormat="1" ht="16.5" customHeight="1">
      <c r="A186" s="41"/>
      <c r="B186" s="42"/>
      <c r="C186" s="215" t="s">
        <v>764</v>
      </c>
      <c r="D186" s="215" t="s">
        <v>188</v>
      </c>
      <c r="E186" s="216" t="s">
        <v>3077</v>
      </c>
      <c r="F186" s="217" t="s">
        <v>3078</v>
      </c>
      <c r="G186" s="218" t="s">
        <v>249</v>
      </c>
      <c r="H186" s="219">
        <v>73.575000000000003</v>
      </c>
      <c r="I186" s="220"/>
      <c r="J186" s="221">
        <f>ROUND(I186*H186,2)</f>
        <v>0</v>
      </c>
      <c r="K186" s="217" t="s">
        <v>19</v>
      </c>
      <c r="L186" s="47"/>
      <c r="M186" s="222" t="s">
        <v>19</v>
      </c>
      <c r="N186" s="223" t="s">
        <v>44</v>
      </c>
      <c r="O186" s="87"/>
      <c r="P186" s="224">
        <f>O186*H186</f>
        <v>0</v>
      </c>
      <c r="Q186" s="224">
        <v>0</v>
      </c>
      <c r="R186" s="224">
        <f>Q186*H186</f>
        <v>0</v>
      </c>
      <c r="S186" s="224">
        <v>0</v>
      </c>
      <c r="T186" s="225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26" t="s">
        <v>193</v>
      </c>
      <c r="AT186" s="226" t="s">
        <v>188</v>
      </c>
      <c r="AU186" s="226" t="s">
        <v>82</v>
      </c>
      <c r="AY186" s="20" t="s">
        <v>185</v>
      </c>
      <c r="BE186" s="227">
        <f>IF(N186="základní",J186,0)</f>
        <v>0</v>
      </c>
      <c r="BF186" s="227">
        <f>IF(N186="snížená",J186,0)</f>
        <v>0</v>
      </c>
      <c r="BG186" s="227">
        <f>IF(N186="zákl. přenesená",J186,0)</f>
        <v>0</v>
      </c>
      <c r="BH186" s="227">
        <f>IF(N186="sníž. přenesená",J186,0)</f>
        <v>0</v>
      </c>
      <c r="BI186" s="227">
        <f>IF(N186="nulová",J186,0)</f>
        <v>0</v>
      </c>
      <c r="BJ186" s="20" t="s">
        <v>80</v>
      </c>
      <c r="BK186" s="227">
        <f>ROUND(I186*H186,2)</f>
        <v>0</v>
      </c>
      <c r="BL186" s="20" t="s">
        <v>193</v>
      </c>
      <c r="BM186" s="226" t="s">
        <v>4853</v>
      </c>
    </row>
    <row r="187" s="2" customFormat="1">
      <c r="A187" s="41"/>
      <c r="B187" s="42"/>
      <c r="C187" s="43"/>
      <c r="D187" s="228" t="s">
        <v>195</v>
      </c>
      <c r="E187" s="43"/>
      <c r="F187" s="229" t="s">
        <v>3080</v>
      </c>
      <c r="G187" s="43"/>
      <c r="H187" s="43"/>
      <c r="I187" s="230"/>
      <c r="J187" s="43"/>
      <c r="K187" s="43"/>
      <c r="L187" s="47"/>
      <c r="M187" s="231"/>
      <c r="N187" s="232"/>
      <c r="O187" s="87"/>
      <c r="P187" s="87"/>
      <c r="Q187" s="87"/>
      <c r="R187" s="87"/>
      <c r="S187" s="87"/>
      <c r="T187" s="88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0" t="s">
        <v>195</v>
      </c>
      <c r="AU187" s="20" t="s">
        <v>82</v>
      </c>
    </row>
    <row r="188" s="14" customFormat="1">
      <c r="A188" s="14"/>
      <c r="B188" s="245"/>
      <c r="C188" s="246"/>
      <c r="D188" s="228" t="s">
        <v>199</v>
      </c>
      <c r="E188" s="247" t="s">
        <v>19</v>
      </c>
      <c r="F188" s="248" t="s">
        <v>4854</v>
      </c>
      <c r="G188" s="246"/>
      <c r="H188" s="249">
        <v>73.575000000000003</v>
      </c>
      <c r="I188" s="250"/>
      <c r="J188" s="246"/>
      <c r="K188" s="246"/>
      <c r="L188" s="251"/>
      <c r="M188" s="252"/>
      <c r="N188" s="253"/>
      <c r="O188" s="253"/>
      <c r="P188" s="253"/>
      <c r="Q188" s="253"/>
      <c r="R188" s="253"/>
      <c r="S188" s="253"/>
      <c r="T188" s="25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5" t="s">
        <v>199</v>
      </c>
      <c r="AU188" s="255" t="s">
        <v>82</v>
      </c>
      <c r="AV188" s="14" t="s">
        <v>82</v>
      </c>
      <c r="AW188" s="14" t="s">
        <v>34</v>
      </c>
      <c r="AX188" s="14" t="s">
        <v>80</v>
      </c>
      <c r="AY188" s="255" t="s">
        <v>185</v>
      </c>
    </row>
    <row r="189" s="12" customFormat="1" ht="25.92" customHeight="1">
      <c r="A189" s="12"/>
      <c r="B189" s="199"/>
      <c r="C189" s="200"/>
      <c r="D189" s="201" t="s">
        <v>72</v>
      </c>
      <c r="E189" s="202" t="s">
        <v>273</v>
      </c>
      <c r="F189" s="202" t="s">
        <v>274</v>
      </c>
      <c r="G189" s="200"/>
      <c r="H189" s="200"/>
      <c r="I189" s="203"/>
      <c r="J189" s="204">
        <f>BK189</f>
        <v>0</v>
      </c>
      <c r="K189" s="200"/>
      <c r="L189" s="205"/>
      <c r="M189" s="206"/>
      <c r="N189" s="207"/>
      <c r="O189" s="207"/>
      <c r="P189" s="208">
        <f>P190</f>
        <v>0</v>
      </c>
      <c r="Q189" s="207"/>
      <c r="R189" s="208">
        <f>R190</f>
        <v>0.015310000000000001</v>
      </c>
      <c r="S189" s="207"/>
      <c r="T189" s="209">
        <f>T190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210" t="s">
        <v>82</v>
      </c>
      <c r="AT189" s="211" t="s">
        <v>72</v>
      </c>
      <c r="AU189" s="211" t="s">
        <v>73</v>
      </c>
      <c r="AY189" s="210" t="s">
        <v>185</v>
      </c>
      <c r="BK189" s="212">
        <f>BK190</f>
        <v>0</v>
      </c>
    </row>
    <row r="190" s="12" customFormat="1" ht="22.8" customHeight="1">
      <c r="A190" s="12"/>
      <c r="B190" s="199"/>
      <c r="C190" s="200"/>
      <c r="D190" s="201" t="s">
        <v>72</v>
      </c>
      <c r="E190" s="213" t="s">
        <v>1144</v>
      </c>
      <c r="F190" s="213" t="s">
        <v>1145</v>
      </c>
      <c r="G190" s="200"/>
      <c r="H190" s="200"/>
      <c r="I190" s="203"/>
      <c r="J190" s="214">
        <f>BK190</f>
        <v>0</v>
      </c>
      <c r="K190" s="200"/>
      <c r="L190" s="205"/>
      <c r="M190" s="206"/>
      <c r="N190" s="207"/>
      <c r="O190" s="207"/>
      <c r="P190" s="208">
        <f>SUM(P191:P200)</f>
        <v>0</v>
      </c>
      <c r="Q190" s="207"/>
      <c r="R190" s="208">
        <f>SUM(R191:R200)</f>
        <v>0.015310000000000001</v>
      </c>
      <c r="S190" s="207"/>
      <c r="T190" s="209">
        <f>SUM(T191:T200)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10" t="s">
        <v>82</v>
      </c>
      <c r="AT190" s="211" t="s">
        <v>72</v>
      </c>
      <c r="AU190" s="211" t="s">
        <v>80</v>
      </c>
      <c r="AY190" s="210" t="s">
        <v>185</v>
      </c>
      <c r="BK190" s="212">
        <f>SUM(BK191:BK200)</f>
        <v>0</v>
      </c>
    </row>
    <row r="191" s="2" customFormat="1" ht="16.5" customHeight="1">
      <c r="A191" s="41"/>
      <c r="B191" s="42"/>
      <c r="C191" s="215" t="s">
        <v>770</v>
      </c>
      <c r="D191" s="215" t="s">
        <v>188</v>
      </c>
      <c r="E191" s="216" t="s">
        <v>4855</v>
      </c>
      <c r="F191" s="217" t="s">
        <v>4856</v>
      </c>
      <c r="G191" s="218" t="s">
        <v>322</v>
      </c>
      <c r="H191" s="219">
        <v>1</v>
      </c>
      <c r="I191" s="220"/>
      <c r="J191" s="221">
        <f>ROUND(I191*H191,2)</f>
        <v>0</v>
      </c>
      <c r="K191" s="217" t="s">
        <v>19</v>
      </c>
      <c r="L191" s="47"/>
      <c r="M191" s="222" t="s">
        <v>19</v>
      </c>
      <c r="N191" s="223" t="s">
        <v>44</v>
      </c>
      <c r="O191" s="87"/>
      <c r="P191" s="224">
        <f>O191*H191</f>
        <v>0</v>
      </c>
      <c r="Q191" s="224">
        <v>0.00076000000000000004</v>
      </c>
      <c r="R191" s="224">
        <f>Q191*H191</f>
        <v>0.00076000000000000004</v>
      </c>
      <c r="S191" s="224">
        <v>0</v>
      </c>
      <c r="T191" s="225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26" t="s">
        <v>280</v>
      </c>
      <c r="AT191" s="226" t="s">
        <v>188</v>
      </c>
      <c r="AU191" s="226" t="s">
        <v>82</v>
      </c>
      <c r="AY191" s="20" t="s">
        <v>185</v>
      </c>
      <c r="BE191" s="227">
        <f>IF(N191="základní",J191,0)</f>
        <v>0</v>
      </c>
      <c r="BF191" s="227">
        <f>IF(N191="snížená",J191,0)</f>
        <v>0</v>
      </c>
      <c r="BG191" s="227">
        <f>IF(N191="zákl. přenesená",J191,0)</f>
        <v>0</v>
      </c>
      <c r="BH191" s="227">
        <f>IF(N191="sníž. přenesená",J191,0)</f>
        <v>0</v>
      </c>
      <c r="BI191" s="227">
        <f>IF(N191="nulová",J191,0)</f>
        <v>0</v>
      </c>
      <c r="BJ191" s="20" t="s">
        <v>80</v>
      </c>
      <c r="BK191" s="227">
        <f>ROUND(I191*H191,2)</f>
        <v>0</v>
      </c>
      <c r="BL191" s="20" t="s">
        <v>280</v>
      </c>
      <c r="BM191" s="226" t="s">
        <v>4857</v>
      </c>
    </row>
    <row r="192" s="2" customFormat="1">
      <c r="A192" s="41"/>
      <c r="B192" s="42"/>
      <c r="C192" s="43"/>
      <c r="D192" s="228" t="s">
        <v>195</v>
      </c>
      <c r="E192" s="43"/>
      <c r="F192" s="229" t="s">
        <v>4858</v>
      </c>
      <c r="G192" s="43"/>
      <c r="H192" s="43"/>
      <c r="I192" s="230"/>
      <c r="J192" s="43"/>
      <c r="K192" s="43"/>
      <c r="L192" s="47"/>
      <c r="M192" s="231"/>
      <c r="N192" s="232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195</v>
      </c>
      <c r="AU192" s="20" t="s">
        <v>82</v>
      </c>
    </row>
    <row r="193" s="2" customFormat="1" ht="16.5" customHeight="1">
      <c r="A193" s="41"/>
      <c r="B193" s="42"/>
      <c r="C193" s="215" t="s">
        <v>778</v>
      </c>
      <c r="D193" s="215" t="s">
        <v>188</v>
      </c>
      <c r="E193" s="216" t="s">
        <v>3191</v>
      </c>
      <c r="F193" s="217" t="s">
        <v>3192</v>
      </c>
      <c r="G193" s="218" t="s">
        <v>322</v>
      </c>
      <c r="H193" s="219">
        <v>2</v>
      </c>
      <c r="I193" s="220"/>
      <c r="J193" s="221">
        <f>ROUND(I193*H193,2)</f>
        <v>0</v>
      </c>
      <c r="K193" s="217" t="s">
        <v>19</v>
      </c>
      <c r="L193" s="47"/>
      <c r="M193" s="222" t="s">
        <v>19</v>
      </c>
      <c r="N193" s="223" t="s">
        <v>44</v>
      </c>
      <c r="O193" s="87"/>
      <c r="P193" s="224">
        <f>O193*H193</f>
        <v>0</v>
      </c>
      <c r="Q193" s="224">
        <v>0.0016800000000000001</v>
      </c>
      <c r="R193" s="224">
        <f>Q193*H193</f>
        <v>0.0033600000000000001</v>
      </c>
      <c r="S193" s="224">
        <v>0</v>
      </c>
      <c r="T193" s="225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26" t="s">
        <v>280</v>
      </c>
      <c r="AT193" s="226" t="s">
        <v>188</v>
      </c>
      <c r="AU193" s="226" t="s">
        <v>82</v>
      </c>
      <c r="AY193" s="20" t="s">
        <v>185</v>
      </c>
      <c r="BE193" s="227">
        <f>IF(N193="základní",J193,0)</f>
        <v>0</v>
      </c>
      <c r="BF193" s="227">
        <f>IF(N193="snížená",J193,0)</f>
        <v>0</v>
      </c>
      <c r="BG193" s="227">
        <f>IF(N193="zákl. přenesená",J193,0)</f>
        <v>0</v>
      </c>
      <c r="BH193" s="227">
        <f>IF(N193="sníž. přenesená",J193,0)</f>
        <v>0</v>
      </c>
      <c r="BI193" s="227">
        <f>IF(N193="nulová",J193,0)</f>
        <v>0</v>
      </c>
      <c r="BJ193" s="20" t="s">
        <v>80</v>
      </c>
      <c r="BK193" s="227">
        <f>ROUND(I193*H193,2)</f>
        <v>0</v>
      </c>
      <c r="BL193" s="20" t="s">
        <v>280</v>
      </c>
      <c r="BM193" s="226" t="s">
        <v>4859</v>
      </c>
    </row>
    <row r="194" s="2" customFormat="1">
      <c r="A194" s="41"/>
      <c r="B194" s="42"/>
      <c r="C194" s="43"/>
      <c r="D194" s="228" t="s">
        <v>195</v>
      </c>
      <c r="E194" s="43"/>
      <c r="F194" s="229" t="s">
        <v>3194</v>
      </c>
      <c r="G194" s="43"/>
      <c r="H194" s="43"/>
      <c r="I194" s="230"/>
      <c r="J194" s="43"/>
      <c r="K194" s="43"/>
      <c r="L194" s="47"/>
      <c r="M194" s="231"/>
      <c r="N194" s="232"/>
      <c r="O194" s="87"/>
      <c r="P194" s="87"/>
      <c r="Q194" s="87"/>
      <c r="R194" s="87"/>
      <c r="S194" s="87"/>
      <c r="T194" s="88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0" t="s">
        <v>195</v>
      </c>
      <c r="AU194" s="20" t="s">
        <v>82</v>
      </c>
    </row>
    <row r="195" s="2" customFormat="1" ht="16.5" customHeight="1">
      <c r="A195" s="41"/>
      <c r="B195" s="42"/>
      <c r="C195" s="215" t="s">
        <v>782</v>
      </c>
      <c r="D195" s="215" t="s">
        <v>188</v>
      </c>
      <c r="E195" s="216" t="s">
        <v>4860</v>
      </c>
      <c r="F195" s="217" t="s">
        <v>4861</v>
      </c>
      <c r="G195" s="218" t="s">
        <v>322</v>
      </c>
      <c r="H195" s="219">
        <v>1</v>
      </c>
      <c r="I195" s="220"/>
      <c r="J195" s="221">
        <f>ROUND(I195*H195,2)</f>
        <v>0</v>
      </c>
      <c r="K195" s="217" t="s">
        <v>19</v>
      </c>
      <c r="L195" s="47"/>
      <c r="M195" s="222" t="s">
        <v>19</v>
      </c>
      <c r="N195" s="223" t="s">
        <v>44</v>
      </c>
      <c r="O195" s="87"/>
      <c r="P195" s="224">
        <f>O195*H195</f>
        <v>0</v>
      </c>
      <c r="Q195" s="224">
        <v>0.00182</v>
      </c>
      <c r="R195" s="224">
        <f>Q195*H195</f>
        <v>0.00182</v>
      </c>
      <c r="S195" s="224">
        <v>0</v>
      </c>
      <c r="T195" s="225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6" t="s">
        <v>280</v>
      </c>
      <c r="AT195" s="226" t="s">
        <v>188</v>
      </c>
      <c r="AU195" s="226" t="s">
        <v>82</v>
      </c>
      <c r="AY195" s="20" t="s">
        <v>185</v>
      </c>
      <c r="BE195" s="227">
        <f>IF(N195="základní",J195,0)</f>
        <v>0</v>
      </c>
      <c r="BF195" s="227">
        <f>IF(N195="snížená",J195,0)</f>
        <v>0</v>
      </c>
      <c r="BG195" s="227">
        <f>IF(N195="zákl. přenesená",J195,0)</f>
        <v>0</v>
      </c>
      <c r="BH195" s="227">
        <f>IF(N195="sníž. přenesená",J195,0)</f>
        <v>0</v>
      </c>
      <c r="BI195" s="227">
        <f>IF(N195="nulová",J195,0)</f>
        <v>0</v>
      </c>
      <c r="BJ195" s="20" t="s">
        <v>80</v>
      </c>
      <c r="BK195" s="227">
        <f>ROUND(I195*H195,2)</f>
        <v>0</v>
      </c>
      <c r="BL195" s="20" t="s">
        <v>280</v>
      </c>
      <c r="BM195" s="226" t="s">
        <v>4862</v>
      </c>
    </row>
    <row r="196" s="2" customFormat="1">
      <c r="A196" s="41"/>
      <c r="B196" s="42"/>
      <c r="C196" s="43"/>
      <c r="D196" s="228" t="s">
        <v>195</v>
      </c>
      <c r="E196" s="43"/>
      <c r="F196" s="229" t="s">
        <v>4863</v>
      </c>
      <c r="G196" s="43"/>
      <c r="H196" s="43"/>
      <c r="I196" s="230"/>
      <c r="J196" s="43"/>
      <c r="K196" s="43"/>
      <c r="L196" s="47"/>
      <c r="M196" s="231"/>
      <c r="N196" s="232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195</v>
      </c>
      <c r="AU196" s="20" t="s">
        <v>82</v>
      </c>
    </row>
    <row r="197" s="2" customFormat="1" ht="16.5" customHeight="1">
      <c r="A197" s="41"/>
      <c r="B197" s="42"/>
      <c r="C197" s="215" t="s">
        <v>790</v>
      </c>
      <c r="D197" s="215" t="s">
        <v>188</v>
      </c>
      <c r="E197" s="216" t="s">
        <v>4864</v>
      </c>
      <c r="F197" s="217" t="s">
        <v>4865</v>
      </c>
      <c r="G197" s="218" t="s">
        <v>322</v>
      </c>
      <c r="H197" s="219">
        <v>1</v>
      </c>
      <c r="I197" s="220"/>
      <c r="J197" s="221">
        <f>ROUND(I197*H197,2)</f>
        <v>0</v>
      </c>
      <c r="K197" s="217" t="s">
        <v>19</v>
      </c>
      <c r="L197" s="47"/>
      <c r="M197" s="222" t="s">
        <v>19</v>
      </c>
      <c r="N197" s="223" t="s">
        <v>44</v>
      </c>
      <c r="O197" s="87"/>
      <c r="P197" s="224">
        <f>O197*H197</f>
        <v>0</v>
      </c>
      <c r="Q197" s="224">
        <v>0.00108</v>
      </c>
      <c r="R197" s="224">
        <f>Q197*H197</f>
        <v>0.00108</v>
      </c>
      <c r="S197" s="224">
        <v>0</v>
      </c>
      <c r="T197" s="225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26" t="s">
        <v>280</v>
      </c>
      <c r="AT197" s="226" t="s">
        <v>188</v>
      </c>
      <c r="AU197" s="226" t="s">
        <v>82</v>
      </c>
      <c r="AY197" s="20" t="s">
        <v>185</v>
      </c>
      <c r="BE197" s="227">
        <f>IF(N197="základní",J197,0)</f>
        <v>0</v>
      </c>
      <c r="BF197" s="227">
        <f>IF(N197="snížená",J197,0)</f>
        <v>0</v>
      </c>
      <c r="BG197" s="227">
        <f>IF(N197="zákl. přenesená",J197,0)</f>
        <v>0</v>
      </c>
      <c r="BH197" s="227">
        <f>IF(N197="sníž. přenesená",J197,0)</f>
        <v>0</v>
      </c>
      <c r="BI197" s="227">
        <f>IF(N197="nulová",J197,0)</f>
        <v>0</v>
      </c>
      <c r="BJ197" s="20" t="s">
        <v>80</v>
      </c>
      <c r="BK197" s="227">
        <f>ROUND(I197*H197,2)</f>
        <v>0</v>
      </c>
      <c r="BL197" s="20" t="s">
        <v>280</v>
      </c>
      <c r="BM197" s="226" t="s">
        <v>4866</v>
      </c>
    </row>
    <row r="198" s="2" customFormat="1">
      <c r="A198" s="41"/>
      <c r="B198" s="42"/>
      <c r="C198" s="43"/>
      <c r="D198" s="228" t="s">
        <v>195</v>
      </c>
      <c r="E198" s="43"/>
      <c r="F198" s="229" t="s">
        <v>4867</v>
      </c>
      <c r="G198" s="43"/>
      <c r="H198" s="43"/>
      <c r="I198" s="230"/>
      <c r="J198" s="43"/>
      <c r="K198" s="43"/>
      <c r="L198" s="47"/>
      <c r="M198" s="231"/>
      <c r="N198" s="232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195</v>
      </c>
      <c r="AU198" s="20" t="s">
        <v>82</v>
      </c>
    </row>
    <row r="199" s="2" customFormat="1" ht="16.5" customHeight="1">
      <c r="A199" s="41"/>
      <c r="B199" s="42"/>
      <c r="C199" s="215" t="s">
        <v>795</v>
      </c>
      <c r="D199" s="215" t="s">
        <v>188</v>
      </c>
      <c r="E199" s="216" t="s">
        <v>4868</v>
      </c>
      <c r="F199" s="217" t="s">
        <v>4869</v>
      </c>
      <c r="G199" s="218" t="s">
        <v>322</v>
      </c>
      <c r="H199" s="219">
        <v>1</v>
      </c>
      <c r="I199" s="220"/>
      <c r="J199" s="221">
        <f>ROUND(I199*H199,2)</f>
        <v>0</v>
      </c>
      <c r="K199" s="217" t="s">
        <v>19</v>
      </c>
      <c r="L199" s="47"/>
      <c r="M199" s="222" t="s">
        <v>19</v>
      </c>
      <c r="N199" s="223" t="s">
        <v>44</v>
      </c>
      <c r="O199" s="87"/>
      <c r="P199" s="224">
        <f>O199*H199</f>
        <v>0</v>
      </c>
      <c r="Q199" s="224">
        <v>0.0082900000000000005</v>
      </c>
      <c r="R199" s="224">
        <f>Q199*H199</f>
        <v>0.0082900000000000005</v>
      </c>
      <c r="S199" s="224">
        <v>0</v>
      </c>
      <c r="T199" s="225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26" t="s">
        <v>280</v>
      </c>
      <c r="AT199" s="226" t="s">
        <v>188</v>
      </c>
      <c r="AU199" s="226" t="s">
        <v>82</v>
      </c>
      <c r="AY199" s="20" t="s">
        <v>185</v>
      </c>
      <c r="BE199" s="227">
        <f>IF(N199="základní",J199,0)</f>
        <v>0</v>
      </c>
      <c r="BF199" s="227">
        <f>IF(N199="snížená",J199,0)</f>
        <v>0</v>
      </c>
      <c r="BG199" s="227">
        <f>IF(N199="zákl. přenesená",J199,0)</f>
        <v>0</v>
      </c>
      <c r="BH199" s="227">
        <f>IF(N199="sníž. přenesená",J199,0)</f>
        <v>0</v>
      </c>
      <c r="BI199" s="227">
        <f>IF(N199="nulová",J199,0)</f>
        <v>0</v>
      </c>
      <c r="BJ199" s="20" t="s">
        <v>80</v>
      </c>
      <c r="BK199" s="227">
        <f>ROUND(I199*H199,2)</f>
        <v>0</v>
      </c>
      <c r="BL199" s="20" t="s">
        <v>280</v>
      </c>
      <c r="BM199" s="226" t="s">
        <v>4870</v>
      </c>
    </row>
    <row r="200" s="2" customFormat="1">
      <c r="A200" s="41"/>
      <c r="B200" s="42"/>
      <c r="C200" s="43"/>
      <c r="D200" s="228" t="s">
        <v>195</v>
      </c>
      <c r="E200" s="43"/>
      <c r="F200" s="229" t="s">
        <v>4869</v>
      </c>
      <c r="G200" s="43"/>
      <c r="H200" s="43"/>
      <c r="I200" s="230"/>
      <c r="J200" s="43"/>
      <c r="K200" s="43"/>
      <c r="L200" s="47"/>
      <c r="M200" s="282"/>
      <c r="N200" s="283"/>
      <c r="O200" s="284"/>
      <c r="P200" s="284"/>
      <c r="Q200" s="284"/>
      <c r="R200" s="284"/>
      <c r="S200" s="284"/>
      <c r="T200" s="285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195</v>
      </c>
      <c r="AU200" s="20" t="s">
        <v>82</v>
      </c>
    </row>
    <row r="201" s="2" customFormat="1" ht="6.96" customHeight="1">
      <c r="A201" s="41"/>
      <c r="B201" s="62"/>
      <c r="C201" s="63"/>
      <c r="D201" s="63"/>
      <c r="E201" s="63"/>
      <c r="F201" s="63"/>
      <c r="G201" s="63"/>
      <c r="H201" s="63"/>
      <c r="I201" s="63"/>
      <c r="J201" s="63"/>
      <c r="K201" s="63"/>
      <c r="L201" s="47"/>
      <c r="M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</row>
  </sheetData>
  <sheetProtection sheet="1" autoFilter="0" formatColumns="0" formatRows="0" objects="1" scenarios="1" spinCount="100000" saltValue="UyLGyvWsCf7Wj/vVBUlHy0z1OxURqE8DfIlRdXR/7Kev4oSCYrA1UEPS96Bl1SAU4kUgmhbJi2qhFWv451JsCA==" hashValue="TZMkZKDI1IktP1g241K1Jss07+S0RbV4zlXMVybKn4xDo0sC8JiAYZagbFBGoN6d0aJ6zQHYtdPtyRNl+hRSRg==" algorithmName="SHA-512" password="CC35"/>
  <autoFilter ref="C85:K200"/>
  <mergeCells count="9">
    <mergeCell ref="E7:H7"/>
    <mergeCell ref="E9:H9"/>
    <mergeCell ref="E18:H18"/>
    <mergeCell ref="E27:H27"/>
    <mergeCell ref="E48:H48"/>
    <mergeCell ref="E50:H50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144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149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4871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23. 10. 2025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32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33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35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37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39</v>
      </c>
      <c r="E30" s="41"/>
      <c r="F30" s="41"/>
      <c r="G30" s="41"/>
      <c r="H30" s="41"/>
      <c r="I30" s="41"/>
      <c r="J30" s="156">
        <f>ROUND(J84,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41</v>
      </c>
      <c r="G32" s="41"/>
      <c r="H32" s="41"/>
      <c r="I32" s="157" t="s">
        <v>40</v>
      </c>
      <c r="J32" s="157" t="s">
        <v>42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43</v>
      </c>
      <c r="E33" s="145" t="s">
        <v>44</v>
      </c>
      <c r="F33" s="159">
        <f>ROUND((SUM(BE84:BE161)),  2)</f>
        <v>0</v>
      </c>
      <c r="G33" s="41"/>
      <c r="H33" s="41"/>
      <c r="I33" s="160">
        <v>0.20999999999999999</v>
      </c>
      <c r="J33" s="159">
        <f>ROUND(((SUM(BE84:BE161))*I33),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45</v>
      </c>
      <c r="F34" s="159">
        <f>ROUND((SUM(BF84:BF161)),  2)</f>
        <v>0</v>
      </c>
      <c r="G34" s="41"/>
      <c r="H34" s="41"/>
      <c r="I34" s="160">
        <v>0.12</v>
      </c>
      <c r="J34" s="159">
        <f>ROUND(((SUM(BF84:BF161))*I34),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46</v>
      </c>
      <c r="F35" s="159">
        <f>ROUND((SUM(BG84:BG161)),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47</v>
      </c>
      <c r="F36" s="159">
        <f>ROUND((SUM(BH84:BH161)),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ROUND((SUM(BI84:BI161)),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49</v>
      </c>
      <c r="E39" s="163"/>
      <c r="F39" s="163"/>
      <c r="G39" s="164" t="s">
        <v>50</v>
      </c>
      <c r="H39" s="165" t="s">
        <v>51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153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PŘÍSTAVBA A STAVEBNÍ ÚPRAVY ŠATEN SK VĚTROVY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149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SO 08 - PŘELOŽKA VEŘEJNÉHO OSVĚTLENÍ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>Tábor</v>
      </c>
      <c r="G52" s="43"/>
      <c r="H52" s="43"/>
      <c r="I52" s="35" t="s">
        <v>23</v>
      </c>
      <c r="J52" s="75" t="str">
        <f>IF(J12="","",J12)</f>
        <v>23. 10. 2025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3"/>
      <c r="E54" s="43"/>
      <c r="F54" s="30" t="str">
        <f>E15</f>
        <v>MĚSTO TÁBOR</v>
      </c>
      <c r="G54" s="43"/>
      <c r="H54" s="43"/>
      <c r="I54" s="35" t="s">
        <v>31</v>
      </c>
      <c r="J54" s="39" t="str">
        <f>E21</f>
        <v>Graphic PRO s.r.o.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35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154</v>
      </c>
      <c r="D57" s="174"/>
      <c r="E57" s="174"/>
      <c r="F57" s="174"/>
      <c r="G57" s="174"/>
      <c r="H57" s="174"/>
      <c r="I57" s="174"/>
      <c r="J57" s="175" t="s">
        <v>155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71</v>
      </c>
      <c r="D59" s="43"/>
      <c r="E59" s="43"/>
      <c r="F59" s="43"/>
      <c r="G59" s="43"/>
      <c r="H59" s="43"/>
      <c r="I59" s="43"/>
      <c r="J59" s="105">
        <f>J84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156</v>
      </c>
    </row>
    <row r="60" s="9" customFormat="1" ht="24.96" customHeight="1">
      <c r="A60" s="9"/>
      <c r="B60" s="177"/>
      <c r="C60" s="178"/>
      <c r="D60" s="179" t="s">
        <v>1474</v>
      </c>
      <c r="E60" s="180"/>
      <c r="F60" s="180"/>
      <c r="G60" s="180"/>
      <c r="H60" s="180"/>
      <c r="I60" s="180"/>
      <c r="J60" s="181">
        <f>J85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77"/>
      <c r="C61" s="178"/>
      <c r="D61" s="179" t="s">
        <v>1475</v>
      </c>
      <c r="E61" s="180"/>
      <c r="F61" s="180"/>
      <c r="G61" s="180"/>
      <c r="H61" s="180"/>
      <c r="I61" s="180"/>
      <c r="J61" s="181">
        <f>J90</f>
        <v>0</v>
      </c>
      <c r="K61" s="178"/>
      <c r="L61" s="182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9" customFormat="1" ht="24.96" customHeight="1">
      <c r="A62" s="9"/>
      <c r="B62" s="177"/>
      <c r="C62" s="178"/>
      <c r="D62" s="179" t="s">
        <v>1476</v>
      </c>
      <c r="E62" s="180"/>
      <c r="F62" s="180"/>
      <c r="G62" s="180"/>
      <c r="H62" s="180"/>
      <c r="I62" s="180"/>
      <c r="J62" s="181">
        <f>J95</f>
        <v>0</v>
      </c>
      <c r="K62" s="178"/>
      <c r="L62" s="182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</row>
    <row r="63" s="9" customFormat="1" ht="24.96" customHeight="1">
      <c r="A63" s="9"/>
      <c r="B63" s="177"/>
      <c r="C63" s="178"/>
      <c r="D63" s="179" t="s">
        <v>1477</v>
      </c>
      <c r="E63" s="180"/>
      <c r="F63" s="180"/>
      <c r="G63" s="180"/>
      <c r="H63" s="180"/>
      <c r="I63" s="180"/>
      <c r="J63" s="181">
        <f>J104</f>
        <v>0</v>
      </c>
      <c r="K63" s="178"/>
      <c r="L63" s="182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9" customFormat="1" ht="24.96" customHeight="1">
      <c r="A64" s="9"/>
      <c r="B64" s="177"/>
      <c r="C64" s="178"/>
      <c r="D64" s="179" t="s">
        <v>1478</v>
      </c>
      <c r="E64" s="180"/>
      <c r="F64" s="180"/>
      <c r="G64" s="180"/>
      <c r="H64" s="180"/>
      <c r="I64" s="180"/>
      <c r="J64" s="181">
        <f>J147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1"/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147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6.96" customHeight="1">
      <c r="A66" s="41"/>
      <c r="B66" s="62"/>
      <c r="C66" s="63"/>
      <c r="D66" s="63"/>
      <c r="E66" s="63"/>
      <c r="F66" s="63"/>
      <c r="G66" s="63"/>
      <c r="H66" s="63"/>
      <c r="I66" s="63"/>
      <c r="J66" s="63"/>
      <c r="K66" s="63"/>
      <c r="L66" s="14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70" s="2" customFormat="1" ht="6.96" customHeight="1">
      <c r="A70" s="41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24.96" customHeight="1">
      <c r="A71" s="41"/>
      <c r="B71" s="42"/>
      <c r="C71" s="26" t="s">
        <v>170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16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172" t="str">
        <f>E7</f>
        <v>PŘÍSTAVBA A STAVEBNÍ ÚPRAVY ŠATEN SK VĚTROVY</v>
      </c>
      <c r="F74" s="35"/>
      <c r="G74" s="35"/>
      <c r="H74" s="35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149</v>
      </c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3"/>
      <c r="D76" s="43"/>
      <c r="E76" s="72" t="str">
        <f>E9</f>
        <v>SO 08 - PŘELOŽKA VEŘEJNÉHO OSVĚTLENÍ</v>
      </c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21</v>
      </c>
      <c r="D78" s="43"/>
      <c r="E78" s="43"/>
      <c r="F78" s="30" t="str">
        <f>F12</f>
        <v>Tábor</v>
      </c>
      <c r="G78" s="43"/>
      <c r="H78" s="43"/>
      <c r="I78" s="35" t="s">
        <v>23</v>
      </c>
      <c r="J78" s="75" t="str">
        <f>IF(J12="","",J12)</f>
        <v>23. 10. 2025</v>
      </c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5.15" customHeight="1">
      <c r="A80" s="41"/>
      <c r="B80" s="42"/>
      <c r="C80" s="35" t="s">
        <v>25</v>
      </c>
      <c r="D80" s="43"/>
      <c r="E80" s="43"/>
      <c r="F80" s="30" t="str">
        <f>E15</f>
        <v>MĚSTO TÁBOR</v>
      </c>
      <c r="G80" s="43"/>
      <c r="H80" s="43"/>
      <c r="I80" s="35" t="s">
        <v>31</v>
      </c>
      <c r="J80" s="39" t="str">
        <f>E21</f>
        <v>Graphic PRO s.r.o.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5.15" customHeight="1">
      <c r="A81" s="41"/>
      <c r="B81" s="42"/>
      <c r="C81" s="35" t="s">
        <v>29</v>
      </c>
      <c r="D81" s="43"/>
      <c r="E81" s="43"/>
      <c r="F81" s="30" t="str">
        <f>IF(E18="","",E18)</f>
        <v>Vyplň údaj</v>
      </c>
      <c r="G81" s="43"/>
      <c r="H81" s="43"/>
      <c r="I81" s="35" t="s">
        <v>35</v>
      </c>
      <c r="J81" s="39" t="str">
        <f>E24</f>
        <v xml:space="preserve"> </v>
      </c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0.32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11" customFormat="1" ht="29.28" customHeight="1">
      <c r="A83" s="188"/>
      <c r="B83" s="189"/>
      <c r="C83" s="190" t="s">
        <v>171</v>
      </c>
      <c r="D83" s="191" t="s">
        <v>58</v>
      </c>
      <c r="E83" s="191" t="s">
        <v>54</v>
      </c>
      <c r="F83" s="191" t="s">
        <v>55</v>
      </c>
      <c r="G83" s="191" t="s">
        <v>172</v>
      </c>
      <c r="H83" s="191" t="s">
        <v>173</v>
      </c>
      <c r="I83" s="191" t="s">
        <v>174</v>
      </c>
      <c r="J83" s="191" t="s">
        <v>155</v>
      </c>
      <c r="K83" s="192" t="s">
        <v>175</v>
      </c>
      <c r="L83" s="193"/>
      <c r="M83" s="95" t="s">
        <v>19</v>
      </c>
      <c r="N83" s="96" t="s">
        <v>43</v>
      </c>
      <c r="O83" s="96" t="s">
        <v>176</v>
      </c>
      <c r="P83" s="96" t="s">
        <v>177</v>
      </c>
      <c r="Q83" s="96" t="s">
        <v>178</v>
      </c>
      <c r="R83" s="96" t="s">
        <v>179</v>
      </c>
      <c r="S83" s="96" t="s">
        <v>180</v>
      </c>
      <c r="T83" s="97" t="s">
        <v>181</v>
      </c>
      <c r="U83" s="188"/>
      <c r="V83" s="188"/>
      <c r="W83" s="188"/>
      <c r="X83" s="188"/>
      <c r="Y83" s="188"/>
      <c r="Z83" s="188"/>
      <c r="AA83" s="188"/>
      <c r="AB83" s="188"/>
      <c r="AC83" s="188"/>
      <c r="AD83" s="188"/>
      <c r="AE83" s="188"/>
    </row>
    <row r="84" s="2" customFormat="1" ht="22.8" customHeight="1">
      <c r="A84" s="41"/>
      <c r="B84" s="42"/>
      <c r="C84" s="102" t="s">
        <v>182</v>
      </c>
      <c r="D84" s="43"/>
      <c r="E84" s="43"/>
      <c r="F84" s="43"/>
      <c r="G84" s="43"/>
      <c r="H84" s="43"/>
      <c r="I84" s="43"/>
      <c r="J84" s="194">
        <f>BK84</f>
        <v>0</v>
      </c>
      <c r="K84" s="43"/>
      <c r="L84" s="47"/>
      <c r="M84" s="98"/>
      <c r="N84" s="195"/>
      <c r="O84" s="99"/>
      <c r="P84" s="196">
        <f>P85+P90+P95+P104+P147</f>
        <v>0</v>
      </c>
      <c r="Q84" s="99"/>
      <c r="R84" s="196">
        <f>R85+R90+R95+R104+R147</f>
        <v>0</v>
      </c>
      <c r="S84" s="99"/>
      <c r="T84" s="197">
        <f>T85+T90+T95+T104+T147</f>
        <v>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T84" s="20" t="s">
        <v>72</v>
      </c>
      <c r="AU84" s="20" t="s">
        <v>156</v>
      </c>
      <c r="BK84" s="198">
        <f>BK85+BK90+BK95+BK104+BK147</f>
        <v>0</v>
      </c>
    </row>
    <row r="85" s="12" customFormat="1" ht="25.92" customHeight="1">
      <c r="A85" s="12"/>
      <c r="B85" s="199"/>
      <c r="C85" s="200"/>
      <c r="D85" s="201" t="s">
        <v>72</v>
      </c>
      <c r="E85" s="202" t="s">
        <v>1395</v>
      </c>
      <c r="F85" s="202" t="s">
        <v>1479</v>
      </c>
      <c r="G85" s="200"/>
      <c r="H85" s="200"/>
      <c r="I85" s="203"/>
      <c r="J85" s="204">
        <f>BK85</f>
        <v>0</v>
      </c>
      <c r="K85" s="200"/>
      <c r="L85" s="205"/>
      <c r="M85" s="206"/>
      <c r="N85" s="207"/>
      <c r="O85" s="207"/>
      <c r="P85" s="208">
        <f>SUM(P86:P89)</f>
        <v>0</v>
      </c>
      <c r="Q85" s="207"/>
      <c r="R85" s="208">
        <f>SUM(R86:R89)</f>
        <v>0</v>
      </c>
      <c r="S85" s="207"/>
      <c r="T85" s="209">
        <f>SUM(T86:T89)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210" t="s">
        <v>80</v>
      </c>
      <c r="AT85" s="211" t="s">
        <v>72</v>
      </c>
      <c r="AU85" s="211" t="s">
        <v>73</v>
      </c>
      <c r="AY85" s="210" t="s">
        <v>185</v>
      </c>
      <c r="BK85" s="212">
        <f>SUM(BK86:BK89)</f>
        <v>0</v>
      </c>
    </row>
    <row r="86" s="2" customFormat="1" ht="16.5" customHeight="1">
      <c r="A86" s="41"/>
      <c r="B86" s="42"/>
      <c r="C86" s="215" t="s">
        <v>80</v>
      </c>
      <c r="D86" s="215" t="s">
        <v>188</v>
      </c>
      <c r="E86" s="216" t="s">
        <v>4167</v>
      </c>
      <c r="F86" s="217" t="s">
        <v>4168</v>
      </c>
      <c r="G86" s="218" t="s">
        <v>226</v>
      </c>
      <c r="H86" s="219">
        <v>50</v>
      </c>
      <c r="I86" s="220"/>
      <c r="J86" s="221">
        <f>ROUND(I86*H86,2)</f>
        <v>0</v>
      </c>
      <c r="K86" s="217" t="s">
        <v>19</v>
      </c>
      <c r="L86" s="47"/>
      <c r="M86" s="222" t="s">
        <v>19</v>
      </c>
      <c r="N86" s="223" t="s">
        <v>44</v>
      </c>
      <c r="O86" s="87"/>
      <c r="P86" s="224">
        <f>O86*H86</f>
        <v>0</v>
      </c>
      <c r="Q86" s="224">
        <v>0</v>
      </c>
      <c r="R86" s="224">
        <f>Q86*H86</f>
        <v>0</v>
      </c>
      <c r="S86" s="224">
        <v>0</v>
      </c>
      <c r="T86" s="225">
        <f>S86*H86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R86" s="226" t="s">
        <v>193</v>
      </c>
      <c r="AT86" s="226" t="s">
        <v>188</v>
      </c>
      <c r="AU86" s="226" t="s">
        <v>80</v>
      </c>
      <c r="AY86" s="20" t="s">
        <v>185</v>
      </c>
      <c r="BE86" s="227">
        <f>IF(N86="základní",J86,0)</f>
        <v>0</v>
      </c>
      <c r="BF86" s="227">
        <f>IF(N86="snížená",J86,0)</f>
        <v>0</v>
      </c>
      <c r="BG86" s="227">
        <f>IF(N86="zákl. přenesená",J86,0)</f>
        <v>0</v>
      </c>
      <c r="BH86" s="227">
        <f>IF(N86="sníž. přenesená",J86,0)</f>
        <v>0</v>
      </c>
      <c r="BI86" s="227">
        <f>IF(N86="nulová",J86,0)</f>
        <v>0</v>
      </c>
      <c r="BJ86" s="20" t="s">
        <v>80</v>
      </c>
      <c r="BK86" s="227">
        <f>ROUND(I86*H86,2)</f>
        <v>0</v>
      </c>
      <c r="BL86" s="20" t="s">
        <v>193</v>
      </c>
      <c r="BM86" s="226" t="s">
        <v>4872</v>
      </c>
    </row>
    <row r="87" s="2" customFormat="1">
      <c r="A87" s="41"/>
      <c r="B87" s="42"/>
      <c r="C87" s="43"/>
      <c r="D87" s="228" t="s">
        <v>195</v>
      </c>
      <c r="E87" s="43"/>
      <c r="F87" s="229" t="s">
        <v>4168</v>
      </c>
      <c r="G87" s="43"/>
      <c r="H87" s="43"/>
      <c r="I87" s="230"/>
      <c r="J87" s="43"/>
      <c r="K87" s="43"/>
      <c r="L87" s="47"/>
      <c r="M87" s="231"/>
      <c r="N87" s="232"/>
      <c r="O87" s="87"/>
      <c r="P87" s="87"/>
      <c r="Q87" s="87"/>
      <c r="R87" s="87"/>
      <c r="S87" s="87"/>
      <c r="T87" s="88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195</v>
      </c>
      <c r="AU87" s="20" t="s">
        <v>80</v>
      </c>
    </row>
    <row r="88" s="2" customFormat="1" ht="16.5" customHeight="1">
      <c r="A88" s="41"/>
      <c r="B88" s="42"/>
      <c r="C88" s="215" t="s">
        <v>82</v>
      </c>
      <c r="D88" s="215" t="s">
        <v>188</v>
      </c>
      <c r="E88" s="216" t="s">
        <v>4873</v>
      </c>
      <c r="F88" s="217" t="s">
        <v>4874</v>
      </c>
      <c r="G88" s="218" t="s">
        <v>226</v>
      </c>
      <c r="H88" s="219">
        <v>170</v>
      </c>
      <c r="I88" s="220"/>
      <c r="J88" s="221">
        <f>ROUND(I88*H88,2)</f>
        <v>0</v>
      </c>
      <c r="K88" s="217" t="s">
        <v>19</v>
      </c>
      <c r="L88" s="47"/>
      <c r="M88" s="222" t="s">
        <v>19</v>
      </c>
      <c r="N88" s="223" t="s">
        <v>44</v>
      </c>
      <c r="O88" s="87"/>
      <c r="P88" s="224">
        <f>O88*H88</f>
        <v>0</v>
      </c>
      <c r="Q88" s="224">
        <v>0</v>
      </c>
      <c r="R88" s="224">
        <f>Q88*H88</f>
        <v>0</v>
      </c>
      <c r="S88" s="224">
        <v>0</v>
      </c>
      <c r="T88" s="225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26" t="s">
        <v>193</v>
      </c>
      <c r="AT88" s="226" t="s">
        <v>188</v>
      </c>
      <c r="AU88" s="226" t="s">
        <v>80</v>
      </c>
      <c r="AY88" s="20" t="s">
        <v>185</v>
      </c>
      <c r="BE88" s="227">
        <f>IF(N88="základní",J88,0)</f>
        <v>0</v>
      </c>
      <c r="BF88" s="227">
        <f>IF(N88="snížená",J88,0)</f>
        <v>0</v>
      </c>
      <c r="BG88" s="227">
        <f>IF(N88="zákl. přenesená",J88,0)</f>
        <v>0</v>
      </c>
      <c r="BH88" s="227">
        <f>IF(N88="sníž. přenesená",J88,0)</f>
        <v>0</v>
      </c>
      <c r="BI88" s="227">
        <f>IF(N88="nulová",J88,0)</f>
        <v>0</v>
      </c>
      <c r="BJ88" s="20" t="s">
        <v>80</v>
      </c>
      <c r="BK88" s="227">
        <f>ROUND(I88*H88,2)</f>
        <v>0</v>
      </c>
      <c r="BL88" s="20" t="s">
        <v>193</v>
      </c>
      <c r="BM88" s="226" t="s">
        <v>4875</v>
      </c>
    </row>
    <row r="89" s="2" customFormat="1">
      <c r="A89" s="41"/>
      <c r="B89" s="42"/>
      <c r="C89" s="43"/>
      <c r="D89" s="228" t="s">
        <v>195</v>
      </c>
      <c r="E89" s="43"/>
      <c r="F89" s="229" t="s">
        <v>4874</v>
      </c>
      <c r="G89" s="43"/>
      <c r="H89" s="43"/>
      <c r="I89" s="230"/>
      <c r="J89" s="43"/>
      <c r="K89" s="43"/>
      <c r="L89" s="47"/>
      <c r="M89" s="231"/>
      <c r="N89" s="232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195</v>
      </c>
      <c r="AU89" s="20" t="s">
        <v>80</v>
      </c>
    </row>
    <row r="90" s="12" customFormat="1" ht="25.92" customHeight="1">
      <c r="A90" s="12"/>
      <c r="B90" s="199"/>
      <c r="C90" s="200"/>
      <c r="D90" s="201" t="s">
        <v>72</v>
      </c>
      <c r="E90" s="202" t="s">
        <v>1413</v>
      </c>
      <c r="F90" s="202" t="s">
        <v>1486</v>
      </c>
      <c r="G90" s="200"/>
      <c r="H90" s="200"/>
      <c r="I90" s="203"/>
      <c r="J90" s="204">
        <f>BK90</f>
        <v>0</v>
      </c>
      <c r="K90" s="200"/>
      <c r="L90" s="205"/>
      <c r="M90" s="206"/>
      <c r="N90" s="207"/>
      <c r="O90" s="207"/>
      <c r="P90" s="208">
        <f>SUM(P91:P94)</f>
        <v>0</v>
      </c>
      <c r="Q90" s="207"/>
      <c r="R90" s="208">
        <f>SUM(R91:R94)</f>
        <v>0</v>
      </c>
      <c r="S90" s="207"/>
      <c r="T90" s="209">
        <f>SUM(T91:T94)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10" t="s">
        <v>80</v>
      </c>
      <c r="AT90" s="211" t="s">
        <v>72</v>
      </c>
      <c r="AU90" s="211" t="s">
        <v>73</v>
      </c>
      <c r="AY90" s="210" t="s">
        <v>185</v>
      </c>
      <c r="BK90" s="212">
        <f>SUM(BK91:BK94)</f>
        <v>0</v>
      </c>
    </row>
    <row r="91" s="2" customFormat="1" ht="16.5" customHeight="1">
      <c r="A91" s="41"/>
      <c r="B91" s="42"/>
      <c r="C91" s="215" t="s">
        <v>209</v>
      </c>
      <c r="D91" s="215" t="s">
        <v>188</v>
      </c>
      <c r="E91" s="216" t="s">
        <v>4876</v>
      </c>
      <c r="F91" s="217" t="s">
        <v>4877</v>
      </c>
      <c r="G91" s="218" t="s">
        <v>234</v>
      </c>
      <c r="H91" s="219">
        <v>6</v>
      </c>
      <c r="I91" s="220"/>
      <c r="J91" s="221">
        <f>ROUND(I91*H91,2)</f>
        <v>0</v>
      </c>
      <c r="K91" s="217" t="s">
        <v>19</v>
      </c>
      <c r="L91" s="47"/>
      <c r="M91" s="222" t="s">
        <v>19</v>
      </c>
      <c r="N91" s="223" t="s">
        <v>44</v>
      </c>
      <c r="O91" s="87"/>
      <c r="P91" s="224">
        <f>O91*H91</f>
        <v>0</v>
      </c>
      <c r="Q91" s="224">
        <v>0</v>
      </c>
      <c r="R91" s="224">
        <f>Q91*H91</f>
        <v>0</v>
      </c>
      <c r="S91" s="224">
        <v>0</v>
      </c>
      <c r="T91" s="225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226" t="s">
        <v>193</v>
      </c>
      <c r="AT91" s="226" t="s">
        <v>188</v>
      </c>
      <c r="AU91" s="226" t="s">
        <v>80</v>
      </c>
      <c r="AY91" s="20" t="s">
        <v>185</v>
      </c>
      <c r="BE91" s="227">
        <f>IF(N91="základní",J91,0)</f>
        <v>0</v>
      </c>
      <c r="BF91" s="227">
        <f>IF(N91="snížená",J91,0)</f>
        <v>0</v>
      </c>
      <c r="BG91" s="227">
        <f>IF(N91="zákl. přenesená",J91,0)</f>
        <v>0</v>
      </c>
      <c r="BH91" s="227">
        <f>IF(N91="sníž. přenesená",J91,0)</f>
        <v>0</v>
      </c>
      <c r="BI91" s="227">
        <f>IF(N91="nulová",J91,0)</f>
        <v>0</v>
      </c>
      <c r="BJ91" s="20" t="s">
        <v>80</v>
      </c>
      <c r="BK91" s="227">
        <f>ROUND(I91*H91,2)</f>
        <v>0</v>
      </c>
      <c r="BL91" s="20" t="s">
        <v>193</v>
      </c>
      <c r="BM91" s="226" t="s">
        <v>4878</v>
      </c>
    </row>
    <row r="92" s="2" customFormat="1">
      <c r="A92" s="41"/>
      <c r="B92" s="42"/>
      <c r="C92" s="43"/>
      <c r="D92" s="228" t="s">
        <v>195</v>
      </c>
      <c r="E92" s="43"/>
      <c r="F92" s="229" t="s">
        <v>4877</v>
      </c>
      <c r="G92" s="43"/>
      <c r="H92" s="43"/>
      <c r="I92" s="230"/>
      <c r="J92" s="43"/>
      <c r="K92" s="43"/>
      <c r="L92" s="47"/>
      <c r="M92" s="231"/>
      <c r="N92" s="232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195</v>
      </c>
      <c r="AU92" s="20" t="s">
        <v>80</v>
      </c>
    </row>
    <row r="93" s="2" customFormat="1" ht="16.5" customHeight="1">
      <c r="A93" s="41"/>
      <c r="B93" s="42"/>
      <c r="C93" s="215" t="s">
        <v>193</v>
      </c>
      <c r="D93" s="215" t="s">
        <v>188</v>
      </c>
      <c r="E93" s="216" t="s">
        <v>4879</v>
      </c>
      <c r="F93" s="217" t="s">
        <v>4880</v>
      </c>
      <c r="G93" s="218" t="s">
        <v>234</v>
      </c>
      <c r="H93" s="219">
        <v>6</v>
      </c>
      <c r="I93" s="220"/>
      <c r="J93" s="221">
        <f>ROUND(I93*H93,2)</f>
        <v>0</v>
      </c>
      <c r="K93" s="217" t="s">
        <v>19</v>
      </c>
      <c r="L93" s="47"/>
      <c r="M93" s="222" t="s">
        <v>19</v>
      </c>
      <c r="N93" s="223" t="s">
        <v>44</v>
      </c>
      <c r="O93" s="87"/>
      <c r="P93" s="224">
        <f>O93*H93</f>
        <v>0</v>
      </c>
      <c r="Q93" s="224">
        <v>0</v>
      </c>
      <c r="R93" s="224">
        <f>Q93*H93</f>
        <v>0</v>
      </c>
      <c r="S93" s="224">
        <v>0</v>
      </c>
      <c r="T93" s="225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226" t="s">
        <v>193</v>
      </c>
      <c r="AT93" s="226" t="s">
        <v>188</v>
      </c>
      <c r="AU93" s="226" t="s">
        <v>80</v>
      </c>
      <c r="AY93" s="20" t="s">
        <v>185</v>
      </c>
      <c r="BE93" s="227">
        <f>IF(N93="základní",J93,0)</f>
        <v>0</v>
      </c>
      <c r="BF93" s="227">
        <f>IF(N93="snížená",J93,0)</f>
        <v>0</v>
      </c>
      <c r="BG93" s="227">
        <f>IF(N93="zákl. přenesená",J93,0)</f>
        <v>0</v>
      </c>
      <c r="BH93" s="227">
        <f>IF(N93="sníž. přenesená",J93,0)</f>
        <v>0</v>
      </c>
      <c r="BI93" s="227">
        <f>IF(N93="nulová",J93,0)</f>
        <v>0</v>
      </c>
      <c r="BJ93" s="20" t="s">
        <v>80</v>
      </c>
      <c r="BK93" s="227">
        <f>ROUND(I93*H93,2)</f>
        <v>0</v>
      </c>
      <c r="BL93" s="20" t="s">
        <v>193</v>
      </c>
      <c r="BM93" s="226" t="s">
        <v>4881</v>
      </c>
    </row>
    <row r="94" s="2" customFormat="1">
      <c r="A94" s="41"/>
      <c r="B94" s="42"/>
      <c r="C94" s="43"/>
      <c r="D94" s="228" t="s">
        <v>195</v>
      </c>
      <c r="E94" s="43"/>
      <c r="F94" s="229" t="s">
        <v>4882</v>
      </c>
      <c r="G94" s="43"/>
      <c r="H94" s="43"/>
      <c r="I94" s="230"/>
      <c r="J94" s="43"/>
      <c r="K94" s="43"/>
      <c r="L94" s="47"/>
      <c r="M94" s="231"/>
      <c r="N94" s="232"/>
      <c r="O94" s="87"/>
      <c r="P94" s="87"/>
      <c r="Q94" s="87"/>
      <c r="R94" s="87"/>
      <c r="S94" s="87"/>
      <c r="T94" s="88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195</v>
      </c>
      <c r="AU94" s="20" t="s">
        <v>80</v>
      </c>
    </row>
    <row r="95" s="12" customFormat="1" ht="25.92" customHeight="1">
      <c r="A95" s="12"/>
      <c r="B95" s="199"/>
      <c r="C95" s="200"/>
      <c r="D95" s="201" t="s">
        <v>72</v>
      </c>
      <c r="E95" s="202" t="s">
        <v>1419</v>
      </c>
      <c r="F95" s="202" t="s">
        <v>1493</v>
      </c>
      <c r="G95" s="200"/>
      <c r="H95" s="200"/>
      <c r="I95" s="203"/>
      <c r="J95" s="204">
        <f>BK95</f>
        <v>0</v>
      </c>
      <c r="K95" s="200"/>
      <c r="L95" s="205"/>
      <c r="M95" s="206"/>
      <c r="N95" s="207"/>
      <c r="O95" s="207"/>
      <c r="P95" s="208">
        <f>SUM(P96:P103)</f>
        <v>0</v>
      </c>
      <c r="Q95" s="207"/>
      <c r="R95" s="208">
        <f>SUM(R96:R103)</f>
        <v>0</v>
      </c>
      <c r="S95" s="207"/>
      <c r="T95" s="209">
        <f>SUM(T96:T103)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0" t="s">
        <v>80</v>
      </c>
      <c r="AT95" s="211" t="s">
        <v>72</v>
      </c>
      <c r="AU95" s="211" t="s">
        <v>73</v>
      </c>
      <c r="AY95" s="210" t="s">
        <v>185</v>
      </c>
      <c r="BK95" s="212">
        <f>SUM(BK96:BK103)</f>
        <v>0</v>
      </c>
    </row>
    <row r="96" s="2" customFormat="1" ht="16.5" customHeight="1">
      <c r="A96" s="41"/>
      <c r="B96" s="42"/>
      <c r="C96" s="215" t="s">
        <v>223</v>
      </c>
      <c r="D96" s="215" t="s">
        <v>188</v>
      </c>
      <c r="E96" s="216" t="s">
        <v>4180</v>
      </c>
      <c r="F96" s="217" t="s">
        <v>4181</v>
      </c>
      <c r="G96" s="218" t="s">
        <v>226</v>
      </c>
      <c r="H96" s="219">
        <v>140</v>
      </c>
      <c r="I96" s="220"/>
      <c r="J96" s="221">
        <f>ROUND(I96*H96,2)</f>
        <v>0</v>
      </c>
      <c r="K96" s="217" t="s">
        <v>19</v>
      </c>
      <c r="L96" s="47"/>
      <c r="M96" s="222" t="s">
        <v>19</v>
      </c>
      <c r="N96" s="223" t="s">
        <v>44</v>
      </c>
      <c r="O96" s="87"/>
      <c r="P96" s="224">
        <f>O96*H96</f>
        <v>0</v>
      </c>
      <c r="Q96" s="224">
        <v>0</v>
      </c>
      <c r="R96" s="224">
        <f>Q96*H96</f>
        <v>0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193</v>
      </c>
      <c r="AT96" s="226" t="s">
        <v>188</v>
      </c>
      <c r="AU96" s="226" t="s">
        <v>80</v>
      </c>
      <c r="AY96" s="20" t="s">
        <v>185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80</v>
      </c>
      <c r="BK96" s="227">
        <f>ROUND(I96*H96,2)</f>
        <v>0</v>
      </c>
      <c r="BL96" s="20" t="s">
        <v>193</v>
      </c>
      <c r="BM96" s="226" t="s">
        <v>4883</v>
      </c>
    </row>
    <row r="97" s="2" customFormat="1">
      <c r="A97" s="41"/>
      <c r="B97" s="42"/>
      <c r="C97" s="43"/>
      <c r="D97" s="228" t="s">
        <v>195</v>
      </c>
      <c r="E97" s="43"/>
      <c r="F97" s="229" t="s">
        <v>4181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195</v>
      </c>
      <c r="AU97" s="20" t="s">
        <v>80</v>
      </c>
    </row>
    <row r="98" s="2" customFormat="1" ht="16.5" customHeight="1">
      <c r="A98" s="41"/>
      <c r="B98" s="42"/>
      <c r="C98" s="215" t="s">
        <v>231</v>
      </c>
      <c r="D98" s="215" t="s">
        <v>188</v>
      </c>
      <c r="E98" s="216" t="s">
        <v>4183</v>
      </c>
      <c r="F98" s="217" t="s">
        <v>4184</v>
      </c>
      <c r="G98" s="218" t="s">
        <v>234</v>
      </c>
      <c r="H98" s="219">
        <v>3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80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4884</v>
      </c>
    </row>
    <row r="99" s="2" customFormat="1">
      <c r="A99" s="41"/>
      <c r="B99" s="42"/>
      <c r="C99" s="43"/>
      <c r="D99" s="228" t="s">
        <v>195</v>
      </c>
      <c r="E99" s="43"/>
      <c r="F99" s="229" t="s">
        <v>4184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80</v>
      </c>
    </row>
    <row r="100" s="2" customFormat="1" ht="16.5" customHeight="1">
      <c r="A100" s="41"/>
      <c r="B100" s="42"/>
      <c r="C100" s="215" t="s">
        <v>237</v>
      </c>
      <c r="D100" s="215" t="s">
        <v>188</v>
      </c>
      <c r="E100" s="216" t="s">
        <v>4186</v>
      </c>
      <c r="F100" s="217" t="s">
        <v>4187</v>
      </c>
      <c r="G100" s="218" t="s">
        <v>234</v>
      </c>
      <c r="H100" s="219">
        <v>6</v>
      </c>
      <c r="I100" s="220"/>
      <c r="J100" s="221">
        <f>ROUND(I100*H100,2)</f>
        <v>0</v>
      </c>
      <c r="K100" s="217" t="s">
        <v>19</v>
      </c>
      <c r="L100" s="47"/>
      <c r="M100" s="222" t="s">
        <v>19</v>
      </c>
      <c r="N100" s="223" t="s">
        <v>44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193</v>
      </c>
      <c r="AT100" s="226" t="s">
        <v>188</v>
      </c>
      <c r="AU100" s="226" t="s">
        <v>80</v>
      </c>
      <c r="AY100" s="20" t="s">
        <v>185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80</v>
      </c>
      <c r="BK100" s="227">
        <f>ROUND(I100*H100,2)</f>
        <v>0</v>
      </c>
      <c r="BL100" s="20" t="s">
        <v>193</v>
      </c>
      <c r="BM100" s="226" t="s">
        <v>4885</v>
      </c>
    </row>
    <row r="101" s="2" customFormat="1">
      <c r="A101" s="41"/>
      <c r="B101" s="42"/>
      <c r="C101" s="43"/>
      <c r="D101" s="228" t="s">
        <v>195</v>
      </c>
      <c r="E101" s="43"/>
      <c r="F101" s="229" t="s">
        <v>4187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195</v>
      </c>
      <c r="AU101" s="20" t="s">
        <v>80</v>
      </c>
    </row>
    <row r="102" s="2" customFormat="1" ht="16.5" customHeight="1">
      <c r="A102" s="41"/>
      <c r="B102" s="42"/>
      <c r="C102" s="215" t="s">
        <v>246</v>
      </c>
      <c r="D102" s="215" t="s">
        <v>188</v>
      </c>
      <c r="E102" s="216" t="s">
        <v>4189</v>
      </c>
      <c r="F102" s="217" t="s">
        <v>4190</v>
      </c>
      <c r="G102" s="218" t="s">
        <v>226</v>
      </c>
      <c r="H102" s="219">
        <v>130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80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4886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4190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80</v>
      </c>
    </row>
    <row r="104" s="12" customFormat="1" ht="25.92" customHeight="1">
      <c r="A104" s="12"/>
      <c r="B104" s="199"/>
      <c r="C104" s="200"/>
      <c r="D104" s="201" t="s">
        <v>72</v>
      </c>
      <c r="E104" s="202" t="s">
        <v>1498</v>
      </c>
      <c r="F104" s="202" t="s">
        <v>1499</v>
      </c>
      <c r="G104" s="200"/>
      <c r="H104" s="200"/>
      <c r="I104" s="203"/>
      <c r="J104" s="204">
        <f>BK104</f>
        <v>0</v>
      </c>
      <c r="K104" s="200"/>
      <c r="L104" s="205"/>
      <c r="M104" s="206"/>
      <c r="N104" s="207"/>
      <c r="O104" s="207"/>
      <c r="P104" s="208">
        <f>SUM(P105:P146)</f>
        <v>0</v>
      </c>
      <c r="Q104" s="207"/>
      <c r="R104" s="208">
        <f>SUM(R105:R146)</f>
        <v>0</v>
      </c>
      <c r="S104" s="207"/>
      <c r="T104" s="209">
        <f>SUM(T105:T146)</f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10" t="s">
        <v>80</v>
      </c>
      <c r="AT104" s="211" t="s">
        <v>72</v>
      </c>
      <c r="AU104" s="211" t="s">
        <v>73</v>
      </c>
      <c r="AY104" s="210" t="s">
        <v>185</v>
      </c>
      <c r="BK104" s="212">
        <f>SUM(BK105:BK146)</f>
        <v>0</v>
      </c>
    </row>
    <row r="105" s="2" customFormat="1" ht="16.5" customHeight="1">
      <c r="A105" s="41"/>
      <c r="B105" s="42"/>
      <c r="C105" s="215" t="s">
        <v>267</v>
      </c>
      <c r="D105" s="215" t="s">
        <v>188</v>
      </c>
      <c r="E105" s="216" t="s">
        <v>4204</v>
      </c>
      <c r="F105" s="217" t="s">
        <v>4205</v>
      </c>
      <c r="G105" s="218" t="s">
        <v>4206</v>
      </c>
      <c r="H105" s="219">
        <v>6</v>
      </c>
      <c r="I105" s="220"/>
      <c r="J105" s="221">
        <f>ROUND(I105*H105,2)</f>
        <v>0</v>
      </c>
      <c r="K105" s="217" t="s">
        <v>19</v>
      </c>
      <c r="L105" s="47"/>
      <c r="M105" s="222" t="s">
        <v>19</v>
      </c>
      <c r="N105" s="223" t="s">
        <v>44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193</v>
      </c>
      <c r="AT105" s="226" t="s">
        <v>188</v>
      </c>
      <c r="AU105" s="226" t="s">
        <v>80</v>
      </c>
      <c r="AY105" s="20" t="s">
        <v>185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80</v>
      </c>
      <c r="BK105" s="227">
        <f>ROUND(I105*H105,2)</f>
        <v>0</v>
      </c>
      <c r="BL105" s="20" t="s">
        <v>193</v>
      </c>
      <c r="BM105" s="226" t="s">
        <v>4887</v>
      </c>
    </row>
    <row r="106" s="2" customFormat="1">
      <c r="A106" s="41"/>
      <c r="B106" s="42"/>
      <c r="C106" s="43"/>
      <c r="D106" s="228" t="s">
        <v>195</v>
      </c>
      <c r="E106" s="43"/>
      <c r="F106" s="229" t="s">
        <v>4205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195</v>
      </c>
      <c r="AU106" s="20" t="s">
        <v>80</v>
      </c>
    </row>
    <row r="107" s="2" customFormat="1" ht="16.5" customHeight="1">
      <c r="A107" s="41"/>
      <c r="B107" s="42"/>
      <c r="C107" s="215" t="s">
        <v>8</v>
      </c>
      <c r="D107" s="215" t="s">
        <v>188</v>
      </c>
      <c r="E107" s="216" t="s">
        <v>4208</v>
      </c>
      <c r="F107" s="217" t="s">
        <v>4209</v>
      </c>
      <c r="G107" s="218" t="s">
        <v>234</v>
      </c>
      <c r="H107" s="219">
        <v>6</v>
      </c>
      <c r="I107" s="220"/>
      <c r="J107" s="221">
        <f>ROUND(I107*H107,2)</f>
        <v>0</v>
      </c>
      <c r="K107" s="217" t="s">
        <v>19</v>
      </c>
      <c r="L107" s="47"/>
      <c r="M107" s="222" t="s">
        <v>19</v>
      </c>
      <c r="N107" s="223" t="s">
        <v>44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193</v>
      </c>
      <c r="AT107" s="226" t="s">
        <v>188</v>
      </c>
      <c r="AU107" s="226" t="s">
        <v>80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193</v>
      </c>
      <c r="BM107" s="226" t="s">
        <v>4888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4209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80</v>
      </c>
    </row>
    <row r="109" s="2" customFormat="1" ht="16.5" customHeight="1">
      <c r="A109" s="41"/>
      <c r="B109" s="42"/>
      <c r="C109" s="215" t="s">
        <v>284</v>
      </c>
      <c r="D109" s="215" t="s">
        <v>188</v>
      </c>
      <c r="E109" s="216" t="s">
        <v>4211</v>
      </c>
      <c r="F109" s="217" t="s">
        <v>4212</v>
      </c>
      <c r="G109" s="218" t="s">
        <v>234</v>
      </c>
      <c r="H109" s="219">
        <v>13</v>
      </c>
      <c r="I109" s="220"/>
      <c r="J109" s="221">
        <f>ROUND(I109*H109,2)</f>
        <v>0</v>
      </c>
      <c r="K109" s="217" t="s">
        <v>19</v>
      </c>
      <c r="L109" s="47"/>
      <c r="M109" s="222" t="s">
        <v>19</v>
      </c>
      <c r="N109" s="223" t="s">
        <v>44</v>
      </c>
      <c r="O109" s="87"/>
      <c r="P109" s="224">
        <f>O109*H109</f>
        <v>0</v>
      </c>
      <c r="Q109" s="224">
        <v>0</v>
      </c>
      <c r="R109" s="224">
        <f>Q109*H109</f>
        <v>0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193</v>
      </c>
      <c r="AT109" s="226" t="s">
        <v>188</v>
      </c>
      <c r="AU109" s="226" t="s">
        <v>80</v>
      </c>
      <c r="AY109" s="20" t="s">
        <v>185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80</v>
      </c>
      <c r="BK109" s="227">
        <f>ROUND(I109*H109,2)</f>
        <v>0</v>
      </c>
      <c r="BL109" s="20" t="s">
        <v>193</v>
      </c>
      <c r="BM109" s="226" t="s">
        <v>4889</v>
      </c>
    </row>
    <row r="110" s="2" customFormat="1">
      <c r="A110" s="41"/>
      <c r="B110" s="42"/>
      <c r="C110" s="43"/>
      <c r="D110" s="228" t="s">
        <v>195</v>
      </c>
      <c r="E110" s="43"/>
      <c r="F110" s="229" t="s">
        <v>4212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195</v>
      </c>
      <c r="AU110" s="20" t="s">
        <v>80</v>
      </c>
    </row>
    <row r="111" s="2" customFormat="1" ht="16.5" customHeight="1">
      <c r="A111" s="41"/>
      <c r="B111" s="42"/>
      <c r="C111" s="215" t="s">
        <v>7</v>
      </c>
      <c r="D111" s="215" t="s">
        <v>188</v>
      </c>
      <c r="E111" s="216" t="s">
        <v>4220</v>
      </c>
      <c r="F111" s="217" t="s">
        <v>4221</v>
      </c>
      <c r="G111" s="218" t="s">
        <v>226</v>
      </c>
      <c r="H111" s="219">
        <v>130</v>
      </c>
      <c r="I111" s="220"/>
      <c r="J111" s="221">
        <f>ROUND(I111*H111,2)</f>
        <v>0</v>
      </c>
      <c r="K111" s="217" t="s">
        <v>19</v>
      </c>
      <c r="L111" s="47"/>
      <c r="M111" s="222" t="s">
        <v>19</v>
      </c>
      <c r="N111" s="223" t="s">
        <v>44</v>
      </c>
      <c r="O111" s="87"/>
      <c r="P111" s="224">
        <f>O111*H111</f>
        <v>0</v>
      </c>
      <c r="Q111" s="224">
        <v>0</v>
      </c>
      <c r="R111" s="224">
        <f>Q111*H111</f>
        <v>0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193</v>
      </c>
      <c r="AT111" s="226" t="s">
        <v>188</v>
      </c>
      <c r="AU111" s="226" t="s">
        <v>80</v>
      </c>
      <c r="AY111" s="20" t="s">
        <v>185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80</v>
      </c>
      <c r="BK111" s="227">
        <f>ROUND(I111*H111,2)</f>
        <v>0</v>
      </c>
      <c r="BL111" s="20" t="s">
        <v>193</v>
      </c>
      <c r="BM111" s="226" t="s">
        <v>4890</v>
      </c>
    </row>
    <row r="112" s="2" customFormat="1">
      <c r="A112" s="41"/>
      <c r="B112" s="42"/>
      <c r="C112" s="43"/>
      <c r="D112" s="228" t="s">
        <v>195</v>
      </c>
      <c r="E112" s="43"/>
      <c r="F112" s="229" t="s">
        <v>4223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195</v>
      </c>
      <c r="AU112" s="20" t="s">
        <v>80</v>
      </c>
    </row>
    <row r="113" s="2" customFormat="1" ht="16.5" customHeight="1">
      <c r="A113" s="41"/>
      <c r="B113" s="42"/>
      <c r="C113" s="215" t="s">
        <v>351</v>
      </c>
      <c r="D113" s="215" t="s">
        <v>188</v>
      </c>
      <c r="E113" s="216" t="s">
        <v>4227</v>
      </c>
      <c r="F113" s="217" t="s">
        <v>4228</v>
      </c>
      <c r="G113" s="218" t="s">
        <v>191</v>
      </c>
      <c r="H113" s="219">
        <v>130</v>
      </c>
      <c r="I113" s="220"/>
      <c r="J113" s="221">
        <f>ROUND(I113*H113,2)</f>
        <v>0</v>
      </c>
      <c r="K113" s="217" t="s">
        <v>19</v>
      </c>
      <c r="L113" s="47"/>
      <c r="M113" s="222" t="s">
        <v>19</v>
      </c>
      <c r="N113" s="223" t="s">
        <v>44</v>
      </c>
      <c r="O113" s="87"/>
      <c r="P113" s="224">
        <f>O113*H113</f>
        <v>0</v>
      </c>
      <c r="Q113" s="224">
        <v>0</v>
      </c>
      <c r="R113" s="224">
        <f>Q113*H113</f>
        <v>0</v>
      </c>
      <c r="S113" s="224">
        <v>0</v>
      </c>
      <c r="T113" s="225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193</v>
      </c>
      <c r="AT113" s="226" t="s">
        <v>188</v>
      </c>
      <c r="AU113" s="226" t="s">
        <v>80</v>
      </c>
      <c r="AY113" s="20" t="s">
        <v>185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80</v>
      </c>
      <c r="BK113" s="227">
        <f>ROUND(I113*H113,2)</f>
        <v>0</v>
      </c>
      <c r="BL113" s="20" t="s">
        <v>193</v>
      </c>
      <c r="BM113" s="226" t="s">
        <v>4891</v>
      </c>
    </row>
    <row r="114" s="2" customFormat="1">
      <c r="A114" s="41"/>
      <c r="B114" s="42"/>
      <c r="C114" s="43"/>
      <c r="D114" s="228" t="s">
        <v>195</v>
      </c>
      <c r="E114" s="43"/>
      <c r="F114" s="229" t="s">
        <v>4228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195</v>
      </c>
      <c r="AU114" s="20" t="s">
        <v>80</v>
      </c>
    </row>
    <row r="115" s="2" customFormat="1" ht="16.5" customHeight="1">
      <c r="A115" s="41"/>
      <c r="B115" s="42"/>
      <c r="C115" s="215" t="s">
        <v>365</v>
      </c>
      <c r="D115" s="215" t="s">
        <v>188</v>
      </c>
      <c r="E115" s="216" t="s">
        <v>4233</v>
      </c>
      <c r="F115" s="217" t="s">
        <v>4234</v>
      </c>
      <c r="G115" s="218" t="s">
        <v>226</v>
      </c>
      <c r="H115" s="219">
        <v>130</v>
      </c>
      <c r="I115" s="220"/>
      <c r="J115" s="221">
        <f>ROUND(I115*H115,2)</f>
        <v>0</v>
      </c>
      <c r="K115" s="217" t="s">
        <v>19</v>
      </c>
      <c r="L115" s="47"/>
      <c r="M115" s="222" t="s">
        <v>19</v>
      </c>
      <c r="N115" s="223" t="s">
        <v>44</v>
      </c>
      <c r="O115" s="87"/>
      <c r="P115" s="224">
        <f>O115*H115</f>
        <v>0</v>
      </c>
      <c r="Q115" s="224">
        <v>0</v>
      </c>
      <c r="R115" s="224">
        <f>Q115*H115</f>
        <v>0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193</v>
      </c>
      <c r="AT115" s="226" t="s">
        <v>188</v>
      </c>
      <c r="AU115" s="226" t="s">
        <v>80</v>
      </c>
      <c r="AY115" s="20" t="s">
        <v>185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80</v>
      </c>
      <c r="BK115" s="227">
        <f>ROUND(I115*H115,2)</f>
        <v>0</v>
      </c>
      <c r="BL115" s="20" t="s">
        <v>193</v>
      </c>
      <c r="BM115" s="226" t="s">
        <v>4892</v>
      </c>
    </row>
    <row r="116" s="2" customFormat="1">
      <c r="A116" s="41"/>
      <c r="B116" s="42"/>
      <c r="C116" s="43"/>
      <c r="D116" s="228" t="s">
        <v>195</v>
      </c>
      <c r="E116" s="43"/>
      <c r="F116" s="229" t="s">
        <v>4234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195</v>
      </c>
      <c r="AU116" s="20" t="s">
        <v>80</v>
      </c>
    </row>
    <row r="117" s="2" customFormat="1" ht="16.5" customHeight="1">
      <c r="A117" s="41"/>
      <c r="B117" s="42"/>
      <c r="C117" s="215" t="s">
        <v>393</v>
      </c>
      <c r="D117" s="215" t="s">
        <v>188</v>
      </c>
      <c r="E117" s="216" t="s">
        <v>4236</v>
      </c>
      <c r="F117" s="217" t="s">
        <v>4237</v>
      </c>
      <c r="G117" s="218" t="s">
        <v>234</v>
      </c>
      <c r="H117" s="219">
        <v>38</v>
      </c>
      <c r="I117" s="220"/>
      <c r="J117" s="221">
        <f>ROUND(I117*H117,2)</f>
        <v>0</v>
      </c>
      <c r="K117" s="217" t="s">
        <v>19</v>
      </c>
      <c r="L117" s="47"/>
      <c r="M117" s="222" t="s">
        <v>19</v>
      </c>
      <c r="N117" s="223" t="s">
        <v>44</v>
      </c>
      <c r="O117" s="87"/>
      <c r="P117" s="224">
        <f>O117*H117</f>
        <v>0</v>
      </c>
      <c r="Q117" s="224">
        <v>0</v>
      </c>
      <c r="R117" s="224">
        <f>Q117*H117</f>
        <v>0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193</v>
      </c>
      <c r="AT117" s="226" t="s">
        <v>188</v>
      </c>
      <c r="AU117" s="226" t="s">
        <v>80</v>
      </c>
      <c r="AY117" s="20" t="s">
        <v>185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80</v>
      </c>
      <c r="BK117" s="227">
        <f>ROUND(I117*H117,2)</f>
        <v>0</v>
      </c>
      <c r="BL117" s="20" t="s">
        <v>193</v>
      </c>
      <c r="BM117" s="226" t="s">
        <v>4893</v>
      </c>
    </row>
    <row r="118" s="2" customFormat="1">
      <c r="A118" s="41"/>
      <c r="B118" s="42"/>
      <c r="C118" s="43"/>
      <c r="D118" s="228" t="s">
        <v>195</v>
      </c>
      <c r="E118" s="43"/>
      <c r="F118" s="229" t="s">
        <v>4237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195</v>
      </c>
      <c r="AU118" s="20" t="s">
        <v>80</v>
      </c>
    </row>
    <row r="119" s="2" customFormat="1" ht="16.5" customHeight="1">
      <c r="A119" s="41"/>
      <c r="B119" s="42"/>
      <c r="C119" s="215" t="s">
        <v>186</v>
      </c>
      <c r="D119" s="215" t="s">
        <v>188</v>
      </c>
      <c r="E119" s="216" t="s">
        <v>4894</v>
      </c>
      <c r="F119" s="217" t="s">
        <v>4199</v>
      </c>
      <c r="G119" s="218" t="s">
        <v>234</v>
      </c>
      <c r="H119" s="219">
        <v>6</v>
      </c>
      <c r="I119" s="220"/>
      <c r="J119" s="221">
        <f>ROUND(I119*H119,2)</f>
        <v>0</v>
      </c>
      <c r="K119" s="217" t="s">
        <v>19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80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4895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4199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80</v>
      </c>
    </row>
    <row r="121" s="2" customFormat="1" ht="16.5" customHeight="1">
      <c r="A121" s="41"/>
      <c r="B121" s="42"/>
      <c r="C121" s="215" t="s">
        <v>258</v>
      </c>
      <c r="D121" s="215" t="s">
        <v>188</v>
      </c>
      <c r="E121" s="216" t="s">
        <v>4896</v>
      </c>
      <c r="F121" s="217" t="s">
        <v>4202</v>
      </c>
      <c r="G121" s="218" t="s">
        <v>234</v>
      </c>
      <c r="H121" s="219">
        <v>6</v>
      </c>
      <c r="I121" s="220"/>
      <c r="J121" s="221">
        <f>ROUND(I121*H121,2)</f>
        <v>0</v>
      </c>
      <c r="K121" s="217" t="s">
        <v>19</v>
      </c>
      <c r="L121" s="47"/>
      <c r="M121" s="222" t="s">
        <v>19</v>
      </c>
      <c r="N121" s="223" t="s">
        <v>44</v>
      </c>
      <c r="O121" s="87"/>
      <c r="P121" s="224">
        <f>O121*H121</f>
        <v>0</v>
      </c>
      <c r="Q121" s="224">
        <v>0</v>
      </c>
      <c r="R121" s="224">
        <f>Q121*H121</f>
        <v>0</v>
      </c>
      <c r="S121" s="224">
        <v>0</v>
      </c>
      <c r="T121" s="225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6" t="s">
        <v>193</v>
      </c>
      <c r="AT121" s="226" t="s">
        <v>188</v>
      </c>
      <c r="AU121" s="226" t="s">
        <v>80</v>
      </c>
      <c r="AY121" s="20" t="s">
        <v>185</v>
      </c>
      <c r="BE121" s="227">
        <f>IF(N121="základní",J121,0)</f>
        <v>0</v>
      </c>
      <c r="BF121" s="227">
        <f>IF(N121="snížená",J121,0)</f>
        <v>0</v>
      </c>
      <c r="BG121" s="227">
        <f>IF(N121="zákl. přenesená",J121,0)</f>
        <v>0</v>
      </c>
      <c r="BH121" s="227">
        <f>IF(N121="sníž. přenesená",J121,0)</f>
        <v>0</v>
      </c>
      <c r="BI121" s="227">
        <f>IF(N121="nulová",J121,0)</f>
        <v>0</v>
      </c>
      <c r="BJ121" s="20" t="s">
        <v>80</v>
      </c>
      <c r="BK121" s="227">
        <f>ROUND(I121*H121,2)</f>
        <v>0</v>
      </c>
      <c r="BL121" s="20" t="s">
        <v>193</v>
      </c>
      <c r="BM121" s="226" t="s">
        <v>4897</v>
      </c>
    </row>
    <row r="122" s="2" customFormat="1">
      <c r="A122" s="41"/>
      <c r="B122" s="42"/>
      <c r="C122" s="43"/>
      <c r="D122" s="228" t="s">
        <v>195</v>
      </c>
      <c r="E122" s="43"/>
      <c r="F122" s="229" t="s">
        <v>4202</v>
      </c>
      <c r="G122" s="43"/>
      <c r="H122" s="43"/>
      <c r="I122" s="230"/>
      <c r="J122" s="43"/>
      <c r="K122" s="43"/>
      <c r="L122" s="47"/>
      <c r="M122" s="231"/>
      <c r="N122" s="232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195</v>
      </c>
      <c r="AU122" s="20" t="s">
        <v>80</v>
      </c>
    </row>
    <row r="123" s="2" customFormat="1" ht="16.5" customHeight="1">
      <c r="A123" s="41"/>
      <c r="B123" s="42"/>
      <c r="C123" s="215" t="s">
        <v>290</v>
      </c>
      <c r="D123" s="215" t="s">
        <v>188</v>
      </c>
      <c r="E123" s="216" t="s">
        <v>4898</v>
      </c>
      <c r="F123" s="217" t="s">
        <v>4899</v>
      </c>
      <c r="G123" s="218" t="s">
        <v>1507</v>
      </c>
      <c r="H123" s="219">
        <v>1</v>
      </c>
      <c r="I123" s="220"/>
      <c r="J123" s="221">
        <f>ROUND(I123*H123,2)</f>
        <v>0</v>
      </c>
      <c r="K123" s="217" t="s">
        <v>19</v>
      </c>
      <c r="L123" s="47"/>
      <c r="M123" s="222" t="s">
        <v>19</v>
      </c>
      <c r="N123" s="223" t="s">
        <v>44</v>
      </c>
      <c r="O123" s="87"/>
      <c r="P123" s="224">
        <f>O123*H123</f>
        <v>0</v>
      </c>
      <c r="Q123" s="224">
        <v>0</v>
      </c>
      <c r="R123" s="224">
        <f>Q123*H123</f>
        <v>0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193</v>
      </c>
      <c r="AT123" s="226" t="s">
        <v>188</v>
      </c>
      <c r="AU123" s="226" t="s">
        <v>80</v>
      </c>
      <c r="AY123" s="20" t="s">
        <v>185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80</v>
      </c>
      <c r="BK123" s="227">
        <f>ROUND(I123*H123,2)</f>
        <v>0</v>
      </c>
      <c r="BL123" s="20" t="s">
        <v>193</v>
      </c>
      <c r="BM123" s="226" t="s">
        <v>4900</v>
      </c>
    </row>
    <row r="124" s="2" customFormat="1">
      <c r="A124" s="41"/>
      <c r="B124" s="42"/>
      <c r="C124" s="43"/>
      <c r="D124" s="228" t="s">
        <v>195</v>
      </c>
      <c r="E124" s="43"/>
      <c r="F124" s="229" t="s">
        <v>4899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195</v>
      </c>
      <c r="AU124" s="20" t="s">
        <v>80</v>
      </c>
    </row>
    <row r="125" s="2" customFormat="1" ht="16.5" customHeight="1">
      <c r="A125" s="41"/>
      <c r="B125" s="42"/>
      <c r="C125" s="215" t="s">
        <v>296</v>
      </c>
      <c r="D125" s="215" t="s">
        <v>188</v>
      </c>
      <c r="E125" s="216" t="s">
        <v>4901</v>
      </c>
      <c r="F125" s="217" t="s">
        <v>4902</v>
      </c>
      <c r="G125" s="218" t="s">
        <v>226</v>
      </c>
      <c r="H125" s="219">
        <v>45</v>
      </c>
      <c r="I125" s="220"/>
      <c r="J125" s="221">
        <f>ROUND(I125*H125,2)</f>
        <v>0</v>
      </c>
      <c r="K125" s="217" t="s">
        <v>19</v>
      </c>
      <c r="L125" s="47"/>
      <c r="M125" s="222" t="s">
        <v>19</v>
      </c>
      <c r="N125" s="223" t="s">
        <v>44</v>
      </c>
      <c r="O125" s="87"/>
      <c r="P125" s="224">
        <f>O125*H125</f>
        <v>0</v>
      </c>
      <c r="Q125" s="224">
        <v>0</v>
      </c>
      <c r="R125" s="224">
        <f>Q125*H125</f>
        <v>0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193</v>
      </c>
      <c r="AT125" s="226" t="s">
        <v>188</v>
      </c>
      <c r="AU125" s="226" t="s">
        <v>80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4903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4902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80</v>
      </c>
    </row>
    <row r="127" s="2" customFormat="1" ht="16.5" customHeight="1">
      <c r="A127" s="41"/>
      <c r="B127" s="42"/>
      <c r="C127" s="215" t="s">
        <v>280</v>
      </c>
      <c r="D127" s="215" t="s">
        <v>188</v>
      </c>
      <c r="E127" s="216" t="s">
        <v>4904</v>
      </c>
      <c r="F127" s="217" t="s">
        <v>4905</v>
      </c>
      <c r="G127" s="218" t="s">
        <v>226</v>
      </c>
      <c r="H127" s="219">
        <v>80</v>
      </c>
      <c r="I127" s="220"/>
      <c r="J127" s="221">
        <f>ROUND(I127*H127,2)</f>
        <v>0</v>
      </c>
      <c r="K127" s="217" t="s">
        <v>19</v>
      </c>
      <c r="L127" s="47"/>
      <c r="M127" s="222" t="s">
        <v>19</v>
      </c>
      <c r="N127" s="223" t="s">
        <v>44</v>
      </c>
      <c r="O127" s="87"/>
      <c r="P127" s="224">
        <f>O127*H127</f>
        <v>0</v>
      </c>
      <c r="Q127" s="224">
        <v>0</v>
      </c>
      <c r="R127" s="224">
        <f>Q127*H127</f>
        <v>0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193</v>
      </c>
      <c r="AT127" s="226" t="s">
        <v>188</v>
      </c>
      <c r="AU127" s="226" t="s">
        <v>80</v>
      </c>
      <c r="AY127" s="20" t="s">
        <v>185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80</v>
      </c>
      <c r="BK127" s="227">
        <f>ROUND(I127*H127,2)</f>
        <v>0</v>
      </c>
      <c r="BL127" s="20" t="s">
        <v>193</v>
      </c>
      <c r="BM127" s="226" t="s">
        <v>4906</v>
      </c>
    </row>
    <row r="128" s="2" customFormat="1">
      <c r="A128" s="41"/>
      <c r="B128" s="42"/>
      <c r="C128" s="43"/>
      <c r="D128" s="228" t="s">
        <v>195</v>
      </c>
      <c r="E128" s="43"/>
      <c r="F128" s="229" t="s">
        <v>4905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195</v>
      </c>
      <c r="AU128" s="20" t="s">
        <v>80</v>
      </c>
    </row>
    <row r="129" s="2" customFormat="1" ht="16.5" customHeight="1">
      <c r="A129" s="41"/>
      <c r="B129" s="42"/>
      <c r="C129" s="215" t="s">
        <v>307</v>
      </c>
      <c r="D129" s="215" t="s">
        <v>188</v>
      </c>
      <c r="E129" s="216" t="s">
        <v>4907</v>
      </c>
      <c r="F129" s="217" t="s">
        <v>4908</v>
      </c>
      <c r="G129" s="218" t="s">
        <v>226</v>
      </c>
      <c r="H129" s="219">
        <v>5</v>
      </c>
      <c r="I129" s="220"/>
      <c r="J129" s="221">
        <f>ROUND(I129*H129,2)</f>
        <v>0</v>
      </c>
      <c r="K129" s="217" t="s">
        <v>19</v>
      </c>
      <c r="L129" s="47"/>
      <c r="M129" s="222" t="s">
        <v>19</v>
      </c>
      <c r="N129" s="223" t="s">
        <v>44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193</v>
      </c>
      <c r="AT129" s="226" t="s">
        <v>188</v>
      </c>
      <c r="AU129" s="226" t="s">
        <v>80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4909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4908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80</v>
      </c>
    </row>
    <row r="131" s="2" customFormat="1" ht="16.5" customHeight="1">
      <c r="A131" s="41"/>
      <c r="B131" s="42"/>
      <c r="C131" s="215" t="s">
        <v>313</v>
      </c>
      <c r="D131" s="215" t="s">
        <v>188</v>
      </c>
      <c r="E131" s="216" t="s">
        <v>4910</v>
      </c>
      <c r="F131" s="217" t="s">
        <v>4911</v>
      </c>
      <c r="G131" s="218" t="s">
        <v>226</v>
      </c>
      <c r="H131" s="219">
        <v>45</v>
      </c>
      <c r="I131" s="220"/>
      <c r="J131" s="221">
        <f>ROUND(I131*H131,2)</f>
        <v>0</v>
      </c>
      <c r="K131" s="217" t="s">
        <v>19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193</v>
      </c>
      <c r="AT131" s="226" t="s">
        <v>188</v>
      </c>
      <c r="AU131" s="226" t="s">
        <v>80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193</v>
      </c>
      <c r="BM131" s="226" t="s">
        <v>4912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4911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80</v>
      </c>
    </row>
    <row r="133" s="2" customFormat="1" ht="16.5" customHeight="1">
      <c r="A133" s="41"/>
      <c r="B133" s="42"/>
      <c r="C133" s="215" t="s">
        <v>319</v>
      </c>
      <c r="D133" s="215" t="s">
        <v>188</v>
      </c>
      <c r="E133" s="216" t="s">
        <v>4913</v>
      </c>
      <c r="F133" s="217" t="s">
        <v>4914</v>
      </c>
      <c r="G133" s="218" t="s">
        <v>226</v>
      </c>
      <c r="H133" s="219">
        <v>80</v>
      </c>
      <c r="I133" s="220"/>
      <c r="J133" s="221">
        <f>ROUND(I133*H133,2)</f>
        <v>0</v>
      </c>
      <c r="K133" s="217" t="s">
        <v>19</v>
      </c>
      <c r="L133" s="47"/>
      <c r="M133" s="222" t="s">
        <v>19</v>
      </c>
      <c r="N133" s="223" t="s">
        <v>44</v>
      </c>
      <c r="O133" s="87"/>
      <c r="P133" s="224">
        <f>O133*H133</f>
        <v>0</v>
      </c>
      <c r="Q133" s="224">
        <v>0</v>
      </c>
      <c r="R133" s="224">
        <f>Q133*H133</f>
        <v>0</v>
      </c>
      <c r="S133" s="224">
        <v>0</v>
      </c>
      <c r="T133" s="225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6" t="s">
        <v>193</v>
      </c>
      <c r="AT133" s="226" t="s">
        <v>188</v>
      </c>
      <c r="AU133" s="226" t="s">
        <v>80</v>
      </c>
      <c r="AY133" s="20" t="s">
        <v>185</v>
      </c>
      <c r="BE133" s="227">
        <f>IF(N133="základní",J133,0)</f>
        <v>0</v>
      </c>
      <c r="BF133" s="227">
        <f>IF(N133="snížená",J133,0)</f>
        <v>0</v>
      </c>
      <c r="BG133" s="227">
        <f>IF(N133="zákl. přenesená",J133,0)</f>
        <v>0</v>
      </c>
      <c r="BH133" s="227">
        <f>IF(N133="sníž. přenesená",J133,0)</f>
        <v>0</v>
      </c>
      <c r="BI133" s="227">
        <f>IF(N133="nulová",J133,0)</f>
        <v>0</v>
      </c>
      <c r="BJ133" s="20" t="s">
        <v>80</v>
      </c>
      <c r="BK133" s="227">
        <f>ROUND(I133*H133,2)</f>
        <v>0</v>
      </c>
      <c r="BL133" s="20" t="s">
        <v>193</v>
      </c>
      <c r="BM133" s="226" t="s">
        <v>4915</v>
      </c>
    </row>
    <row r="134" s="2" customFormat="1">
      <c r="A134" s="41"/>
      <c r="B134" s="42"/>
      <c r="C134" s="43"/>
      <c r="D134" s="228" t="s">
        <v>195</v>
      </c>
      <c r="E134" s="43"/>
      <c r="F134" s="229" t="s">
        <v>4914</v>
      </c>
      <c r="G134" s="43"/>
      <c r="H134" s="43"/>
      <c r="I134" s="230"/>
      <c r="J134" s="43"/>
      <c r="K134" s="43"/>
      <c r="L134" s="47"/>
      <c r="M134" s="231"/>
      <c r="N134" s="232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195</v>
      </c>
      <c r="AU134" s="20" t="s">
        <v>80</v>
      </c>
    </row>
    <row r="135" s="2" customFormat="1" ht="16.5" customHeight="1">
      <c r="A135" s="41"/>
      <c r="B135" s="42"/>
      <c r="C135" s="215" t="s">
        <v>328</v>
      </c>
      <c r="D135" s="215" t="s">
        <v>188</v>
      </c>
      <c r="E135" s="216" t="s">
        <v>4916</v>
      </c>
      <c r="F135" s="217" t="s">
        <v>4917</v>
      </c>
      <c r="G135" s="218" t="s">
        <v>226</v>
      </c>
      <c r="H135" s="219">
        <v>5</v>
      </c>
      <c r="I135" s="220"/>
      <c r="J135" s="221">
        <f>ROUND(I135*H135,2)</f>
        <v>0</v>
      </c>
      <c r="K135" s="217" t="s">
        <v>19</v>
      </c>
      <c r="L135" s="47"/>
      <c r="M135" s="222" t="s">
        <v>19</v>
      </c>
      <c r="N135" s="223" t="s">
        <v>44</v>
      </c>
      <c r="O135" s="87"/>
      <c r="P135" s="224">
        <f>O135*H135</f>
        <v>0</v>
      </c>
      <c r="Q135" s="224">
        <v>0</v>
      </c>
      <c r="R135" s="224">
        <f>Q135*H135</f>
        <v>0</v>
      </c>
      <c r="S135" s="224">
        <v>0</v>
      </c>
      <c r="T135" s="225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6" t="s">
        <v>193</v>
      </c>
      <c r="AT135" s="226" t="s">
        <v>188</v>
      </c>
      <c r="AU135" s="226" t="s">
        <v>80</v>
      </c>
      <c r="AY135" s="20" t="s">
        <v>185</v>
      </c>
      <c r="BE135" s="227">
        <f>IF(N135="základní",J135,0)</f>
        <v>0</v>
      </c>
      <c r="BF135" s="227">
        <f>IF(N135="snížená",J135,0)</f>
        <v>0</v>
      </c>
      <c r="BG135" s="227">
        <f>IF(N135="zákl. přenesená",J135,0)</f>
        <v>0</v>
      </c>
      <c r="BH135" s="227">
        <f>IF(N135="sníž. přenesená",J135,0)</f>
        <v>0</v>
      </c>
      <c r="BI135" s="227">
        <f>IF(N135="nulová",J135,0)</f>
        <v>0</v>
      </c>
      <c r="BJ135" s="20" t="s">
        <v>80</v>
      </c>
      <c r="BK135" s="227">
        <f>ROUND(I135*H135,2)</f>
        <v>0</v>
      </c>
      <c r="BL135" s="20" t="s">
        <v>193</v>
      </c>
      <c r="BM135" s="226" t="s">
        <v>4918</v>
      </c>
    </row>
    <row r="136" s="2" customFormat="1">
      <c r="A136" s="41"/>
      <c r="B136" s="42"/>
      <c r="C136" s="43"/>
      <c r="D136" s="228" t="s">
        <v>195</v>
      </c>
      <c r="E136" s="43"/>
      <c r="F136" s="229" t="s">
        <v>4917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195</v>
      </c>
      <c r="AU136" s="20" t="s">
        <v>80</v>
      </c>
    </row>
    <row r="137" s="2" customFormat="1" ht="16.5" customHeight="1">
      <c r="A137" s="41"/>
      <c r="B137" s="42"/>
      <c r="C137" s="215" t="s">
        <v>343</v>
      </c>
      <c r="D137" s="215" t="s">
        <v>188</v>
      </c>
      <c r="E137" s="216" t="s">
        <v>4919</v>
      </c>
      <c r="F137" s="217" t="s">
        <v>4225</v>
      </c>
      <c r="G137" s="218" t="s">
        <v>226</v>
      </c>
      <c r="H137" s="219">
        <v>130</v>
      </c>
      <c r="I137" s="220"/>
      <c r="J137" s="221">
        <f>ROUND(I137*H137,2)</f>
        <v>0</v>
      </c>
      <c r="K137" s="217" t="s">
        <v>19</v>
      </c>
      <c r="L137" s="47"/>
      <c r="M137" s="222" t="s">
        <v>19</v>
      </c>
      <c r="N137" s="223" t="s">
        <v>44</v>
      </c>
      <c r="O137" s="87"/>
      <c r="P137" s="224">
        <f>O137*H137</f>
        <v>0</v>
      </c>
      <c r="Q137" s="224">
        <v>0</v>
      </c>
      <c r="R137" s="224">
        <f>Q137*H137</f>
        <v>0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193</v>
      </c>
      <c r="AT137" s="226" t="s">
        <v>188</v>
      </c>
      <c r="AU137" s="226" t="s">
        <v>80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193</v>
      </c>
      <c r="BM137" s="226" t="s">
        <v>4920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4225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80</v>
      </c>
    </row>
    <row r="139" s="2" customFormat="1" ht="16.5" customHeight="1">
      <c r="A139" s="41"/>
      <c r="B139" s="42"/>
      <c r="C139" s="215" t="s">
        <v>358</v>
      </c>
      <c r="D139" s="215" t="s">
        <v>188</v>
      </c>
      <c r="E139" s="216" t="s">
        <v>4921</v>
      </c>
      <c r="F139" s="217" t="s">
        <v>4231</v>
      </c>
      <c r="G139" s="218" t="s">
        <v>212</v>
      </c>
      <c r="H139" s="219">
        <v>15</v>
      </c>
      <c r="I139" s="220"/>
      <c r="J139" s="221">
        <f>ROUND(I139*H139,2)</f>
        <v>0</v>
      </c>
      <c r="K139" s="217" t="s">
        <v>19</v>
      </c>
      <c r="L139" s="47"/>
      <c r="M139" s="222" t="s">
        <v>19</v>
      </c>
      <c r="N139" s="223" t="s">
        <v>44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193</v>
      </c>
      <c r="AT139" s="226" t="s">
        <v>188</v>
      </c>
      <c r="AU139" s="226" t="s">
        <v>80</v>
      </c>
      <c r="AY139" s="20" t="s">
        <v>185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80</v>
      </c>
      <c r="BK139" s="227">
        <f>ROUND(I139*H139,2)</f>
        <v>0</v>
      </c>
      <c r="BL139" s="20" t="s">
        <v>193</v>
      </c>
      <c r="BM139" s="226" t="s">
        <v>4922</v>
      </c>
    </row>
    <row r="140" s="2" customFormat="1">
      <c r="A140" s="41"/>
      <c r="B140" s="42"/>
      <c r="C140" s="43"/>
      <c r="D140" s="228" t="s">
        <v>195</v>
      </c>
      <c r="E140" s="43"/>
      <c r="F140" s="229" t="s">
        <v>4231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195</v>
      </c>
      <c r="AU140" s="20" t="s">
        <v>80</v>
      </c>
    </row>
    <row r="141" s="2" customFormat="1" ht="16.5" customHeight="1">
      <c r="A141" s="41"/>
      <c r="B141" s="42"/>
      <c r="C141" s="215" t="s">
        <v>372</v>
      </c>
      <c r="D141" s="215" t="s">
        <v>188</v>
      </c>
      <c r="E141" s="216" t="s">
        <v>4923</v>
      </c>
      <c r="F141" s="217" t="s">
        <v>4924</v>
      </c>
      <c r="G141" s="218" t="s">
        <v>191</v>
      </c>
      <c r="H141" s="219">
        <v>5</v>
      </c>
      <c r="I141" s="220"/>
      <c r="J141" s="221">
        <f>ROUND(I141*H141,2)</f>
        <v>0</v>
      </c>
      <c r="K141" s="217" t="s">
        <v>19</v>
      </c>
      <c r="L141" s="47"/>
      <c r="M141" s="222" t="s">
        <v>19</v>
      </c>
      <c r="N141" s="223" t="s">
        <v>44</v>
      </c>
      <c r="O141" s="87"/>
      <c r="P141" s="224">
        <f>O141*H141</f>
        <v>0</v>
      </c>
      <c r="Q141" s="224">
        <v>0</v>
      </c>
      <c r="R141" s="224">
        <f>Q141*H141</f>
        <v>0</v>
      </c>
      <c r="S141" s="224">
        <v>0</v>
      </c>
      <c r="T141" s="225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6" t="s">
        <v>193</v>
      </c>
      <c r="AT141" s="226" t="s">
        <v>188</v>
      </c>
      <c r="AU141" s="226" t="s">
        <v>80</v>
      </c>
      <c r="AY141" s="20" t="s">
        <v>185</v>
      </c>
      <c r="BE141" s="227">
        <f>IF(N141="základní",J141,0)</f>
        <v>0</v>
      </c>
      <c r="BF141" s="227">
        <f>IF(N141="snížená",J141,0)</f>
        <v>0</v>
      </c>
      <c r="BG141" s="227">
        <f>IF(N141="zákl. přenesená",J141,0)</f>
        <v>0</v>
      </c>
      <c r="BH141" s="227">
        <f>IF(N141="sníž. přenesená",J141,0)</f>
        <v>0</v>
      </c>
      <c r="BI141" s="227">
        <f>IF(N141="nulová",J141,0)</f>
        <v>0</v>
      </c>
      <c r="BJ141" s="20" t="s">
        <v>80</v>
      </c>
      <c r="BK141" s="227">
        <f>ROUND(I141*H141,2)</f>
        <v>0</v>
      </c>
      <c r="BL141" s="20" t="s">
        <v>193</v>
      </c>
      <c r="BM141" s="226" t="s">
        <v>4925</v>
      </c>
    </row>
    <row r="142" s="2" customFormat="1">
      <c r="A142" s="41"/>
      <c r="B142" s="42"/>
      <c r="C142" s="43"/>
      <c r="D142" s="228" t="s">
        <v>195</v>
      </c>
      <c r="E142" s="43"/>
      <c r="F142" s="229" t="s">
        <v>4924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195</v>
      </c>
      <c r="AU142" s="20" t="s">
        <v>80</v>
      </c>
    </row>
    <row r="143" s="2" customFormat="1" ht="16.5" customHeight="1">
      <c r="A143" s="41"/>
      <c r="B143" s="42"/>
      <c r="C143" s="215" t="s">
        <v>379</v>
      </c>
      <c r="D143" s="215" t="s">
        <v>188</v>
      </c>
      <c r="E143" s="216" t="s">
        <v>4926</v>
      </c>
      <c r="F143" s="217" t="s">
        <v>4927</v>
      </c>
      <c r="G143" s="218" t="s">
        <v>191</v>
      </c>
      <c r="H143" s="219">
        <v>15</v>
      </c>
      <c r="I143" s="220"/>
      <c r="J143" s="221">
        <f>ROUND(I143*H143,2)</f>
        <v>0</v>
      </c>
      <c r="K143" s="217" t="s">
        <v>19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193</v>
      </c>
      <c r="AT143" s="226" t="s">
        <v>188</v>
      </c>
      <c r="AU143" s="226" t="s">
        <v>80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4928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4927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80</v>
      </c>
    </row>
    <row r="145" s="2" customFormat="1" ht="16.5" customHeight="1">
      <c r="A145" s="41"/>
      <c r="B145" s="42"/>
      <c r="C145" s="215" t="s">
        <v>388</v>
      </c>
      <c r="D145" s="215" t="s">
        <v>188</v>
      </c>
      <c r="E145" s="216" t="s">
        <v>4929</v>
      </c>
      <c r="F145" s="217" t="s">
        <v>4930</v>
      </c>
      <c r="G145" s="218" t="s">
        <v>1507</v>
      </c>
      <c r="H145" s="219">
        <v>1</v>
      </c>
      <c r="I145" s="220"/>
      <c r="J145" s="221">
        <f>ROUND(I145*H145,2)</f>
        <v>0</v>
      </c>
      <c r="K145" s="217" t="s">
        <v>19</v>
      </c>
      <c r="L145" s="47"/>
      <c r="M145" s="222" t="s">
        <v>19</v>
      </c>
      <c r="N145" s="223" t="s">
        <v>44</v>
      </c>
      <c r="O145" s="87"/>
      <c r="P145" s="224">
        <f>O145*H145</f>
        <v>0</v>
      </c>
      <c r="Q145" s="224">
        <v>0</v>
      </c>
      <c r="R145" s="224">
        <f>Q145*H145</f>
        <v>0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193</v>
      </c>
      <c r="AT145" s="226" t="s">
        <v>188</v>
      </c>
      <c r="AU145" s="226" t="s">
        <v>80</v>
      </c>
      <c r="AY145" s="20" t="s">
        <v>185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80</v>
      </c>
      <c r="BK145" s="227">
        <f>ROUND(I145*H145,2)</f>
        <v>0</v>
      </c>
      <c r="BL145" s="20" t="s">
        <v>193</v>
      </c>
      <c r="BM145" s="226" t="s">
        <v>4931</v>
      </c>
    </row>
    <row r="146" s="2" customFormat="1">
      <c r="A146" s="41"/>
      <c r="B146" s="42"/>
      <c r="C146" s="43"/>
      <c r="D146" s="228" t="s">
        <v>195</v>
      </c>
      <c r="E146" s="43"/>
      <c r="F146" s="229" t="s">
        <v>4930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195</v>
      </c>
      <c r="AU146" s="20" t="s">
        <v>80</v>
      </c>
    </row>
    <row r="147" s="12" customFormat="1" ht="25.92" customHeight="1">
      <c r="A147" s="12"/>
      <c r="B147" s="199"/>
      <c r="C147" s="200"/>
      <c r="D147" s="201" t="s">
        <v>72</v>
      </c>
      <c r="E147" s="202" t="s">
        <v>1503</v>
      </c>
      <c r="F147" s="202" t="s">
        <v>1504</v>
      </c>
      <c r="G147" s="200"/>
      <c r="H147" s="200"/>
      <c r="I147" s="203"/>
      <c r="J147" s="204">
        <f>BK147</f>
        <v>0</v>
      </c>
      <c r="K147" s="200"/>
      <c r="L147" s="205"/>
      <c r="M147" s="206"/>
      <c r="N147" s="207"/>
      <c r="O147" s="207"/>
      <c r="P147" s="208">
        <f>SUM(P148:P161)</f>
        <v>0</v>
      </c>
      <c r="Q147" s="207"/>
      <c r="R147" s="208">
        <f>SUM(R148:R161)</f>
        <v>0</v>
      </c>
      <c r="S147" s="207"/>
      <c r="T147" s="209">
        <f>SUM(T148:T161)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10" t="s">
        <v>80</v>
      </c>
      <c r="AT147" s="211" t="s">
        <v>72</v>
      </c>
      <c r="AU147" s="211" t="s">
        <v>73</v>
      </c>
      <c r="AY147" s="210" t="s">
        <v>185</v>
      </c>
      <c r="BK147" s="212">
        <f>SUM(BK148:BK161)</f>
        <v>0</v>
      </c>
    </row>
    <row r="148" s="2" customFormat="1" ht="16.5" customHeight="1">
      <c r="A148" s="41"/>
      <c r="B148" s="42"/>
      <c r="C148" s="215" t="s">
        <v>400</v>
      </c>
      <c r="D148" s="215" t="s">
        <v>188</v>
      </c>
      <c r="E148" s="216" t="s">
        <v>4239</v>
      </c>
      <c r="F148" s="217" t="s">
        <v>4240</v>
      </c>
      <c r="G148" s="218" t="s">
        <v>234</v>
      </c>
      <c r="H148" s="219">
        <v>6</v>
      </c>
      <c r="I148" s="220"/>
      <c r="J148" s="221">
        <f>ROUND(I148*H148,2)</f>
        <v>0</v>
      </c>
      <c r="K148" s="217" t="s">
        <v>19</v>
      </c>
      <c r="L148" s="47"/>
      <c r="M148" s="222" t="s">
        <v>19</v>
      </c>
      <c r="N148" s="223" t="s">
        <v>44</v>
      </c>
      <c r="O148" s="87"/>
      <c r="P148" s="224">
        <f>O148*H148</f>
        <v>0</v>
      </c>
      <c r="Q148" s="224">
        <v>0</v>
      </c>
      <c r="R148" s="224">
        <f>Q148*H148</f>
        <v>0</v>
      </c>
      <c r="S148" s="224">
        <v>0</v>
      </c>
      <c r="T148" s="225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6" t="s">
        <v>193</v>
      </c>
      <c r="AT148" s="226" t="s">
        <v>188</v>
      </c>
      <c r="AU148" s="226" t="s">
        <v>80</v>
      </c>
      <c r="AY148" s="20" t="s">
        <v>185</v>
      </c>
      <c r="BE148" s="227">
        <f>IF(N148="základní",J148,0)</f>
        <v>0</v>
      </c>
      <c r="BF148" s="227">
        <f>IF(N148="snížená",J148,0)</f>
        <v>0</v>
      </c>
      <c r="BG148" s="227">
        <f>IF(N148="zákl. přenesená",J148,0)</f>
        <v>0</v>
      </c>
      <c r="BH148" s="227">
        <f>IF(N148="sníž. přenesená",J148,0)</f>
        <v>0</v>
      </c>
      <c r="BI148" s="227">
        <f>IF(N148="nulová",J148,0)</f>
        <v>0</v>
      </c>
      <c r="BJ148" s="20" t="s">
        <v>80</v>
      </c>
      <c r="BK148" s="227">
        <f>ROUND(I148*H148,2)</f>
        <v>0</v>
      </c>
      <c r="BL148" s="20" t="s">
        <v>193</v>
      </c>
      <c r="BM148" s="226" t="s">
        <v>4932</v>
      </c>
    </row>
    <row r="149" s="2" customFormat="1">
      <c r="A149" s="41"/>
      <c r="B149" s="42"/>
      <c r="C149" s="43"/>
      <c r="D149" s="228" t="s">
        <v>195</v>
      </c>
      <c r="E149" s="43"/>
      <c r="F149" s="229" t="s">
        <v>4240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195</v>
      </c>
      <c r="AU149" s="20" t="s">
        <v>80</v>
      </c>
    </row>
    <row r="150" s="2" customFormat="1" ht="16.5" customHeight="1">
      <c r="A150" s="41"/>
      <c r="B150" s="42"/>
      <c r="C150" s="215" t="s">
        <v>408</v>
      </c>
      <c r="D150" s="215" t="s">
        <v>188</v>
      </c>
      <c r="E150" s="216" t="s">
        <v>4242</v>
      </c>
      <c r="F150" s="217" t="s">
        <v>4243</v>
      </c>
      <c r="G150" s="218" t="s">
        <v>1423</v>
      </c>
      <c r="H150" s="219">
        <v>8</v>
      </c>
      <c r="I150" s="220"/>
      <c r="J150" s="221">
        <f>ROUND(I150*H150,2)</f>
        <v>0</v>
      </c>
      <c r="K150" s="217" t="s">
        <v>19</v>
      </c>
      <c r="L150" s="47"/>
      <c r="M150" s="222" t="s">
        <v>19</v>
      </c>
      <c r="N150" s="223" t="s">
        <v>44</v>
      </c>
      <c r="O150" s="87"/>
      <c r="P150" s="224">
        <f>O150*H150</f>
        <v>0</v>
      </c>
      <c r="Q150" s="224">
        <v>0</v>
      </c>
      <c r="R150" s="224">
        <f>Q150*H150</f>
        <v>0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193</v>
      </c>
      <c r="AT150" s="226" t="s">
        <v>188</v>
      </c>
      <c r="AU150" s="226" t="s">
        <v>80</v>
      </c>
      <c r="AY150" s="20" t="s">
        <v>185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80</v>
      </c>
      <c r="BK150" s="227">
        <f>ROUND(I150*H150,2)</f>
        <v>0</v>
      </c>
      <c r="BL150" s="20" t="s">
        <v>193</v>
      </c>
      <c r="BM150" s="226" t="s">
        <v>4933</v>
      </c>
    </row>
    <row r="151" s="2" customFormat="1">
      <c r="A151" s="41"/>
      <c r="B151" s="42"/>
      <c r="C151" s="43"/>
      <c r="D151" s="228" t="s">
        <v>195</v>
      </c>
      <c r="E151" s="43"/>
      <c r="F151" s="229" t="s">
        <v>4243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195</v>
      </c>
      <c r="AU151" s="20" t="s">
        <v>80</v>
      </c>
    </row>
    <row r="152" s="2" customFormat="1" ht="16.5" customHeight="1">
      <c r="A152" s="41"/>
      <c r="B152" s="42"/>
      <c r="C152" s="215" t="s">
        <v>415</v>
      </c>
      <c r="D152" s="215" t="s">
        <v>188</v>
      </c>
      <c r="E152" s="216" t="s">
        <v>4245</v>
      </c>
      <c r="F152" s="217" t="s">
        <v>4246</v>
      </c>
      <c r="G152" s="218" t="s">
        <v>1507</v>
      </c>
      <c r="H152" s="219">
        <v>1</v>
      </c>
      <c r="I152" s="220"/>
      <c r="J152" s="221">
        <f>ROUND(I152*H152,2)</f>
        <v>0</v>
      </c>
      <c r="K152" s="217" t="s">
        <v>19</v>
      </c>
      <c r="L152" s="47"/>
      <c r="M152" s="222" t="s">
        <v>19</v>
      </c>
      <c r="N152" s="223" t="s">
        <v>44</v>
      </c>
      <c r="O152" s="87"/>
      <c r="P152" s="224">
        <f>O152*H152</f>
        <v>0</v>
      </c>
      <c r="Q152" s="224">
        <v>0</v>
      </c>
      <c r="R152" s="224">
        <f>Q152*H152</f>
        <v>0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193</v>
      </c>
      <c r="AT152" s="226" t="s">
        <v>188</v>
      </c>
      <c r="AU152" s="226" t="s">
        <v>80</v>
      </c>
      <c r="AY152" s="20" t="s">
        <v>185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80</v>
      </c>
      <c r="BK152" s="227">
        <f>ROUND(I152*H152,2)</f>
        <v>0</v>
      </c>
      <c r="BL152" s="20" t="s">
        <v>193</v>
      </c>
      <c r="BM152" s="226" t="s">
        <v>4934</v>
      </c>
    </row>
    <row r="153" s="2" customFormat="1">
      <c r="A153" s="41"/>
      <c r="B153" s="42"/>
      <c r="C153" s="43"/>
      <c r="D153" s="228" t="s">
        <v>195</v>
      </c>
      <c r="E153" s="43"/>
      <c r="F153" s="229" t="s">
        <v>4246</v>
      </c>
      <c r="G153" s="43"/>
      <c r="H153" s="43"/>
      <c r="I153" s="230"/>
      <c r="J153" s="43"/>
      <c r="K153" s="43"/>
      <c r="L153" s="47"/>
      <c r="M153" s="231"/>
      <c r="N153" s="232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195</v>
      </c>
      <c r="AU153" s="20" t="s">
        <v>80</v>
      </c>
    </row>
    <row r="154" s="2" customFormat="1" ht="16.5" customHeight="1">
      <c r="A154" s="41"/>
      <c r="B154" s="42"/>
      <c r="C154" s="215" t="s">
        <v>423</v>
      </c>
      <c r="D154" s="215" t="s">
        <v>188</v>
      </c>
      <c r="E154" s="216" t="s">
        <v>4248</v>
      </c>
      <c r="F154" s="217" t="s">
        <v>4249</v>
      </c>
      <c r="G154" s="218" t="s">
        <v>1507</v>
      </c>
      <c r="H154" s="219">
        <v>1</v>
      </c>
      <c r="I154" s="220"/>
      <c r="J154" s="221">
        <f>ROUND(I154*H154,2)</f>
        <v>0</v>
      </c>
      <c r="K154" s="217" t="s">
        <v>19</v>
      </c>
      <c r="L154" s="47"/>
      <c r="M154" s="222" t="s">
        <v>19</v>
      </c>
      <c r="N154" s="223" t="s">
        <v>44</v>
      </c>
      <c r="O154" s="87"/>
      <c r="P154" s="224">
        <f>O154*H154</f>
        <v>0</v>
      </c>
      <c r="Q154" s="224">
        <v>0</v>
      </c>
      <c r="R154" s="224">
        <f>Q154*H154</f>
        <v>0</v>
      </c>
      <c r="S154" s="224">
        <v>0</v>
      </c>
      <c r="T154" s="225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6" t="s">
        <v>193</v>
      </c>
      <c r="AT154" s="226" t="s">
        <v>188</v>
      </c>
      <c r="AU154" s="226" t="s">
        <v>80</v>
      </c>
      <c r="AY154" s="20" t="s">
        <v>185</v>
      </c>
      <c r="BE154" s="227">
        <f>IF(N154="základní",J154,0)</f>
        <v>0</v>
      </c>
      <c r="BF154" s="227">
        <f>IF(N154="snížená",J154,0)</f>
        <v>0</v>
      </c>
      <c r="BG154" s="227">
        <f>IF(N154="zákl. přenesená",J154,0)</f>
        <v>0</v>
      </c>
      <c r="BH154" s="227">
        <f>IF(N154="sníž. přenesená",J154,0)</f>
        <v>0</v>
      </c>
      <c r="BI154" s="227">
        <f>IF(N154="nulová",J154,0)</f>
        <v>0</v>
      </c>
      <c r="BJ154" s="20" t="s">
        <v>80</v>
      </c>
      <c r="BK154" s="227">
        <f>ROUND(I154*H154,2)</f>
        <v>0</v>
      </c>
      <c r="BL154" s="20" t="s">
        <v>193</v>
      </c>
      <c r="BM154" s="226" t="s">
        <v>4935</v>
      </c>
    </row>
    <row r="155" s="2" customFormat="1">
      <c r="A155" s="41"/>
      <c r="B155" s="42"/>
      <c r="C155" s="43"/>
      <c r="D155" s="228" t="s">
        <v>195</v>
      </c>
      <c r="E155" s="43"/>
      <c r="F155" s="229" t="s">
        <v>4249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195</v>
      </c>
      <c r="AU155" s="20" t="s">
        <v>80</v>
      </c>
    </row>
    <row r="156" s="2" customFormat="1" ht="16.5" customHeight="1">
      <c r="A156" s="41"/>
      <c r="B156" s="42"/>
      <c r="C156" s="215" t="s">
        <v>431</v>
      </c>
      <c r="D156" s="215" t="s">
        <v>188</v>
      </c>
      <c r="E156" s="216" t="s">
        <v>4251</v>
      </c>
      <c r="F156" s="217" t="s">
        <v>4252</v>
      </c>
      <c r="G156" s="218" t="s">
        <v>1507</v>
      </c>
      <c r="H156" s="219">
        <v>1</v>
      </c>
      <c r="I156" s="220"/>
      <c r="J156" s="221">
        <f>ROUND(I156*H156,2)</f>
        <v>0</v>
      </c>
      <c r="K156" s="217" t="s">
        <v>19</v>
      </c>
      <c r="L156" s="47"/>
      <c r="M156" s="222" t="s">
        <v>19</v>
      </c>
      <c r="N156" s="223" t="s">
        <v>44</v>
      </c>
      <c r="O156" s="87"/>
      <c r="P156" s="224">
        <f>O156*H156</f>
        <v>0</v>
      </c>
      <c r="Q156" s="224">
        <v>0</v>
      </c>
      <c r="R156" s="224">
        <f>Q156*H156</f>
        <v>0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193</v>
      </c>
      <c r="AT156" s="226" t="s">
        <v>188</v>
      </c>
      <c r="AU156" s="226" t="s">
        <v>80</v>
      </c>
      <c r="AY156" s="20" t="s">
        <v>185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80</v>
      </c>
      <c r="BK156" s="227">
        <f>ROUND(I156*H156,2)</f>
        <v>0</v>
      </c>
      <c r="BL156" s="20" t="s">
        <v>193</v>
      </c>
      <c r="BM156" s="226" t="s">
        <v>4936</v>
      </c>
    </row>
    <row r="157" s="2" customFormat="1">
      <c r="A157" s="41"/>
      <c r="B157" s="42"/>
      <c r="C157" s="43"/>
      <c r="D157" s="228" t="s">
        <v>195</v>
      </c>
      <c r="E157" s="43"/>
      <c r="F157" s="229" t="s">
        <v>4252</v>
      </c>
      <c r="G157" s="43"/>
      <c r="H157" s="43"/>
      <c r="I157" s="230"/>
      <c r="J157" s="43"/>
      <c r="K157" s="43"/>
      <c r="L157" s="47"/>
      <c r="M157" s="231"/>
      <c r="N157" s="232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195</v>
      </c>
      <c r="AU157" s="20" t="s">
        <v>80</v>
      </c>
    </row>
    <row r="158" s="2" customFormat="1" ht="16.5" customHeight="1">
      <c r="A158" s="41"/>
      <c r="B158" s="42"/>
      <c r="C158" s="215" t="s">
        <v>440</v>
      </c>
      <c r="D158" s="215" t="s">
        <v>188</v>
      </c>
      <c r="E158" s="216" t="s">
        <v>4254</v>
      </c>
      <c r="F158" s="217" t="s">
        <v>4255</v>
      </c>
      <c r="G158" s="218" t="s">
        <v>1507</v>
      </c>
      <c r="H158" s="219">
        <v>1</v>
      </c>
      <c r="I158" s="220"/>
      <c r="J158" s="221">
        <f>ROUND(I158*H158,2)</f>
        <v>0</v>
      </c>
      <c r="K158" s="217" t="s">
        <v>19</v>
      </c>
      <c r="L158" s="47"/>
      <c r="M158" s="222" t="s">
        <v>19</v>
      </c>
      <c r="N158" s="223" t="s">
        <v>44</v>
      </c>
      <c r="O158" s="87"/>
      <c r="P158" s="224">
        <f>O158*H158</f>
        <v>0</v>
      </c>
      <c r="Q158" s="224">
        <v>0</v>
      </c>
      <c r="R158" s="224">
        <f>Q158*H158</f>
        <v>0</v>
      </c>
      <c r="S158" s="224">
        <v>0</v>
      </c>
      <c r="T158" s="225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6" t="s">
        <v>193</v>
      </c>
      <c r="AT158" s="226" t="s">
        <v>188</v>
      </c>
      <c r="AU158" s="226" t="s">
        <v>80</v>
      </c>
      <c r="AY158" s="20" t="s">
        <v>185</v>
      </c>
      <c r="BE158" s="227">
        <f>IF(N158="základní",J158,0)</f>
        <v>0</v>
      </c>
      <c r="BF158" s="227">
        <f>IF(N158="snížená",J158,0)</f>
        <v>0</v>
      </c>
      <c r="BG158" s="227">
        <f>IF(N158="zákl. přenesená",J158,0)</f>
        <v>0</v>
      </c>
      <c r="BH158" s="227">
        <f>IF(N158="sníž. přenesená",J158,0)</f>
        <v>0</v>
      </c>
      <c r="BI158" s="227">
        <f>IF(N158="nulová",J158,0)</f>
        <v>0</v>
      </c>
      <c r="BJ158" s="20" t="s">
        <v>80</v>
      </c>
      <c r="BK158" s="227">
        <f>ROUND(I158*H158,2)</f>
        <v>0</v>
      </c>
      <c r="BL158" s="20" t="s">
        <v>193</v>
      </c>
      <c r="BM158" s="226" t="s">
        <v>4937</v>
      </c>
    </row>
    <row r="159" s="2" customFormat="1">
      <c r="A159" s="41"/>
      <c r="B159" s="42"/>
      <c r="C159" s="43"/>
      <c r="D159" s="228" t="s">
        <v>195</v>
      </c>
      <c r="E159" s="43"/>
      <c r="F159" s="229" t="s">
        <v>4255</v>
      </c>
      <c r="G159" s="43"/>
      <c r="H159" s="43"/>
      <c r="I159" s="230"/>
      <c r="J159" s="43"/>
      <c r="K159" s="43"/>
      <c r="L159" s="47"/>
      <c r="M159" s="231"/>
      <c r="N159" s="232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195</v>
      </c>
      <c r="AU159" s="20" t="s">
        <v>80</v>
      </c>
    </row>
    <row r="160" s="2" customFormat="1" ht="16.5" customHeight="1">
      <c r="A160" s="41"/>
      <c r="B160" s="42"/>
      <c r="C160" s="215" t="s">
        <v>447</v>
      </c>
      <c r="D160" s="215" t="s">
        <v>188</v>
      </c>
      <c r="E160" s="216" t="s">
        <v>4938</v>
      </c>
      <c r="F160" s="217" t="s">
        <v>4258</v>
      </c>
      <c r="G160" s="218" t="s">
        <v>1507</v>
      </c>
      <c r="H160" s="219">
        <v>1</v>
      </c>
      <c r="I160" s="220"/>
      <c r="J160" s="221">
        <f>ROUND(I160*H160,2)</f>
        <v>0</v>
      </c>
      <c r="K160" s="217" t="s">
        <v>19</v>
      </c>
      <c r="L160" s="47"/>
      <c r="M160" s="222" t="s">
        <v>19</v>
      </c>
      <c r="N160" s="223" t="s">
        <v>44</v>
      </c>
      <c r="O160" s="87"/>
      <c r="P160" s="224">
        <f>O160*H160</f>
        <v>0</v>
      </c>
      <c r="Q160" s="224">
        <v>0</v>
      </c>
      <c r="R160" s="224">
        <f>Q160*H160</f>
        <v>0</v>
      </c>
      <c r="S160" s="224">
        <v>0</v>
      </c>
      <c r="T160" s="225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6" t="s">
        <v>193</v>
      </c>
      <c r="AT160" s="226" t="s">
        <v>188</v>
      </c>
      <c r="AU160" s="226" t="s">
        <v>80</v>
      </c>
      <c r="AY160" s="20" t="s">
        <v>185</v>
      </c>
      <c r="BE160" s="227">
        <f>IF(N160="základní",J160,0)</f>
        <v>0</v>
      </c>
      <c r="BF160" s="227">
        <f>IF(N160="snížená",J160,0)</f>
        <v>0</v>
      </c>
      <c r="BG160" s="227">
        <f>IF(N160="zákl. přenesená",J160,0)</f>
        <v>0</v>
      </c>
      <c r="BH160" s="227">
        <f>IF(N160="sníž. přenesená",J160,0)</f>
        <v>0</v>
      </c>
      <c r="BI160" s="227">
        <f>IF(N160="nulová",J160,0)</f>
        <v>0</v>
      </c>
      <c r="BJ160" s="20" t="s">
        <v>80</v>
      </c>
      <c r="BK160" s="227">
        <f>ROUND(I160*H160,2)</f>
        <v>0</v>
      </c>
      <c r="BL160" s="20" t="s">
        <v>193</v>
      </c>
      <c r="BM160" s="226" t="s">
        <v>4939</v>
      </c>
    </row>
    <row r="161" s="2" customFormat="1">
      <c r="A161" s="41"/>
      <c r="B161" s="42"/>
      <c r="C161" s="43"/>
      <c r="D161" s="228" t="s">
        <v>195</v>
      </c>
      <c r="E161" s="43"/>
      <c r="F161" s="229" t="s">
        <v>4258</v>
      </c>
      <c r="G161" s="43"/>
      <c r="H161" s="43"/>
      <c r="I161" s="230"/>
      <c r="J161" s="43"/>
      <c r="K161" s="43"/>
      <c r="L161" s="47"/>
      <c r="M161" s="282"/>
      <c r="N161" s="283"/>
      <c r="O161" s="284"/>
      <c r="P161" s="284"/>
      <c r="Q161" s="284"/>
      <c r="R161" s="284"/>
      <c r="S161" s="284"/>
      <c r="T161" s="285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195</v>
      </c>
      <c r="AU161" s="20" t="s">
        <v>80</v>
      </c>
    </row>
    <row r="162" s="2" customFormat="1" ht="6.96" customHeight="1">
      <c r="A162" s="41"/>
      <c r="B162" s="62"/>
      <c r="C162" s="63"/>
      <c r="D162" s="63"/>
      <c r="E162" s="63"/>
      <c r="F162" s="63"/>
      <c r="G162" s="63"/>
      <c r="H162" s="63"/>
      <c r="I162" s="63"/>
      <c r="J162" s="63"/>
      <c r="K162" s="63"/>
      <c r="L162" s="47"/>
      <c r="M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</row>
  </sheetData>
  <sheetProtection sheet="1" autoFilter="0" formatColumns="0" formatRows="0" objects="1" scenarios="1" spinCount="100000" saltValue="XrIYQMMm5bdxhP6WrvE07qfozAWQEOEv0vM0a2arlLVmfimo5woEmyCu5NdYaLaY2FBdX2hELSfl32sgA1CErw==" hashValue="3vWnHlqi8lLhXt2quDWCxAzaDO5eWs8nvZCNHNdY5C6RSMF9suHKueDR0gmHFvekpNh6Mztq7VuGvAfDbhriDw==" algorithmName="SHA-512" password="CC35"/>
  <autoFilter ref="C83:K161"/>
  <mergeCells count="9">
    <mergeCell ref="E7:H7"/>
    <mergeCell ref="E9:H9"/>
    <mergeCell ref="E18:H18"/>
    <mergeCell ref="E27:H27"/>
    <mergeCell ref="E48:H48"/>
    <mergeCell ref="E50:H50"/>
    <mergeCell ref="E74:H74"/>
    <mergeCell ref="E76:H76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147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149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4940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23. 10. 2025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32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33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35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37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39</v>
      </c>
      <c r="E30" s="41"/>
      <c r="F30" s="41"/>
      <c r="G30" s="41"/>
      <c r="H30" s="41"/>
      <c r="I30" s="41"/>
      <c r="J30" s="156">
        <f>ROUND(J84,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41</v>
      </c>
      <c r="G32" s="41"/>
      <c r="H32" s="41"/>
      <c r="I32" s="157" t="s">
        <v>40</v>
      </c>
      <c r="J32" s="157" t="s">
        <v>42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43</v>
      </c>
      <c r="E33" s="145" t="s">
        <v>44</v>
      </c>
      <c r="F33" s="159">
        <f>ROUND((SUM(BE84:BE109)),  2)</f>
        <v>0</v>
      </c>
      <c r="G33" s="41"/>
      <c r="H33" s="41"/>
      <c r="I33" s="160">
        <v>0.20999999999999999</v>
      </c>
      <c r="J33" s="159">
        <f>ROUND(((SUM(BE84:BE109))*I33),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45</v>
      </c>
      <c r="F34" s="159">
        <f>ROUND((SUM(BF84:BF109)),  2)</f>
        <v>0</v>
      </c>
      <c r="G34" s="41"/>
      <c r="H34" s="41"/>
      <c r="I34" s="160">
        <v>0.12</v>
      </c>
      <c r="J34" s="159">
        <f>ROUND(((SUM(BF84:BF109))*I34),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46</v>
      </c>
      <c r="F35" s="159">
        <f>ROUND((SUM(BG84:BG109)),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47</v>
      </c>
      <c r="F36" s="159">
        <f>ROUND((SUM(BH84:BH109)),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ROUND((SUM(BI84:BI109)),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49</v>
      </c>
      <c r="E39" s="163"/>
      <c r="F39" s="163"/>
      <c r="G39" s="164" t="s">
        <v>50</v>
      </c>
      <c r="H39" s="165" t="s">
        <v>51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153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PŘÍSTAVBA A STAVEBNÍ ÚPRAVY ŠATEN SK VĚTROVY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149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VRN - Vedlejší rozpočtové náklady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>Tábor</v>
      </c>
      <c r="G52" s="43"/>
      <c r="H52" s="43"/>
      <c r="I52" s="35" t="s">
        <v>23</v>
      </c>
      <c r="J52" s="75" t="str">
        <f>IF(J12="","",J12)</f>
        <v>23. 10. 2025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3"/>
      <c r="E54" s="43"/>
      <c r="F54" s="30" t="str">
        <f>E15</f>
        <v>MĚSTO TÁBOR</v>
      </c>
      <c r="G54" s="43"/>
      <c r="H54" s="43"/>
      <c r="I54" s="35" t="s">
        <v>31</v>
      </c>
      <c r="J54" s="39" t="str">
        <f>E21</f>
        <v>Graphic PRO s.r.o.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35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154</v>
      </c>
      <c r="D57" s="174"/>
      <c r="E57" s="174"/>
      <c r="F57" s="174"/>
      <c r="G57" s="174"/>
      <c r="H57" s="174"/>
      <c r="I57" s="174"/>
      <c r="J57" s="175" t="s">
        <v>155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71</v>
      </c>
      <c r="D59" s="43"/>
      <c r="E59" s="43"/>
      <c r="F59" s="43"/>
      <c r="G59" s="43"/>
      <c r="H59" s="43"/>
      <c r="I59" s="43"/>
      <c r="J59" s="105">
        <f>J84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156</v>
      </c>
    </row>
    <row r="60" s="9" customFormat="1" ht="24.96" customHeight="1">
      <c r="A60" s="9"/>
      <c r="B60" s="177"/>
      <c r="C60" s="178"/>
      <c r="D60" s="179" t="s">
        <v>4940</v>
      </c>
      <c r="E60" s="180"/>
      <c r="F60" s="180"/>
      <c r="G60" s="180"/>
      <c r="H60" s="180"/>
      <c r="I60" s="180"/>
      <c r="J60" s="181">
        <f>J85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4941</v>
      </c>
      <c r="E61" s="185"/>
      <c r="F61" s="185"/>
      <c r="G61" s="185"/>
      <c r="H61" s="185"/>
      <c r="I61" s="185"/>
      <c r="J61" s="186">
        <f>J86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3"/>
      <c r="C62" s="128"/>
      <c r="D62" s="184" t="s">
        <v>4942</v>
      </c>
      <c r="E62" s="185"/>
      <c r="F62" s="185"/>
      <c r="G62" s="185"/>
      <c r="H62" s="185"/>
      <c r="I62" s="185"/>
      <c r="J62" s="186">
        <f>J93</f>
        <v>0</v>
      </c>
      <c r="K62" s="128"/>
      <c r="L62" s="187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3"/>
      <c r="C63" s="128"/>
      <c r="D63" s="184" t="s">
        <v>4943</v>
      </c>
      <c r="E63" s="185"/>
      <c r="F63" s="185"/>
      <c r="G63" s="185"/>
      <c r="H63" s="185"/>
      <c r="I63" s="185"/>
      <c r="J63" s="186">
        <f>J97</f>
        <v>0</v>
      </c>
      <c r="K63" s="128"/>
      <c r="L63" s="187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3"/>
      <c r="C64" s="128"/>
      <c r="D64" s="184" t="s">
        <v>4944</v>
      </c>
      <c r="E64" s="185"/>
      <c r="F64" s="185"/>
      <c r="G64" s="185"/>
      <c r="H64" s="185"/>
      <c r="I64" s="185"/>
      <c r="J64" s="186">
        <f>J106</f>
        <v>0</v>
      </c>
      <c r="K64" s="128"/>
      <c r="L64" s="187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2" customFormat="1" ht="21.84" customHeight="1">
      <c r="A65" s="41"/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147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6.96" customHeight="1">
      <c r="A66" s="41"/>
      <c r="B66" s="62"/>
      <c r="C66" s="63"/>
      <c r="D66" s="63"/>
      <c r="E66" s="63"/>
      <c r="F66" s="63"/>
      <c r="G66" s="63"/>
      <c r="H66" s="63"/>
      <c r="I66" s="63"/>
      <c r="J66" s="63"/>
      <c r="K66" s="63"/>
      <c r="L66" s="14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70" s="2" customFormat="1" ht="6.96" customHeight="1">
      <c r="A70" s="41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24.96" customHeight="1">
      <c r="A71" s="41"/>
      <c r="B71" s="42"/>
      <c r="C71" s="26" t="s">
        <v>170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16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172" t="str">
        <f>E7</f>
        <v>PŘÍSTAVBA A STAVEBNÍ ÚPRAVY ŠATEN SK VĚTROVY</v>
      </c>
      <c r="F74" s="35"/>
      <c r="G74" s="35"/>
      <c r="H74" s="35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149</v>
      </c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3"/>
      <c r="D76" s="43"/>
      <c r="E76" s="72" t="str">
        <f>E9</f>
        <v>VRN - Vedlejší rozpočtové náklady</v>
      </c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21</v>
      </c>
      <c r="D78" s="43"/>
      <c r="E78" s="43"/>
      <c r="F78" s="30" t="str">
        <f>F12</f>
        <v>Tábor</v>
      </c>
      <c r="G78" s="43"/>
      <c r="H78" s="43"/>
      <c r="I78" s="35" t="s">
        <v>23</v>
      </c>
      <c r="J78" s="75" t="str">
        <f>IF(J12="","",J12)</f>
        <v>23. 10. 2025</v>
      </c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5.15" customHeight="1">
      <c r="A80" s="41"/>
      <c r="B80" s="42"/>
      <c r="C80" s="35" t="s">
        <v>25</v>
      </c>
      <c r="D80" s="43"/>
      <c r="E80" s="43"/>
      <c r="F80" s="30" t="str">
        <f>E15</f>
        <v>MĚSTO TÁBOR</v>
      </c>
      <c r="G80" s="43"/>
      <c r="H80" s="43"/>
      <c r="I80" s="35" t="s">
        <v>31</v>
      </c>
      <c r="J80" s="39" t="str">
        <f>E21</f>
        <v>Graphic PRO s.r.o.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5.15" customHeight="1">
      <c r="A81" s="41"/>
      <c r="B81" s="42"/>
      <c r="C81" s="35" t="s">
        <v>29</v>
      </c>
      <c r="D81" s="43"/>
      <c r="E81" s="43"/>
      <c r="F81" s="30" t="str">
        <f>IF(E18="","",E18)</f>
        <v>Vyplň údaj</v>
      </c>
      <c r="G81" s="43"/>
      <c r="H81" s="43"/>
      <c r="I81" s="35" t="s">
        <v>35</v>
      </c>
      <c r="J81" s="39" t="str">
        <f>E24</f>
        <v xml:space="preserve"> </v>
      </c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0.32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11" customFormat="1" ht="29.28" customHeight="1">
      <c r="A83" s="188"/>
      <c r="B83" s="189"/>
      <c r="C83" s="190" t="s">
        <v>171</v>
      </c>
      <c r="D83" s="191" t="s">
        <v>58</v>
      </c>
      <c r="E83" s="191" t="s">
        <v>54</v>
      </c>
      <c r="F83" s="191" t="s">
        <v>55</v>
      </c>
      <c r="G83" s="191" t="s">
        <v>172</v>
      </c>
      <c r="H83" s="191" t="s">
        <v>173</v>
      </c>
      <c r="I83" s="191" t="s">
        <v>174</v>
      </c>
      <c r="J83" s="191" t="s">
        <v>155</v>
      </c>
      <c r="K83" s="192" t="s">
        <v>175</v>
      </c>
      <c r="L83" s="193"/>
      <c r="M83" s="95" t="s">
        <v>19</v>
      </c>
      <c r="N83" s="96" t="s">
        <v>43</v>
      </c>
      <c r="O83" s="96" t="s">
        <v>176</v>
      </c>
      <c r="P83" s="96" t="s">
        <v>177</v>
      </c>
      <c r="Q83" s="96" t="s">
        <v>178</v>
      </c>
      <c r="R83" s="96" t="s">
        <v>179</v>
      </c>
      <c r="S83" s="96" t="s">
        <v>180</v>
      </c>
      <c r="T83" s="97" t="s">
        <v>181</v>
      </c>
      <c r="U83" s="188"/>
      <c r="V83" s="188"/>
      <c r="W83" s="188"/>
      <c r="X83" s="188"/>
      <c r="Y83" s="188"/>
      <c r="Z83" s="188"/>
      <c r="AA83" s="188"/>
      <c r="AB83" s="188"/>
      <c r="AC83" s="188"/>
      <c r="AD83" s="188"/>
      <c r="AE83" s="188"/>
    </row>
    <row r="84" s="2" customFormat="1" ht="22.8" customHeight="1">
      <c r="A84" s="41"/>
      <c r="B84" s="42"/>
      <c r="C84" s="102" t="s">
        <v>182</v>
      </c>
      <c r="D84" s="43"/>
      <c r="E84" s="43"/>
      <c r="F84" s="43"/>
      <c r="G84" s="43"/>
      <c r="H84" s="43"/>
      <c r="I84" s="43"/>
      <c r="J84" s="194">
        <f>BK84</f>
        <v>0</v>
      </c>
      <c r="K84" s="43"/>
      <c r="L84" s="47"/>
      <c r="M84" s="98"/>
      <c r="N84" s="195"/>
      <c r="O84" s="99"/>
      <c r="P84" s="196">
        <f>P85</f>
        <v>0</v>
      </c>
      <c r="Q84" s="99"/>
      <c r="R84" s="196">
        <f>R85</f>
        <v>0</v>
      </c>
      <c r="S84" s="99"/>
      <c r="T84" s="197">
        <f>T85</f>
        <v>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T84" s="20" t="s">
        <v>72</v>
      </c>
      <c r="AU84" s="20" t="s">
        <v>156</v>
      </c>
      <c r="BK84" s="198">
        <f>BK85</f>
        <v>0</v>
      </c>
    </row>
    <row r="85" s="12" customFormat="1" ht="25.92" customHeight="1">
      <c r="A85" s="12"/>
      <c r="B85" s="199"/>
      <c r="C85" s="200"/>
      <c r="D85" s="201" t="s">
        <v>72</v>
      </c>
      <c r="E85" s="202" t="s">
        <v>145</v>
      </c>
      <c r="F85" s="202" t="s">
        <v>146</v>
      </c>
      <c r="G85" s="200"/>
      <c r="H85" s="200"/>
      <c r="I85" s="203"/>
      <c r="J85" s="204">
        <f>BK85</f>
        <v>0</v>
      </c>
      <c r="K85" s="200"/>
      <c r="L85" s="205"/>
      <c r="M85" s="206"/>
      <c r="N85" s="207"/>
      <c r="O85" s="207"/>
      <c r="P85" s="208">
        <f>P86+P93+P97+P106</f>
        <v>0</v>
      </c>
      <c r="Q85" s="207"/>
      <c r="R85" s="208">
        <f>R86+R93+R97+R106</f>
        <v>0</v>
      </c>
      <c r="S85" s="207"/>
      <c r="T85" s="209">
        <f>T86+T93+T97+T106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210" t="s">
        <v>223</v>
      </c>
      <c r="AT85" s="211" t="s">
        <v>72</v>
      </c>
      <c r="AU85" s="211" t="s">
        <v>73</v>
      </c>
      <c r="AY85" s="210" t="s">
        <v>185</v>
      </c>
      <c r="BK85" s="212">
        <f>BK86+BK93+BK97+BK106</f>
        <v>0</v>
      </c>
    </row>
    <row r="86" s="12" customFormat="1" ht="22.8" customHeight="1">
      <c r="A86" s="12"/>
      <c r="B86" s="199"/>
      <c r="C86" s="200"/>
      <c r="D86" s="201" t="s">
        <v>72</v>
      </c>
      <c r="E86" s="213" t="s">
        <v>4945</v>
      </c>
      <c r="F86" s="213" t="s">
        <v>4946</v>
      </c>
      <c r="G86" s="200"/>
      <c r="H86" s="200"/>
      <c r="I86" s="203"/>
      <c r="J86" s="214">
        <f>BK86</f>
        <v>0</v>
      </c>
      <c r="K86" s="200"/>
      <c r="L86" s="205"/>
      <c r="M86" s="206"/>
      <c r="N86" s="207"/>
      <c r="O86" s="207"/>
      <c r="P86" s="208">
        <f>SUM(P87:P92)</f>
        <v>0</v>
      </c>
      <c r="Q86" s="207"/>
      <c r="R86" s="208">
        <f>SUM(R87:R92)</f>
        <v>0</v>
      </c>
      <c r="S86" s="207"/>
      <c r="T86" s="209">
        <f>SUM(T87:T92)</f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210" t="s">
        <v>223</v>
      </c>
      <c r="AT86" s="211" t="s">
        <v>72</v>
      </c>
      <c r="AU86" s="211" t="s">
        <v>80</v>
      </c>
      <c r="AY86" s="210" t="s">
        <v>185</v>
      </c>
      <c r="BK86" s="212">
        <f>SUM(BK87:BK92)</f>
        <v>0</v>
      </c>
    </row>
    <row r="87" s="2" customFormat="1" ht="16.5" customHeight="1">
      <c r="A87" s="41"/>
      <c r="B87" s="42"/>
      <c r="C87" s="215" t="s">
        <v>80</v>
      </c>
      <c r="D87" s="215" t="s">
        <v>188</v>
      </c>
      <c r="E87" s="216" t="s">
        <v>4947</v>
      </c>
      <c r="F87" s="217" t="s">
        <v>4948</v>
      </c>
      <c r="G87" s="218" t="s">
        <v>4949</v>
      </c>
      <c r="H87" s="219">
        <v>20</v>
      </c>
      <c r="I87" s="220"/>
      <c r="J87" s="221">
        <f>ROUND(I87*H87,2)</f>
        <v>0</v>
      </c>
      <c r="K87" s="217" t="s">
        <v>4950</v>
      </c>
      <c r="L87" s="47"/>
      <c r="M87" s="222" t="s">
        <v>19</v>
      </c>
      <c r="N87" s="223" t="s">
        <v>44</v>
      </c>
      <c r="O87" s="87"/>
      <c r="P87" s="224">
        <f>O87*H87</f>
        <v>0</v>
      </c>
      <c r="Q87" s="224">
        <v>0</v>
      </c>
      <c r="R87" s="224">
        <f>Q87*H87</f>
        <v>0</v>
      </c>
      <c r="S87" s="224">
        <v>0</v>
      </c>
      <c r="T87" s="225">
        <f>S87*H87</f>
        <v>0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R87" s="226" t="s">
        <v>4951</v>
      </c>
      <c r="AT87" s="226" t="s">
        <v>188</v>
      </c>
      <c r="AU87" s="226" t="s">
        <v>82</v>
      </c>
      <c r="AY87" s="20" t="s">
        <v>185</v>
      </c>
      <c r="BE87" s="227">
        <f>IF(N87="základní",J87,0)</f>
        <v>0</v>
      </c>
      <c r="BF87" s="227">
        <f>IF(N87="snížená",J87,0)</f>
        <v>0</v>
      </c>
      <c r="BG87" s="227">
        <f>IF(N87="zákl. přenesená",J87,0)</f>
        <v>0</v>
      </c>
      <c r="BH87" s="227">
        <f>IF(N87="sníž. přenesená",J87,0)</f>
        <v>0</v>
      </c>
      <c r="BI87" s="227">
        <f>IF(N87="nulová",J87,0)</f>
        <v>0</v>
      </c>
      <c r="BJ87" s="20" t="s">
        <v>80</v>
      </c>
      <c r="BK87" s="227">
        <f>ROUND(I87*H87,2)</f>
        <v>0</v>
      </c>
      <c r="BL87" s="20" t="s">
        <v>4951</v>
      </c>
      <c r="BM87" s="226" t="s">
        <v>4952</v>
      </c>
    </row>
    <row r="88" s="2" customFormat="1">
      <c r="A88" s="41"/>
      <c r="B88" s="42"/>
      <c r="C88" s="43"/>
      <c r="D88" s="228" t="s">
        <v>195</v>
      </c>
      <c r="E88" s="43"/>
      <c r="F88" s="229" t="s">
        <v>4948</v>
      </c>
      <c r="G88" s="43"/>
      <c r="H88" s="43"/>
      <c r="I88" s="230"/>
      <c r="J88" s="43"/>
      <c r="K88" s="43"/>
      <c r="L88" s="47"/>
      <c r="M88" s="231"/>
      <c r="N88" s="232"/>
      <c r="O88" s="87"/>
      <c r="P88" s="87"/>
      <c r="Q88" s="87"/>
      <c r="R88" s="87"/>
      <c r="S88" s="87"/>
      <c r="T88" s="88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T88" s="20" t="s">
        <v>195</v>
      </c>
      <c r="AU88" s="20" t="s">
        <v>82</v>
      </c>
    </row>
    <row r="89" s="2" customFormat="1">
      <c r="A89" s="41"/>
      <c r="B89" s="42"/>
      <c r="C89" s="43"/>
      <c r="D89" s="233" t="s">
        <v>197</v>
      </c>
      <c r="E89" s="43"/>
      <c r="F89" s="234" t="s">
        <v>4953</v>
      </c>
      <c r="G89" s="43"/>
      <c r="H89" s="43"/>
      <c r="I89" s="230"/>
      <c r="J89" s="43"/>
      <c r="K89" s="43"/>
      <c r="L89" s="47"/>
      <c r="M89" s="231"/>
      <c r="N89" s="232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197</v>
      </c>
      <c r="AU89" s="20" t="s">
        <v>82</v>
      </c>
    </row>
    <row r="90" s="2" customFormat="1" ht="16.5" customHeight="1">
      <c r="A90" s="41"/>
      <c r="B90" s="42"/>
      <c r="C90" s="215" t="s">
        <v>82</v>
      </c>
      <c r="D90" s="215" t="s">
        <v>188</v>
      </c>
      <c r="E90" s="216" t="s">
        <v>4954</v>
      </c>
      <c r="F90" s="217" t="s">
        <v>4955</v>
      </c>
      <c r="G90" s="218" t="s">
        <v>279</v>
      </c>
      <c r="H90" s="219">
        <v>1</v>
      </c>
      <c r="I90" s="220"/>
      <c r="J90" s="221">
        <f>ROUND(I90*H90,2)</f>
        <v>0</v>
      </c>
      <c r="K90" s="217" t="s">
        <v>192</v>
      </c>
      <c r="L90" s="47"/>
      <c r="M90" s="222" t="s">
        <v>19</v>
      </c>
      <c r="N90" s="223" t="s">
        <v>44</v>
      </c>
      <c r="O90" s="87"/>
      <c r="P90" s="224">
        <f>O90*H90</f>
        <v>0</v>
      </c>
      <c r="Q90" s="224">
        <v>0</v>
      </c>
      <c r="R90" s="224">
        <f>Q90*H90</f>
        <v>0</v>
      </c>
      <c r="S90" s="224">
        <v>0</v>
      </c>
      <c r="T90" s="225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6" t="s">
        <v>4951</v>
      </c>
      <c r="AT90" s="226" t="s">
        <v>188</v>
      </c>
      <c r="AU90" s="226" t="s">
        <v>82</v>
      </c>
      <c r="AY90" s="20" t="s">
        <v>185</v>
      </c>
      <c r="BE90" s="227">
        <f>IF(N90="základní",J90,0)</f>
        <v>0</v>
      </c>
      <c r="BF90" s="227">
        <f>IF(N90="snížená",J90,0)</f>
        <v>0</v>
      </c>
      <c r="BG90" s="227">
        <f>IF(N90="zákl. přenesená",J90,0)</f>
        <v>0</v>
      </c>
      <c r="BH90" s="227">
        <f>IF(N90="sníž. přenesená",J90,0)</f>
        <v>0</v>
      </c>
      <c r="BI90" s="227">
        <f>IF(N90="nulová",J90,0)</f>
        <v>0</v>
      </c>
      <c r="BJ90" s="20" t="s">
        <v>80</v>
      </c>
      <c r="BK90" s="227">
        <f>ROUND(I90*H90,2)</f>
        <v>0</v>
      </c>
      <c r="BL90" s="20" t="s">
        <v>4951</v>
      </c>
      <c r="BM90" s="226" t="s">
        <v>4956</v>
      </c>
    </row>
    <row r="91" s="2" customFormat="1">
      <c r="A91" s="41"/>
      <c r="B91" s="42"/>
      <c r="C91" s="43"/>
      <c r="D91" s="228" t="s">
        <v>195</v>
      </c>
      <c r="E91" s="43"/>
      <c r="F91" s="229" t="s">
        <v>4955</v>
      </c>
      <c r="G91" s="43"/>
      <c r="H91" s="43"/>
      <c r="I91" s="230"/>
      <c r="J91" s="43"/>
      <c r="K91" s="43"/>
      <c r="L91" s="47"/>
      <c r="M91" s="231"/>
      <c r="N91" s="232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195</v>
      </c>
      <c r="AU91" s="20" t="s">
        <v>82</v>
      </c>
    </row>
    <row r="92" s="2" customFormat="1">
      <c r="A92" s="41"/>
      <c r="B92" s="42"/>
      <c r="C92" s="43"/>
      <c r="D92" s="233" t="s">
        <v>197</v>
      </c>
      <c r="E92" s="43"/>
      <c r="F92" s="234" t="s">
        <v>4957</v>
      </c>
      <c r="G92" s="43"/>
      <c r="H92" s="43"/>
      <c r="I92" s="230"/>
      <c r="J92" s="43"/>
      <c r="K92" s="43"/>
      <c r="L92" s="47"/>
      <c r="M92" s="231"/>
      <c r="N92" s="232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197</v>
      </c>
      <c r="AU92" s="20" t="s">
        <v>82</v>
      </c>
    </row>
    <row r="93" s="12" customFormat="1" ht="22.8" customHeight="1">
      <c r="A93" s="12"/>
      <c r="B93" s="199"/>
      <c r="C93" s="200"/>
      <c r="D93" s="201" t="s">
        <v>72</v>
      </c>
      <c r="E93" s="213" t="s">
        <v>4958</v>
      </c>
      <c r="F93" s="213" t="s">
        <v>4959</v>
      </c>
      <c r="G93" s="200"/>
      <c r="H93" s="200"/>
      <c r="I93" s="203"/>
      <c r="J93" s="214">
        <f>BK93</f>
        <v>0</v>
      </c>
      <c r="K93" s="200"/>
      <c r="L93" s="205"/>
      <c r="M93" s="206"/>
      <c r="N93" s="207"/>
      <c r="O93" s="207"/>
      <c r="P93" s="208">
        <f>SUM(P94:P96)</f>
        <v>0</v>
      </c>
      <c r="Q93" s="207"/>
      <c r="R93" s="208">
        <f>SUM(R94:R96)</f>
        <v>0</v>
      </c>
      <c r="S93" s="207"/>
      <c r="T93" s="209">
        <f>SUM(T94:T96)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0" t="s">
        <v>223</v>
      </c>
      <c r="AT93" s="211" t="s">
        <v>72</v>
      </c>
      <c r="AU93" s="211" t="s">
        <v>80</v>
      </c>
      <c r="AY93" s="210" t="s">
        <v>185</v>
      </c>
      <c r="BK93" s="212">
        <f>SUM(BK94:BK96)</f>
        <v>0</v>
      </c>
    </row>
    <row r="94" s="2" customFormat="1" ht="16.5" customHeight="1">
      <c r="A94" s="41"/>
      <c r="B94" s="42"/>
      <c r="C94" s="215" t="s">
        <v>209</v>
      </c>
      <c r="D94" s="215" t="s">
        <v>188</v>
      </c>
      <c r="E94" s="216" t="s">
        <v>4960</v>
      </c>
      <c r="F94" s="217" t="s">
        <v>4959</v>
      </c>
      <c r="G94" s="218" t="s">
        <v>672</v>
      </c>
      <c r="H94" s="281"/>
      <c r="I94" s="220"/>
      <c r="J94" s="221">
        <f>ROUND(I94*H94,2)</f>
        <v>0</v>
      </c>
      <c r="K94" s="217" t="s">
        <v>4950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4951</v>
      </c>
      <c r="AT94" s="226" t="s">
        <v>188</v>
      </c>
      <c r="AU94" s="226" t="s">
        <v>82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4951</v>
      </c>
      <c r="BM94" s="226" t="s">
        <v>4961</v>
      </c>
    </row>
    <row r="95" s="2" customFormat="1">
      <c r="A95" s="41"/>
      <c r="B95" s="42"/>
      <c r="C95" s="43"/>
      <c r="D95" s="228" t="s">
        <v>195</v>
      </c>
      <c r="E95" s="43"/>
      <c r="F95" s="229" t="s">
        <v>4959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82</v>
      </c>
    </row>
    <row r="96" s="2" customFormat="1">
      <c r="A96" s="41"/>
      <c r="B96" s="42"/>
      <c r="C96" s="43"/>
      <c r="D96" s="233" t="s">
        <v>197</v>
      </c>
      <c r="E96" s="43"/>
      <c r="F96" s="234" t="s">
        <v>4962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197</v>
      </c>
      <c r="AU96" s="20" t="s">
        <v>82</v>
      </c>
    </row>
    <row r="97" s="12" customFormat="1" ht="22.8" customHeight="1">
      <c r="A97" s="12"/>
      <c r="B97" s="199"/>
      <c r="C97" s="200"/>
      <c r="D97" s="201" t="s">
        <v>72</v>
      </c>
      <c r="E97" s="213" t="s">
        <v>4963</v>
      </c>
      <c r="F97" s="213" t="s">
        <v>4964</v>
      </c>
      <c r="G97" s="200"/>
      <c r="H97" s="200"/>
      <c r="I97" s="203"/>
      <c r="J97" s="214">
        <f>BK97</f>
        <v>0</v>
      </c>
      <c r="K97" s="200"/>
      <c r="L97" s="205"/>
      <c r="M97" s="206"/>
      <c r="N97" s="207"/>
      <c r="O97" s="207"/>
      <c r="P97" s="208">
        <f>SUM(P98:P105)</f>
        <v>0</v>
      </c>
      <c r="Q97" s="207"/>
      <c r="R97" s="208">
        <f>SUM(R98:R105)</f>
        <v>0</v>
      </c>
      <c r="S97" s="207"/>
      <c r="T97" s="209">
        <f>SUM(T98:T105)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0" t="s">
        <v>223</v>
      </c>
      <c r="AT97" s="211" t="s">
        <v>72</v>
      </c>
      <c r="AU97" s="211" t="s">
        <v>80</v>
      </c>
      <c r="AY97" s="210" t="s">
        <v>185</v>
      </c>
      <c r="BK97" s="212">
        <f>SUM(BK98:BK105)</f>
        <v>0</v>
      </c>
    </row>
    <row r="98" s="2" customFormat="1" ht="16.5" customHeight="1">
      <c r="A98" s="41"/>
      <c r="B98" s="42"/>
      <c r="C98" s="215" t="s">
        <v>193</v>
      </c>
      <c r="D98" s="215" t="s">
        <v>188</v>
      </c>
      <c r="E98" s="216" t="s">
        <v>4965</v>
      </c>
      <c r="F98" s="217" t="s">
        <v>4966</v>
      </c>
      <c r="G98" s="218" t="s">
        <v>672</v>
      </c>
      <c r="H98" s="281"/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4951</v>
      </c>
      <c r="AT98" s="226" t="s">
        <v>188</v>
      </c>
      <c r="AU98" s="226" t="s">
        <v>82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4951</v>
      </c>
      <c r="BM98" s="226" t="s">
        <v>4967</v>
      </c>
    </row>
    <row r="99" s="2" customFormat="1">
      <c r="A99" s="41"/>
      <c r="B99" s="42"/>
      <c r="C99" s="43"/>
      <c r="D99" s="228" t="s">
        <v>195</v>
      </c>
      <c r="E99" s="43"/>
      <c r="F99" s="229" t="s">
        <v>4966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82</v>
      </c>
    </row>
    <row r="100" s="2" customFormat="1" ht="16.5" customHeight="1">
      <c r="A100" s="41"/>
      <c r="B100" s="42"/>
      <c r="C100" s="215" t="s">
        <v>223</v>
      </c>
      <c r="D100" s="215" t="s">
        <v>188</v>
      </c>
      <c r="E100" s="216" t="s">
        <v>4968</v>
      </c>
      <c r="F100" s="217" t="s">
        <v>4969</v>
      </c>
      <c r="G100" s="218" t="s">
        <v>279</v>
      </c>
      <c r="H100" s="219">
        <v>1</v>
      </c>
      <c r="I100" s="220"/>
      <c r="J100" s="221">
        <f>ROUND(I100*H100,2)</f>
        <v>0</v>
      </c>
      <c r="K100" s="217" t="s">
        <v>192</v>
      </c>
      <c r="L100" s="47"/>
      <c r="M100" s="222" t="s">
        <v>19</v>
      </c>
      <c r="N100" s="223" t="s">
        <v>44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4951</v>
      </c>
      <c r="AT100" s="226" t="s">
        <v>188</v>
      </c>
      <c r="AU100" s="226" t="s">
        <v>82</v>
      </c>
      <c r="AY100" s="20" t="s">
        <v>185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80</v>
      </c>
      <c r="BK100" s="227">
        <f>ROUND(I100*H100,2)</f>
        <v>0</v>
      </c>
      <c r="BL100" s="20" t="s">
        <v>4951</v>
      </c>
      <c r="BM100" s="226" t="s">
        <v>4970</v>
      </c>
    </row>
    <row r="101" s="2" customFormat="1">
      <c r="A101" s="41"/>
      <c r="B101" s="42"/>
      <c r="C101" s="43"/>
      <c r="D101" s="228" t="s">
        <v>195</v>
      </c>
      <c r="E101" s="43"/>
      <c r="F101" s="229" t="s">
        <v>4969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195</v>
      </c>
      <c r="AU101" s="20" t="s">
        <v>82</v>
      </c>
    </row>
    <row r="102" s="2" customFormat="1">
      <c r="A102" s="41"/>
      <c r="B102" s="42"/>
      <c r="C102" s="43"/>
      <c r="D102" s="233" t="s">
        <v>197</v>
      </c>
      <c r="E102" s="43"/>
      <c r="F102" s="234" t="s">
        <v>4971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197</v>
      </c>
      <c r="AU102" s="20" t="s">
        <v>82</v>
      </c>
    </row>
    <row r="103" s="2" customFormat="1" ht="16.5" customHeight="1">
      <c r="A103" s="41"/>
      <c r="B103" s="42"/>
      <c r="C103" s="215" t="s">
        <v>231</v>
      </c>
      <c r="D103" s="215" t="s">
        <v>188</v>
      </c>
      <c r="E103" s="216" t="s">
        <v>4972</v>
      </c>
      <c r="F103" s="217" t="s">
        <v>4973</v>
      </c>
      <c r="G103" s="218" t="s">
        <v>279</v>
      </c>
      <c r="H103" s="219">
        <v>1</v>
      </c>
      <c r="I103" s="220"/>
      <c r="J103" s="221">
        <f>ROUND(I103*H103,2)</f>
        <v>0</v>
      </c>
      <c r="K103" s="217" t="s">
        <v>192</v>
      </c>
      <c r="L103" s="47"/>
      <c r="M103" s="222" t="s">
        <v>19</v>
      </c>
      <c r="N103" s="223" t="s">
        <v>44</v>
      </c>
      <c r="O103" s="87"/>
      <c r="P103" s="224">
        <f>O103*H103</f>
        <v>0</v>
      </c>
      <c r="Q103" s="224">
        <v>0</v>
      </c>
      <c r="R103" s="224">
        <f>Q103*H103</f>
        <v>0</v>
      </c>
      <c r="S103" s="224">
        <v>0</v>
      </c>
      <c r="T103" s="225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6" t="s">
        <v>4951</v>
      </c>
      <c r="AT103" s="226" t="s">
        <v>188</v>
      </c>
      <c r="AU103" s="226" t="s">
        <v>82</v>
      </c>
      <c r="AY103" s="20" t="s">
        <v>185</v>
      </c>
      <c r="BE103" s="227">
        <f>IF(N103="základní",J103,0)</f>
        <v>0</v>
      </c>
      <c r="BF103" s="227">
        <f>IF(N103="snížená",J103,0)</f>
        <v>0</v>
      </c>
      <c r="BG103" s="227">
        <f>IF(N103="zákl. přenesená",J103,0)</f>
        <v>0</v>
      </c>
      <c r="BH103" s="227">
        <f>IF(N103="sníž. přenesená",J103,0)</f>
        <v>0</v>
      </c>
      <c r="BI103" s="227">
        <f>IF(N103="nulová",J103,0)</f>
        <v>0</v>
      </c>
      <c r="BJ103" s="20" t="s">
        <v>80</v>
      </c>
      <c r="BK103" s="227">
        <f>ROUND(I103*H103,2)</f>
        <v>0</v>
      </c>
      <c r="BL103" s="20" t="s">
        <v>4951</v>
      </c>
      <c r="BM103" s="226" t="s">
        <v>4974</v>
      </c>
    </row>
    <row r="104" s="2" customFormat="1">
      <c r="A104" s="41"/>
      <c r="B104" s="42"/>
      <c r="C104" s="43"/>
      <c r="D104" s="228" t="s">
        <v>195</v>
      </c>
      <c r="E104" s="43"/>
      <c r="F104" s="229" t="s">
        <v>4973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195</v>
      </c>
      <c r="AU104" s="20" t="s">
        <v>82</v>
      </c>
    </row>
    <row r="105" s="2" customFormat="1">
      <c r="A105" s="41"/>
      <c r="B105" s="42"/>
      <c r="C105" s="43"/>
      <c r="D105" s="233" t="s">
        <v>197</v>
      </c>
      <c r="E105" s="43"/>
      <c r="F105" s="234" t="s">
        <v>4975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197</v>
      </c>
      <c r="AU105" s="20" t="s">
        <v>82</v>
      </c>
    </row>
    <row r="106" s="12" customFormat="1" ht="22.8" customHeight="1">
      <c r="A106" s="12"/>
      <c r="B106" s="199"/>
      <c r="C106" s="200"/>
      <c r="D106" s="201" t="s">
        <v>72</v>
      </c>
      <c r="E106" s="213" t="s">
        <v>4976</v>
      </c>
      <c r="F106" s="213" t="s">
        <v>4977</v>
      </c>
      <c r="G106" s="200"/>
      <c r="H106" s="200"/>
      <c r="I106" s="203"/>
      <c r="J106" s="214">
        <f>BK106</f>
        <v>0</v>
      </c>
      <c r="K106" s="200"/>
      <c r="L106" s="205"/>
      <c r="M106" s="206"/>
      <c r="N106" s="207"/>
      <c r="O106" s="207"/>
      <c r="P106" s="208">
        <f>SUM(P107:P109)</f>
        <v>0</v>
      </c>
      <c r="Q106" s="207"/>
      <c r="R106" s="208">
        <f>SUM(R107:R109)</f>
        <v>0</v>
      </c>
      <c r="S106" s="207"/>
      <c r="T106" s="209">
        <f>SUM(T107:T109)</f>
        <v>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10" t="s">
        <v>223</v>
      </c>
      <c r="AT106" s="211" t="s">
        <v>72</v>
      </c>
      <c r="AU106" s="211" t="s">
        <v>80</v>
      </c>
      <c r="AY106" s="210" t="s">
        <v>185</v>
      </c>
      <c r="BK106" s="212">
        <f>SUM(BK107:BK109)</f>
        <v>0</v>
      </c>
    </row>
    <row r="107" s="2" customFormat="1" ht="16.5" customHeight="1">
      <c r="A107" s="41"/>
      <c r="B107" s="42"/>
      <c r="C107" s="215" t="s">
        <v>237</v>
      </c>
      <c r="D107" s="215" t="s">
        <v>188</v>
      </c>
      <c r="E107" s="216" t="s">
        <v>4978</v>
      </c>
      <c r="F107" s="217" t="s">
        <v>4979</v>
      </c>
      <c r="G107" s="218" t="s">
        <v>279</v>
      </c>
      <c r="H107" s="219">
        <v>1</v>
      </c>
      <c r="I107" s="220"/>
      <c r="J107" s="221">
        <f>ROUND(I107*H107,2)</f>
        <v>0</v>
      </c>
      <c r="K107" s="217" t="s">
        <v>192</v>
      </c>
      <c r="L107" s="47"/>
      <c r="M107" s="222" t="s">
        <v>19</v>
      </c>
      <c r="N107" s="223" t="s">
        <v>44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4951</v>
      </c>
      <c r="AT107" s="226" t="s">
        <v>188</v>
      </c>
      <c r="AU107" s="226" t="s">
        <v>82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4951</v>
      </c>
      <c r="BM107" s="226" t="s">
        <v>4980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4979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82</v>
      </c>
    </row>
    <row r="109" s="2" customFormat="1">
      <c r="A109" s="41"/>
      <c r="B109" s="42"/>
      <c r="C109" s="43"/>
      <c r="D109" s="233" t="s">
        <v>197</v>
      </c>
      <c r="E109" s="43"/>
      <c r="F109" s="234" t="s">
        <v>4981</v>
      </c>
      <c r="G109" s="43"/>
      <c r="H109" s="43"/>
      <c r="I109" s="230"/>
      <c r="J109" s="43"/>
      <c r="K109" s="43"/>
      <c r="L109" s="47"/>
      <c r="M109" s="282"/>
      <c r="N109" s="283"/>
      <c r="O109" s="284"/>
      <c r="P109" s="284"/>
      <c r="Q109" s="284"/>
      <c r="R109" s="284"/>
      <c r="S109" s="284"/>
      <c r="T109" s="285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197</v>
      </c>
      <c r="AU109" s="20" t="s">
        <v>82</v>
      </c>
    </row>
    <row r="110" s="2" customFormat="1" ht="6.96" customHeight="1">
      <c r="A110" s="41"/>
      <c r="B110" s="62"/>
      <c r="C110" s="63"/>
      <c r="D110" s="63"/>
      <c r="E110" s="63"/>
      <c r="F110" s="63"/>
      <c r="G110" s="63"/>
      <c r="H110" s="63"/>
      <c r="I110" s="63"/>
      <c r="J110" s="63"/>
      <c r="K110" s="63"/>
      <c r="L110" s="47"/>
      <c r="M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</row>
  </sheetData>
  <sheetProtection sheet="1" autoFilter="0" formatColumns="0" formatRows="0" objects="1" scenarios="1" spinCount="100000" saltValue="HMeTulWIKnaGL99ZAlob1PqWImIxD3LtlKAqvxEwuCUDCeWDaSXLGa1WUqOwdUV5Z1QIuegVbjw/P/LTfzzsMg==" hashValue="E2skGUkXy+IpJcegP7ALL/58rlYfAX1M1Vf7I/avc8ypypr2nMbxSQ1+sjqANNvdmUiN2YNxE72p3cDSLiJiUQ==" algorithmName="SHA-512" password="CC35"/>
  <autoFilter ref="C83:K109"/>
  <mergeCells count="9">
    <mergeCell ref="E7:H7"/>
    <mergeCell ref="E9:H9"/>
    <mergeCell ref="E18:H18"/>
    <mergeCell ref="E27:H27"/>
    <mergeCell ref="E48:H48"/>
    <mergeCell ref="E50:H50"/>
    <mergeCell ref="E74:H74"/>
    <mergeCell ref="E76:H76"/>
    <mergeCell ref="L2:V2"/>
  </mergeCells>
  <hyperlinks>
    <hyperlink ref="F89" r:id="rId1" display="https://podminky.urs.cz/item/CS_URS_2024_02/012444000"/>
    <hyperlink ref="F92" r:id="rId2" display="https://podminky.urs.cz/item/CS_URS_2025_02/013254000"/>
    <hyperlink ref="F96" r:id="rId3" display="https://podminky.urs.cz/item/CS_URS_2024_02/030001000"/>
    <hyperlink ref="F102" r:id="rId4" display="https://podminky.urs.cz/item/CS_URS_2025_02/041103000"/>
    <hyperlink ref="F105" r:id="rId5" display="https://podminky.urs.cz/item/CS_URS_2025_02/049303000"/>
    <hyperlink ref="F109" r:id="rId6" display="https://podminky.urs.cz/item/CS_URS_2025_02/051002000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7"/>
</worksheet>
</file>

<file path=xl/worksheets/sheet2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300" customWidth="1"/>
    <col min="2" max="2" width="1.667969" style="300" customWidth="1"/>
    <col min="3" max="4" width="5" style="300" customWidth="1"/>
    <col min="5" max="5" width="11.66016" style="300" customWidth="1"/>
    <col min="6" max="6" width="9.160156" style="300" customWidth="1"/>
    <col min="7" max="7" width="5" style="300" customWidth="1"/>
    <col min="8" max="8" width="77.83203" style="300" customWidth="1"/>
    <col min="9" max="10" width="20" style="300" customWidth="1"/>
    <col min="11" max="11" width="1.667969" style="300" customWidth="1"/>
  </cols>
  <sheetData>
    <row r="1" s="1" customFormat="1" ht="37.5" customHeight="1"/>
    <row r="2" s="1" customFormat="1" ht="7.5" customHeight="1">
      <c r="B2" s="301"/>
      <c r="C2" s="302"/>
      <c r="D2" s="302"/>
      <c r="E2" s="302"/>
      <c r="F2" s="302"/>
      <c r="G2" s="302"/>
      <c r="H2" s="302"/>
      <c r="I2" s="302"/>
      <c r="J2" s="302"/>
      <c r="K2" s="303"/>
    </row>
    <row r="3" s="17" customFormat="1" ht="45" customHeight="1">
      <c r="B3" s="304"/>
      <c r="C3" s="305" t="s">
        <v>4982</v>
      </c>
      <c r="D3" s="305"/>
      <c r="E3" s="305"/>
      <c r="F3" s="305"/>
      <c r="G3" s="305"/>
      <c r="H3" s="305"/>
      <c r="I3" s="305"/>
      <c r="J3" s="305"/>
      <c r="K3" s="306"/>
    </row>
    <row r="4" s="1" customFormat="1" ht="25.5" customHeight="1">
      <c r="B4" s="307"/>
      <c r="C4" s="308" t="s">
        <v>4983</v>
      </c>
      <c r="D4" s="308"/>
      <c r="E4" s="308"/>
      <c r="F4" s="308"/>
      <c r="G4" s="308"/>
      <c r="H4" s="308"/>
      <c r="I4" s="308"/>
      <c r="J4" s="308"/>
      <c r="K4" s="309"/>
    </row>
    <row r="5" s="1" customFormat="1" ht="5.25" customHeight="1">
      <c r="B5" s="307"/>
      <c r="C5" s="310"/>
      <c r="D5" s="310"/>
      <c r="E5" s="310"/>
      <c r="F5" s="310"/>
      <c r="G5" s="310"/>
      <c r="H5" s="310"/>
      <c r="I5" s="310"/>
      <c r="J5" s="310"/>
      <c r="K5" s="309"/>
    </row>
    <row r="6" s="1" customFormat="1" ht="15" customHeight="1">
      <c r="B6" s="307"/>
      <c r="C6" s="311" t="s">
        <v>4984</v>
      </c>
      <c r="D6" s="311"/>
      <c r="E6" s="311"/>
      <c r="F6" s="311"/>
      <c r="G6" s="311"/>
      <c r="H6" s="311"/>
      <c r="I6" s="311"/>
      <c r="J6" s="311"/>
      <c r="K6" s="309"/>
    </row>
    <row r="7" s="1" customFormat="1" ht="15" customHeight="1">
      <c r="B7" s="312"/>
      <c r="C7" s="311" t="s">
        <v>4985</v>
      </c>
      <c r="D7" s="311"/>
      <c r="E7" s="311"/>
      <c r="F7" s="311"/>
      <c r="G7" s="311"/>
      <c r="H7" s="311"/>
      <c r="I7" s="311"/>
      <c r="J7" s="311"/>
      <c r="K7" s="309"/>
    </row>
    <row r="8" s="1" customFormat="1" ht="12.75" customHeight="1">
      <c r="B8" s="312"/>
      <c r="C8" s="311"/>
      <c r="D8" s="311"/>
      <c r="E8" s="311"/>
      <c r="F8" s="311"/>
      <c r="G8" s="311"/>
      <c r="H8" s="311"/>
      <c r="I8" s="311"/>
      <c r="J8" s="311"/>
      <c r="K8" s="309"/>
    </row>
    <row r="9" s="1" customFormat="1" ht="15" customHeight="1">
      <c r="B9" s="312"/>
      <c r="C9" s="311" t="s">
        <v>4986</v>
      </c>
      <c r="D9" s="311"/>
      <c r="E9" s="311"/>
      <c r="F9" s="311"/>
      <c r="G9" s="311"/>
      <c r="H9" s="311"/>
      <c r="I9" s="311"/>
      <c r="J9" s="311"/>
      <c r="K9" s="309"/>
    </row>
    <row r="10" s="1" customFormat="1" ht="15" customHeight="1">
      <c r="B10" s="312"/>
      <c r="C10" s="311"/>
      <c r="D10" s="311" t="s">
        <v>4987</v>
      </c>
      <c r="E10" s="311"/>
      <c r="F10" s="311"/>
      <c r="G10" s="311"/>
      <c r="H10" s="311"/>
      <c r="I10" s="311"/>
      <c r="J10" s="311"/>
      <c r="K10" s="309"/>
    </row>
    <row r="11" s="1" customFormat="1" ht="15" customHeight="1">
      <c r="B11" s="312"/>
      <c r="C11" s="313"/>
      <c r="D11" s="311" t="s">
        <v>4988</v>
      </c>
      <c r="E11" s="311"/>
      <c r="F11" s="311"/>
      <c r="G11" s="311"/>
      <c r="H11" s="311"/>
      <c r="I11" s="311"/>
      <c r="J11" s="311"/>
      <c r="K11" s="309"/>
    </row>
    <row r="12" s="1" customFormat="1" ht="15" customHeight="1">
      <c r="B12" s="312"/>
      <c r="C12" s="313"/>
      <c r="D12" s="311"/>
      <c r="E12" s="311"/>
      <c r="F12" s="311"/>
      <c r="G12" s="311"/>
      <c r="H12" s="311"/>
      <c r="I12" s="311"/>
      <c r="J12" s="311"/>
      <c r="K12" s="309"/>
    </row>
    <row r="13" s="1" customFormat="1" ht="15" customHeight="1">
      <c r="B13" s="312"/>
      <c r="C13" s="313"/>
      <c r="D13" s="314" t="s">
        <v>4989</v>
      </c>
      <c r="E13" s="311"/>
      <c r="F13" s="311"/>
      <c r="G13" s="311"/>
      <c r="H13" s="311"/>
      <c r="I13" s="311"/>
      <c r="J13" s="311"/>
      <c r="K13" s="309"/>
    </row>
    <row r="14" s="1" customFormat="1" ht="12.75" customHeight="1">
      <c r="B14" s="312"/>
      <c r="C14" s="313"/>
      <c r="D14" s="313"/>
      <c r="E14" s="313"/>
      <c r="F14" s="313"/>
      <c r="G14" s="313"/>
      <c r="H14" s="313"/>
      <c r="I14" s="313"/>
      <c r="J14" s="313"/>
      <c r="K14" s="309"/>
    </row>
    <row r="15" s="1" customFormat="1" ht="15" customHeight="1">
      <c r="B15" s="312"/>
      <c r="C15" s="313"/>
      <c r="D15" s="311" t="s">
        <v>4990</v>
      </c>
      <c r="E15" s="311"/>
      <c r="F15" s="311"/>
      <c r="G15" s="311"/>
      <c r="H15" s="311"/>
      <c r="I15" s="311"/>
      <c r="J15" s="311"/>
      <c r="K15" s="309"/>
    </row>
    <row r="16" s="1" customFormat="1" ht="15" customHeight="1">
      <c r="B16" s="312"/>
      <c r="C16" s="313"/>
      <c r="D16" s="311" t="s">
        <v>4991</v>
      </c>
      <c r="E16" s="311"/>
      <c r="F16" s="311"/>
      <c r="G16" s="311"/>
      <c r="H16" s="311"/>
      <c r="I16" s="311"/>
      <c r="J16" s="311"/>
      <c r="K16" s="309"/>
    </row>
    <row r="17" s="1" customFormat="1" ht="15" customHeight="1">
      <c r="B17" s="312"/>
      <c r="C17" s="313"/>
      <c r="D17" s="311" t="s">
        <v>4992</v>
      </c>
      <c r="E17" s="311"/>
      <c r="F17" s="311"/>
      <c r="G17" s="311"/>
      <c r="H17" s="311"/>
      <c r="I17" s="311"/>
      <c r="J17" s="311"/>
      <c r="K17" s="309"/>
    </row>
    <row r="18" s="1" customFormat="1" ht="15" customHeight="1">
      <c r="B18" s="312"/>
      <c r="C18" s="313"/>
      <c r="D18" s="313"/>
      <c r="E18" s="315" t="s">
        <v>79</v>
      </c>
      <c r="F18" s="311" t="s">
        <v>4993</v>
      </c>
      <c r="G18" s="311"/>
      <c r="H18" s="311"/>
      <c r="I18" s="311"/>
      <c r="J18" s="311"/>
      <c r="K18" s="309"/>
    </row>
    <row r="19" s="1" customFormat="1" ht="15" customHeight="1">
      <c r="B19" s="312"/>
      <c r="C19" s="313"/>
      <c r="D19" s="313"/>
      <c r="E19" s="315" t="s">
        <v>4994</v>
      </c>
      <c r="F19" s="311" t="s">
        <v>4995</v>
      </c>
      <c r="G19" s="311"/>
      <c r="H19" s="311"/>
      <c r="I19" s="311"/>
      <c r="J19" s="311"/>
      <c r="K19" s="309"/>
    </row>
    <row r="20" s="1" customFormat="1" ht="15" customHeight="1">
      <c r="B20" s="312"/>
      <c r="C20" s="313"/>
      <c r="D20" s="313"/>
      <c r="E20" s="315" t="s">
        <v>4996</v>
      </c>
      <c r="F20" s="311" t="s">
        <v>4997</v>
      </c>
      <c r="G20" s="311"/>
      <c r="H20" s="311"/>
      <c r="I20" s="311"/>
      <c r="J20" s="311"/>
      <c r="K20" s="309"/>
    </row>
    <row r="21" s="1" customFormat="1" ht="15" customHeight="1">
      <c r="B21" s="312"/>
      <c r="C21" s="313"/>
      <c r="D21" s="313"/>
      <c r="E21" s="315" t="s">
        <v>4998</v>
      </c>
      <c r="F21" s="311" t="s">
        <v>4999</v>
      </c>
      <c r="G21" s="311"/>
      <c r="H21" s="311"/>
      <c r="I21" s="311"/>
      <c r="J21" s="311"/>
      <c r="K21" s="309"/>
    </row>
    <row r="22" s="1" customFormat="1" ht="15" customHeight="1">
      <c r="B22" s="312"/>
      <c r="C22" s="313"/>
      <c r="D22" s="313"/>
      <c r="E22" s="315" t="s">
        <v>5000</v>
      </c>
      <c r="F22" s="311" t="s">
        <v>1504</v>
      </c>
      <c r="G22" s="311"/>
      <c r="H22" s="311"/>
      <c r="I22" s="311"/>
      <c r="J22" s="311"/>
      <c r="K22" s="309"/>
    </row>
    <row r="23" s="1" customFormat="1" ht="15" customHeight="1">
      <c r="B23" s="312"/>
      <c r="C23" s="313"/>
      <c r="D23" s="313"/>
      <c r="E23" s="315" t="s">
        <v>86</v>
      </c>
      <c r="F23" s="311" t="s">
        <v>5001</v>
      </c>
      <c r="G23" s="311"/>
      <c r="H23" s="311"/>
      <c r="I23" s="311"/>
      <c r="J23" s="311"/>
      <c r="K23" s="309"/>
    </row>
    <row r="24" s="1" customFormat="1" ht="12.75" customHeight="1">
      <c r="B24" s="312"/>
      <c r="C24" s="313"/>
      <c r="D24" s="313"/>
      <c r="E24" s="313"/>
      <c r="F24" s="313"/>
      <c r="G24" s="313"/>
      <c r="H24" s="313"/>
      <c r="I24" s="313"/>
      <c r="J24" s="313"/>
      <c r="K24" s="309"/>
    </row>
    <row r="25" s="1" customFormat="1" ht="15" customHeight="1">
      <c r="B25" s="312"/>
      <c r="C25" s="311" t="s">
        <v>5002</v>
      </c>
      <c r="D25" s="311"/>
      <c r="E25" s="311"/>
      <c r="F25" s="311"/>
      <c r="G25" s="311"/>
      <c r="H25" s="311"/>
      <c r="I25" s="311"/>
      <c r="J25" s="311"/>
      <c r="K25" s="309"/>
    </row>
    <row r="26" s="1" customFormat="1" ht="15" customHeight="1">
      <c r="B26" s="312"/>
      <c r="C26" s="311" t="s">
        <v>5003</v>
      </c>
      <c r="D26" s="311"/>
      <c r="E26" s="311"/>
      <c r="F26" s="311"/>
      <c r="G26" s="311"/>
      <c r="H26" s="311"/>
      <c r="I26" s="311"/>
      <c r="J26" s="311"/>
      <c r="K26" s="309"/>
    </row>
    <row r="27" s="1" customFormat="1" ht="15" customHeight="1">
      <c r="B27" s="312"/>
      <c r="C27" s="311"/>
      <c r="D27" s="311" t="s">
        <v>5004</v>
      </c>
      <c r="E27" s="311"/>
      <c r="F27" s="311"/>
      <c r="G27" s="311"/>
      <c r="H27" s="311"/>
      <c r="I27" s="311"/>
      <c r="J27" s="311"/>
      <c r="K27" s="309"/>
    </row>
    <row r="28" s="1" customFormat="1" ht="15" customHeight="1">
      <c r="B28" s="312"/>
      <c r="C28" s="313"/>
      <c r="D28" s="311" t="s">
        <v>5005</v>
      </c>
      <c r="E28" s="311"/>
      <c r="F28" s="311"/>
      <c r="G28" s="311"/>
      <c r="H28" s="311"/>
      <c r="I28" s="311"/>
      <c r="J28" s="311"/>
      <c r="K28" s="309"/>
    </row>
    <row r="29" s="1" customFormat="1" ht="12.75" customHeight="1">
      <c r="B29" s="312"/>
      <c r="C29" s="313"/>
      <c r="D29" s="313"/>
      <c r="E29" s="313"/>
      <c r="F29" s="313"/>
      <c r="G29" s="313"/>
      <c r="H29" s="313"/>
      <c r="I29" s="313"/>
      <c r="J29" s="313"/>
      <c r="K29" s="309"/>
    </row>
    <row r="30" s="1" customFormat="1" ht="15" customHeight="1">
      <c r="B30" s="312"/>
      <c r="C30" s="313"/>
      <c r="D30" s="311" t="s">
        <v>5006</v>
      </c>
      <c r="E30" s="311"/>
      <c r="F30" s="311"/>
      <c r="G30" s="311"/>
      <c r="H30" s="311"/>
      <c r="I30" s="311"/>
      <c r="J30" s="311"/>
      <c r="K30" s="309"/>
    </row>
    <row r="31" s="1" customFormat="1" ht="15" customHeight="1">
      <c r="B31" s="312"/>
      <c r="C31" s="313"/>
      <c r="D31" s="311" t="s">
        <v>5007</v>
      </c>
      <c r="E31" s="311"/>
      <c r="F31" s="311"/>
      <c r="G31" s="311"/>
      <c r="H31" s="311"/>
      <c r="I31" s="311"/>
      <c r="J31" s="311"/>
      <c r="K31" s="309"/>
    </row>
    <row r="32" s="1" customFormat="1" ht="12.75" customHeight="1">
      <c r="B32" s="312"/>
      <c r="C32" s="313"/>
      <c r="D32" s="313"/>
      <c r="E32" s="313"/>
      <c r="F32" s="313"/>
      <c r="G32" s="313"/>
      <c r="H32" s="313"/>
      <c r="I32" s="313"/>
      <c r="J32" s="313"/>
      <c r="K32" s="309"/>
    </row>
    <row r="33" s="1" customFormat="1" ht="15" customHeight="1">
      <c r="B33" s="312"/>
      <c r="C33" s="313"/>
      <c r="D33" s="311" t="s">
        <v>5008</v>
      </c>
      <c r="E33" s="311"/>
      <c r="F33" s="311"/>
      <c r="G33" s="311"/>
      <c r="H33" s="311"/>
      <c r="I33" s="311"/>
      <c r="J33" s="311"/>
      <c r="K33" s="309"/>
    </row>
    <row r="34" s="1" customFormat="1" ht="15" customHeight="1">
      <c r="B34" s="312"/>
      <c r="C34" s="313"/>
      <c r="D34" s="311" t="s">
        <v>5009</v>
      </c>
      <c r="E34" s="311"/>
      <c r="F34" s="311"/>
      <c r="G34" s="311"/>
      <c r="H34" s="311"/>
      <c r="I34" s="311"/>
      <c r="J34" s="311"/>
      <c r="K34" s="309"/>
    </row>
    <row r="35" s="1" customFormat="1" ht="15" customHeight="1">
      <c r="B35" s="312"/>
      <c r="C35" s="313"/>
      <c r="D35" s="311" t="s">
        <v>5010</v>
      </c>
      <c r="E35" s="311"/>
      <c r="F35" s="311"/>
      <c r="G35" s="311"/>
      <c r="H35" s="311"/>
      <c r="I35" s="311"/>
      <c r="J35" s="311"/>
      <c r="K35" s="309"/>
    </row>
    <row r="36" s="1" customFormat="1" ht="15" customHeight="1">
      <c r="B36" s="312"/>
      <c r="C36" s="313"/>
      <c r="D36" s="311"/>
      <c r="E36" s="314" t="s">
        <v>171</v>
      </c>
      <c r="F36" s="311"/>
      <c r="G36" s="311" t="s">
        <v>5011</v>
      </c>
      <c r="H36" s="311"/>
      <c r="I36" s="311"/>
      <c r="J36" s="311"/>
      <c r="K36" s="309"/>
    </row>
    <row r="37" s="1" customFormat="1" ht="30.75" customHeight="1">
      <c r="B37" s="312"/>
      <c r="C37" s="313"/>
      <c r="D37" s="311"/>
      <c r="E37" s="314" t="s">
        <v>5012</v>
      </c>
      <c r="F37" s="311"/>
      <c r="G37" s="311" t="s">
        <v>5013</v>
      </c>
      <c r="H37" s="311"/>
      <c r="I37" s="311"/>
      <c r="J37" s="311"/>
      <c r="K37" s="309"/>
    </row>
    <row r="38" s="1" customFormat="1" ht="15" customHeight="1">
      <c r="B38" s="312"/>
      <c r="C38" s="313"/>
      <c r="D38" s="311"/>
      <c r="E38" s="314" t="s">
        <v>54</v>
      </c>
      <c r="F38" s="311"/>
      <c r="G38" s="311" t="s">
        <v>5014</v>
      </c>
      <c r="H38" s="311"/>
      <c r="I38" s="311"/>
      <c r="J38" s="311"/>
      <c r="K38" s="309"/>
    </row>
    <row r="39" s="1" customFormat="1" ht="15" customHeight="1">
      <c r="B39" s="312"/>
      <c r="C39" s="313"/>
      <c r="D39" s="311"/>
      <c r="E39" s="314" t="s">
        <v>55</v>
      </c>
      <c r="F39" s="311"/>
      <c r="G39" s="311" t="s">
        <v>5015</v>
      </c>
      <c r="H39" s="311"/>
      <c r="I39" s="311"/>
      <c r="J39" s="311"/>
      <c r="K39" s="309"/>
    </row>
    <row r="40" s="1" customFormat="1" ht="15" customHeight="1">
      <c r="B40" s="312"/>
      <c r="C40" s="313"/>
      <c r="D40" s="311"/>
      <c r="E40" s="314" t="s">
        <v>172</v>
      </c>
      <c r="F40" s="311"/>
      <c r="G40" s="311" t="s">
        <v>5016</v>
      </c>
      <c r="H40" s="311"/>
      <c r="I40" s="311"/>
      <c r="J40" s="311"/>
      <c r="K40" s="309"/>
    </row>
    <row r="41" s="1" customFormat="1" ht="15" customHeight="1">
      <c r="B41" s="312"/>
      <c r="C41" s="313"/>
      <c r="D41" s="311"/>
      <c r="E41" s="314" t="s">
        <v>173</v>
      </c>
      <c r="F41" s="311"/>
      <c r="G41" s="311" t="s">
        <v>5017</v>
      </c>
      <c r="H41" s="311"/>
      <c r="I41" s="311"/>
      <c r="J41" s="311"/>
      <c r="K41" s="309"/>
    </row>
    <row r="42" s="1" customFormat="1" ht="15" customHeight="1">
      <c r="B42" s="312"/>
      <c r="C42" s="313"/>
      <c r="D42" s="311"/>
      <c r="E42" s="314" t="s">
        <v>5018</v>
      </c>
      <c r="F42" s="311"/>
      <c r="G42" s="311" t="s">
        <v>5019</v>
      </c>
      <c r="H42" s="311"/>
      <c r="I42" s="311"/>
      <c r="J42" s="311"/>
      <c r="K42" s="309"/>
    </row>
    <row r="43" s="1" customFormat="1" ht="15" customHeight="1">
      <c r="B43" s="312"/>
      <c r="C43" s="313"/>
      <c r="D43" s="311"/>
      <c r="E43" s="314"/>
      <c r="F43" s="311"/>
      <c r="G43" s="311" t="s">
        <v>5020</v>
      </c>
      <c r="H43" s="311"/>
      <c r="I43" s="311"/>
      <c r="J43" s="311"/>
      <c r="K43" s="309"/>
    </row>
    <row r="44" s="1" customFormat="1" ht="15" customHeight="1">
      <c r="B44" s="312"/>
      <c r="C44" s="313"/>
      <c r="D44" s="311"/>
      <c r="E44" s="314" t="s">
        <v>5021</v>
      </c>
      <c r="F44" s="311"/>
      <c r="G44" s="311" t="s">
        <v>5022</v>
      </c>
      <c r="H44" s="311"/>
      <c r="I44" s="311"/>
      <c r="J44" s="311"/>
      <c r="K44" s="309"/>
    </row>
    <row r="45" s="1" customFormat="1" ht="15" customHeight="1">
      <c r="B45" s="312"/>
      <c r="C45" s="313"/>
      <c r="D45" s="311"/>
      <c r="E45" s="314" t="s">
        <v>175</v>
      </c>
      <c r="F45" s="311"/>
      <c r="G45" s="311" t="s">
        <v>5023</v>
      </c>
      <c r="H45" s="311"/>
      <c r="I45" s="311"/>
      <c r="J45" s="311"/>
      <c r="K45" s="309"/>
    </row>
    <row r="46" s="1" customFormat="1" ht="12.75" customHeight="1">
      <c r="B46" s="312"/>
      <c r="C46" s="313"/>
      <c r="D46" s="311"/>
      <c r="E46" s="311"/>
      <c r="F46" s="311"/>
      <c r="G46" s="311"/>
      <c r="H46" s="311"/>
      <c r="I46" s="311"/>
      <c r="J46" s="311"/>
      <c r="K46" s="309"/>
    </row>
    <row r="47" s="1" customFormat="1" ht="15" customHeight="1">
      <c r="B47" s="312"/>
      <c r="C47" s="313"/>
      <c r="D47" s="311" t="s">
        <v>5024</v>
      </c>
      <c r="E47" s="311"/>
      <c r="F47" s="311"/>
      <c r="G47" s="311"/>
      <c r="H47" s="311"/>
      <c r="I47" s="311"/>
      <c r="J47" s="311"/>
      <c r="K47" s="309"/>
    </row>
    <row r="48" s="1" customFormat="1" ht="15" customHeight="1">
      <c r="B48" s="312"/>
      <c r="C48" s="313"/>
      <c r="D48" s="313"/>
      <c r="E48" s="311" t="s">
        <v>5025</v>
      </c>
      <c r="F48" s="311"/>
      <c r="G48" s="311"/>
      <c r="H48" s="311"/>
      <c r="I48" s="311"/>
      <c r="J48" s="311"/>
      <c r="K48" s="309"/>
    </row>
    <row r="49" s="1" customFormat="1" ht="15" customHeight="1">
      <c r="B49" s="312"/>
      <c r="C49" s="313"/>
      <c r="D49" s="313"/>
      <c r="E49" s="311" t="s">
        <v>5026</v>
      </c>
      <c r="F49" s="311"/>
      <c r="G49" s="311"/>
      <c r="H49" s="311"/>
      <c r="I49" s="311"/>
      <c r="J49" s="311"/>
      <c r="K49" s="309"/>
    </row>
    <row r="50" s="1" customFormat="1" ht="15" customHeight="1">
      <c r="B50" s="312"/>
      <c r="C50" s="313"/>
      <c r="D50" s="313"/>
      <c r="E50" s="311" t="s">
        <v>5027</v>
      </c>
      <c r="F50" s="311"/>
      <c r="G50" s="311"/>
      <c r="H50" s="311"/>
      <c r="I50" s="311"/>
      <c r="J50" s="311"/>
      <c r="K50" s="309"/>
    </row>
    <row r="51" s="1" customFormat="1" ht="15" customHeight="1">
      <c r="B51" s="312"/>
      <c r="C51" s="313"/>
      <c r="D51" s="311" t="s">
        <v>5028</v>
      </c>
      <c r="E51" s="311"/>
      <c r="F51" s="311"/>
      <c r="G51" s="311"/>
      <c r="H51" s="311"/>
      <c r="I51" s="311"/>
      <c r="J51" s="311"/>
      <c r="K51" s="309"/>
    </row>
    <row r="52" s="1" customFormat="1" ht="25.5" customHeight="1">
      <c r="B52" s="307"/>
      <c r="C52" s="308" t="s">
        <v>5029</v>
      </c>
      <c r="D52" s="308"/>
      <c r="E52" s="308"/>
      <c r="F52" s="308"/>
      <c r="G52" s="308"/>
      <c r="H52" s="308"/>
      <c r="I52" s="308"/>
      <c r="J52" s="308"/>
      <c r="K52" s="309"/>
    </row>
    <row r="53" s="1" customFormat="1" ht="5.25" customHeight="1">
      <c r="B53" s="307"/>
      <c r="C53" s="310"/>
      <c r="D53" s="310"/>
      <c r="E53" s="310"/>
      <c r="F53" s="310"/>
      <c r="G53" s="310"/>
      <c r="H53" s="310"/>
      <c r="I53" s="310"/>
      <c r="J53" s="310"/>
      <c r="K53" s="309"/>
    </row>
    <row r="54" s="1" customFormat="1" ht="15" customHeight="1">
      <c r="B54" s="307"/>
      <c r="C54" s="311" t="s">
        <v>5030</v>
      </c>
      <c r="D54" s="311"/>
      <c r="E54" s="311"/>
      <c r="F54" s="311"/>
      <c r="G54" s="311"/>
      <c r="H54" s="311"/>
      <c r="I54" s="311"/>
      <c r="J54" s="311"/>
      <c r="K54" s="309"/>
    </row>
    <row r="55" s="1" customFormat="1" ht="15" customHeight="1">
      <c r="B55" s="307"/>
      <c r="C55" s="311" t="s">
        <v>5031</v>
      </c>
      <c r="D55" s="311"/>
      <c r="E55" s="311"/>
      <c r="F55" s="311"/>
      <c r="G55" s="311"/>
      <c r="H55" s="311"/>
      <c r="I55" s="311"/>
      <c r="J55" s="311"/>
      <c r="K55" s="309"/>
    </row>
    <row r="56" s="1" customFormat="1" ht="12.75" customHeight="1">
      <c r="B56" s="307"/>
      <c r="C56" s="311"/>
      <c r="D56" s="311"/>
      <c r="E56" s="311"/>
      <c r="F56" s="311"/>
      <c r="G56" s="311"/>
      <c r="H56" s="311"/>
      <c r="I56" s="311"/>
      <c r="J56" s="311"/>
      <c r="K56" s="309"/>
    </row>
    <row r="57" s="1" customFormat="1" ht="15" customHeight="1">
      <c r="B57" s="307"/>
      <c r="C57" s="311" t="s">
        <v>5032</v>
      </c>
      <c r="D57" s="311"/>
      <c r="E57" s="311"/>
      <c r="F57" s="311"/>
      <c r="G57" s="311"/>
      <c r="H57" s="311"/>
      <c r="I57" s="311"/>
      <c r="J57" s="311"/>
      <c r="K57" s="309"/>
    </row>
    <row r="58" s="1" customFormat="1" ht="15" customHeight="1">
      <c r="B58" s="307"/>
      <c r="C58" s="313"/>
      <c r="D58" s="311" t="s">
        <v>5033</v>
      </c>
      <c r="E58" s="311"/>
      <c r="F58" s="311"/>
      <c r="G58" s="311"/>
      <c r="H58" s="311"/>
      <c r="I58" s="311"/>
      <c r="J58" s="311"/>
      <c r="K58" s="309"/>
    </row>
    <row r="59" s="1" customFormat="1" ht="15" customHeight="1">
      <c r="B59" s="307"/>
      <c r="C59" s="313"/>
      <c r="D59" s="311" t="s">
        <v>5034</v>
      </c>
      <c r="E59" s="311"/>
      <c r="F59" s="311"/>
      <c r="G59" s="311"/>
      <c r="H59" s="311"/>
      <c r="I59" s="311"/>
      <c r="J59" s="311"/>
      <c r="K59" s="309"/>
    </row>
    <row r="60" s="1" customFormat="1" ht="15" customHeight="1">
      <c r="B60" s="307"/>
      <c r="C60" s="313"/>
      <c r="D60" s="311" t="s">
        <v>5035</v>
      </c>
      <c r="E60" s="311"/>
      <c r="F60" s="311"/>
      <c r="G60" s="311"/>
      <c r="H60" s="311"/>
      <c r="I60" s="311"/>
      <c r="J60" s="311"/>
      <c r="K60" s="309"/>
    </row>
    <row r="61" s="1" customFormat="1" ht="15" customHeight="1">
      <c r="B61" s="307"/>
      <c r="C61" s="313"/>
      <c r="D61" s="311" t="s">
        <v>5036</v>
      </c>
      <c r="E61" s="311"/>
      <c r="F61" s="311"/>
      <c r="G61" s="311"/>
      <c r="H61" s="311"/>
      <c r="I61" s="311"/>
      <c r="J61" s="311"/>
      <c r="K61" s="309"/>
    </row>
    <row r="62" s="1" customFormat="1" ht="15" customHeight="1">
      <c r="B62" s="307"/>
      <c r="C62" s="313"/>
      <c r="D62" s="316" t="s">
        <v>5037</v>
      </c>
      <c r="E62" s="316"/>
      <c r="F62" s="316"/>
      <c r="G62" s="316"/>
      <c r="H62" s="316"/>
      <c r="I62" s="316"/>
      <c r="J62" s="316"/>
      <c r="K62" s="309"/>
    </row>
    <row r="63" s="1" customFormat="1" ht="15" customHeight="1">
      <c r="B63" s="307"/>
      <c r="C63" s="313"/>
      <c r="D63" s="311" t="s">
        <v>5038</v>
      </c>
      <c r="E63" s="311"/>
      <c r="F63" s="311"/>
      <c r="G63" s="311"/>
      <c r="H63" s="311"/>
      <c r="I63" s="311"/>
      <c r="J63" s="311"/>
      <c r="K63" s="309"/>
    </row>
    <row r="64" s="1" customFormat="1" ht="12.75" customHeight="1">
      <c r="B64" s="307"/>
      <c r="C64" s="313"/>
      <c r="D64" s="313"/>
      <c r="E64" s="317"/>
      <c r="F64" s="313"/>
      <c r="G64" s="313"/>
      <c r="H64" s="313"/>
      <c r="I64" s="313"/>
      <c r="J64" s="313"/>
      <c r="K64" s="309"/>
    </row>
    <row r="65" s="1" customFormat="1" ht="15" customHeight="1">
      <c r="B65" s="307"/>
      <c r="C65" s="313"/>
      <c r="D65" s="311" t="s">
        <v>5039</v>
      </c>
      <c r="E65" s="311"/>
      <c r="F65" s="311"/>
      <c r="G65" s="311"/>
      <c r="H65" s="311"/>
      <c r="I65" s="311"/>
      <c r="J65" s="311"/>
      <c r="K65" s="309"/>
    </row>
    <row r="66" s="1" customFormat="1" ht="15" customHeight="1">
      <c r="B66" s="307"/>
      <c r="C66" s="313"/>
      <c r="D66" s="316" t="s">
        <v>5040</v>
      </c>
      <c r="E66" s="316"/>
      <c r="F66" s="316"/>
      <c r="G66" s="316"/>
      <c r="H66" s="316"/>
      <c r="I66" s="316"/>
      <c r="J66" s="316"/>
      <c r="K66" s="309"/>
    </row>
    <row r="67" s="1" customFormat="1" ht="15" customHeight="1">
      <c r="B67" s="307"/>
      <c r="C67" s="313"/>
      <c r="D67" s="311" t="s">
        <v>5041</v>
      </c>
      <c r="E67" s="311"/>
      <c r="F67" s="311"/>
      <c r="G67" s="311"/>
      <c r="H67" s="311"/>
      <c r="I67" s="311"/>
      <c r="J67" s="311"/>
      <c r="K67" s="309"/>
    </row>
    <row r="68" s="1" customFormat="1" ht="15" customHeight="1">
      <c r="B68" s="307"/>
      <c r="C68" s="313"/>
      <c r="D68" s="311" t="s">
        <v>5042</v>
      </c>
      <c r="E68" s="311"/>
      <c r="F68" s="311"/>
      <c r="G68" s="311"/>
      <c r="H68" s="311"/>
      <c r="I68" s="311"/>
      <c r="J68" s="311"/>
      <c r="K68" s="309"/>
    </row>
    <row r="69" s="1" customFormat="1" ht="15" customHeight="1">
      <c r="B69" s="307"/>
      <c r="C69" s="313"/>
      <c r="D69" s="311" t="s">
        <v>5043</v>
      </c>
      <c r="E69" s="311"/>
      <c r="F69" s="311"/>
      <c r="G69" s="311"/>
      <c r="H69" s="311"/>
      <c r="I69" s="311"/>
      <c r="J69" s="311"/>
      <c r="K69" s="309"/>
    </row>
    <row r="70" s="1" customFormat="1" ht="15" customHeight="1">
      <c r="B70" s="307"/>
      <c r="C70" s="313"/>
      <c r="D70" s="311" t="s">
        <v>5044</v>
      </c>
      <c r="E70" s="311"/>
      <c r="F70" s="311"/>
      <c r="G70" s="311"/>
      <c r="H70" s="311"/>
      <c r="I70" s="311"/>
      <c r="J70" s="311"/>
      <c r="K70" s="309"/>
    </row>
    <row r="71" s="1" customFormat="1" ht="12.75" customHeight="1">
      <c r="B71" s="318"/>
      <c r="C71" s="319"/>
      <c r="D71" s="319"/>
      <c r="E71" s="319"/>
      <c r="F71" s="319"/>
      <c r="G71" s="319"/>
      <c r="H71" s="319"/>
      <c r="I71" s="319"/>
      <c r="J71" s="319"/>
      <c r="K71" s="320"/>
    </row>
    <row r="72" s="1" customFormat="1" ht="18.75" customHeight="1">
      <c r="B72" s="321"/>
      <c r="C72" s="321"/>
      <c r="D72" s="321"/>
      <c r="E72" s="321"/>
      <c r="F72" s="321"/>
      <c r="G72" s="321"/>
      <c r="H72" s="321"/>
      <c r="I72" s="321"/>
      <c r="J72" s="321"/>
      <c r="K72" s="322"/>
    </row>
    <row r="73" s="1" customFormat="1" ht="18.75" customHeight="1">
      <c r="B73" s="322"/>
      <c r="C73" s="322"/>
      <c r="D73" s="322"/>
      <c r="E73" s="322"/>
      <c r="F73" s="322"/>
      <c r="G73" s="322"/>
      <c r="H73" s="322"/>
      <c r="I73" s="322"/>
      <c r="J73" s="322"/>
      <c r="K73" s="322"/>
    </row>
    <row r="74" s="1" customFormat="1" ht="7.5" customHeight="1">
      <c r="B74" s="323"/>
      <c r="C74" s="324"/>
      <c r="D74" s="324"/>
      <c r="E74" s="324"/>
      <c r="F74" s="324"/>
      <c r="G74" s="324"/>
      <c r="H74" s="324"/>
      <c r="I74" s="324"/>
      <c r="J74" s="324"/>
      <c r="K74" s="325"/>
    </row>
    <row r="75" s="1" customFormat="1" ht="45" customHeight="1">
      <c r="B75" s="326"/>
      <c r="C75" s="327" t="s">
        <v>5045</v>
      </c>
      <c r="D75" s="327"/>
      <c r="E75" s="327"/>
      <c r="F75" s="327"/>
      <c r="G75" s="327"/>
      <c r="H75" s="327"/>
      <c r="I75" s="327"/>
      <c r="J75" s="327"/>
      <c r="K75" s="328"/>
    </row>
    <row r="76" s="1" customFormat="1" ht="17.25" customHeight="1">
      <c r="B76" s="326"/>
      <c r="C76" s="329" t="s">
        <v>5046</v>
      </c>
      <c r="D76" s="329"/>
      <c r="E76" s="329"/>
      <c r="F76" s="329" t="s">
        <v>5047</v>
      </c>
      <c r="G76" s="330"/>
      <c r="H76" s="329" t="s">
        <v>55</v>
      </c>
      <c r="I76" s="329" t="s">
        <v>58</v>
      </c>
      <c r="J76" s="329" t="s">
        <v>5048</v>
      </c>
      <c r="K76" s="328"/>
    </row>
    <row r="77" s="1" customFormat="1" ht="17.25" customHeight="1">
      <c r="B77" s="326"/>
      <c r="C77" s="331" t="s">
        <v>5049</v>
      </c>
      <c r="D77" s="331"/>
      <c r="E77" s="331"/>
      <c r="F77" s="332" t="s">
        <v>5050</v>
      </c>
      <c r="G77" s="333"/>
      <c r="H77" s="331"/>
      <c r="I77" s="331"/>
      <c r="J77" s="331" t="s">
        <v>5051</v>
      </c>
      <c r="K77" s="328"/>
    </row>
    <row r="78" s="1" customFormat="1" ht="5.25" customHeight="1">
      <c r="B78" s="326"/>
      <c r="C78" s="334"/>
      <c r="D78" s="334"/>
      <c r="E78" s="334"/>
      <c r="F78" s="334"/>
      <c r="G78" s="335"/>
      <c r="H78" s="334"/>
      <c r="I78" s="334"/>
      <c r="J78" s="334"/>
      <c r="K78" s="328"/>
    </row>
    <row r="79" s="1" customFormat="1" ht="15" customHeight="1">
      <c r="B79" s="326"/>
      <c r="C79" s="314" t="s">
        <v>54</v>
      </c>
      <c r="D79" s="336"/>
      <c r="E79" s="336"/>
      <c r="F79" s="337" t="s">
        <v>5052</v>
      </c>
      <c r="G79" s="338"/>
      <c r="H79" s="314" t="s">
        <v>5053</v>
      </c>
      <c r="I79" s="314" t="s">
        <v>5054</v>
      </c>
      <c r="J79" s="314">
        <v>20</v>
      </c>
      <c r="K79" s="328"/>
    </row>
    <row r="80" s="1" customFormat="1" ht="15" customHeight="1">
      <c r="B80" s="326"/>
      <c r="C80" s="314" t="s">
        <v>5055</v>
      </c>
      <c r="D80" s="314"/>
      <c r="E80" s="314"/>
      <c r="F80" s="337" t="s">
        <v>5052</v>
      </c>
      <c r="G80" s="338"/>
      <c r="H80" s="314" t="s">
        <v>5056</v>
      </c>
      <c r="I80" s="314" t="s">
        <v>5054</v>
      </c>
      <c r="J80" s="314">
        <v>120</v>
      </c>
      <c r="K80" s="328"/>
    </row>
    <row r="81" s="1" customFormat="1" ht="15" customHeight="1">
      <c r="B81" s="339"/>
      <c r="C81" s="314" t="s">
        <v>5057</v>
      </c>
      <c r="D81" s="314"/>
      <c r="E81" s="314"/>
      <c r="F81" s="337" t="s">
        <v>5058</v>
      </c>
      <c r="G81" s="338"/>
      <c r="H81" s="314" t="s">
        <v>5059</v>
      </c>
      <c r="I81" s="314" t="s">
        <v>5054</v>
      </c>
      <c r="J81" s="314">
        <v>50</v>
      </c>
      <c r="K81" s="328"/>
    </row>
    <row r="82" s="1" customFormat="1" ht="15" customHeight="1">
      <c r="B82" s="339"/>
      <c r="C82" s="314" t="s">
        <v>5060</v>
      </c>
      <c r="D82" s="314"/>
      <c r="E82" s="314"/>
      <c r="F82" s="337" t="s">
        <v>5052</v>
      </c>
      <c r="G82" s="338"/>
      <c r="H82" s="314" t="s">
        <v>5061</v>
      </c>
      <c r="I82" s="314" t="s">
        <v>5062</v>
      </c>
      <c r="J82" s="314"/>
      <c r="K82" s="328"/>
    </row>
    <row r="83" s="1" customFormat="1" ht="15" customHeight="1">
      <c r="B83" s="339"/>
      <c r="C83" s="340" t="s">
        <v>5063</v>
      </c>
      <c r="D83" s="340"/>
      <c r="E83" s="340"/>
      <c r="F83" s="341" t="s">
        <v>5058</v>
      </c>
      <c r="G83" s="340"/>
      <c r="H83" s="340" t="s">
        <v>5064</v>
      </c>
      <c r="I83" s="340" t="s">
        <v>5054</v>
      </c>
      <c r="J83" s="340">
        <v>15</v>
      </c>
      <c r="K83" s="328"/>
    </row>
    <row r="84" s="1" customFormat="1" ht="15" customHeight="1">
      <c r="B84" s="339"/>
      <c r="C84" s="340" t="s">
        <v>5065</v>
      </c>
      <c r="D84" s="340"/>
      <c r="E84" s="340"/>
      <c r="F84" s="341" t="s">
        <v>5058</v>
      </c>
      <c r="G84" s="340"/>
      <c r="H84" s="340" t="s">
        <v>5066</v>
      </c>
      <c r="I84" s="340" t="s">
        <v>5054</v>
      </c>
      <c r="J84" s="340">
        <v>15</v>
      </c>
      <c r="K84" s="328"/>
    </row>
    <row r="85" s="1" customFormat="1" ht="15" customHeight="1">
      <c r="B85" s="339"/>
      <c r="C85" s="340" t="s">
        <v>5067</v>
      </c>
      <c r="D85" s="340"/>
      <c r="E85" s="340"/>
      <c r="F85" s="341" t="s">
        <v>5058</v>
      </c>
      <c r="G85" s="340"/>
      <c r="H85" s="340" t="s">
        <v>5068</v>
      </c>
      <c r="I85" s="340" t="s">
        <v>5054</v>
      </c>
      <c r="J85" s="340">
        <v>20</v>
      </c>
      <c r="K85" s="328"/>
    </row>
    <row r="86" s="1" customFormat="1" ht="15" customHeight="1">
      <c r="B86" s="339"/>
      <c r="C86" s="340" t="s">
        <v>5069</v>
      </c>
      <c r="D86" s="340"/>
      <c r="E86" s="340"/>
      <c r="F86" s="341" t="s">
        <v>5058</v>
      </c>
      <c r="G86" s="340"/>
      <c r="H86" s="340" t="s">
        <v>5070</v>
      </c>
      <c r="I86" s="340" t="s">
        <v>5054</v>
      </c>
      <c r="J86" s="340">
        <v>20</v>
      </c>
      <c r="K86" s="328"/>
    </row>
    <row r="87" s="1" customFormat="1" ht="15" customHeight="1">
      <c r="B87" s="339"/>
      <c r="C87" s="314" t="s">
        <v>5071</v>
      </c>
      <c r="D87" s="314"/>
      <c r="E87" s="314"/>
      <c r="F87" s="337" t="s">
        <v>5058</v>
      </c>
      <c r="G87" s="338"/>
      <c r="H87" s="314" t="s">
        <v>5072</v>
      </c>
      <c r="I87" s="314" t="s">
        <v>5054</v>
      </c>
      <c r="J87" s="314">
        <v>50</v>
      </c>
      <c r="K87" s="328"/>
    </row>
    <row r="88" s="1" customFormat="1" ht="15" customHeight="1">
      <c r="B88" s="339"/>
      <c r="C88" s="314" t="s">
        <v>5073</v>
      </c>
      <c r="D88" s="314"/>
      <c r="E88" s="314"/>
      <c r="F88" s="337" t="s">
        <v>5058</v>
      </c>
      <c r="G88" s="338"/>
      <c r="H88" s="314" t="s">
        <v>5074</v>
      </c>
      <c r="I88" s="314" t="s">
        <v>5054</v>
      </c>
      <c r="J88" s="314">
        <v>20</v>
      </c>
      <c r="K88" s="328"/>
    </row>
    <row r="89" s="1" customFormat="1" ht="15" customHeight="1">
      <c r="B89" s="339"/>
      <c r="C89" s="314" t="s">
        <v>5075</v>
      </c>
      <c r="D89" s="314"/>
      <c r="E89" s="314"/>
      <c r="F89" s="337" t="s">
        <v>5058</v>
      </c>
      <c r="G89" s="338"/>
      <c r="H89" s="314" t="s">
        <v>5076</v>
      </c>
      <c r="I89" s="314" t="s">
        <v>5054</v>
      </c>
      <c r="J89" s="314">
        <v>20</v>
      </c>
      <c r="K89" s="328"/>
    </row>
    <row r="90" s="1" customFormat="1" ht="15" customHeight="1">
      <c r="B90" s="339"/>
      <c r="C90" s="314" t="s">
        <v>5077</v>
      </c>
      <c r="D90" s="314"/>
      <c r="E90" s="314"/>
      <c r="F90" s="337" t="s">
        <v>5058</v>
      </c>
      <c r="G90" s="338"/>
      <c r="H90" s="314" t="s">
        <v>5078</v>
      </c>
      <c r="I90" s="314" t="s">
        <v>5054</v>
      </c>
      <c r="J90" s="314">
        <v>50</v>
      </c>
      <c r="K90" s="328"/>
    </row>
    <row r="91" s="1" customFormat="1" ht="15" customHeight="1">
      <c r="B91" s="339"/>
      <c r="C91" s="314" t="s">
        <v>5079</v>
      </c>
      <c r="D91" s="314"/>
      <c r="E91" s="314"/>
      <c r="F91" s="337" t="s">
        <v>5058</v>
      </c>
      <c r="G91" s="338"/>
      <c r="H91" s="314" t="s">
        <v>5079</v>
      </c>
      <c r="I91" s="314" t="s">
        <v>5054</v>
      </c>
      <c r="J91" s="314">
        <v>50</v>
      </c>
      <c r="K91" s="328"/>
    </row>
    <row r="92" s="1" customFormat="1" ht="15" customHeight="1">
      <c r="B92" s="339"/>
      <c r="C92" s="314" t="s">
        <v>5080</v>
      </c>
      <c r="D92" s="314"/>
      <c r="E92" s="314"/>
      <c r="F92" s="337" t="s">
        <v>5058</v>
      </c>
      <c r="G92" s="338"/>
      <c r="H92" s="314" t="s">
        <v>5081</v>
      </c>
      <c r="I92" s="314" t="s">
        <v>5054</v>
      </c>
      <c r="J92" s="314">
        <v>255</v>
      </c>
      <c r="K92" s="328"/>
    </row>
    <row r="93" s="1" customFormat="1" ht="15" customHeight="1">
      <c r="B93" s="339"/>
      <c r="C93" s="314" t="s">
        <v>5082</v>
      </c>
      <c r="D93" s="314"/>
      <c r="E93" s="314"/>
      <c r="F93" s="337" t="s">
        <v>5052</v>
      </c>
      <c r="G93" s="338"/>
      <c r="H93" s="314" t="s">
        <v>5083</v>
      </c>
      <c r="I93" s="314" t="s">
        <v>5084</v>
      </c>
      <c r="J93" s="314"/>
      <c r="K93" s="328"/>
    </row>
    <row r="94" s="1" customFormat="1" ht="15" customHeight="1">
      <c r="B94" s="339"/>
      <c r="C94" s="314" t="s">
        <v>5085</v>
      </c>
      <c r="D94" s="314"/>
      <c r="E94" s="314"/>
      <c r="F94" s="337" t="s">
        <v>5052</v>
      </c>
      <c r="G94" s="338"/>
      <c r="H94" s="314" t="s">
        <v>5086</v>
      </c>
      <c r="I94" s="314" t="s">
        <v>5087</v>
      </c>
      <c r="J94" s="314"/>
      <c r="K94" s="328"/>
    </row>
    <row r="95" s="1" customFormat="1" ht="15" customHeight="1">
      <c r="B95" s="339"/>
      <c r="C95" s="314" t="s">
        <v>5088</v>
      </c>
      <c r="D95" s="314"/>
      <c r="E95" s="314"/>
      <c r="F95" s="337" t="s">
        <v>5052</v>
      </c>
      <c r="G95" s="338"/>
      <c r="H95" s="314" t="s">
        <v>5088</v>
      </c>
      <c r="I95" s="314" t="s">
        <v>5087</v>
      </c>
      <c r="J95" s="314"/>
      <c r="K95" s="328"/>
    </row>
    <row r="96" s="1" customFormat="1" ht="15" customHeight="1">
      <c r="B96" s="339"/>
      <c r="C96" s="314" t="s">
        <v>39</v>
      </c>
      <c r="D96" s="314"/>
      <c r="E96" s="314"/>
      <c r="F96" s="337" t="s">
        <v>5052</v>
      </c>
      <c r="G96" s="338"/>
      <c r="H96" s="314" t="s">
        <v>5089</v>
      </c>
      <c r="I96" s="314" t="s">
        <v>5087</v>
      </c>
      <c r="J96" s="314"/>
      <c r="K96" s="328"/>
    </row>
    <row r="97" s="1" customFormat="1" ht="15" customHeight="1">
      <c r="B97" s="339"/>
      <c r="C97" s="314" t="s">
        <v>49</v>
      </c>
      <c r="D97" s="314"/>
      <c r="E97" s="314"/>
      <c r="F97" s="337" t="s">
        <v>5052</v>
      </c>
      <c r="G97" s="338"/>
      <c r="H97" s="314" t="s">
        <v>5090</v>
      </c>
      <c r="I97" s="314" t="s">
        <v>5087</v>
      </c>
      <c r="J97" s="314"/>
      <c r="K97" s="328"/>
    </row>
    <row r="98" s="1" customFormat="1" ht="15" customHeight="1">
      <c r="B98" s="342"/>
      <c r="C98" s="343"/>
      <c r="D98" s="343"/>
      <c r="E98" s="343"/>
      <c r="F98" s="343"/>
      <c r="G98" s="343"/>
      <c r="H98" s="343"/>
      <c r="I98" s="343"/>
      <c r="J98" s="343"/>
      <c r="K98" s="344"/>
    </row>
    <row r="99" s="1" customFormat="1" ht="18.75" customHeight="1">
      <c r="B99" s="345"/>
      <c r="C99" s="346"/>
      <c r="D99" s="346"/>
      <c r="E99" s="346"/>
      <c r="F99" s="346"/>
      <c r="G99" s="346"/>
      <c r="H99" s="346"/>
      <c r="I99" s="346"/>
      <c r="J99" s="346"/>
      <c r="K99" s="345"/>
    </row>
    <row r="100" s="1" customFormat="1" ht="18.75" customHeight="1">
      <c r="B100" s="322"/>
      <c r="C100" s="322"/>
      <c r="D100" s="322"/>
      <c r="E100" s="322"/>
      <c r="F100" s="322"/>
      <c r="G100" s="322"/>
      <c r="H100" s="322"/>
      <c r="I100" s="322"/>
      <c r="J100" s="322"/>
      <c r="K100" s="322"/>
    </row>
    <row r="101" s="1" customFormat="1" ht="7.5" customHeight="1">
      <c r="B101" s="323"/>
      <c r="C101" s="324"/>
      <c r="D101" s="324"/>
      <c r="E101" s="324"/>
      <c r="F101" s="324"/>
      <c r="G101" s="324"/>
      <c r="H101" s="324"/>
      <c r="I101" s="324"/>
      <c r="J101" s="324"/>
      <c r="K101" s="325"/>
    </row>
    <row r="102" s="1" customFormat="1" ht="45" customHeight="1">
      <c r="B102" s="326"/>
      <c r="C102" s="327" t="s">
        <v>5091</v>
      </c>
      <c r="D102" s="327"/>
      <c r="E102" s="327"/>
      <c r="F102" s="327"/>
      <c r="G102" s="327"/>
      <c r="H102" s="327"/>
      <c r="I102" s="327"/>
      <c r="J102" s="327"/>
      <c r="K102" s="328"/>
    </row>
    <row r="103" s="1" customFormat="1" ht="17.25" customHeight="1">
      <c r="B103" s="326"/>
      <c r="C103" s="329" t="s">
        <v>5046</v>
      </c>
      <c r="D103" s="329"/>
      <c r="E103" s="329"/>
      <c r="F103" s="329" t="s">
        <v>5047</v>
      </c>
      <c r="G103" s="330"/>
      <c r="H103" s="329" t="s">
        <v>55</v>
      </c>
      <c r="I103" s="329" t="s">
        <v>58</v>
      </c>
      <c r="J103" s="329" t="s">
        <v>5048</v>
      </c>
      <c r="K103" s="328"/>
    </row>
    <row r="104" s="1" customFormat="1" ht="17.25" customHeight="1">
      <c r="B104" s="326"/>
      <c r="C104" s="331" t="s">
        <v>5049</v>
      </c>
      <c r="D104" s="331"/>
      <c r="E104" s="331"/>
      <c r="F104" s="332" t="s">
        <v>5050</v>
      </c>
      <c r="G104" s="333"/>
      <c r="H104" s="331"/>
      <c r="I104" s="331"/>
      <c r="J104" s="331" t="s">
        <v>5051</v>
      </c>
      <c r="K104" s="328"/>
    </row>
    <row r="105" s="1" customFormat="1" ht="5.25" customHeight="1">
      <c r="B105" s="326"/>
      <c r="C105" s="329"/>
      <c r="D105" s="329"/>
      <c r="E105" s="329"/>
      <c r="F105" s="329"/>
      <c r="G105" s="347"/>
      <c r="H105" s="329"/>
      <c r="I105" s="329"/>
      <c r="J105" s="329"/>
      <c r="K105" s="328"/>
    </row>
    <row r="106" s="1" customFormat="1" ht="15" customHeight="1">
      <c r="B106" s="326"/>
      <c r="C106" s="314" t="s">
        <v>54</v>
      </c>
      <c r="D106" s="336"/>
      <c r="E106" s="336"/>
      <c r="F106" s="337" t="s">
        <v>5052</v>
      </c>
      <c r="G106" s="314"/>
      <c r="H106" s="314" t="s">
        <v>5092</v>
      </c>
      <c r="I106" s="314" t="s">
        <v>5054</v>
      </c>
      <c r="J106" s="314">
        <v>20</v>
      </c>
      <c r="K106" s="328"/>
    </row>
    <row r="107" s="1" customFormat="1" ht="15" customHeight="1">
      <c r="B107" s="326"/>
      <c r="C107" s="314" t="s">
        <v>5055</v>
      </c>
      <c r="D107" s="314"/>
      <c r="E107" s="314"/>
      <c r="F107" s="337" t="s">
        <v>5052</v>
      </c>
      <c r="G107" s="314"/>
      <c r="H107" s="314" t="s">
        <v>5092</v>
      </c>
      <c r="I107" s="314" t="s">
        <v>5054</v>
      </c>
      <c r="J107" s="314">
        <v>120</v>
      </c>
      <c r="K107" s="328"/>
    </row>
    <row r="108" s="1" customFormat="1" ht="15" customHeight="1">
      <c r="B108" s="339"/>
      <c r="C108" s="314" t="s">
        <v>5057</v>
      </c>
      <c r="D108" s="314"/>
      <c r="E108" s="314"/>
      <c r="F108" s="337" t="s">
        <v>5058</v>
      </c>
      <c r="G108" s="314"/>
      <c r="H108" s="314" t="s">
        <v>5092</v>
      </c>
      <c r="I108" s="314" t="s">
        <v>5054</v>
      </c>
      <c r="J108" s="314">
        <v>50</v>
      </c>
      <c r="K108" s="328"/>
    </row>
    <row r="109" s="1" customFormat="1" ht="15" customHeight="1">
      <c r="B109" s="339"/>
      <c r="C109" s="314" t="s">
        <v>5060</v>
      </c>
      <c r="D109" s="314"/>
      <c r="E109" s="314"/>
      <c r="F109" s="337" t="s">
        <v>5052</v>
      </c>
      <c r="G109" s="314"/>
      <c r="H109" s="314" t="s">
        <v>5092</v>
      </c>
      <c r="I109" s="314" t="s">
        <v>5062</v>
      </c>
      <c r="J109" s="314"/>
      <c r="K109" s="328"/>
    </row>
    <row r="110" s="1" customFormat="1" ht="15" customHeight="1">
      <c r="B110" s="339"/>
      <c r="C110" s="314" t="s">
        <v>5071</v>
      </c>
      <c r="D110" s="314"/>
      <c r="E110" s="314"/>
      <c r="F110" s="337" t="s">
        <v>5058</v>
      </c>
      <c r="G110" s="314"/>
      <c r="H110" s="314" t="s">
        <v>5092</v>
      </c>
      <c r="I110" s="314" t="s">
        <v>5054</v>
      </c>
      <c r="J110" s="314">
        <v>50</v>
      </c>
      <c r="K110" s="328"/>
    </row>
    <row r="111" s="1" customFormat="1" ht="15" customHeight="1">
      <c r="B111" s="339"/>
      <c r="C111" s="314" t="s">
        <v>5079</v>
      </c>
      <c r="D111" s="314"/>
      <c r="E111" s="314"/>
      <c r="F111" s="337" t="s">
        <v>5058</v>
      </c>
      <c r="G111" s="314"/>
      <c r="H111" s="314" t="s">
        <v>5092</v>
      </c>
      <c r="I111" s="314" t="s">
        <v>5054</v>
      </c>
      <c r="J111" s="314">
        <v>50</v>
      </c>
      <c r="K111" s="328"/>
    </row>
    <row r="112" s="1" customFormat="1" ht="15" customHeight="1">
      <c r="B112" s="339"/>
      <c r="C112" s="314" t="s">
        <v>5077</v>
      </c>
      <c r="D112" s="314"/>
      <c r="E112" s="314"/>
      <c r="F112" s="337" t="s">
        <v>5058</v>
      </c>
      <c r="G112" s="314"/>
      <c r="H112" s="314" t="s">
        <v>5092</v>
      </c>
      <c r="I112" s="314" t="s">
        <v>5054</v>
      </c>
      <c r="J112" s="314">
        <v>50</v>
      </c>
      <c r="K112" s="328"/>
    </row>
    <row r="113" s="1" customFormat="1" ht="15" customHeight="1">
      <c r="B113" s="339"/>
      <c r="C113" s="314" t="s">
        <v>54</v>
      </c>
      <c r="D113" s="314"/>
      <c r="E113" s="314"/>
      <c r="F113" s="337" t="s">
        <v>5052</v>
      </c>
      <c r="G113" s="314"/>
      <c r="H113" s="314" t="s">
        <v>5093</v>
      </c>
      <c r="I113" s="314" t="s">
        <v>5054</v>
      </c>
      <c r="J113" s="314">
        <v>20</v>
      </c>
      <c r="K113" s="328"/>
    </row>
    <row r="114" s="1" customFormat="1" ht="15" customHeight="1">
      <c r="B114" s="339"/>
      <c r="C114" s="314" t="s">
        <v>5094</v>
      </c>
      <c r="D114" s="314"/>
      <c r="E114" s="314"/>
      <c r="F114" s="337" t="s">
        <v>5052</v>
      </c>
      <c r="G114" s="314"/>
      <c r="H114" s="314" t="s">
        <v>5095</v>
      </c>
      <c r="I114" s="314" t="s">
        <v>5054</v>
      </c>
      <c r="J114" s="314">
        <v>120</v>
      </c>
      <c r="K114" s="328"/>
    </row>
    <row r="115" s="1" customFormat="1" ht="15" customHeight="1">
      <c r="B115" s="339"/>
      <c r="C115" s="314" t="s">
        <v>39</v>
      </c>
      <c r="D115" s="314"/>
      <c r="E115" s="314"/>
      <c r="F115" s="337" t="s">
        <v>5052</v>
      </c>
      <c r="G115" s="314"/>
      <c r="H115" s="314" t="s">
        <v>5096</v>
      </c>
      <c r="I115" s="314" t="s">
        <v>5087</v>
      </c>
      <c r="J115" s="314"/>
      <c r="K115" s="328"/>
    </row>
    <row r="116" s="1" customFormat="1" ht="15" customHeight="1">
      <c r="B116" s="339"/>
      <c r="C116" s="314" t="s">
        <v>49</v>
      </c>
      <c r="D116" s="314"/>
      <c r="E116" s="314"/>
      <c r="F116" s="337" t="s">
        <v>5052</v>
      </c>
      <c r="G116" s="314"/>
      <c r="H116" s="314" t="s">
        <v>5097</v>
      </c>
      <c r="I116" s="314" t="s">
        <v>5087</v>
      </c>
      <c r="J116" s="314"/>
      <c r="K116" s="328"/>
    </row>
    <row r="117" s="1" customFormat="1" ht="15" customHeight="1">
      <c r="B117" s="339"/>
      <c r="C117" s="314" t="s">
        <v>58</v>
      </c>
      <c r="D117" s="314"/>
      <c r="E117" s="314"/>
      <c r="F117" s="337" t="s">
        <v>5052</v>
      </c>
      <c r="G117" s="314"/>
      <c r="H117" s="314" t="s">
        <v>5098</v>
      </c>
      <c r="I117" s="314" t="s">
        <v>5099</v>
      </c>
      <c r="J117" s="314"/>
      <c r="K117" s="328"/>
    </row>
    <row r="118" s="1" customFormat="1" ht="15" customHeight="1">
      <c r="B118" s="342"/>
      <c r="C118" s="348"/>
      <c r="D118" s="348"/>
      <c r="E118" s="348"/>
      <c r="F118" s="348"/>
      <c r="G118" s="348"/>
      <c r="H118" s="348"/>
      <c r="I118" s="348"/>
      <c r="J118" s="348"/>
      <c r="K118" s="344"/>
    </row>
    <row r="119" s="1" customFormat="1" ht="18.75" customHeight="1">
      <c r="B119" s="349"/>
      <c r="C119" s="350"/>
      <c r="D119" s="350"/>
      <c r="E119" s="350"/>
      <c r="F119" s="351"/>
      <c r="G119" s="350"/>
      <c r="H119" s="350"/>
      <c r="I119" s="350"/>
      <c r="J119" s="350"/>
      <c r="K119" s="349"/>
    </row>
    <row r="120" s="1" customFormat="1" ht="18.75" customHeight="1">
      <c r="B120" s="322"/>
      <c r="C120" s="322"/>
      <c r="D120" s="322"/>
      <c r="E120" s="322"/>
      <c r="F120" s="322"/>
      <c r="G120" s="322"/>
      <c r="H120" s="322"/>
      <c r="I120" s="322"/>
      <c r="J120" s="322"/>
      <c r="K120" s="322"/>
    </row>
    <row r="121" s="1" customFormat="1" ht="7.5" customHeight="1">
      <c r="B121" s="352"/>
      <c r="C121" s="353"/>
      <c r="D121" s="353"/>
      <c r="E121" s="353"/>
      <c r="F121" s="353"/>
      <c r="G121" s="353"/>
      <c r="H121" s="353"/>
      <c r="I121" s="353"/>
      <c r="J121" s="353"/>
      <c r="K121" s="354"/>
    </row>
    <row r="122" s="1" customFormat="1" ht="45" customHeight="1">
      <c r="B122" s="355"/>
      <c r="C122" s="305" t="s">
        <v>5100</v>
      </c>
      <c r="D122" s="305"/>
      <c r="E122" s="305"/>
      <c r="F122" s="305"/>
      <c r="G122" s="305"/>
      <c r="H122" s="305"/>
      <c r="I122" s="305"/>
      <c r="J122" s="305"/>
      <c r="K122" s="356"/>
    </row>
    <row r="123" s="1" customFormat="1" ht="17.25" customHeight="1">
      <c r="B123" s="357"/>
      <c r="C123" s="329" t="s">
        <v>5046</v>
      </c>
      <c r="D123" s="329"/>
      <c r="E123" s="329"/>
      <c r="F123" s="329" t="s">
        <v>5047</v>
      </c>
      <c r="G123" s="330"/>
      <c r="H123" s="329" t="s">
        <v>55</v>
      </c>
      <c r="I123" s="329" t="s">
        <v>58</v>
      </c>
      <c r="J123" s="329" t="s">
        <v>5048</v>
      </c>
      <c r="K123" s="358"/>
    </row>
    <row r="124" s="1" customFormat="1" ht="17.25" customHeight="1">
      <c r="B124" s="357"/>
      <c r="C124" s="331" t="s">
        <v>5049</v>
      </c>
      <c r="D124" s="331"/>
      <c r="E124" s="331"/>
      <c r="F124" s="332" t="s">
        <v>5050</v>
      </c>
      <c r="G124" s="333"/>
      <c r="H124" s="331"/>
      <c r="I124" s="331"/>
      <c r="J124" s="331" t="s">
        <v>5051</v>
      </c>
      <c r="K124" s="358"/>
    </row>
    <row r="125" s="1" customFormat="1" ht="5.25" customHeight="1">
      <c r="B125" s="359"/>
      <c r="C125" s="334"/>
      <c r="D125" s="334"/>
      <c r="E125" s="334"/>
      <c r="F125" s="334"/>
      <c r="G125" s="360"/>
      <c r="H125" s="334"/>
      <c r="I125" s="334"/>
      <c r="J125" s="334"/>
      <c r="K125" s="361"/>
    </row>
    <row r="126" s="1" customFormat="1" ht="15" customHeight="1">
      <c r="B126" s="359"/>
      <c r="C126" s="314" t="s">
        <v>5055</v>
      </c>
      <c r="D126" s="336"/>
      <c r="E126" s="336"/>
      <c r="F126" s="337" t="s">
        <v>5052</v>
      </c>
      <c r="G126" s="314"/>
      <c r="H126" s="314" t="s">
        <v>5092</v>
      </c>
      <c r="I126" s="314" t="s">
        <v>5054</v>
      </c>
      <c r="J126" s="314">
        <v>120</v>
      </c>
      <c r="K126" s="362"/>
    </row>
    <row r="127" s="1" customFormat="1" ht="15" customHeight="1">
      <c r="B127" s="359"/>
      <c r="C127" s="314" t="s">
        <v>5101</v>
      </c>
      <c r="D127" s="314"/>
      <c r="E127" s="314"/>
      <c r="F127" s="337" t="s">
        <v>5052</v>
      </c>
      <c r="G127" s="314"/>
      <c r="H127" s="314" t="s">
        <v>5102</v>
      </c>
      <c r="I127" s="314" t="s">
        <v>5054</v>
      </c>
      <c r="J127" s="314" t="s">
        <v>5103</v>
      </c>
      <c r="K127" s="362"/>
    </row>
    <row r="128" s="1" customFormat="1" ht="15" customHeight="1">
      <c r="B128" s="359"/>
      <c r="C128" s="314" t="s">
        <v>86</v>
      </c>
      <c r="D128" s="314"/>
      <c r="E128" s="314"/>
      <c r="F128" s="337" t="s">
        <v>5052</v>
      </c>
      <c r="G128" s="314"/>
      <c r="H128" s="314" t="s">
        <v>5104</v>
      </c>
      <c r="I128" s="314" t="s">
        <v>5054</v>
      </c>
      <c r="J128" s="314" t="s">
        <v>5103</v>
      </c>
      <c r="K128" s="362"/>
    </row>
    <row r="129" s="1" customFormat="1" ht="15" customHeight="1">
      <c r="B129" s="359"/>
      <c r="C129" s="314" t="s">
        <v>5063</v>
      </c>
      <c r="D129" s="314"/>
      <c r="E129" s="314"/>
      <c r="F129" s="337" t="s">
        <v>5058</v>
      </c>
      <c r="G129" s="314"/>
      <c r="H129" s="314" t="s">
        <v>5064</v>
      </c>
      <c r="I129" s="314" t="s">
        <v>5054</v>
      </c>
      <c r="J129" s="314">
        <v>15</v>
      </c>
      <c r="K129" s="362"/>
    </row>
    <row r="130" s="1" customFormat="1" ht="15" customHeight="1">
      <c r="B130" s="359"/>
      <c r="C130" s="340" t="s">
        <v>5065</v>
      </c>
      <c r="D130" s="340"/>
      <c r="E130" s="340"/>
      <c r="F130" s="341" t="s">
        <v>5058</v>
      </c>
      <c r="G130" s="340"/>
      <c r="H130" s="340" t="s">
        <v>5066</v>
      </c>
      <c r="I130" s="340" t="s">
        <v>5054</v>
      </c>
      <c r="J130" s="340">
        <v>15</v>
      </c>
      <c r="K130" s="362"/>
    </row>
    <row r="131" s="1" customFormat="1" ht="15" customHeight="1">
      <c r="B131" s="359"/>
      <c r="C131" s="340" t="s">
        <v>5067</v>
      </c>
      <c r="D131" s="340"/>
      <c r="E131" s="340"/>
      <c r="F131" s="341" t="s">
        <v>5058</v>
      </c>
      <c r="G131" s="340"/>
      <c r="H131" s="340" t="s">
        <v>5068</v>
      </c>
      <c r="I131" s="340" t="s">
        <v>5054</v>
      </c>
      <c r="J131" s="340">
        <v>20</v>
      </c>
      <c r="K131" s="362"/>
    </row>
    <row r="132" s="1" customFormat="1" ht="15" customHeight="1">
      <c r="B132" s="359"/>
      <c r="C132" s="340" t="s">
        <v>5069</v>
      </c>
      <c r="D132" s="340"/>
      <c r="E132" s="340"/>
      <c r="F132" s="341" t="s">
        <v>5058</v>
      </c>
      <c r="G132" s="340"/>
      <c r="H132" s="340" t="s">
        <v>5070</v>
      </c>
      <c r="I132" s="340" t="s">
        <v>5054</v>
      </c>
      <c r="J132" s="340">
        <v>20</v>
      </c>
      <c r="K132" s="362"/>
    </row>
    <row r="133" s="1" customFormat="1" ht="15" customHeight="1">
      <c r="B133" s="359"/>
      <c r="C133" s="314" t="s">
        <v>5057</v>
      </c>
      <c r="D133" s="314"/>
      <c r="E133" s="314"/>
      <c r="F133" s="337" t="s">
        <v>5058</v>
      </c>
      <c r="G133" s="314"/>
      <c r="H133" s="314" t="s">
        <v>5092</v>
      </c>
      <c r="I133" s="314" t="s">
        <v>5054</v>
      </c>
      <c r="J133" s="314">
        <v>50</v>
      </c>
      <c r="K133" s="362"/>
    </row>
    <row r="134" s="1" customFormat="1" ht="15" customHeight="1">
      <c r="B134" s="359"/>
      <c r="C134" s="314" t="s">
        <v>5071</v>
      </c>
      <c r="D134" s="314"/>
      <c r="E134" s="314"/>
      <c r="F134" s="337" t="s">
        <v>5058</v>
      </c>
      <c r="G134" s="314"/>
      <c r="H134" s="314" t="s">
        <v>5092</v>
      </c>
      <c r="I134" s="314" t="s">
        <v>5054</v>
      </c>
      <c r="J134" s="314">
        <v>50</v>
      </c>
      <c r="K134" s="362"/>
    </row>
    <row r="135" s="1" customFormat="1" ht="15" customHeight="1">
      <c r="B135" s="359"/>
      <c r="C135" s="314" t="s">
        <v>5077</v>
      </c>
      <c r="D135" s="314"/>
      <c r="E135" s="314"/>
      <c r="F135" s="337" t="s">
        <v>5058</v>
      </c>
      <c r="G135" s="314"/>
      <c r="H135" s="314" t="s">
        <v>5092</v>
      </c>
      <c r="I135" s="314" t="s">
        <v>5054</v>
      </c>
      <c r="J135" s="314">
        <v>50</v>
      </c>
      <c r="K135" s="362"/>
    </row>
    <row r="136" s="1" customFormat="1" ht="15" customHeight="1">
      <c r="B136" s="359"/>
      <c r="C136" s="314" t="s">
        <v>5079</v>
      </c>
      <c r="D136" s="314"/>
      <c r="E136" s="314"/>
      <c r="F136" s="337" t="s">
        <v>5058</v>
      </c>
      <c r="G136" s="314"/>
      <c r="H136" s="314" t="s">
        <v>5092</v>
      </c>
      <c r="I136" s="314" t="s">
        <v>5054</v>
      </c>
      <c r="J136" s="314">
        <v>50</v>
      </c>
      <c r="K136" s="362"/>
    </row>
    <row r="137" s="1" customFormat="1" ht="15" customHeight="1">
      <c r="B137" s="359"/>
      <c r="C137" s="314" t="s">
        <v>5080</v>
      </c>
      <c r="D137" s="314"/>
      <c r="E137" s="314"/>
      <c r="F137" s="337" t="s">
        <v>5058</v>
      </c>
      <c r="G137" s="314"/>
      <c r="H137" s="314" t="s">
        <v>5105</v>
      </c>
      <c r="I137" s="314" t="s">
        <v>5054</v>
      </c>
      <c r="J137" s="314">
        <v>255</v>
      </c>
      <c r="K137" s="362"/>
    </row>
    <row r="138" s="1" customFormat="1" ht="15" customHeight="1">
      <c r="B138" s="359"/>
      <c r="C138" s="314" t="s">
        <v>5082</v>
      </c>
      <c r="D138" s="314"/>
      <c r="E138" s="314"/>
      <c r="F138" s="337" t="s">
        <v>5052</v>
      </c>
      <c r="G138" s="314"/>
      <c r="H138" s="314" t="s">
        <v>5106</v>
      </c>
      <c r="I138" s="314" t="s">
        <v>5084</v>
      </c>
      <c r="J138" s="314"/>
      <c r="K138" s="362"/>
    </row>
    <row r="139" s="1" customFormat="1" ht="15" customHeight="1">
      <c r="B139" s="359"/>
      <c r="C139" s="314" t="s">
        <v>5085</v>
      </c>
      <c r="D139" s="314"/>
      <c r="E139" s="314"/>
      <c r="F139" s="337" t="s">
        <v>5052</v>
      </c>
      <c r="G139" s="314"/>
      <c r="H139" s="314" t="s">
        <v>5107</v>
      </c>
      <c r="I139" s="314" t="s">
        <v>5087</v>
      </c>
      <c r="J139" s="314"/>
      <c r="K139" s="362"/>
    </row>
    <row r="140" s="1" customFormat="1" ht="15" customHeight="1">
      <c r="B140" s="359"/>
      <c r="C140" s="314" t="s">
        <v>5088</v>
      </c>
      <c r="D140" s="314"/>
      <c r="E140" s="314"/>
      <c r="F140" s="337" t="s">
        <v>5052</v>
      </c>
      <c r="G140" s="314"/>
      <c r="H140" s="314" t="s">
        <v>5088</v>
      </c>
      <c r="I140" s="314" t="s">
        <v>5087</v>
      </c>
      <c r="J140" s="314"/>
      <c r="K140" s="362"/>
    </row>
    <row r="141" s="1" customFormat="1" ht="15" customHeight="1">
      <c r="B141" s="359"/>
      <c r="C141" s="314" t="s">
        <v>39</v>
      </c>
      <c r="D141" s="314"/>
      <c r="E141" s="314"/>
      <c r="F141" s="337" t="s">
        <v>5052</v>
      </c>
      <c r="G141" s="314"/>
      <c r="H141" s="314" t="s">
        <v>5108</v>
      </c>
      <c r="I141" s="314" t="s">
        <v>5087</v>
      </c>
      <c r="J141" s="314"/>
      <c r="K141" s="362"/>
    </row>
    <row r="142" s="1" customFormat="1" ht="15" customHeight="1">
      <c r="B142" s="359"/>
      <c r="C142" s="314" t="s">
        <v>5109</v>
      </c>
      <c r="D142" s="314"/>
      <c r="E142" s="314"/>
      <c r="F142" s="337" t="s">
        <v>5052</v>
      </c>
      <c r="G142" s="314"/>
      <c r="H142" s="314" t="s">
        <v>5110</v>
      </c>
      <c r="I142" s="314" t="s">
        <v>5087</v>
      </c>
      <c r="J142" s="314"/>
      <c r="K142" s="362"/>
    </row>
    <row r="143" s="1" customFormat="1" ht="15" customHeight="1">
      <c r="B143" s="363"/>
      <c r="C143" s="364"/>
      <c r="D143" s="364"/>
      <c r="E143" s="364"/>
      <c r="F143" s="364"/>
      <c r="G143" s="364"/>
      <c r="H143" s="364"/>
      <c r="I143" s="364"/>
      <c r="J143" s="364"/>
      <c r="K143" s="365"/>
    </row>
    <row r="144" s="1" customFormat="1" ht="18.75" customHeight="1">
      <c r="B144" s="350"/>
      <c r="C144" s="350"/>
      <c r="D144" s="350"/>
      <c r="E144" s="350"/>
      <c r="F144" s="351"/>
      <c r="G144" s="350"/>
      <c r="H144" s="350"/>
      <c r="I144" s="350"/>
      <c r="J144" s="350"/>
      <c r="K144" s="350"/>
    </row>
    <row r="145" s="1" customFormat="1" ht="18.75" customHeight="1">
      <c r="B145" s="322"/>
      <c r="C145" s="322"/>
      <c r="D145" s="322"/>
      <c r="E145" s="322"/>
      <c r="F145" s="322"/>
      <c r="G145" s="322"/>
      <c r="H145" s="322"/>
      <c r="I145" s="322"/>
      <c r="J145" s="322"/>
      <c r="K145" s="322"/>
    </row>
    <row r="146" s="1" customFormat="1" ht="7.5" customHeight="1">
      <c r="B146" s="323"/>
      <c r="C146" s="324"/>
      <c r="D146" s="324"/>
      <c r="E146" s="324"/>
      <c r="F146" s="324"/>
      <c r="G146" s="324"/>
      <c r="H146" s="324"/>
      <c r="I146" s="324"/>
      <c r="J146" s="324"/>
      <c r="K146" s="325"/>
    </row>
    <row r="147" s="1" customFormat="1" ht="45" customHeight="1">
      <c r="B147" s="326"/>
      <c r="C147" s="327" t="s">
        <v>5111</v>
      </c>
      <c r="D147" s="327"/>
      <c r="E147" s="327"/>
      <c r="F147" s="327"/>
      <c r="G147" s="327"/>
      <c r="H147" s="327"/>
      <c r="I147" s="327"/>
      <c r="J147" s="327"/>
      <c r="K147" s="328"/>
    </row>
    <row r="148" s="1" customFormat="1" ht="17.25" customHeight="1">
      <c r="B148" s="326"/>
      <c r="C148" s="329" t="s">
        <v>5046</v>
      </c>
      <c r="D148" s="329"/>
      <c r="E148" s="329"/>
      <c r="F148" s="329" t="s">
        <v>5047</v>
      </c>
      <c r="G148" s="330"/>
      <c r="H148" s="329" t="s">
        <v>55</v>
      </c>
      <c r="I148" s="329" t="s">
        <v>58</v>
      </c>
      <c r="J148" s="329" t="s">
        <v>5048</v>
      </c>
      <c r="K148" s="328"/>
    </row>
    <row r="149" s="1" customFormat="1" ht="17.25" customHeight="1">
      <c r="B149" s="326"/>
      <c r="C149" s="331" t="s">
        <v>5049</v>
      </c>
      <c r="D149" s="331"/>
      <c r="E149" s="331"/>
      <c r="F149" s="332" t="s">
        <v>5050</v>
      </c>
      <c r="G149" s="333"/>
      <c r="H149" s="331"/>
      <c r="I149" s="331"/>
      <c r="J149" s="331" t="s">
        <v>5051</v>
      </c>
      <c r="K149" s="328"/>
    </row>
    <row r="150" s="1" customFormat="1" ht="5.25" customHeight="1">
      <c r="B150" s="339"/>
      <c r="C150" s="334"/>
      <c r="D150" s="334"/>
      <c r="E150" s="334"/>
      <c r="F150" s="334"/>
      <c r="G150" s="335"/>
      <c r="H150" s="334"/>
      <c r="I150" s="334"/>
      <c r="J150" s="334"/>
      <c r="K150" s="362"/>
    </row>
    <row r="151" s="1" customFormat="1" ht="15" customHeight="1">
      <c r="B151" s="339"/>
      <c r="C151" s="366" t="s">
        <v>5055</v>
      </c>
      <c r="D151" s="314"/>
      <c r="E151" s="314"/>
      <c r="F151" s="367" t="s">
        <v>5052</v>
      </c>
      <c r="G151" s="314"/>
      <c r="H151" s="366" t="s">
        <v>5092</v>
      </c>
      <c r="I151" s="366" t="s">
        <v>5054</v>
      </c>
      <c r="J151" s="366">
        <v>120</v>
      </c>
      <c r="K151" s="362"/>
    </row>
    <row r="152" s="1" customFormat="1" ht="15" customHeight="1">
      <c r="B152" s="339"/>
      <c r="C152" s="366" t="s">
        <v>5101</v>
      </c>
      <c r="D152" s="314"/>
      <c r="E152" s="314"/>
      <c r="F152" s="367" t="s">
        <v>5052</v>
      </c>
      <c r="G152" s="314"/>
      <c r="H152" s="366" t="s">
        <v>5112</v>
      </c>
      <c r="I152" s="366" t="s">
        <v>5054</v>
      </c>
      <c r="J152" s="366" t="s">
        <v>5103</v>
      </c>
      <c r="K152" s="362"/>
    </row>
    <row r="153" s="1" customFormat="1" ht="15" customHeight="1">
      <c r="B153" s="339"/>
      <c r="C153" s="366" t="s">
        <v>86</v>
      </c>
      <c r="D153" s="314"/>
      <c r="E153" s="314"/>
      <c r="F153" s="367" t="s">
        <v>5052</v>
      </c>
      <c r="G153" s="314"/>
      <c r="H153" s="366" t="s">
        <v>5113</v>
      </c>
      <c r="I153" s="366" t="s">
        <v>5054</v>
      </c>
      <c r="J153" s="366" t="s">
        <v>5103</v>
      </c>
      <c r="K153" s="362"/>
    </row>
    <row r="154" s="1" customFormat="1" ht="15" customHeight="1">
      <c r="B154" s="339"/>
      <c r="C154" s="366" t="s">
        <v>5057</v>
      </c>
      <c r="D154" s="314"/>
      <c r="E154" s="314"/>
      <c r="F154" s="367" t="s">
        <v>5058</v>
      </c>
      <c r="G154" s="314"/>
      <c r="H154" s="366" t="s">
        <v>5092</v>
      </c>
      <c r="I154" s="366" t="s">
        <v>5054</v>
      </c>
      <c r="J154" s="366">
        <v>50</v>
      </c>
      <c r="K154" s="362"/>
    </row>
    <row r="155" s="1" customFormat="1" ht="15" customHeight="1">
      <c r="B155" s="339"/>
      <c r="C155" s="366" t="s">
        <v>5060</v>
      </c>
      <c r="D155" s="314"/>
      <c r="E155" s="314"/>
      <c r="F155" s="367" t="s">
        <v>5052</v>
      </c>
      <c r="G155" s="314"/>
      <c r="H155" s="366" t="s">
        <v>5092</v>
      </c>
      <c r="I155" s="366" t="s">
        <v>5062</v>
      </c>
      <c r="J155" s="366"/>
      <c r="K155" s="362"/>
    </row>
    <row r="156" s="1" customFormat="1" ht="15" customHeight="1">
      <c r="B156" s="339"/>
      <c r="C156" s="366" t="s">
        <v>5071</v>
      </c>
      <c r="D156" s="314"/>
      <c r="E156" s="314"/>
      <c r="F156" s="367" t="s">
        <v>5058</v>
      </c>
      <c r="G156" s="314"/>
      <c r="H156" s="366" t="s">
        <v>5092</v>
      </c>
      <c r="I156" s="366" t="s">
        <v>5054</v>
      </c>
      <c r="J156" s="366">
        <v>50</v>
      </c>
      <c r="K156" s="362"/>
    </row>
    <row r="157" s="1" customFormat="1" ht="15" customHeight="1">
      <c r="B157" s="339"/>
      <c r="C157" s="366" t="s">
        <v>5079</v>
      </c>
      <c r="D157" s="314"/>
      <c r="E157" s="314"/>
      <c r="F157" s="367" t="s">
        <v>5058</v>
      </c>
      <c r="G157" s="314"/>
      <c r="H157" s="366" t="s">
        <v>5092</v>
      </c>
      <c r="I157" s="366" t="s">
        <v>5054</v>
      </c>
      <c r="J157" s="366">
        <v>50</v>
      </c>
      <c r="K157" s="362"/>
    </row>
    <row r="158" s="1" customFormat="1" ht="15" customHeight="1">
      <c r="B158" s="339"/>
      <c r="C158" s="366" t="s">
        <v>5077</v>
      </c>
      <c r="D158" s="314"/>
      <c r="E158" s="314"/>
      <c r="F158" s="367" t="s">
        <v>5058</v>
      </c>
      <c r="G158" s="314"/>
      <c r="H158" s="366" t="s">
        <v>5092</v>
      </c>
      <c r="I158" s="366" t="s">
        <v>5054</v>
      </c>
      <c r="J158" s="366">
        <v>50</v>
      </c>
      <c r="K158" s="362"/>
    </row>
    <row r="159" s="1" customFormat="1" ht="15" customHeight="1">
      <c r="B159" s="339"/>
      <c r="C159" s="366" t="s">
        <v>154</v>
      </c>
      <c r="D159" s="314"/>
      <c r="E159" s="314"/>
      <c r="F159" s="367" t="s">
        <v>5052</v>
      </c>
      <c r="G159" s="314"/>
      <c r="H159" s="366" t="s">
        <v>5114</v>
      </c>
      <c r="I159" s="366" t="s">
        <v>5054</v>
      </c>
      <c r="J159" s="366" t="s">
        <v>5115</v>
      </c>
      <c r="K159" s="362"/>
    </row>
    <row r="160" s="1" customFormat="1" ht="15" customHeight="1">
      <c r="B160" s="339"/>
      <c r="C160" s="366" t="s">
        <v>5116</v>
      </c>
      <c r="D160" s="314"/>
      <c r="E160" s="314"/>
      <c r="F160" s="367" t="s">
        <v>5052</v>
      </c>
      <c r="G160" s="314"/>
      <c r="H160" s="366" t="s">
        <v>5117</v>
      </c>
      <c r="I160" s="366" t="s">
        <v>5087</v>
      </c>
      <c r="J160" s="366"/>
      <c r="K160" s="362"/>
    </row>
    <row r="161" s="1" customFormat="1" ht="15" customHeight="1">
      <c r="B161" s="368"/>
      <c r="C161" s="348"/>
      <c r="D161" s="348"/>
      <c r="E161" s="348"/>
      <c r="F161" s="348"/>
      <c r="G161" s="348"/>
      <c r="H161" s="348"/>
      <c r="I161" s="348"/>
      <c r="J161" s="348"/>
      <c r="K161" s="369"/>
    </row>
    <row r="162" s="1" customFormat="1" ht="18.75" customHeight="1">
      <c r="B162" s="350"/>
      <c r="C162" s="360"/>
      <c r="D162" s="360"/>
      <c r="E162" s="360"/>
      <c r="F162" s="370"/>
      <c r="G162" s="360"/>
      <c r="H162" s="360"/>
      <c r="I162" s="360"/>
      <c r="J162" s="360"/>
      <c r="K162" s="350"/>
    </row>
    <row r="163" s="1" customFormat="1" ht="18.75" customHeight="1">
      <c r="B163" s="322"/>
      <c r="C163" s="322"/>
      <c r="D163" s="322"/>
      <c r="E163" s="322"/>
      <c r="F163" s="322"/>
      <c r="G163" s="322"/>
      <c r="H163" s="322"/>
      <c r="I163" s="322"/>
      <c r="J163" s="322"/>
      <c r="K163" s="322"/>
    </row>
    <row r="164" s="1" customFormat="1" ht="7.5" customHeight="1">
      <c r="B164" s="301"/>
      <c r="C164" s="302"/>
      <c r="D164" s="302"/>
      <c r="E164" s="302"/>
      <c r="F164" s="302"/>
      <c r="G164" s="302"/>
      <c r="H164" s="302"/>
      <c r="I164" s="302"/>
      <c r="J164" s="302"/>
      <c r="K164" s="303"/>
    </row>
    <row r="165" s="1" customFormat="1" ht="45" customHeight="1">
      <c r="B165" s="304"/>
      <c r="C165" s="305" t="s">
        <v>5118</v>
      </c>
      <c r="D165" s="305"/>
      <c r="E165" s="305"/>
      <c r="F165" s="305"/>
      <c r="G165" s="305"/>
      <c r="H165" s="305"/>
      <c r="I165" s="305"/>
      <c r="J165" s="305"/>
      <c r="K165" s="306"/>
    </row>
    <row r="166" s="1" customFormat="1" ht="17.25" customHeight="1">
      <c r="B166" s="304"/>
      <c r="C166" s="329" t="s">
        <v>5046</v>
      </c>
      <c r="D166" s="329"/>
      <c r="E166" s="329"/>
      <c r="F166" s="329" t="s">
        <v>5047</v>
      </c>
      <c r="G166" s="371"/>
      <c r="H166" s="372" t="s">
        <v>55</v>
      </c>
      <c r="I166" s="372" t="s">
        <v>58</v>
      </c>
      <c r="J166" s="329" t="s">
        <v>5048</v>
      </c>
      <c r="K166" s="306"/>
    </row>
    <row r="167" s="1" customFormat="1" ht="17.25" customHeight="1">
      <c r="B167" s="307"/>
      <c r="C167" s="331" t="s">
        <v>5049</v>
      </c>
      <c r="D167" s="331"/>
      <c r="E167" s="331"/>
      <c r="F167" s="332" t="s">
        <v>5050</v>
      </c>
      <c r="G167" s="373"/>
      <c r="H167" s="374"/>
      <c r="I167" s="374"/>
      <c r="J167" s="331" t="s">
        <v>5051</v>
      </c>
      <c r="K167" s="309"/>
    </row>
    <row r="168" s="1" customFormat="1" ht="5.25" customHeight="1">
      <c r="B168" s="339"/>
      <c r="C168" s="334"/>
      <c r="D168" s="334"/>
      <c r="E168" s="334"/>
      <c r="F168" s="334"/>
      <c r="G168" s="335"/>
      <c r="H168" s="334"/>
      <c r="I168" s="334"/>
      <c r="J168" s="334"/>
      <c r="K168" s="362"/>
    </row>
    <row r="169" s="1" customFormat="1" ht="15" customHeight="1">
      <c r="B169" s="339"/>
      <c r="C169" s="314" t="s">
        <v>5055</v>
      </c>
      <c r="D169" s="314"/>
      <c r="E169" s="314"/>
      <c r="F169" s="337" t="s">
        <v>5052</v>
      </c>
      <c r="G169" s="314"/>
      <c r="H169" s="314" t="s">
        <v>5092</v>
      </c>
      <c r="I169" s="314" t="s">
        <v>5054</v>
      </c>
      <c r="J169" s="314">
        <v>120</v>
      </c>
      <c r="K169" s="362"/>
    </row>
    <row r="170" s="1" customFormat="1" ht="15" customHeight="1">
      <c r="B170" s="339"/>
      <c r="C170" s="314" t="s">
        <v>5101</v>
      </c>
      <c r="D170" s="314"/>
      <c r="E170" s="314"/>
      <c r="F170" s="337" t="s">
        <v>5052</v>
      </c>
      <c r="G170" s="314"/>
      <c r="H170" s="314" t="s">
        <v>5102</v>
      </c>
      <c r="I170" s="314" t="s">
        <v>5054</v>
      </c>
      <c r="J170" s="314" t="s">
        <v>5103</v>
      </c>
      <c r="K170" s="362"/>
    </row>
    <row r="171" s="1" customFormat="1" ht="15" customHeight="1">
      <c r="B171" s="339"/>
      <c r="C171" s="314" t="s">
        <v>86</v>
      </c>
      <c r="D171" s="314"/>
      <c r="E171" s="314"/>
      <c r="F171" s="337" t="s">
        <v>5052</v>
      </c>
      <c r="G171" s="314"/>
      <c r="H171" s="314" t="s">
        <v>5119</v>
      </c>
      <c r="I171" s="314" t="s">
        <v>5054</v>
      </c>
      <c r="J171" s="314" t="s">
        <v>5103</v>
      </c>
      <c r="K171" s="362"/>
    </row>
    <row r="172" s="1" customFormat="1" ht="15" customHeight="1">
      <c r="B172" s="339"/>
      <c r="C172" s="314" t="s">
        <v>5057</v>
      </c>
      <c r="D172" s="314"/>
      <c r="E172" s="314"/>
      <c r="F172" s="337" t="s">
        <v>5058</v>
      </c>
      <c r="G172" s="314"/>
      <c r="H172" s="314" t="s">
        <v>5119</v>
      </c>
      <c r="I172" s="314" t="s">
        <v>5054</v>
      </c>
      <c r="J172" s="314">
        <v>50</v>
      </c>
      <c r="K172" s="362"/>
    </row>
    <row r="173" s="1" customFormat="1" ht="15" customHeight="1">
      <c r="B173" s="339"/>
      <c r="C173" s="314" t="s">
        <v>5060</v>
      </c>
      <c r="D173" s="314"/>
      <c r="E173" s="314"/>
      <c r="F173" s="337" t="s">
        <v>5052</v>
      </c>
      <c r="G173" s="314"/>
      <c r="H173" s="314" t="s">
        <v>5119</v>
      </c>
      <c r="I173" s="314" t="s">
        <v>5062</v>
      </c>
      <c r="J173" s="314"/>
      <c r="K173" s="362"/>
    </row>
    <row r="174" s="1" customFormat="1" ht="15" customHeight="1">
      <c r="B174" s="339"/>
      <c r="C174" s="314" t="s">
        <v>5071</v>
      </c>
      <c r="D174" s="314"/>
      <c r="E174" s="314"/>
      <c r="F174" s="337" t="s">
        <v>5058</v>
      </c>
      <c r="G174" s="314"/>
      <c r="H174" s="314" t="s">
        <v>5119</v>
      </c>
      <c r="I174" s="314" t="s">
        <v>5054</v>
      </c>
      <c r="J174" s="314">
        <v>50</v>
      </c>
      <c r="K174" s="362"/>
    </row>
    <row r="175" s="1" customFormat="1" ht="15" customHeight="1">
      <c r="B175" s="339"/>
      <c r="C175" s="314" t="s">
        <v>5079</v>
      </c>
      <c r="D175" s="314"/>
      <c r="E175" s="314"/>
      <c r="F175" s="337" t="s">
        <v>5058</v>
      </c>
      <c r="G175" s="314"/>
      <c r="H175" s="314" t="s">
        <v>5119</v>
      </c>
      <c r="I175" s="314" t="s">
        <v>5054</v>
      </c>
      <c r="J175" s="314">
        <v>50</v>
      </c>
      <c r="K175" s="362"/>
    </row>
    <row r="176" s="1" customFormat="1" ht="15" customHeight="1">
      <c r="B176" s="339"/>
      <c r="C176" s="314" t="s">
        <v>5077</v>
      </c>
      <c r="D176" s="314"/>
      <c r="E176" s="314"/>
      <c r="F176" s="337" t="s">
        <v>5058</v>
      </c>
      <c r="G176" s="314"/>
      <c r="H176" s="314" t="s">
        <v>5119</v>
      </c>
      <c r="I176" s="314" t="s">
        <v>5054</v>
      </c>
      <c r="J176" s="314">
        <v>50</v>
      </c>
      <c r="K176" s="362"/>
    </row>
    <row r="177" s="1" customFormat="1" ht="15" customHeight="1">
      <c r="B177" s="339"/>
      <c r="C177" s="314" t="s">
        <v>171</v>
      </c>
      <c r="D177" s="314"/>
      <c r="E177" s="314"/>
      <c r="F177" s="337" t="s">
        <v>5052</v>
      </c>
      <c r="G177" s="314"/>
      <c r="H177" s="314" t="s">
        <v>5120</v>
      </c>
      <c r="I177" s="314" t="s">
        <v>5121</v>
      </c>
      <c r="J177" s="314"/>
      <c r="K177" s="362"/>
    </row>
    <row r="178" s="1" customFormat="1" ht="15" customHeight="1">
      <c r="B178" s="339"/>
      <c r="C178" s="314" t="s">
        <v>58</v>
      </c>
      <c r="D178" s="314"/>
      <c r="E178" s="314"/>
      <c r="F178" s="337" t="s">
        <v>5052</v>
      </c>
      <c r="G178" s="314"/>
      <c r="H178" s="314" t="s">
        <v>5122</v>
      </c>
      <c r="I178" s="314" t="s">
        <v>5123</v>
      </c>
      <c r="J178" s="314">
        <v>1</v>
      </c>
      <c r="K178" s="362"/>
    </row>
    <row r="179" s="1" customFormat="1" ht="15" customHeight="1">
      <c r="B179" s="339"/>
      <c r="C179" s="314" t="s">
        <v>54</v>
      </c>
      <c r="D179" s="314"/>
      <c r="E179" s="314"/>
      <c r="F179" s="337" t="s">
        <v>5052</v>
      </c>
      <c r="G179" s="314"/>
      <c r="H179" s="314" t="s">
        <v>5124</v>
      </c>
      <c r="I179" s="314" t="s">
        <v>5054</v>
      </c>
      <c r="J179" s="314">
        <v>20</v>
      </c>
      <c r="K179" s="362"/>
    </row>
    <row r="180" s="1" customFormat="1" ht="15" customHeight="1">
      <c r="B180" s="339"/>
      <c r="C180" s="314" t="s">
        <v>55</v>
      </c>
      <c r="D180" s="314"/>
      <c r="E180" s="314"/>
      <c r="F180" s="337" t="s">
        <v>5052</v>
      </c>
      <c r="G180" s="314"/>
      <c r="H180" s="314" t="s">
        <v>5125</v>
      </c>
      <c r="I180" s="314" t="s">
        <v>5054</v>
      </c>
      <c r="J180" s="314">
        <v>255</v>
      </c>
      <c r="K180" s="362"/>
    </row>
    <row r="181" s="1" customFormat="1" ht="15" customHeight="1">
      <c r="B181" s="339"/>
      <c r="C181" s="314" t="s">
        <v>172</v>
      </c>
      <c r="D181" s="314"/>
      <c r="E181" s="314"/>
      <c r="F181" s="337" t="s">
        <v>5052</v>
      </c>
      <c r="G181" s="314"/>
      <c r="H181" s="314" t="s">
        <v>5016</v>
      </c>
      <c r="I181" s="314" t="s">
        <v>5054</v>
      </c>
      <c r="J181" s="314">
        <v>10</v>
      </c>
      <c r="K181" s="362"/>
    </row>
    <row r="182" s="1" customFormat="1" ht="15" customHeight="1">
      <c r="B182" s="339"/>
      <c r="C182" s="314" t="s">
        <v>173</v>
      </c>
      <c r="D182" s="314"/>
      <c r="E182" s="314"/>
      <c r="F182" s="337" t="s">
        <v>5052</v>
      </c>
      <c r="G182" s="314"/>
      <c r="H182" s="314" t="s">
        <v>5126</v>
      </c>
      <c r="I182" s="314" t="s">
        <v>5087</v>
      </c>
      <c r="J182" s="314"/>
      <c r="K182" s="362"/>
    </row>
    <row r="183" s="1" customFormat="1" ht="15" customHeight="1">
      <c r="B183" s="339"/>
      <c r="C183" s="314" t="s">
        <v>5127</v>
      </c>
      <c r="D183" s="314"/>
      <c r="E183" s="314"/>
      <c r="F183" s="337" t="s">
        <v>5052</v>
      </c>
      <c r="G183" s="314"/>
      <c r="H183" s="314" t="s">
        <v>5128</v>
      </c>
      <c r="I183" s="314" t="s">
        <v>5087</v>
      </c>
      <c r="J183" s="314"/>
      <c r="K183" s="362"/>
    </row>
    <row r="184" s="1" customFormat="1" ht="15" customHeight="1">
      <c r="B184" s="339"/>
      <c r="C184" s="314" t="s">
        <v>5116</v>
      </c>
      <c r="D184" s="314"/>
      <c r="E184" s="314"/>
      <c r="F184" s="337" t="s">
        <v>5052</v>
      </c>
      <c r="G184" s="314"/>
      <c r="H184" s="314" t="s">
        <v>5129</v>
      </c>
      <c r="I184" s="314" t="s">
        <v>5087</v>
      </c>
      <c r="J184" s="314"/>
      <c r="K184" s="362"/>
    </row>
    <row r="185" s="1" customFormat="1" ht="15" customHeight="1">
      <c r="B185" s="339"/>
      <c r="C185" s="314" t="s">
        <v>175</v>
      </c>
      <c r="D185" s="314"/>
      <c r="E185" s="314"/>
      <c r="F185" s="337" t="s">
        <v>5058</v>
      </c>
      <c r="G185" s="314"/>
      <c r="H185" s="314" t="s">
        <v>5130</v>
      </c>
      <c r="I185" s="314" t="s">
        <v>5054</v>
      </c>
      <c r="J185" s="314">
        <v>50</v>
      </c>
      <c r="K185" s="362"/>
    </row>
    <row r="186" s="1" customFormat="1" ht="15" customHeight="1">
      <c r="B186" s="339"/>
      <c r="C186" s="314" t="s">
        <v>5131</v>
      </c>
      <c r="D186" s="314"/>
      <c r="E186" s="314"/>
      <c r="F186" s="337" t="s">
        <v>5058</v>
      </c>
      <c r="G186" s="314"/>
      <c r="H186" s="314" t="s">
        <v>5132</v>
      </c>
      <c r="I186" s="314" t="s">
        <v>5133</v>
      </c>
      <c r="J186" s="314"/>
      <c r="K186" s="362"/>
    </row>
    <row r="187" s="1" customFormat="1" ht="15" customHeight="1">
      <c r="B187" s="339"/>
      <c r="C187" s="314" t="s">
        <v>5134</v>
      </c>
      <c r="D187" s="314"/>
      <c r="E187" s="314"/>
      <c r="F187" s="337" t="s">
        <v>5058</v>
      </c>
      <c r="G187" s="314"/>
      <c r="H187" s="314" t="s">
        <v>5135</v>
      </c>
      <c r="I187" s="314" t="s">
        <v>5133</v>
      </c>
      <c r="J187" s="314"/>
      <c r="K187" s="362"/>
    </row>
    <row r="188" s="1" customFormat="1" ht="15" customHeight="1">
      <c r="B188" s="339"/>
      <c r="C188" s="314" t="s">
        <v>5136</v>
      </c>
      <c r="D188" s="314"/>
      <c r="E188" s="314"/>
      <c r="F188" s="337" t="s">
        <v>5058</v>
      </c>
      <c r="G188" s="314"/>
      <c r="H188" s="314" t="s">
        <v>5137</v>
      </c>
      <c r="I188" s="314" t="s">
        <v>5133</v>
      </c>
      <c r="J188" s="314"/>
      <c r="K188" s="362"/>
    </row>
    <row r="189" s="1" customFormat="1" ht="15" customHeight="1">
      <c r="B189" s="339"/>
      <c r="C189" s="375" t="s">
        <v>5138</v>
      </c>
      <c r="D189" s="314"/>
      <c r="E189" s="314"/>
      <c r="F189" s="337" t="s">
        <v>5058</v>
      </c>
      <c r="G189" s="314"/>
      <c r="H189" s="314" t="s">
        <v>5139</v>
      </c>
      <c r="I189" s="314" t="s">
        <v>5140</v>
      </c>
      <c r="J189" s="376" t="s">
        <v>5141</v>
      </c>
      <c r="K189" s="362"/>
    </row>
    <row r="190" s="18" customFormat="1" ht="15" customHeight="1">
      <c r="B190" s="377"/>
      <c r="C190" s="378" t="s">
        <v>5142</v>
      </c>
      <c r="D190" s="379"/>
      <c r="E190" s="379"/>
      <c r="F190" s="380" t="s">
        <v>5058</v>
      </c>
      <c r="G190" s="379"/>
      <c r="H190" s="379" t="s">
        <v>5143</v>
      </c>
      <c r="I190" s="379" t="s">
        <v>5140</v>
      </c>
      <c r="J190" s="381" t="s">
        <v>5141</v>
      </c>
      <c r="K190" s="382"/>
    </row>
    <row r="191" s="1" customFormat="1" ht="15" customHeight="1">
      <c r="B191" s="339"/>
      <c r="C191" s="375" t="s">
        <v>43</v>
      </c>
      <c r="D191" s="314"/>
      <c r="E191" s="314"/>
      <c r="F191" s="337" t="s">
        <v>5052</v>
      </c>
      <c r="G191" s="314"/>
      <c r="H191" s="311" t="s">
        <v>5144</v>
      </c>
      <c r="I191" s="314" t="s">
        <v>5145</v>
      </c>
      <c r="J191" s="314"/>
      <c r="K191" s="362"/>
    </row>
    <row r="192" s="1" customFormat="1" ht="15" customHeight="1">
      <c r="B192" s="339"/>
      <c r="C192" s="375" t="s">
        <v>5146</v>
      </c>
      <c r="D192" s="314"/>
      <c r="E192" s="314"/>
      <c r="F192" s="337" t="s">
        <v>5052</v>
      </c>
      <c r="G192" s="314"/>
      <c r="H192" s="314" t="s">
        <v>5147</v>
      </c>
      <c r="I192" s="314" t="s">
        <v>5087</v>
      </c>
      <c r="J192" s="314"/>
      <c r="K192" s="362"/>
    </row>
    <row r="193" s="1" customFormat="1" ht="15" customHeight="1">
      <c r="B193" s="339"/>
      <c r="C193" s="375" t="s">
        <v>5148</v>
      </c>
      <c r="D193" s="314"/>
      <c r="E193" s="314"/>
      <c r="F193" s="337" t="s">
        <v>5052</v>
      </c>
      <c r="G193" s="314"/>
      <c r="H193" s="314" t="s">
        <v>5149</v>
      </c>
      <c r="I193" s="314" t="s">
        <v>5087</v>
      </c>
      <c r="J193" s="314"/>
      <c r="K193" s="362"/>
    </row>
    <row r="194" s="1" customFormat="1" ht="15" customHeight="1">
      <c r="B194" s="339"/>
      <c r="C194" s="375" t="s">
        <v>5150</v>
      </c>
      <c r="D194" s="314"/>
      <c r="E194" s="314"/>
      <c r="F194" s="337" t="s">
        <v>5058</v>
      </c>
      <c r="G194" s="314"/>
      <c r="H194" s="314" t="s">
        <v>5151</v>
      </c>
      <c r="I194" s="314" t="s">
        <v>5087</v>
      </c>
      <c r="J194" s="314"/>
      <c r="K194" s="362"/>
    </row>
    <row r="195" s="1" customFormat="1" ht="15" customHeight="1">
      <c r="B195" s="368"/>
      <c r="C195" s="383"/>
      <c r="D195" s="348"/>
      <c r="E195" s="348"/>
      <c r="F195" s="348"/>
      <c r="G195" s="348"/>
      <c r="H195" s="348"/>
      <c r="I195" s="348"/>
      <c r="J195" s="348"/>
      <c r="K195" s="369"/>
    </row>
    <row r="196" s="1" customFormat="1" ht="18.75" customHeight="1">
      <c r="B196" s="350"/>
      <c r="C196" s="360"/>
      <c r="D196" s="360"/>
      <c r="E196" s="360"/>
      <c r="F196" s="370"/>
      <c r="G196" s="360"/>
      <c r="H196" s="360"/>
      <c r="I196" s="360"/>
      <c r="J196" s="360"/>
      <c r="K196" s="350"/>
    </row>
    <row r="197" s="1" customFormat="1" ht="18.75" customHeight="1">
      <c r="B197" s="350"/>
      <c r="C197" s="360"/>
      <c r="D197" s="360"/>
      <c r="E197" s="360"/>
      <c r="F197" s="370"/>
      <c r="G197" s="360"/>
      <c r="H197" s="360"/>
      <c r="I197" s="360"/>
      <c r="J197" s="360"/>
      <c r="K197" s="350"/>
    </row>
    <row r="198" s="1" customFormat="1" ht="18.75" customHeight="1">
      <c r="B198" s="322"/>
      <c r="C198" s="322"/>
      <c r="D198" s="322"/>
      <c r="E198" s="322"/>
      <c r="F198" s="322"/>
      <c r="G198" s="322"/>
      <c r="H198" s="322"/>
      <c r="I198" s="322"/>
      <c r="J198" s="322"/>
      <c r="K198" s="322"/>
    </row>
    <row r="199" s="1" customFormat="1" ht="13.5">
      <c r="B199" s="301"/>
      <c r="C199" s="302"/>
      <c r="D199" s="302"/>
      <c r="E199" s="302"/>
      <c r="F199" s="302"/>
      <c r="G199" s="302"/>
      <c r="H199" s="302"/>
      <c r="I199" s="302"/>
      <c r="J199" s="302"/>
      <c r="K199" s="303"/>
    </row>
    <row r="200" s="1" customFormat="1" ht="21">
      <c r="B200" s="304"/>
      <c r="C200" s="305" t="s">
        <v>5152</v>
      </c>
      <c r="D200" s="305"/>
      <c r="E200" s="305"/>
      <c r="F200" s="305"/>
      <c r="G200" s="305"/>
      <c r="H200" s="305"/>
      <c r="I200" s="305"/>
      <c r="J200" s="305"/>
      <c r="K200" s="306"/>
    </row>
    <row r="201" s="1" customFormat="1" ht="25.5" customHeight="1">
      <c r="B201" s="304"/>
      <c r="C201" s="384" t="s">
        <v>5153</v>
      </c>
      <c r="D201" s="384"/>
      <c r="E201" s="384"/>
      <c r="F201" s="384" t="s">
        <v>5154</v>
      </c>
      <c r="G201" s="385"/>
      <c r="H201" s="384" t="s">
        <v>5155</v>
      </c>
      <c r="I201" s="384"/>
      <c r="J201" s="384"/>
      <c r="K201" s="306"/>
    </row>
    <row r="202" s="1" customFormat="1" ht="5.25" customHeight="1">
      <c r="B202" s="339"/>
      <c r="C202" s="334"/>
      <c r="D202" s="334"/>
      <c r="E202" s="334"/>
      <c r="F202" s="334"/>
      <c r="G202" s="360"/>
      <c r="H202" s="334"/>
      <c r="I202" s="334"/>
      <c r="J202" s="334"/>
      <c r="K202" s="362"/>
    </row>
    <row r="203" s="1" customFormat="1" ht="15" customHeight="1">
      <c r="B203" s="339"/>
      <c r="C203" s="314" t="s">
        <v>5145</v>
      </c>
      <c r="D203" s="314"/>
      <c r="E203" s="314"/>
      <c r="F203" s="337" t="s">
        <v>44</v>
      </c>
      <c r="G203" s="314"/>
      <c r="H203" s="314" t="s">
        <v>5156</v>
      </c>
      <c r="I203" s="314"/>
      <c r="J203" s="314"/>
      <c r="K203" s="362"/>
    </row>
    <row r="204" s="1" customFormat="1" ht="15" customHeight="1">
      <c r="B204" s="339"/>
      <c r="C204" s="314"/>
      <c r="D204" s="314"/>
      <c r="E204" s="314"/>
      <c r="F204" s="337" t="s">
        <v>45</v>
      </c>
      <c r="G204" s="314"/>
      <c r="H204" s="314" t="s">
        <v>5157</v>
      </c>
      <c r="I204" s="314"/>
      <c r="J204" s="314"/>
      <c r="K204" s="362"/>
    </row>
    <row r="205" s="1" customFormat="1" ht="15" customHeight="1">
      <c r="B205" s="339"/>
      <c r="C205" s="314"/>
      <c r="D205" s="314"/>
      <c r="E205" s="314"/>
      <c r="F205" s="337" t="s">
        <v>48</v>
      </c>
      <c r="G205" s="314"/>
      <c r="H205" s="314" t="s">
        <v>5158</v>
      </c>
      <c r="I205" s="314"/>
      <c r="J205" s="314"/>
      <c r="K205" s="362"/>
    </row>
    <row r="206" s="1" customFormat="1" ht="15" customHeight="1">
      <c r="B206" s="339"/>
      <c r="C206" s="314"/>
      <c r="D206" s="314"/>
      <c r="E206" s="314"/>
      <c r="F206" s="337" t="s">
        <v>46</v>
      </c>
      <c r="G206" s="314"/>
      <c r="H206" s="314" t="s">
        <v>5159</v>
      </c>
      <c r="I206" s="314"/>
      <c r="J206" s="314"/>
      <c r="K206" s="362"/>
    </row>
    <row r="207" s="1" customFormat="1" ht="15" customHeight="1">
      <c r="B207" s="339"/>
      <c r="C207" s="314"/>
      <c r="D207" s="314"/>
      <c r="E207" s="314"/>
      <c r="F207" s="337" t="s">
        <v>47</v>
      </c>
      <c r="G207" s="314"/>
      <c r="H207" s="314" t="s">
        <v>5160</v>
      </c>
      <c r="I207" s="314"/>
      <c r="J207" s="314"/>
      <c r="K207" s="362"/>
    </row>
    <row r="208" s="1" customFormat="1" ht="15" customHeight="1">
      <c r="B208" s="339"/>
      <c r="C208" s="314"/>
      <c r="D208" s="314"/>
      <c r="E208" s="314"/>
      <c r="F208" s="337"/>
      <c r="G208" s="314"/>
      <c r="H208" s="314"/>
      <c r="I208" s="314"/>
      <c r="J208" s="314"/>
      <c r="K208" s="362"/>
    </row>
    <row r="209" s="1" customFormat="1" ht="15" customHeight="1">
      <c r="B209" s="339"/>
      <c r="C209" s="314" t="s">
        <v>5099</v>
      </c>
      <c r="D209" s="314"/>
      <c r="E209" s="314"/>
      <c r="F209" s="337" t="s">
        <v>79</v>
      </c>
      <c r="G209" s="314"/>
      <c r="H209" s="314" t="s">
        <v>5161</v>
      </c>
      <c r="I209" s="314"/>
      <c r="J209" s="314"/>
      <c r="K209" s="362"/>
    </row>
    <row r="210" s="1" customFormat="1" ht="15" customHeight="1">
      <c r="B210" s="339"/>
      <c r="C210" s="314"/>
      <c r="D210" s="314"/>
      <c r="E210" s="314"/>
      <c r="F210" s="337" t="s">
        <v>4996</v>
      </c>
      <c r="G210" s="314"/>
      <c r="H210" s="314" t="s">
        <v>4997</v>
      </c>
      <c r="I210" s="314"/>
      <c r="J210" s="314"/>
      <c r="K210" s="362"/>
    </row>
    <row r="211" s="1" customFormat="1" ht="15" customHeight="1">
      <c r="B211" s="339"/>
      <c r="C211" s="314"/>
      <c r="D211" s="314"/>
      <c r="E211" s="314"/>
      <c r="F211" s="337" t="s">
        <v>4994</v>
      </c>
      <c r="G211" s="314"/>
      <c r="H211" s="314" t="s">
        <v>5162</v>
      </c>
      <c r="I211" s="314"/>
      <c r="J211" s="314"/>
      <c r="K211" s="362"/>
    </row>
    <row r="212" s="1" customFormat="1" ht="15" customHeight="1">
      <c r="B212" s="386"/>
      <c r="C212" s="314"/>
      <c r="D212" s="314"/>
      <c r="E212" s="314"/>
      <c r="F212" s="337" t="s">
        <v>4998</v>
      </c>
      <c r="G212" s="375"/>
      <c r="H212" s="366" t="s">
        <v>4999</v>
      </c>
      <c r="I212" s="366"/>
      <c r="J212" s="366"/>
      <c r="K212" s="387"/>
    </row>
    <row r="213" s="1" customFormat="1" ht="15" customHeight="1">
      <c r="B213" s="386"/>
      <c r="C213" s="314"/>
      <c r="D213" s="314"/>
      <c r="E213" s="314"/>
      <c r="F213" s="337" t="s">
        <v>5000</v>
      </c>
      <c r="G213" s="375"/>
      <c r="H213" s="366" t="s">
        <v>5163</v>
      </c>
      <c r="I213" s="366"/>
      <c r="J213" s="366"/>
      <c r="K213" s="387"/>
    </row>
    <row r="214" s="1" customFormat="1" ht="15" customHeight="1">
      <c r="B214" s="386"/>
      <c r="C214" s="314"/>
      <c r="D214" s="314"/>
      <c r="E214" s="314"/>
      <c r="F214" s="337"/>
      <c r="G214" s="375"/>
      <c r="H214" s="366"/>
      <c r="I214" s="366"/>
      <c r="J214" s="366"/>
      <c r="K214" s="387"/>
    </row>
    <row r="215" s="1" customFormat="1" ht="15" customHeight="1">
      <c r="B215" s="386"/>
      <c r="C215" s="314" t="s">
        <v>5123</v>
      </c>
      <c r="D215" s="314"/>
      <c r="E215" s="314"/>
      <c r="F215" s="337">
        <v>1</v>
      </c>
      <c r="G215" s="375"/>
      <c r="H215" s="366" t="s">
        <v>5164</v>
      </c>
      <c r="I215" s="366"/>
      <c r="J215" s="366"/>
      <c r="K215" s="387"/>
    </row>
    <row r="216" s="1" customFormat="1" ht="15" customHeight="1">
      <c r="B216" s="386"/>
      <c r="C216" s="314"/>
      <c r="D216" s="314"/>
      <c r="E216" s="314"/>
      <c r="F216" s="337">
        <v>2</v>
      </c>
      <c r="G216" s="375"/>
      <c r="H216" s="366" t="s">
        <v>5165</v>
      </c>
      <c r="I216" s="366"/>
      <c r="J216" s="366"/>
      <c r="K216" s="387"/>
    </row>
    <row r="217" s="1" customFormat="1" ht="15" customHeight="1">
      <c r="B217" s="386"/>
      <c r="C217" s="314"/>
      <c r="D217" s="314"/>
      <c r="E217" s="314"/>
      <c r="F217" s="337">
        <v>3</v>
      </c>
      <c r="G217" s="375"/>
      <c r="H217" s="366" t="s">
        <v>5166</v>
      </c>
      <c r="I217" s="366"/>
      <c r="J217" s="366"/>
      <c r="K217" s="387"/>
    </row>
    <row r="218" s="1" customFormat="1" ht="15" customHeight="1">
      <c r="B218" s="386"/>
      <c r="C218" s="314"/>
      <c r="D218" s="314"/>
      <c r="E218" s="314"/>
      <c r="F218" s="337">
        <v>4</v>
      </c>
      <c r="G218" s="375"/>
      <c r="H218" s="366" t="s">
        <v>5167</v>
      </c>
      <c r="I218" s="366"/>
      <c r="J218" s="366"/>
      <c r="K218" s="387"/>
    </row>
    <row r="219" s="1" customFormat="1" ht="12.75" customHeight="1">
      <c r="B219" s="388"/>
      <c r="C219" s="389"/>
      <c r="D219" s="389"/>
      <c r="E219" s="389"/>
      <c r="F219" s="389"/>
      <c r="G219" s="389"/>
      <c r="H219" s="389"/>
      <c r="I219" s="389"/>
      <c r="J219" s="389"/>
      <c r="K219" s="390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90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464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ROUND(J99,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ROUND((SUM(BE99:BE660)),  2)</f>
        <v>0</v>
      </c>
      <c r="G35" s="41"/>
      <c r="H35" s="41"/>
      <c r="I35" s="160">
        <v>0.20999999999999999</v>
      </c>
      <c r="J35" s="159">
        <f>ROUND(((SUM(BE99:BE660))*I35),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ROUND((SUM(BF99:BF660)),  2)</f>
        <v>0</v>
      </c>
      <c r="G36" s="41"/>
      <c r="H36" s="41"/>
      <c r="I36" s="160">
        <v>0.12</v>
      </c>
      <c r="J36" s="159">
        <f>ROUND(((SUM(BF99:BF660))*I36),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ROUND((SUM(BG99:BG660)),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ROUND((SUM(BH99:BH660)),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ROUND((SUM(BI99:BI660)),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150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02 - Nové konstrukce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J99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157</v>
      </c>
      <c r="E64" s="180"/>
      <c r="F64" s="180"/>
      <c r="G64" s="180"/>
      <c r="H64" s="180"/>
      <c r="I64" s="180"/>
      <c r="J64" s="181">
        <f>J100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465</v>
      </c>
      <c r="E65" s="185"/>
      <c r="F65" s="185"/>
      <c r="G65" s="185"/>
      <c r="H65" s="185"/>
      <c r="I65" s="185"/>
      <c r="J65" s="186">
        <f>J101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466</v>
      </c>
      <c r="E66" s="185"/>
      <c r="F66" s="185"/>
      <c r="G66" s="185"/>
      <c r="H66" s="185"/>
      <c r="I66" s="185"/>
      <c r="J66" s="186">
        <f>J146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467</v>
      </c>
      <c r="E67" s="185"/>
      <c r="F67" s="185"/>
      <c r="G67" s="185"/>
      <c r="H67" s="185"/>
      <c r="I67" s="185"/>
      <c r="J67" s="186">
        <f>J286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9" customFormat="1" ht="24.96" customHeight="1">
      <c r="A68" s="9"/>
      <c r="B68" s="177"/>
      <c r="C68" s="178"/>
      <c r="D68" s="179" t="s">
        <v>160</v>
      </c>
      <c r="E68" s="180"/>
      <c r="F68" s="180"/>
      <c r="G68" s="180"/>
      <c r="H68" s="180"/>
      <c r="I68" s="180"/>
      <c r="J68" s="181">
        <f>J290</f>
        <v>0</v>
      </c>
      <c r="K68" s="178"/>
      <c r="L68" s="182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3"/>
      <c r="C69" s="128"/>
      <c r="D69" s="184" t="s">
        <v>468</v>
      </c>
      <c r="E69" s="185"/>
      <c r="F69" s="185"/>
      <c r="G69" s="185"/>
      <c r="H69" s="185"/>
      <c r="I69" s="185"/>
      <c r="J69" s="186">
        <f>J291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3"/>
      <c r="C70" s="128"/>
      <c r="D70" s="184" t="s">
        <v>162</v>
      </c>
      <c r="E70" s="185"/>
      <c r="F70" s="185"/>
      <c r="G70" s="185"/>
      <c r="H70" s="185"/>
      <c r="I70" s="185"/>
      <c r="J70" s="186">
        <f>J320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469</v>
      </c>
      <c r="E71" s="185"/>
      <c r="F71" s="185"/>
      <c r="G71" s="185"/>
      <c r="H71" s="185"/>
      <c r="I71" s="185"/>
      <c r="J71" s="186">
        <f>J340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163</v>
      </c>
      <c r="E72" s="185"/>
      <c r="F72" s="185"/>
      <c r="G72" s="185"/>
      <c r="H72" s="185"/>
      <c r="I72" s="185"/>
      <c r="J72" s="186">
        <f>J375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165</v>
      </c>
      <c r="E73" s="185"/>
      <c r="F73" s="185"/>
      <c r="G73" s="185"/>
      <c r="H73" s="185"/>
      <c r="I73" s="185"/>
      <c r="J73" s="186">
        <f>J399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3"/>
      <c r="C74" s="128"/>
      <c r="D74" s="184" t="s">
        <v>166</v>
      </c>
      <c r="E74" s="185"/>
      <c r="F74" s="185"/>
      <c r="G74" s="185"/>
      <c r="H74" s="185"/>
      <c r="I74" s="185"/>
      <c r="J74" s="186">
        <f>J483</f>
        <v>0</v>
      </c>
      <c r="K74" s="128"/>
      <c r="L74" s="187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3"/>
      <c r="C75" s="128"/>
      <c r="D75" s="184" t="s">
        <v>167</v>
      </c>
      <c r="E75" s="185"/>
      <c r="F75" s="185"/>
      <c r="G75" s="185"/>
      <c r="H75" s="185"/>
      <c r="I75" s="185"/>
      <c r="J75" s="186">
        <f>J512</f>
        <v>0</v>
      </c>
      <c r="K75" s="128"/>
      <c r="L75" s="187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3"/>
      <c r="C76" s="128"/>
      <c r="D76" s="184" t="s">
        <v>168</v>
      </c>
      <c r="E76" s="185"/>
      <c r="F76" s="185"/>
      <c r="G76" s="185"/>
      <c r="H76" s="185"/>
      <c r="I76" s="185"/>
      <c r="J76" s="186">
        <f>J557</f>
        <v>0</v>
      </c>
      <c r="K76" s="128"/>
      <c r="L76" s="187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9.92" customHeight="1">
      <c r="A77" s="10"/>
      <c r="B77" s="183"/>
      <c r="C77" s="128"/>
      <c r="D77" s="184" t="s">
        <v>470</v>
      </c>
      <c r="E77" s="185"/>
      <c r="F77" s="185"/>
      <c r="G77" s="185"/>
      <c r="H77" s="185"/>
      <c r="I77" s="185"/>
      <c r="J77" s="186">
        <f>J597</f>
        <v>0</v>
      </c>
      <c r="K77" s="128"/>
      <c r="L77" s="187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2" customFormat="1" ht="21.84" customHeight="1">
      <c r="A78" s="41"/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62"/>
      <c r="C79" s="63"/>
      <c r="D79" s="63"/>
      <c r="E79" s="63"/>
      <c r="F79" s="63"/>
      <c r="G79" s="63"/>
      <c r="H79" s="63"/>
      <c r="I79" s="63"/>
      <c r="J79" s="63"/>
      <c r="K79" s="6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3" s="2" customFormat="1" ht="6.96" customHeight="1">
      <c r="A83" s="41"/>
      <c r="B83" s="64"/>
      <c r="C83" s="65"/>
      <c r="D83" s="65"/>
      <c r="E83" s="65"/>
      <c r="F83" s="65"/>
      <c r="G83" s="65"/>
      <c r="H83" s="65"/>
      <c r="I83" s="65"/>
      <c r="J83" s="65"/>
      <c r="K83" s="65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24.96" customHeight="1">
      <c r="A84" s="41"/>
      <c r="B84" s="42"/>
      <c r="C84" s="26" t="s">
        <v>170</v>
      </c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16</v>
      </c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6.5" customHeight="1">
      <c r="A87" s="41"/>
      <c r="B87" s="42"/>
      <c r="C87" s="43"/>
      <c r="D87" s="43"/>
      <c r="E87" s="172" t="str">
        <f>E7</f>
        <v>PŘÍSTAVBA A STAVEBNÍ ÚPRAVY ŠATEN SK VĚTROVY</v>
      </c>
      <c r="F87" s="35"/>
      <c r="G87" s="35"/>
      <c r="H87" s="35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1" customFormat="1" ht="12" customHeight="1">
      <c r="B88" s="24"/>
      <c r="C88" s="35" t="s">
        <v>149</v>
      </c>
      <c r="D88" s="25"/>
      <c r="E88" s="25"/>
      <c r="F88" s="25"/>
      <c r="G88" s="25"/>
      <c r="H88" s="25"/>
      <c r="I88" s="25"/>
      <c r="J88" s="25"/>
      <c r="K88" s="25"/>
      <c r="L88" s="23"/>
    </row>
    <row r="89" s="2" customFormat="1" ht="16.5" customHeight="1">
      <c r="A89" s="41"/>
      <c r="B89" s="42"/>
      <c r="C89" s="43"/>
      <c r="D89" s="43"/>
      <c r="E89" s="172" t="s">
        <v>150</v>
      </c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2" customHeight="1">
      <c r="A90" s="41"/>
      <c r="B90" s="42"/>
      <c r="C90" s="35" t="s">
        <v>151</v>
      </c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6.5" customHeight="1">
      <c r="A91" s="41"/>
      <c r="B91" s="42"/>
      <c r="C91" s="43"/>
      <c r="D91" s="43"/>
      <c r="E91" s="72" t="str">
        <f>E11</f>
        <v>02 - Nové konstrukce</v>
      </c>
      <c r="F91" s="43"/>
      <c r="G91" s="43"/>
      <c r="H91" s="43"/>
      <c r="I91" s="43"/>
      <c r="J91" s="43"/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6.96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2" customHeight="1">
      <c r="A93" s="41"/>
      <c r="B93" s="42"/>
      <c r="C93" s="35" t="s">
        <v>21</v>
      </c>
      <c r="D93" s="43"/>
      <c r="E93" s="43"/>
      <c r="F93" s="30" t="str">
        <f>F14</f>
        <v xml:space="preserve"> </v>
      </c>
      <c r="G93" s="43"/>
      <c r="H93" s="43"/>
      <c r="I93" s="35" t="s">
        <v>23</v>
      </c>
      <c r="J93" s="75" t="str">
        <f>IF(J14="","",J14)</f>
        <v>23. 10. 2025</v>
      </c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6.96" customHeight="1">
      <c r="A94" s="41"/>
      <c r="B94" s="42"/>
      <c r="C94" s="43"/>
      <c r="D94" s="43"/>
      <c r="E94" s="43"/>
      <c r="F94" s="43"/>
      <c r="G94" s="43"/>
      <c r="H94" s="43"/>
      <c r="I94" s="43"/>
      <c r="J94" s="43"/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5.15" customHeight="1">
      <c r="A95" s="41"/>
      <c r="B95" s="42"/>
      <c r="C95" s="35" t="s">
        <v>25</v>
      </c>
      <c r="D95" s="43"/>
      <c r="E95" s="43"/>
      <c r="F95" s="30" t="str">
        <f>E17</f>
        <v xml:space="preserve"> </v>
      </c>
      <c r="G95" s="43"/>
      <c r="H95" s="43"/>
      <c r="I95" s="35" t="s">
        <v>31</v>
      </c>
      <c r="J95" s="39" t="str">
        <f>E23</f>
        <v xml:space="preserve"> </v>
      </c>
      <c r="K95" s="43"/>
      <c r="L95" s="147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2" customFormat="1" ht="15.15" customHeight="1">
      <c r="A96" s="41"/>
      <c r="B96" s="42"/>
      <c r="C96" s="35" t="s">
        <v>29</v>
      </c>
      <c r="D96" s="43"/>
      <c r="E96" s="43"/>
      <c r="F96" s="30" t="str">
        <f>IF(E20="","",E20)</f>
        <v>Vyplň údaj</v>
      </c>
      <c r="G96" s="43"/>
      <c r="H96" s="43"/>
      <c r="I96" s="35" t="s">
        <v>35</v>
      </c>
      <c r="J96" s="39" t="str">
        <f>E26</f>
        <v xml:space="preserve"> </v>
      </c>
      <c r="K96" s="43"/>
      <c r="L96" s="147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2" customFormat="1" ht="10.32" customHeight="1">
      <c r="A97" s="41"/>
      <c r="B97" s="42"/>
      <c r="C97" s="43"/>
      <c r="D97" s="43"/>
      <c r="E97" s="43"/>
      <c r="F97" s="43"/>
      <c r="G97" s="43"/>
      <c r="H97" s="43"/>
      <c r="I97" s="43"/>
      <c r="J97" s="43"/>
      <c r="K97" s="43"/>
      <c r="L97" s="147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s="11" customFormat="1" ht="29.28" customHeight="1">
      <c r="A98" s="188"/>
      <c r="B98" s="189"/>
      <c r="C98" s="190" t="s">
        <v>171</v>
      </c>
      <c r="D98" s="191" t="s">
        <v>58</v>
      </c>
      <c r="E98" s="191" t="s">
        <v>54</v>
      </c>
      <c r="F98" s="191" t="s">
        <v>55</v>
      </c>
      <c r="G98" s="191" t="s">
        <v>172</v>
      </c>
      <c r="H98" s="191" t="s">
        <v>173</v>
      </c>
      <c r="I98" s="191" t="s">
        <v>174</v>
      </c>
      <c r="J98" s="191" t="s">
        <v>155</v>
      </c>
      <c r="K98" s="192" t="s">
        <v>175</v>
      </c>
      <c r="L98" s="193"/>
      <c r="M98" s="95" t="s">
        <v>19</v>
      </c>
      <c r="N98" s="96" t="s">
        <v>43</v>
      </c>
      <c r="O98" s="96" t="s">
        <v>176</v>
      </c>
      <c r="P98" s="96" t="s">
        <v>177</v>
      </c>
      <c r="Q98" s="96" t="s">
        <v>178</v>
      </c>
      <c r="R98" s="96" t="s">
        <v>179</v>
      </c>
      <c r="S98" s="96" t="s">
        <v>180</v>
      </c>
      <c r="T98" s="97" t="s">
        <v>181</v>
      </c>
      <c r="U98" s="188"/>
      <c r="V98" s="188"/>
      <c r="W98" s="188"/>
      <c r="X98" s="188"/>
      <c r="Y98" s="188"/>
      <c r="Z98" s="188"/>
      <c r="AA98" s="188"/>
      <c r="AB98" s="188"/>
      <c r="AC98" s="188"/>
      <c r="AD98" s="188"/>
      <c r="AE98" s="188"/>
    </row>
    <row r="99" s="2" customFormat="1" ht="22.8" customHeight="1">
      <c r="A99" s="41"/>
      <c r="B99" s="42"/>
      <c r="C99" s="102" t="s">
        <v>182</v>
      </c>
      <c r="D99" s="43"/>
      <c r="E99" s="43"/>
      <c r="F99" s="43"/>
      <c r="G99" s="43"/>
      <c r="H99" s="43"/>
      <c r="I99" s="43"/>
      <c r="J99" s="194">
        <f>BK99</f>
        <v>0</v>
      </c>
      <c r="K99" s="43"/>
      <c r="L99" s="47"/>
      <c r="M99" s="98"/>
      <c r="N99" s="195"/>
      <c r="O99" s="99"/>
      <c r="P99" s="196">
        <f>P100+P290</f>
        <v>0</v>
      </c>
      <c r="Q99" s="99"/>
      <c r="R99" s="196">
        <f>R100+R290</f>
        <v>17.158829619999999</v>
      </c>
      <c r="S99" s="99"/>
      <c r="T99" s="197">
        <f>T100+T290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72</v>
      </c>
      <c r="AU99" s="20" t="s">
        <v>156</v>
      </c>
      <c r="BK99" s="198">
        <f>BK100+BK290</f>
        <v>0</v>
      </c>
    </row>
    <row r="100" s="12" customFormat="1" ht="25.92" customHeight="1">
      <c r="A100" s="12"/>
      <c r="B100" s="199"/>
      <c r="C100" s="200"/>
      <c r="D100" s="201" t="s">
        <v>72</v>
      </c>
      <c r="E100" s="202" t="s">
        <v>183</v>
      </c>
      <c r="F100" s="202" t="s">
        <v>184</v>
      </c>
      <c r="G100" s="200"/>
      <c r="H100" s="200"/>
      <c r="I100" s="203"/>
      <c r="J100" s="204">
        <f>BK100</f>
        <v>0</v>
      </c>
      <c r="K100" s="200"/>
      <c r="L100" s="205"/>
      <c r="M100" s="206"/>
      <c r="N100" s="207"/>
      <c r="O100" s="207"/>
      <c r="P100" s="208">
        <f>P101+P146+P286</f>
        <v>0</v>
      </c>
      <c r="Q100" s="207"/>
      <c r="R100" s="208">
        <f>R101+R146+R286</f>
        <v>12.662951539999998</v>
      </c>
      <c r="S100" s="207"/>
      <c r="T100" s="209">
        <f>T101+T146+T286</f>
        <v>0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10" t="s">
        <v>80</v>
      </c>
      <c r="AT100" s="211" t="s">
        <v>72</v>
      </c>
      <c r="AU100" s="211" t="s">
        <v>73</v>
      </c>
      <c r="AY100" s="210" t="s">
        <v>185</v>
      </c>
      <c r="BK100" s="212">
        <f>BK101+BK146+BK286</f>
        <v>0</v>
      </c>
    </row>
    <row r="101" s="12" customFormat="1" ht="22.8" customHeight="1">
      <c r="A101" s="12"/>
      <c r="B101" s="199"/>
      <c r="C101" s="200"/>
      <c r="D101" s="201" t="s">
        <v>72</v>
      </c>
      <c r="E101" s="213" t="s">
        <v>209</v>
      </c>
      <c r="F101" s="213" t="s">
        <v>471</v>
      </c>
      <c r="G101" s="200"/>
      <c r="H101" s="200"/>
      <c r="I101" s="203"/>
      <c r="J101" s="214">
        <f>BK101</f>
        <v>0</v>
      </c>
      <c r="K101" s="200"/>
      <c r="L101" s="205"/>
      <c r="M101" s="206"/>
      <c r="N101" s="207"/>
      <c r="O101" s="207"/>
      <c r="P101" s="208">
        <f>SUM(P102:P145)</f>
        <v>0</v>
      </c>
      <c r="Q101" s="207"/>
      <c r="R101" s="208">
        <f>SUM(R102:R145)</f>
        <v>4.5726725200000002</v>
      </c>
      <c r="S101" s="207"/>
      <c r="T101" s="209">
        <f>SUM(T102:T145)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10" t="s">
        <v>80</v>
      </c>
      <c r="AT101" s="211" t="s">
        <v>72</v>
      </c>
      <c r="AU101" s="211" t="s">
        <v>80</v>
      </c>
      <c r="AY101" s="210" t="s">
        <v>185</v>
      </c>
      <c r="BK101" s="212">
        <f>SUM(BK102:BK145)</f>
        <v>0</v>
      </c>
    </row>
    <row r="102" s="2" customFormat="1" ht="24.15" customHeight="1">
      <c r="A102" s="41"/>
      <c r="B102" s="42"/>
      <c r="C102" s="215" t="s">
        <v>80</v>
      </c>
      <c r="D102" s="215" t="s">
        <v>188</v>
      </c>
      <c r="E102" s="216" t="s">
        <v>472</v>
      </c>
      <c r="F102" s="217" t="s">
        <v>473</v>
      </c>
      <c r="G102" s="218" t="s">
        <v>191</v>
      </c>
      <c r="H102" s="219">
        <v>0.85799999999999998</v>
      </c>
      <c r="I102" s="220"/>
      <c r="J102" s="221">
        <f>ROUND(I102*H102,2)</f>
        <v>0</v>
      </c>
      <c r="K102" s="217" t="s">
        <v>192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0.28133999999999998</v>
      </c>
      <c r="R102" s="224">
        <f>Q102*H102</f>
        <v>0.24138971999999997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82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474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475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82</v>
      </c>
    </row>
    <row r="104" s="2" customFormat="1">
      <c r="A104" s="41"/>
      <c r="B104" s="42"/>
      <c r="C104" s="43"/>
      <c r="D104" s="233" t="s">
        <v>197</v>
      </c>
      <c r="E104" s="43"/>
      <c r="F104" s="234" t="s">
        <v>476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197</v>
      </c>
      <c r="AU104" s="20" t="s">
        <v>82</v>
      </c>
    </row>
    <row r="105" s="13" customFormat="1">
      <c r="A105" s="13"/>
      <c r="B105" s="235"/>
      <c r="C105" s="236"/>
      <c r="D105" s="228" t="s">
        <v>199</v>
      </c>
      <c r="E105" s="237" t="s">
        <v>19</v>
      </c>
      <c r="F105" s="238" t="s">
        <v>477</v>
      </c>
      <c r="G105" s="236"/>
      <c r="H105" s="237" t="s">
        <v>19</v>
      </c>
      <c r="I105" s="239"/>
      <c r="J105" s="236"/>
      <c r="K105" s="236"/>
      <c r="L105" s="240"/>
      <c r="M105" s="241"/>
      <c r="N105" s="242"/>
      <c r="O105" s="242"/>
      <c r="P105" s="242"/>
      <c r="Q105" s="242"/>
      <c r="R105" s="242"/>
      <c r="S105" s="242"/>
      <c r="T105" s="24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4" t="s">
        <v>199</v>
      </c>
      <c r="AU105" s="244" t="s">
        <v>82</v>
      </c>
      <c r="AV105" s="13" t="s">
        <v>80</v>
      </c>
      <c r="AW105" s="13" t="s">
        <v>34</v>
      </c>
      <c r="AX105" s="13" t="s">
        <v>73</v>
      </c>
      <c r="AY105" s="244" t="s">
        <v>185</v>
      </c>
    </row>
    <row r="106" s="14" customFormat="1">
      <c r="A106" s="14"/>
      <c r="B106" s="245"/>
      <c r="C106" s="246"/>
      <c r="D106" s="228" t="s">
        <v>199</v>
      </c>
      <c r="E106" s="247" t="s">
        <v>19</v>
      </c>
      <c r="F106" s="248" t="s">
        <v>478</v>
      </c>
      <c r="G106" s="246"/>
      <c r="H106" s="249">
        <v>0.85799999999999998</v>
      </c>
      <c r="I106" s="250"/>
      <c r="J106" s="246"/>
      <c r="K106" s="246"/>
      <c r="L106" s="251"/>
      <c r="M106" s="252"/>
      <c r="N106" s="253"/>
      <c r="O106" s="253"/>
      <c r="P106" s="253"/>
      <c r="Q106" s="253"/>
      <c r="R106" s="253"/>
      <c r="S106" s="253"/>
      <c r="T106" s="25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5" t="s">
        <v>199</v>
      </c>
      <c r="AU106" s="255" t="s">
        <v>82</v>
      </c>
      <c r="AV106" s="14" t="s">
        <v>82</v>
      </c>
      <c r="AW106" s="14" t="s">
        <v>34</v>
      </c>
      <c r="AX106" s="14" t="s">
        <v>73</v>
      </c>
      <c r="AY106" s="255" t="s">
        <v>185</v>
      </c>
    </row>
    <row r="107" s="15" customFormat="1">
      <c r="A107" s="15"/>
      <c r="B107" s="256"/>
      <c r="C107" s="257"/>
      <c r="D107" s="228" t="s">
        <v>199</v>
      </c>
      <c r="E107" s="258" t="s">
        <v>19</v>
      </c>
      <c r="F107" s="259" t="s">
        <v>202</v>
      </c>
      <c r="G107" s="257"/>
      <c r="H107" s="260">
        <v>0.85799999999999998</v>
      </c>
      <c r="I107" s="261"/>
      <c r="J107" s="257"/>
      <c r="K107" s="257"/>
      <c r="L107" s="262"/>
      <c r="M107" s="263"/>
      <c r="N107" s="264"/>
      <c r="O107" s="264"/>
      <c r="P107" s="264"/>
      <c r="Q107" s="264"/>
      <c r="R107" s="264"/>
      <c r="S107" s="264"/>
      <c r="T107" s="26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T107" s="266" t="s">
        <v>199</v>
      </c>
      <c r="AU107" s="266" t="s">
        <v>82</v>
      </c>
      <c r="AV107" s="15" t="s">
        <v>193</v>
      </c>
      <c r="AW107" s="15" t="s">
        <v>34</v>
      </c>
      <c r="AX107" s="15" t="s">
        <v>80</v>
      </c>
      <c r="AY107" s="266" t="s">
        <v>185</v>
      </c>
    </row>
    <row r="108" s="2" customFormat="1" ht="16.5" customHeight="1">
      <c r="A108" s="41"/>
      <c r="B108" s="42"/>
      <c r="C108" s="215" t="s">
        <v>82</v>
      </c>
      <c r="D108" s="215" t="s">
        <v>188</v>
      </c>
      <c r="E108" s="216" t="s">
        <v>479</v>
      </c>
      <c r="F108" s="217" t="s">
        <v>480</v>
      </c>
      <c r="G108" s="218" t="s">
        <v>212</v>
      </c>
      <c r="H108" s="219">
        <v>0.091999999999999998</v>
      </c>
      <c r="I108" s="220"/>
      <c r="J108" s="221">
        <f>ROUND(I108*H108,2)</f>
        <v>0</v>
      </c>
      <c r="K108" s="217" t="s">
        <v>19</v>
      </c>
      <c r="L108" s="47"/>
      <c r="M108" s="222" t="s">
        <v>19</v>
      </c>
      <c r="N108" s="223" t="s">
        <v>44</v>
      </c>
      <c r="O108" s="87"/>
      <c r="P108" s="224">
        <f>O108*H108</f>
        <v>0</v>
      </c>
      <c r="Q108" s="224">
        <v>2.5018799999999999</v>
      </c>
      <c r="R108" s="224">
        <f>Q108*H108</f>
        <v>0.23017295999999998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193</v>
      </c>
      <c r="AT108" s="226" t="s">
        <v>188</v>
      </c>
      <c r="AU108" s="226" t="s">
        <v>82</v>
      </c>
      <c r="AY108" s="20" t="s">
        <v>185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80</v>
      </c>
      <c r="BK108" s="227">
        <f>ROUND(I108*H108,2)</f>
        <v>0</v>
      </c>
      <c r="BL108" s="20" t="s">
        <v>193</v>
      </c>
      <c r="BM108" s="226" t="s">
        <v>481</v>
      </c>
    </row>
    <row r="109" s="2" customFormat="1">
      <c r="A109" s="41"/>
      <c r="B109" s="42"/>
      <c r="C109" s="43"/>
      <c r="D109" s="228" t="s">
        <v>195</v>
      </c>
      <c r="E109" s="43"/>
      <c r="F109" s="229" t="s">
        <v>480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195</v>
      </c>
      <c r="AU109" s="20" t="s">
        <v>82</v>
      </c>
    </row>
    <row r="110" s="13" customFormat="1">
      <c r="A110" s="13"/>
      <c r="B110" s="235"/>
      <c r="C110" s="236"/>
      <c r="D110" s="228" t="s">
        <v>199</v>
      </c>
      <c r="E110" s="237" t="s">
        <v>19</v>
      </c>
      <c r="F110" s="238" t="s">
        <v>482</v>
      </c>
      <c r="G110" s="236"/>
      <c r="H110" s="237" t="s">
        <v>19</v>
      </c>
      <c r="I110" s="239"/>
      <c r="J110" s="236"/>
      <c r="K110" s="236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199</v>
      </c>
      <c r="AU110" s="244" t="s">
        <v>82</v>
      </c>
      <c r="AV110" s="13" t="s">
        <v>80</v>
      </c>
      <c r="AW110" s="13" t="s">
        <v>34</v>
      </c>
      <c r="AX110" s="13" t="s">
        <v>73</v>
      </c>
      <c r="AY110" s="244" t="s">
        <v>185</v>
      </c>
    </row>
    <row r="111" s="14" customFormat="1">
      <c r="A111" s="14"/>
      <c r="B111" s="245"/>
      <c r="C111" s="246"/>
      <c r="D111" s="228" t="s">
        <v>199</v>
      </c>
      <c r="E111" s="247" t="s">
        <v>19</v>
      </c>
      <c r="F111" s="248" t="s">
        <v>483</v>
      </c>
      <c r="G111" s="246"/>
      <c r="H111" s="249">
        <v>0.091999999999999998</v>
      </c>
      <c r="I111" s="250"/>
      <c r="J111" s="246"/>
      <c r="K111" s="246"/>
      <c r="L111" s="251"/>
      <c r="M111" s="252"/>
      <c r="N111" s="253"/>
      <c r="O111" s="253"/>
      <c r="P111" s="253"/>
      <c r="Q111" s="253"/>
      <c r="R111" s="253"/>
      <c r="S111" s="253"/>
      <c r="T111" s="25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5" t="s">
        <v>199</v>
      </c>
      <c r="AU111" s="255" t="s">
        <v>82</v>
      </c>
      <c r="AV111" s="14" t="s">
        <v>82</v>
      </c>
      <c r="AW111" s="14" t="s">
        <v>34</v>
      </c>
      <c r="AX111" s="14" t="s">
        <v>73</v>
      </c>
      <c r="AY111" s="255" t="s">
        <v>185</v>
      </c>
    </row>
    <row r="112" s="15" customFormat="1">
      <c r="A112" s="15"/>
      <c r="B112" s="256"/>
      <c r="C112" s="257"/>
      <c r="D112" s="228" t="s">
        <v>199</v>
      </c>
      <c r="E112" s="258" t="s">
        <v>19</v>
      </c>
      <c r="F112" s="259" t="s">
        <v>202</v>
      </c>
      <c r="G112" s="257"/>
      <c r="H112" s="260">
        <v>0.091999999999999998</v>
      </c>
      <c r="I112" s="261"/>
      <c r="J112" s="257"/>
      <c r="K112" s="257"/>
      <c r="L112" s="262"/>
      <c r="M112" s="263"/>
      <c r="N112" s="264"/>
      <c r="O112" s="264"/>
      <c r="P112" s="264"/>
      <c r="Q112" s="264"/>
      <c r="R112" s="264"/>
      <c r="S112" s="264"/>
      <c r="T112" s="26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T112" s="266" t="s">
        <v>199</v>
      </c>
      <c r="AU112" s="266" t="s">
        <v>82</v>
      </c>
      <c r="AV112" s="15" t="s">
        <v>193</v>
      </c>
      <c r="AW112" s="15" t="s">
        <v>34</v>
      </c>
      <c r="AX112" s="15" t="s">
        <v>80</v>
      </c>
      <c r="AY112" s="266" t="s">
        <v>185</v>
      </c>
    </row>
    <row r="113" s="2" customFormat="1" ht="21.75" customHeight="1">
      <c r="A113" s="41"/>
      <c r="B113" s="42"/>
      <c r="C113" s="215" t="s">
        <v>209</v>
      </c>
      <c r="D113" s="215" t="s">
        <v>188</v>
      </c>
      <c r="E113" s="216" t="s">
        <v>484</v>
      </c>
      <c r="F113" s="217" t="s">
        <v>485</v>
      </c>
      <c r="G113" s="218" t="s">
        <v>249</v>
      </c>
      <c r="H113" s="219">
        <v>0.108</v>
      </c>
      <c r="I113" s="220"/>
      <c r="J113" s="221">
        <f>ROUND(I113*H113,2)</f>
        <v>0</v>
      </c>
      <c r="K113" s="217" t="s">
        <v>192</v>
      </c>
      <c r="L113" s="47"/>
      <c r="M113" s="222" t="s">
        <v>19</v>
      </c>
      <c r="N113" s="223" t="s">
        <v>44</v>
      </c>
      <c r="O113" s="87"/>
      <c r="P113" s="224">
        <f>O113*H113</f>
        <v>0</v>
      </c>
      <c r="Q113" s="224">
        <v>0.017090000000000001</v>
      </c>
      <c r="R113" s="224">
        <f>Q113*H113</f>
        <v>0.0018457200000000001</v>
      </c>
      <c r="S113" s="224">
        <v>0</v>
      </c>
      <c r="T113" s="225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193</v>
      </c>
      <c r="AT113" s="226" t="s">
        <v>188</v>
      </c>
      <c r="AU113" s="226" t="s">
        <v>82</v>
      </c>
      <c r="AY113" s="20" t="s">
        <v>185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80</v>
      </c>
      <c r="BK113" s="227">
        <f>ROUND(I113*H113,2)</f>
        <v>0</v>
      </c>
      <c r="BL113" s="20" t="s">
        <v>193</v>
      </c>
      <c r="BM113" s="226" t="s">
        <v>486</v>
      </c>
    </row>
    <row r="114" s="2" customFormat="1">
      <c r="A114" s="41"/>
      <c r="B114" s="42"/>
      <c r="C114" s="43"/>
      <c r="D114" s="228" t="s">
        <v>195</v>
      </c>
      <c r="E114" s="43"/>
      <c r="F114" s="229" t="s">
        <v>487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195</v>
      </c>
      <c r="AU114" s="20" t="s">
        <v>82</v>
      </c>
    </row>
    <row r="115" s="2" customFormat="1">
      <c r="A115" s="41"/>
      <c r="B115" s="42"/>
      <c r="C115" s="43"/>
      <c r="D115" s="233" t="s">
        <v>197</v>
      </c>
      <c r="E115" s="43"/>
      <c r="F115" s="234" t="s">
        <v>488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197</v>
      </c>
      <c r="AU115" s="20" t="s">
        <v>82</v>
      </c>
    </row>
    <row r="116" s="13" customFormat="1">
      <c r="A116" s="13"/>
      <c r="B116" s="235"/>
      <c r="C116" s="236"/>
      <c r="D116" s="228" t="s">
        <v>199</v>
      </c>
      <c r="E116" s="237" t="s">
        <v>19</v>
      </c>
      <c r="F116" s="238" t="s">
        <v>482</v>
      </c>
      <c r="G116" s="236"/>
      <c r="H116" s="237" t="s">
        <v>19</v>
      </c>
      <c r="I116" s="239"/>
      <c r="J116" s="236"/>
      <c r="K116" s="236"/>
      <c r="L116" s="240"/>
      <c r="M116" s="241"/>
      <c r="N116" s="242"/>
      <c r="O116" s="242"/>
      <c r="P116" s="242"/>
      <c r="Q116" s="242"/>
      <c r="R116" s="242"/>
      <c r="S116" s="242"/>
      <c r="T116" s="24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4" t="s">
        <v>199</v>
      </c>
      <c r="AU116" s="244" t="s">
        <v>82</v>
      </c>
      <c r="AV116" s="13" t="s">
        <v>80</v>
      </c>
      <c r="AW116" s="13" t="s">
        <v>34</v>
      </c>
      <c r="AX116" s="13" t="s">
        <v>73</v>
      </c>
      <c r="AY116" s="244" t="s">
        <v>185</v>
      </c>
    </row>
    <row r="117" s="13" customFormat="1">
      <c r="A117" s="13"/>
      <c r="B117" s="235"/>
      <c r="C117" s="236"/>
      <c r="D117" s="228" t="s">
        <v>199</v>
      </c>
      <c r="E117" s="237" t="s">
        <v>19</v>
      </c>
      <c r="F117" s="238" t="s">
        <v>489</v>
      </c>
      <c r="G117" s="236"/>
      <c r="H117" s="237" t="s">
        <v>19</v>
      </c>
      <c r="I117" s="239"/>
      <c r="J117" s="236"/>
      <c r="K117" s="236"/>
      <c r="L117" s="240"/>
      <c r="M117" s="241"/>
      <c r="N117" s="242"/>
      <c r="O117" s="242"/>
      <c r="P117" s="242"/>
      <c r="Q117" s="242"/>
      <c r="R117" s="242"/>
      <c r="S117" s="242"/>
      <c r="T117" s="24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4" t="s">
        <v>199</v>
      </c>
      <c r="AU117" s="244" t="s">
        <v>82</v>
      </c>
      <c r="AV117" s="13" t="s">
        <v>80</v>
      </c>
      <c r="AW117" s="13" t="s">
        <v>34</v>
      </c>
      <c r="AX117" s="13" t="s">
        <v>73</v>
      </c>
      <c r="AY117" s="244" t="s">
        <v>185</v>
      </c>
    </row>
    <row r="118" s="14" customFormat="1">
      <c r="A118" s="14"/>
      <c r="B118" s="245"/>
      <c r="C118" s="246"/>
      <c r="D118" s="228" t="s">
        <v>199</v>
      </c>
      <c r="E118" s="247" t="s">
        <v>19</v>
      </c>
      <c r="F118" s="248" t="s">
        <v>490</v>
      </c>
      <c r="G118" s="246"/>
      <c r="H118" s="249">
        <v>0.108</v>
      </c>
      <c r="I118" s="250"/>
      <c r="J118" s="246"/>
      <c r="K118" s="246"/>
      <c r="L118" s="251"/>
      <c r="M118" s="252"/>
      <c r="N118" s="253"/>
      <c r="O118" s="253"/>
      <c r="P118" s="253"/>
      <c r="Q118" s="253"/>
      <c r="R118" s="253"/>
      <c r="S118" s="253"/>
      <c r="T118" s="25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5" t="s">
        <v>199</v>
      </c>
      <c r="AU118" s="255" t="s">
        <v>82</v>
      </c>
      <c r="AV118" s="14" t="s">
        <v>82</v>
      </c>
      <c r="AW118" s="14" t="s">
        <v>34</v>
      </c>
      <c r="AX118" s="14" t="s">
        <v>73</v>
      </c>
      <c r="AY118" s="255" t="s">
        <v>185</v>
      </c>
    </row>
    <row r="119" s="15" customFormat="1">
      <c r="A119" s="15"/>
      <c r="B119" s="256"/>
      <c r="C119" s="257"/>
      <c r="D119" s="228" t="s">
        <v>199</v>
      </c>
      <c r="E119" s="258" t="s">
        <v>19</v>
      </c>
      <c r="F119" s="259" t="s">
        <v>202</v>
      </c>
      <c r="G119" s="257"/>
      <c r="H119" s="260">
        <v>0.108</v>
      </c>
      <c r="I119" s="261"/>
      <c r="J119" s="257"/>
      <c r="K119" s="257"/>
      <c r="L119" s="262"/>
      <c r="M119" s="263"/>
      <c r="N119" s="264"/>
      <c r="O119" s="264"/>
      <c r="P119" s="264"/>
      <c r="Q119" s="264"/>
      <c r="R119" s="264"/>
      <c r="S119" s="264"/>
      <c r="T119" s="26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T119" s="266" t="s">
        <v>199</v>
      </c>
      <c r="AU119" s="266" t="s">
        <v>82</v>
      </c>
      <c r="AV119" s="15" t="s">
        <v>193</v>
      </c>
      <c r="AW119" s="15" t="s">
        <v>34</v>
      </c>
      <c r="AX119" s="15" t="s">
        <v>80</v>
      </c>
      <c r="AY119" s="266" t="s">
        <v>185</v>
      </c>
    </row>
    <row r="120" s="2" customFormat="1" ht="16.5" customHeight="1">
      <c r="A120" s="41"/>
      <c r="B120" s="42"/>
      <c r="C120" s="271" t="s">
        <v>193</v>
      </c>
      <c r="D120" s="271" t="s">
        <v>491</v>
      </c>
      <c r="E120" s="272" t="s">
        <v>492</v>
      </c>
      <c r="F120" s="273" t="s">
        <v>493</v>
      </c>
      <c r="G120" s="274" t="s">
        <v>249</v>
      </c>
      <c r="H120" s="275">
        <v>0.108</v>
      </c>
      <c r="I120" s="276"/>
      <c r="J120" s="277">
        <f>ROUND(I120*H120,2)</f>
        <v>0</v>
      </c>
      <c r="K120" s="273" t="s">
        <v>192</v>
      </c>
      <c r="L120" s="278"/>
      <c r="M120" s="279" t="s">
        <v>19</v>
      </c>
      <c r="N120" s="280" t="s">
        <v>44</v>
      </c>
      <c r="O120" s="87"/>
      <c r="P120" s="224">
        <f>O120*H120</f>
        <v>0</v>
      </c>
      <c r="Q120" s="224">
        <v>1</v>
      </c>
      <c r="R120" s="224">
        <f>Q120*H120</f>
        <v>0.108</v>
      </c>
      <c r="S120" s="224">
        <v>0</v>
      </c>
      <c r="T120" s="225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246</v>
      </c>
      <c r="AT120" s="226" t="s">
        <v>491</v>
      </c>
      <c r="AU120" s="226" t="s">
        <v>82</v>
      </c>
      <c r="AY120" s="20" t="s">
        <v>185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80</v>
      </c>
      <c r="BK120" s="227">
        <f>ROUND(I120*H120,2)</f>
        <v>0</v>
      </c>
      <c r="BL120" s="20" t="s">
        <v>193</v>
      </c>
      <c r="BM120" s="226" t="s">
        <v>494</v>
      </c>
    </row>
    <row r="121" s="2" customFormat="1">
      <c r="A121" s="41"/>
      <c r="B121" s="42"/>
      <c r="C121" s="43"/>
      <c r="D121" s="228" t="s">
        <v>195</v>
      </c>
      <c r="E121" s="43"/>
      <c r="F121" s="229" t="s">
        <v>493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195</v>
      </c>
      <c r="AU121" s="20" t="s">
        <v>82</v>
      </c>
    </row>
    <row r="122" s="2" customFormat="1" ht="16.5" customHeight="1">
      <c r="A122" s="41"/>
      <c r="B122" s="42"/>
      <c r="C122" s="215" t="s">
        <v>223</v>
      </c>
      <c r="D122" s="215" t="s">
        <v>188</v>
      </c>
      <c r="E122" s="216" t="s">
        <v>495</v>
      </c>
      <c r="F122" s="217" t="s">
        <v>496</v>
      </c>
      <c r="G122" s="218" t="s">
        <v>191</v>
      </c>
      <c r="H122" s="219">
        <v>0.63</v>
      </c>
      <c r="I122" s="220"/>
      <c r="J122" s="221">
        <f>ROUND(I122*H122,2)</f>
        <v>0</v>
      </c>
      <c r="K122" s="217" t="s">
        <v>192</v>
      </c>
      <c r="L122" s="47"/>
      <c r="M122" s="222" t="s">
        <v>19</v>
      </c>
      <c r="N122" s="223" t="s">
        <v>44</v>
      </c>
      <c r="O122" s="87"/>
      <c r="P122" s="224">
        <f>O122*H122</f>
        <v>0</v>
      </c>
      <c r="Q122" s="224">
        <v>0.00158</v>
      </c>
      <c r="R122" s="224">
        <f>Q122*H122</f>
        <v>0.00099540000000000002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193</v>
      </c>
      <c r="AT122" s="226" t="s">
        <v>188</v>
      </c>
      <c r="AU122" s="226" t="s">
        <v>82</v>
      </c>
      <c r="AY122" s="20" t="s">
        <v>185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80</v>
      </c>
      <c r="BK122" s="227">
        <f>ROUND(I122*H122,2)</f>
        <v>0</v>
      </c>
      <c r="BL122" s="20" t="s">
        <v>193</v>
      </c>
      <c r="BM122" s="226" t="s">
        <v>497</v>
      </c>
    </row>
    <row r="123" s="2" customFormat="1">
      <c r="A123" s="41"/>
      <c r="B123" s="42"/>
      <c r="C123" s="43"/>
      <c r="D123" s="228" t="s">
        <v>195</v>
      </c>
      <c r="E123" s="43"/>
      <c r="F123" s="229" t="s">
        <v>498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195</v>
      </c>
      <c r="AU123" s="20" t="s">
        <v>82</v>
      </c>
    </row>
    <row r="124" s="2" customFormat="1">
      <c r="A124" s="41"/>
      <c r="B124" s="42"/>
      <c r="C124" s="43"/>
      <c r="D124" s="233" t="s">
        <v>197</v>
      </c>
      <c r="E124" s="43"/>
      <c r="F124" s="234" t="s">
        <v>499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197</v>
      </c>
      <c r="AU124" s="20" t="s">
        <v>82</v>
      </c>
    </row>
    <row r="125" s="13" customFormat="1">
      <c r="A125" s="13"/>
      <c r="B125" s="235"/>
      <c r="C125" s="236"/>
      <c r="D125" s="228" t="s">
        <v>199</v>
      </c>
      <c r="E125" s="237" t="s">
        <v>19</v>
      </c>
      <c r="F125" s="238" t="s">
        <v>482</v>
      </c>
      <c r="G125" s="236"/>
      <c r="H125" s="237" t="s">
        <v>19</v>
      </c>
      <c r="I125" s="239"/>
      <c r="J125" s="236"/>
      <c r="K125" s="236"/>
      <c r="L125" s="240"/>
      <c r="M125" s="241"/>
      <c r="N125" s="242"/>
      <c r="O125" s="242"/>
      <c r="P125" s="242"/>
      <c r="Q125" s="242"/>
      <c r="R125" s="242"/>
      <c r="S125" s="242"/>
      <c r="T125" s="24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4" t="s">
        <v>199</v>
      </c>
      <c r="AU125" s="244" t="s">
        <v>82</v>
      </c>
      <c r="AV125" s="13" t="s">
        <v>80</v>
      </c>
      <c r="AW125" s="13" t="s">
        <v>34</v>
      </c>
      <c r="AX125" s="13" t="s">
        <v>73</v>
      </c>
      <c r="AY125" s="244" t="s">
        <v>185</v>
      </c>
    </row>
    <row r="126" s="14" customFormat="1">
      <c r="A126" s="14"/>
      <c r="B126" s="245"/>
      <c r="C126" s="246"/>
      <c r="D126" s="228" t="s">
        <v>199</v>
      </c>
      <c r="E126" s="247" t="s">
        <v>19</v>
      </c>
      <c r="F126" s="248" t="s">
        <v>500</v>
      </c>
      <c r="G126" s="246"/>
      <c r="H126" s="249">
        <v>0.63</v>
      </c>
      <c r="I126" s="250"/>
      <c r="J126" s="246"/>
      <c r="K126" s="246"/>
      <c r="L126" s="251"/>
      <c r="M126" s="252"/>
      <c r="N126" s="253"/>
      <c r="O126" s="253"/>
      <c r="P126" s="253"/>
      <c r="Q126" s="253"/>
      <c r="R126" s="253"/>
      <c r="S126" s="253"/>
      <c r="T126" s="25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5" t="s">
        <v>199</v>
      </c>
      <c r="AU126" s="255" t="s">
        <v>82</v>
      </c>
      <c r="AV126" s="14" t="s">
        <v>82</v>
      </c>
      <c r="AW126" s="14" t="s">
        <v>34</v>
      </c>
      <c r="AX126" s="14" t="s">
        <v>73</v>
      </c>
      <c r="AY126" s="255" t="s">
        <v>185</v>
      </c>
    </row>
    <row r="127" s="15" customFormat="1">
      <c r="A127" s="15"/>
      <c r="B127" s="256"/>
      <c r="C127" s="257"/>
      <c r="D127" s="228" t="s">
        <v>199</v>
      </c>
      <c r="E127" s="258" t="s">
        <v>19</v>
      </c>
      <c r="F127" s="259" t="s">
        <v>202</v>
      </c>
      <c r="G127" s="257"/>
      <c r="H127" s="260">
        <v>0.63</v>
      </c>
      <c r="I127" s="261"/>
      <c r="J127" s="257"/>
      <c r="K127" s="257"/>
      <c r="L127" s="262"/>
      <c r="M127" s="263"/>
      <c r="N127" s="264"/>
      <c r="O127" s="264"/>
      <c r="P127" s="264"/>
      <c r="Q127" s="264"/>
      <c r="R127" s="264"/>
      <c r="S127" s="264"/>
      <c r="T127" s="26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T127" s="266" t="s">
        <v>199</v>
      </c>
      <c r="AU127" s="266" t="s">
        <v>82</v>
      </c>
      <c r="AV127" s="15" t="s">
        <v>193</v>
      </c>
      <c r="AW127" s="15" t="s">
        <v>34</v>
      </c>
      <c r="AX127" s="15" t="s">
        <v>80</v>
      </c>
      <c r="AY127" s="266" t="s">
        <v>185</v>
      </c>
    </row>
    <row r="128" s="2" customFormat="1" ht="16.5" customHeight="1">
      <c r="A128" s="41"/>
      <c r="B128" s="42"/>
      <c r="C128" s="215" t="s">
        <v>231</v>
      </c>
      <c r="D128" s="215" t="s">
        <v>188</v>
      </c>
      <c r="E128" s="216" t="s">
        <v>501</v>
      </c>
      <c r="F128" s="217" t="s">
        <v>502</v>
      </c>
      <c r="G128" s="218" t="s">
        <v>212</v>
      </c>
      <c r="H128" s="219">
        <v>0.43099999999999999</v>
      </c>
      <c r="I128" s="220"/>
      <c r="J128" s="221">
        <f>ROUND(I128*H128,2)</f>
        <v>0</v>
      </c>
      <c r="K128" s="217" t="s">
        <v>192</v>
      </c>
      <c r="L128" s="47"/>
      <c r="M128" s="222" t="s">
        <v>19</v>
      </c>
      <c r="N128" s="223" t="s">
        <v>44</v>
      </c>
      <c r="O128" s="87"/>
      <c r="P128" s="224">
        <f>O128*H128</f>
        <v>0</v>
      </c>
      <c r="Q128" s="224">
        <v>1.8775</v>
      </c>
      <c r="R128" s="224">
        <f>Q128*H128</f>
        <v>0.80920249999999994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193</v>
      </c>
      <c r="AT128" s="226" t="s">
        <v>188</v>
      </c>
      <c r="AU128" s="226" t="s">
        <v>82</v>
      </c>
      <c r="AY128" s="20" t="s">
        <v>185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80</v>
      </c>
      <c r="BK128" s="227">
        <f>ROUND(I128*H128,2)</f>
        <v>0</v>
      </c>
      <c r="BL128" s="20" t="s">
        <v>193</v>
      </c>
      <c r="BM128" s="226" t="s">
        <v>503</v>
      </c>
    </row>
    <row r="129" s="2" customFormat="1">
      <c r="A129" s="41"/>
      <c r="B129" s="42"/>
      <c r="C129" s="43"/>
      <c r="D129" s="228" t="s">
        <v>195</v>
      </c>
      <c r="E129" s="43"/>
      <c r="F129" s="229" t="s">
        <v>504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195</v>
      </c>
      <c r="AU129" s="20" t="s">
        <v>82</v>
      </c>
    </row>
    <row r="130" s="2" customFormat="1">
      <c r="A130" s="41"/>
      <c r="B130" s="42"/>
      <c r="C130" s="43"/>
      <c r="D130" s="233" t="s">
        <v>197</v>
      </c>
      <c r="E130" s="43"/>
      <c r="F130" s="234" t="s">
        <v>505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197</v>
      </c>
      <c r="AU130" s="20" t="s">
        <v>82</v>
      </c>
    </row>
    <row r="131" s="13" customFormat="1">
      <c r="A131" s="13"/>
      <c r="B131" s="235"/>
      <c r="C131" s="236"/>
      <c r="D131" s="228" t="s">
        <v>199</v>
      </c>
      <c r="E131" s="237" t="s">
        <v>19</v>
      </c>
      <c r="F131" s="238" t="s">
        <v>477</v>
      </c>
      <c r="G131" s="236"/>
      <c r="H131" s="237" t="s">
        <v>19</v>
      </c>
      <c r="I131" s="239"/>
      <c r="J131" s="236"/>
      <c r="K131" s="236"/>
      <c r="L131" s="240"/>
      <c r="M131" s="241"/>
      <c r="N131" s="242"/>
      <c r="O131" s="242"/>
      <c r="P131" s="242"/>
      <c r="Q131" s="242"/>
      <c r="R131" s="242"/>
      <c r="S131" s="242"/>
      <c r="T131" s="24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4" t="s">
        <v>199</v>
      </c>
      <c r="AU131" s="244" t="s">
        <v>82</v>
      </c>
      <c r="AV131" s="13" t="s">
        <v>80</v>
      </c>
      <c r="AW131" s="13" t="s">
        <v>34</v>
      </c>
      <c r="AX131" s="13" t="s">
        <v>73</v>
      </c>
      <c r="AY131" s="244" t="s">
        <v>185</v>
      </c>
    </row>
    <row r="132" s="14" customFormat="1">
      <c r="A132" s="14"/>
      <c r="B132" s="245"/>
      <c r="C132" s="246"/>
      <c r="D132" s="228" t="s">
        <v>199</v>
      </c>
      <c r="E132" s="247" t="s">
        <v>19</v>
      </c>
      <c r="F132" s="248" t="s">
        <v>506</v>
      </c>
      <c r="G132" s="246"/>
      <c r="H132" s="249">
        <v>0.43099999999999999</v>
      </c>
      <c r="I132" s="250"/>
      <c r="J132" s="246"/>
      <c r="K132" s="246"/>
      <c r="L132" s="251"/>
      <c r="M132" s="252"/>
      <c r="N132" s="253"/>
      <c r="O132" s="253"/>
      <c r="P132" s="253"/>
      <c r="Q132" s="253"/>
      <c r="R132" s="253"/>
      <c r="S132" s="253"/>
      <c r="T132" s="25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5" t="s">
        <v>199</v>
      </c>
      <c r="AU132" s="255" t="s">
        <v>82</v>
      </c>
      <c r="AV132" s="14" t="s">
        <v>82</v>
      </c>
      <c r="AW132" s="14" t="s">
        <v>34</v>
      </c>
      <c r="AX132" s="14" t="s">
        <v>73</v>
      </c>
      <c r="AY132" s="255" t="s">
        <v>185</v>
      </c>
    </row>
    <row r="133" s="15" customFormat="1">
      <c r="A133" s="15"/>
      <c r="B133" s="256"/>
      <c r="C133" s="257"/>
      <c r="D133" s="228" t="s">
        <v>199</v>
      </c>
      <c r="E133" s="258" t="s">
        <v>19</v>
      </c>
      <c r="F133" s="259" t="s">
        <v>202</v>
      </c>
      <c r="G133" s="257"/>
      <c r="H133" s="260">
        <v>0.43099999999999999</v>
      </c>
      <c r="I133" s="261"/>
      <c r="J133" s="257"/>
      <c r="K133" s="257"/>
      <c r="L133" s="262"/>
      <c r="M133" s="263"/>
      <c r="N133" s="264"/>
      <c r="O133" s="264"/>
      <c r="P133" s="264"/>
      <c r="Q133" s="264"/>
      <c r="R133" s="264"/>
      <c r="S133" s="264"/>
      <c r="T133" s="26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T133" s="266" t="s">
        <v>199</v>
      </c>
      <c r="AU133" s="266" t="s">
        <v>82</v>
      </c>
      <c r="AV133" s="15" t="s">
        <v>193</v>
      </c>
      <c r="AW133" s="15" t="s">
        <v>34</v>
      </c>
      <c r="AX133" s="15" t="s">
        <v>80</v>
      </c>
      <c r="AY133" s="266" t="s">
        <v>185</v>
      </c>
    </row>
    <row r="134" s="2" customFormat="1" ht="16.5" customHeight="1">
      <c r="A134" s="41"/>
      <c r="B134" s="42"/>
      <c r="C134" s="215" t="s">
        <v>237</v>
      </c>
      <c r="D134" s="215" t="s">
        <v>188</v>
      </c>
      <c r="E134" s="216" t="s">
        <v>507</v>
      </c>
      <c r="F134" s="217" t="s">
        <v>508</v>
      </c>
      <c r="G134" s="218" t="s">
        <v>191</v>
      </c>
      <c r="H134" s="219">
        <v>41.509999999999998</v>
      </c>
      <c r="I134" s="220"/>
      <c r="J134" s="221">
        <f>ROUND(I134*H134,2)</f>
        <v>0</v>
      </c>
      <c r="K134" s="217" t="s">
        <v>192</v>
      </c>
      <c r="L134" s="47"/>
      <c r="M134" s="222" t="s">
        <v>19</v>
      </c>
      <c r="N134" s="223" t="s">
        <v>44</v>
      </c>
      <c r="O134" s="87"/>
      <c r="P134" s="224">
        <f>O134*H134</f>
        <v>0</v>
      </c>
      <c r="Q134" s="224">
        <v>0.061719999999999997</v>
      </c>
      <c r="R134" s="224">
        <f>Q134*H134</f>
        <v>2.5619972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193</v>
      </c>
      <c r="AT134" s="226" t="s">
        <v>188</v>
      </c>
      <c r="AU134" s="226" t="s">
        <v>82</v>
      </c>
      <c r="AY134" s="20" t="s">
        <v>185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80</v>
      </c>
      <c r="BK134" s="227">
        <f>ROUND(I134*H134,2)</f>
        <v>0</v>
      </c>
      <c r="BL134" s="20" t="s">
        <v>193</v>
      </c>
      <c r="BM134" s="226" t="s">
        <v>509</v>
      </c>
    </row>
    <row r="135" s="2" customFormat="1">
      <c r="A135" s="41"/>
      <c r="B135" s="42"/>
      <c r="C135" s="43"/>
      <c r="D135" s="228" t="s">
        <v>195</v>
      </c>
      <c r="E135" s="43"/>
      <c r="F135" s="229" t="s">
        <v>510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195</v>
      </c>
      <c r="AU135" s="20" t="s">
        <v>82</v>
      </c>
    </row>
    <row r="136" s="2" customFormat="1">
      <c r="A136" s="41"/>
      <c r="B136" s="42"/>
      <c r="C136" s="43"/>
      <c r="D136" s="233" t="s">
        <v>197</v>
      </c>
      <c r="E136" s="43"/>
      <c r="F136" s="234" t="s">
        <v>511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197</v>
      </c>
      <c r="AU136" s="20" t="s">
        <v>82</v>
      </c>
    </row>
    <row r="137" s="13" customFormat="1">
      <c r="A137" s="13"/>
      <c r="B137" s="235"/>
      <c r="C137" s="236"/>
      <c r="D137" s="228" t="s">
        <v>199</v>
      </c>
      <c r="E137" s="237" t="s">
        <v>19</v>
      </c>
      <c r="F137" s="238" t="s">
        <v>477</v>
      </c>
      <c r="G137" s="236"/>
      <c r="H137" s="237" t="s">
        <v>19</v>
      </c>
      <c r="I137" s="239"/>
      <c r="J137" s="236"/>
      <c r="K137" s="236"/>
      <c r="L137" s="240"/>
      <c r="M137" s="241"/>
      <c r="N137" s="242"/>
      <c r="O137" s="242"/>
      <c r="P137" s="242"/>
      <c r="Q137" s="242"/>
      <c r="R137" s="242"/>
      <c r="S137" s="242"/>
      <c r="T137" s="24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4" t="s">
        <v>199</v>
      </c>
      <c r="AU137" s="244" t="s">
        <v>82</v>
      </c>
      <c r="AV137" s="13" t="s">
        <v>80</v>
      </c>
      <c r="AW137" s="13" t="s">
        <v>34</v>
      </c>
      <c r="AX137" s="13" t="s">
        <v>73</v>
      </c>
      <c r="AY137" s="244" t="s">
        <v>185</v>
      </c>
    </row>
    <row r="138" s="14" customFormat="1">
      <c r="A138" s="14"/>
      <c r="B138" s="245"/>
      <c r="C138" s="246"/>
      <c r="D138" s="228" t="s">
        <v>199</v>
      </c>
      <c r="E138" s="247" t="s">
        <v>19</v>
      </c>
      <c r="F138" s="248" t="s">
        <v>512</v>
      </c>
      <c r="G138" s="246"/>
      <c r="H138" s="249">
        <v>41.509999999999998</v>
      </c>
      <c r="I138" s="250"/>
      <c r="J138" s="246"/>
      <c r="K138" s="246"/>
      <c r="L138" s="251"/>
      <c r="M138" s="252"/>
      <c r="N138" s="253"/>
      <c r="O138" s="253"/>
      <c r="P138" s="253"/>
      <c r="Q138" s="253"/>
      <c r="R138" s="253"/>
      <c r="S138" s="253"/>
      <c r="T138" s="25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5" t="s">
        <v>199</v>
      </c>
      <c r="AU138" s="255" t="s">
        <v>82</v>
      </c>
      <c r="AV138" s="14" t="s">
        <v>82</v>
      </c>
      <c r="AW138" s="14" t="s">
        <v>34</v>
      </c>
      <c r="AX138" s="14" t="s">
        <v>73</v>
      </c>
      <c r="AY138" s="255" t="s">
        <v>185</v>
      </c>
    </row>
    <row r="139" s="15" customFormat="1">
      <c r="A139" s="15"/>
      <c r="B139" s="256"/>
      <c r="C139" s="257"/>
      <c r="D139" s="228" t="s">
        <v>199</v>
      </c>
      <c r="E139" s="258" t="s">
        <v>19</v>
      </c>
      <c r="F139" s="259" t="s">
        <v>202</v>
      </c>
      <c r="G139" s="257"/>
      <c r="H139" s="260">
        <v>41.509999999999998</v>
      </c>
      <c r="I139" s="261"/>
      <c r="J139" s="257"/>
      <c r="K139" s="257"/>
      <c r="L139" s="262"/>
      <c r="M139" s="263"/>
      <c r="N139" s="264"/>
      <c r="O139" s="264"/>
      <c r="P139" s="264"/>
      <c r="Q139" s="264"/>
      <c r="R139" s="264"/>
      <c r="S139" s="264"/>
      <c r="T139" s="26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T139" s="266" t="s">
        <v>199</v>
      </c>
      <c r="AU139" s="266" t="s">
        <v>82</v>
      </c>
      <c r="AV139" s="15" t="s">
        <v>193</v>
      </c>
      <c r="AW139" s="15" t="s">
        <v>34</v>
      </c>
      <c r="AX139" s="15" t="s">
        <v>80</v>
      </c>
      <c r="AY139" s="266" t="s">
        <v>185</v>
      </c>
    </row>
    <row r="140" s="2" customFormat="1" ht="16.5" customHeight="1">
      <c r="A140" s="41"/>
      <c r="B140" s="42"/>
      <c r="C140" s="215" t="s">
        <v>246</v>
      </c>
      <c r="D140" s="215" t="s">
        <v>188</v>
      </c>
      <c r="E140" s="216" t="s">
        <v>513</v>
      </c>
      <c r="F140" s="217" t="s">
        <v>514</v>
      </c>
      <c r="G140" s="218" t="s">
        <v>191</v>
      </c>
      <c r="H140" s="219">
        <v>7.4219999999999997</v>
      </c>
      <c r="I140" s="220"/>
      <c r="J140" s="221">
        <f>ROUND(I140*H140,2)</f>
        <v>0</v>
      </c>
      <c r="K140" s="217" t="s">
        <v>192</v>
      </c>
      <c r="L140" s="47"/>
      <c r="M140" s="222" t="s">
        <v>19</v>
      </c>
      <c r="N140" s="223" t="s">
        <v>44</v>
      </c>
      <c r="O140" s="87"/>
      <c r="P140" s="224">
        <f>O140*H140</f>
        <v>0</v>
      </c>
      <c r="Q140" s="224">
        <v>0.083409999999999998</v>
      </c>
      <c r="R140" s="224">
        <f>Q140*H140</f>
        <v>0.61906901999999997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193</v>
      </c>
      <c r="AT140" s="226" t="s">
        <v>188</v>
      </c>
      <c r="AU140" s="226" t="s">
        <v>82</v>
      </c>
      <c r="AY140" s="20" t="s">
        <v>185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80</v>
      </c>
      <c r="BK140" s="227">
        <f>ROUND(I140*H140,2)</f>
        <v>0</v>
      </c>
      <c r="BL140" s="20" t="s">
        <v>193</v>
      </c>
      <c r="BM140" s="226" t="s">
        <v>515</v>
      </c>
    </row>
    <row r="141" s="2" customFormat="1">
      <c r="A141" s="41"/>
      <c r="B141" s="42"/>
      <c r="C141" s="43"/>
      <c r="D141" s="228" t="s">
        <v>195</v>
      </c>
      <c r="E141" s="43"/>
      <c r="F141" s="229" t="s">
        <v>516</v>
      </c>
      <c r="G141" s="43"/>
      <c r="H141" s="43"/>
      <c r="I141" s="230"/>
      <c r="J141" s="43"/>
      <c r="K141" s="43"/>
      <c r="L141" s="47"/>
      <c r="M141" s="231"/>
      <c r="N141" s="232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195</v>
      </c>
      <c r="AU141" s="20" t="s">
        <v>82</v>
      </c>
    </row>
    <row r="142" s="2" customFormat="1">
      <c r="A142" s="41"/>
      <c r="B142" s="42"/>
      <c r="C142" s="43"/>
      <c r="D142" s="233" t="s">
        <v>197</v>
      </c>
      <c r="E142" s="43"/>
      <c r="F142" s="234" t="s">
        <v>517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197</v>
      </c>
      <c r="AU142" s="20" t="s">
        <v>82</v>
      </c>
    </row>
    <row r="143" s="13" customFormat="1">
      <c r="A143" s="13"/>
      <c r="B143" s="235"/>
      <c r="C143" s="236"/>
      <c r="D143" s="228" t="s">
        <v>199</v>
      </c>
      <c r="E143" s="237" t="s">
        <v>19</v>
      </c>
      <c r="F143" s="238" t="s">
        <v>477</v>
      </c>
      <c r="G143" s="236"/>
      <c r="H143" s="237" t="s">
        <v>19</v>
      </c>
      <c r="I143" s="239"/>
      <c r="J143" s="236"/>
      <c r="K143" s="236"/>
      <c r="L143" s="240"/>
      <c r="M143" s="241"/>
      <c r="N143" s="242"/>
      <c r="O143" s="242"/>
      <c r="P143" s="242"/>
      <c r="Q143" s="242"/>
      <c r="R143" s="242"/>
      <c r="S143" s="242"/>
      <c r="T143" s="24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4" t="s">
        <v>199</v>
      </c>
      <c r="AU143" s="244" t="s">
        <v>82</v>
      </c>
      <c r="AV143" s="13" t="s">
        <v>80</v>
      </c>
      <c r="AW143" s="13" t="s">
        <v>34</v>
      </c>
      <c r="AX143" s="13" t="s">
        <v>73</v>
      </c>
      <c r="AY143" s="244" t="s">
        <v>185</v>
      </c>
    </row>
    <row r="144" s="14" customFormat="1">
      <c r="A144" s="14"/>
      <c r="B144" s="245"/>
      <c r="C144" s="246"/>
      <c r="D144" s="228" t="s">
        <v>199</v>
      </c>
      <c r="E144" s="247" t="s">
        <v>19</v>
      </c>
      <c r="F144" s="248" t="s">
        <v>518</v>
      </c>
      <c r="G144" s="246"/>
      <c r="H144" s="249">
        <v>7.4219999999999997</v>
      </c>
      <c r="I144" s="250"/>
      <c r="J144" s="246"/>
      <c r="K144" s="246"/>
      <c r="L144" s="251"/>
      <c r="M144" s="252"/>
      <c r="N144" s="253"/>
      <c r="O144" s="253"/>
      <c r="P144" s="253"/>
      <c r="Q144" s="253"/>
      <c r="R144" s="253"/>
      <c r="S144" s="253"/>
      <c r="T144" s="25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55" t="s">
        <v>199</v>
      </c>
      <c r="AU144" s="255" t="s">
        <v>82</v>
      </c>
      <c r="AV144" s="14" t="s">
        <v>82</v>
      </c>
      <c r="AW144" s="14" t="s">
        <v>34</v>
      </c>
      <c r="AX144" s="14" t="s">
        <v>73</v>
      </c>
      <c r="AY144" s="255" t="s">
        <v>185</v>
      </c>
    </row>
    <row r="145" s="15" customFormat="1">
      <c r="A145" s="15"/>
      <c r="B145" s="256"/>
      <c r="C145" s="257"/>
      <c r="D145" s="228" t="s">
        <v>199</v>
      </c>
      <c r="E145" s="258" t="s">
        <v>19</v>
      </c>
      <c r="F145" s="259" t="s">
        <v>202</v>
      </c>
      <c r="G145" s="257"/>
      <c r="H145" s="260">
        <v>7.4219999999999997</v>
      </c>
      <c r="I145" s="261"/>
      <c r="J145" s="257"/>
      <c r="K145" s="257"/>
      <c r="L145" s="262"/>
      <c r="M145" s="263"/>
      <c r="N145" s="264"/>
      <c r="O145" s="264"/>
      <c r="P145" s="264"/>
      <c r="Q145" s="264"/>
      <c r="R145" s="264"/>
      <c r="S145" s="264"/>
      <c r="T145" s="26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T145" s="266" t="s">
        <v>199</v>
      </c>
      <c r="AU145" s="266" t="s">
        <v>82</v>
      </c>
      <c r="AV145" s="15" t="s">
        <v>193</v>
      </c>
      <c r="AW145" s="15" t="s">
        <v>34</v>
      </c>
      <c r="AX145" s="15" t="s">
        <v>80</v>
      </c>
      <c r="AY145" s="266" t="s">
        <v>185</v>
      </c>
    </row>
    <row r="146" s="12" customFormat="1" ht="22.8" customHeight="1">
      <c r="A146" s="12"/>
      <c r="B146" s="199"/>
      <c r="C146" s="200"/>
      <c r="D146" s="201" t="s">
        <v>72</v>
      </c>
      <c r="E146" s="213" t="s">
        <v>231</v>
      </c>
      <c r="F146" s="213" t="s">
        <v>519</v>
      </c>
      <c r="G146" s="200"/>
      <c r="H146" s="200"/>
      <c r="I146" s="203"/>
      <c r="J146" s="214">
        <f>BK146</f>
        <v>0</v>
      </c>
      <c r="K146" s="200"/>
      <c r="L146" s="205"/>
      <c r="M146" s="206"/>
      <c r="N146" s="207"/>
      <c r="O146" s="207"/>
      <c r="P146" s="208">
        <f>SUM(P147:P285)</f>
        <v>0</v>
      </c>
      <c r="Q146" s="207"/>
      <c r="R146" s="208">
        <f>SUM(R147:R285)</f>
        <v>8.0902790199999988</v>
      </c>
      <c r="S146" s="207"/>
      <c r="T146" s="209">
        <f>SUM(T147:T285)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10" t="s">
        <v>80</v>
      </c>
      <c r="AT146" s="211" t="s">
        <v>72</v>
      </c>
      <c r="AU146" s="211" t="s">
        <v>80</v>
      </c>
      <c r="AY146" s="210" t="s">
        <v>185</v>
      </c>
      <c r="BK146" s="212">
        <f>SUM(BK147:BK285)</f>
        <v>0</v>
      </c>
    </row>
    <row r="147" s="2" customFormat="1" ht="16.5" customHeight="1">
      <c r="A147" s="41"/>
      <c r="B147" s="42"/>
      <c r="C147" s="215" t="s">
        <v>186</v>
      </c>
      <c r="D147" s="215" t="s">
        <v>188</v>
      </c>
      <c r="E147" s="216" t="s">
        <v>520</v>
      </c>
      <c r="F147" s="217" t="s">
        <v>521</v>
      </c>
      <c r="G147" s="218" t="s">
        <v>191</v>
      </c>
      <c r="H147" s="219">
        <v>46.576000000000001</v>
      </c>
      <c r="I147" s="220"/>
      <c r="J147" s="221">
        <f>ROUND(I147*H147,2)</f>
        <v>0</v>
      </c>
      <c r="K147" s="217" t="s">
        <v>192</v>
      </c>
      <c r="L147" s="47"/>
      <c r="M147" s="222" t="s">
        <v>19</v>
      </c>
      <c r="N147" s="223" t="s">
        <v>44</v>
      </c>
      <c r="O147" s="87"/>
      <c r="P147" s="224">
        <f>O147*H147</f>
        <v>0</v>
      </c>
      <c r="Q147" s="224">
        <v>0.0064999999999999997</v>
      </c>
      <c r="R147" s="224">
        <f>Q147*H147</f>
        <v>0.30274400000000001</v>
      </c>
      <c r="S147" s="224">
        <v>0</v>
      </c>
      <c r="T147" s="225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6" t="s">
        <v>193</v>
      </c>
      <c r="AT147" s="226" t="s">
        <v>188</v>
      </c>
      <c r="AU147" s="226" t="s">
        <v>82</v>
      </c>
      <c r="AY147" s="20" t="s">
        <v>185</v>
      </c>
      <c r="BE147" s="227">
        <f>IF(N147="základní",J147,0)</f>
        <v>0</v>
      </c>
      <c r="BF147" s="227">
        <f>IF(N147="snížená",J147,0)</f>
        <v>0</v>
      </c>
      <c r="BG147" s="227">
        <f>IF(N147="zákl. přenesená",J147,0)</f>
        <v>0</v>
      </c>
      <c r="BH147" s="227">
        <f>IF(N147="sníž. přenesená",J147,0)</f>
        <v>0</v>
      </c>
      <c r="BI147" s="227">
        <f>IF(N147="nulová",J147,0)</f>
        <v>0</v>
      </c>
      <c r="BJ147" s="20" t="s">
        <v>80</v>
      </c>
      <c r="BK147" s="227">
        <f>ROUND(I147*H147,2)</f>
        <v>0</v>
      </c>
      <c r="BL147" s="20" t="s">
        <v>193</v>
      </c>
      <c r="BM147" s="226" t="s">
        <v>522</v>
      </c>
    </row>
    <row r="148" s="2" customFormat="1">
      <c r="A148" s="41"/>
      <c r="B148" s="42"/>
      <c r="C148" s="43"/>
      <c r="D148" s="228" t="s">
        <v>195</v>
      </c>
      <c r="E148" s="43"/>
      <c r="F148" s="229" t="s">
        <v>523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195</v>
      </c>
      <c r="AU148" s="20" t="s">
        <v>82</v>
      </c>
    </row>
    <row r="149" s="2" customFormat="1">
      <c r="A149" s="41"/>
      <c r="B149" s="42"/>
      <c r="C149" s="43"/>
      <c r="D149" s="233" t="s">
        <v>197</v>
      </c>
      <c r="E149" s="43"/>
      <c r="F149" s="234" t="s">
        <v>524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197</v>
      </c>
      <c r="AU149" s="20" t="s">
        <v>82</v>
      </c>
    </row>
    <row r="150" s="13" customFormat="1">
      <c r="A150" s="13"/>
      <c r="B150" s="235"/>
      <c r="C150" s="236"/>
      <c r="D150" s="228" t="s">
        <v>199</v>
      </c>
      <c r="E150" s="237" t="s">
        <v>19</v>
      </c>
      <c r="F150" s="238" t="s">
        <v>525</v>
      </c>
      <c r="G150" s="236"/>
      <c r="H150" s="237" t="s">
        <v>19</v>
      </c>
      <c r="I150" s="239"/>
      <c r="J150" s="236"/>
      <c r="K150" s="236"/>
      <c r="L150" s="240"/>
      <c r="M150" s="241"/>
      <c r="N150" s="242"/>
      <c r="O150" s="242"/>
      <c r="P150" s="242"/>
      <c r="Q150" s="242"/>
      <c r="R150" s="242"/>
      <c r="S150" s="242"/>
      <c r="T150" s="24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4" t="s">
        <v>199</v>
      </c>
      <c r="AU150" s="244" t="s">
        <v>82</v>
      </c>
      <c r="AV150" s="13" t="s">
        <v>80</v>
      </c>
      <c r="AW150" s="13" t="s">
        <v>34</v>
      </c>
      <c r="AX150" s="13" t="s">
        <v>73</v>
      </c>
      <c r="AY150" s="244" t="s">
        <v>185</v>
      </c>
    </row>
    <row r="151" s="14" customFormat="1">
      <c r="A151" s="14"/>
      <c r="B151" s="245"/>
      <c r="C151" s="246"/>
      <c r="D151" s="228" t="s">
        <v>199</v>
      </c>
      <c r="E151" s="247" t="s">
        <v>19</v>
      </c>
      <c r="F151" s="248" t="s">
        <v>526</v>
      </c>
      <c r="G151" s="246"/>
      <c r="H151" s="249">
        <v>19.637</v>
      </c>
      <c r="I151" s="250"/>
      <c r="J151" s="246"/>
      <c r="K151" s="246"/>
      <c r="L151" s="251"/>
      <c r="M151" s="252"/>
      <c r="N151" s="253"/>
      <c r="O151" s="253"/>
      <c r="P151" s="253"/>
      <c r="Q151" s="253"/>
      <c r="R151" s="253"/>
      <c r="S151" s="253"/>
      <c r="T151" s="25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5" t="s">
        <v>199</v>
      </c>
      <c r="AU151" s="255" t="s">
        <v>82</v>
      </c>
      <c r="AV151" s="14" t="s">
        <v>82</v>
      </c>
      <c r="AW151" s="14" t="s">
        <v>34</v>
      </c>
      <c r="AX151" s="14" t="s">
        <v>73</v>
      </c>
      <c r="AY151" s="255" t="s">
        <v>185</v>
      </c>
    </row>
    <row r="152" s="14" customFormat="1">
      <c r="A152" s="14"/>
      <c r="B152" s="245"/>
      <c r="C152" s="246"/>
      <c r="D152" s="228" t="s">
        <v>199</v>
      </c>
      <c r="E152" s="247" t="s">
        <v>19</v>
      </c>
      <c r="F152" s="248" t="s">
        <v>527</v>
      </c>
      <c r="G152" s="246"/>
      <c r="H152" s="249">
        <v>2.8399999999999999</v>
      </c>
      <c r="I152" s="250"/>
      <c r="J152" s="246"/>
      <c r="K152" s="246"/>
      <c r="L152" s="251"/>
      <c r="M152" s="252"/>
      <c r="N152" s="253"/>
      <c r="O152" s="253"/>
      <c r="P152" s="253"/>
      <c r="Q152" s="253"/>
      <c r="R152" s="253"/>
      <c r="S152" s="253"/>
      <c r="T152" s="25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5" t="s">
        <v>199</v>
      </c>
      <c r="AU152" s="255" t="s">
        <v>82</v>
      </c>
      <c r="AV152" s="14" t="s">
        <v>82</v>
      </c>
      <c r="AW152" s="14" t="s">
        <v>34</v>
      </c>
      <c r="AX152" s="14" t="s">
        <v>73</v>
      </c>
      <c r="AY152" s="255" t="s">
        <v>185</v>
      </c>
    </row>
    <row r="153" s="14" customFormat="1">
      <c r="A153" s="14"/>
      <c r="B153" s="245"/>
      <c r="C153" s="246"/>
      <c r="D153" s="228" t="s">
        <v>199</v>
      </c>
      <c r="E153" s="247" t="s">
        <v>19</v>
      </c>
      <c r="F153" s="248" t="s">
        <v>528</v>
      </c>
      <c r="G153" s="246"/>
      <c r="H153" s="249">
        <v>14.712</v>
      </c>
      <c r="I153" s="250"/>
      <c r="J153" s="246"/>
      <c r="K153" s="246"/>
      <c r="L153" s="251"/>
      <c r="M153" s="252"/>
      <c r="N153" s="253"/>
      <c r="O153" s="253"/>
      <c r="P153" s="253"/>
      <c r="Q153" s="253"/>
      <c r="R153" s="253"/>
      <c r="S153" s="253"/>
      <c r="T153" s="25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5" t="s">
        <v>199</v>
      </c>
      <c r="AU153" s="255" t="s">
        <v>82</v>
      </c>
      <c r="AV153" s="14" t="s">
        <v>82</v>
      </c>
      <c r="AW153" s="14" t="s">
        <v>34</v>
      </c>
      <c r="AX153" s="14" t="s">
        <v>73</v>
      </c>
      <c r="AY153" s="255" t="s">
        <v>185</v>
      </c>
    </row>
    <row r="154" s="14" customFormat="1">
      <c r="A154" s="14"/>
      <c r="B154" s="245"/>
      <c r="C154" s="246"/>
      <c r="D154" s="228" t="s">
        <v>199</v>
      </c>
      <c r="E154" s="247" t="s">
        <v>19</v>
      </c>
      <c r="F154" s="248" t="s">
        <v>529</v>
      </c>
      <c r="G154" s="246"/>
      <c r="H154" s="249">
        <v>1.8280000000000001</v>
      </c>
      <c r="I154" s="250"/>
      <c r="J154" s="246"/>
      <c r="K154" s="246"/>
      <c r="L154" s="251"/>
      <c r="M154" s="252"/>
      <c r="N154" s="253"/>
      <c r="O154" s="253"/>
      <c r="P154" s="253"/>
      <c r="Q154" s="253"/>
      <c r="R154" s="253"/>
      <c r="S154" s="253"/>
      <c r="T154" s="25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5" t="s">
        <v>199</v>
      </c>
      <c r="AU154" s="255" t="s">
        <v>82</v>
      </c>
      <c r="AV154" s="14" t="s">
        <v>82</v>
      </c>
      <c r="AW154" s="14" t="s">
        <v>34</v>
      </c>
      <c r="AX154" s="14" t="s">
        <v>73</v>
      </c>
      <c r="AY154" s="255" t="s">
        <v>185</v>
      </c>
    </row>
    <row r="155" s="14" customFormat="1">
      <c r="A155" s="14"/>
      <c r="B155" s="245"/>
      <c r="C155" s="246"/>
      <c r="D155" s="228" t="s">
        <v>199</v>
      </c>
      <c r="E155" s="247" t="s">
        <v>19</v>
      </c>
      <c r="F155" s="248" t="s">
        <v>530</v>
      </c>
      <c r="G155" s="246"/>
      <c r="H155" s="249">
        <v>3.996</v>
      </c>
      <c r="I155" s="250"/>
      <c r="J155" s="246"/>
      <c r="K155" s="246"/>
      <c r="L155" s="251"/>
      <c r="M155" s="252"/>
      <c r="N155" s="253"/>
      <c r="O155" s="253"/>
      <c r="P155" s="253"/>
      <c r="Q155" s="253"/>
      <c r="R155" s="253"/>
      <c r="S155" s="253"/>
      <c r="T155" s="25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5" t="s">
        <v>199</v>
      </c>
      <c r="AU155" s="255" t="s">
        <v>82</v>
      </c>
      <c r="AV155" s="14" t="s">
        <v>82</v>
      </c>
      <c r="AW155" s="14" t="s">
        <v>34</v>
      </c>
      <c r="AX155" s="14" t="s">
        <v>73</v>
      </c>
      <c r="AY155" s="255" t="s">
        <v>185</v>
      </c>
    </row>
    <row r="156" s="14" customFormat="1">
      <c r="A156" s="14"/>
      <c r="B156" s="245"/>
      <c r="C156" s="246"/>
      <c r="D156" s="228" t="s">
        <v>199</v>
      </c>
      <c r="E156" s="247" t="s">
        <v>19</v>
      </c>
      <c r="F156" s="248" t="s">
        <v>531</v>
      </c>
      <c r="G156" s="246"/>
      <c r="H156" s="249">
        <v>1.8799999999999999</v>
      </c>
      <c r="I156" s="250"/>
      <c r="J156" s="246"/>
      <c r="K156" s="246"/>
      <c r="L156" s="251"/>
      <c r="M156" s="252"/>
      <c r="N156" s="253"/>
      <c r="O156" s="253"/>
      <c r="P156" s="253"/>
      <c r="Q156" s="253"/>
      <c r="R156" s="253"/>
      <c r="S156" s="253"/>
      <c r="T156" s="25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5" t="s">
        <v>199</v>
      </c>
      <c r="AU156" s="255" t="s">
        <v>82</v>
      </c>
      <c r="AV156" s="14" t="s">
        <v>82</v>
      </c>
      <c r="AW156" s="14" t="s">
        <v>34</v>
      </c>
      <c r="AX156" s="14" t="s">
        <v>73</v>
      </c>
      <c r="AY156" s="255" t="s">
        <v>185</v>
      </c>
    </row>
    <row r="157" s="14" customFormat="1">
      <c r="A157" s="14"/>
      <c r="B157" s="245"/>
      <c r="C157" s="246"/>
      <c r="D157" s="228" t="s">
        <v>199</v>
      </c>
      <c r="E157" s="247" t="s">
        <v>19</v>
      </c>
      <c r="F157" s="248" t="s">
        <v>532</v>
      </c>
      <c r="G157" s="246"/>
      <c r="H157" s="249">
        <v>0.83099999999999996</v>
      </c>
      <c r="I157" s="250"/>
      <c r="J157" s="246"/>
      <c r="K157" s="246"/>
      <c r="L157" s="251"/>
      <c r="M157" s="252"/>
      <c r="N157" s="253"/>
      <c r="O157" s="253"/>
      <c r="P157" s="253"/>
      <c r="Q157" s="253"/>
      <c r="R157" s="253"/>
      <c r="S157" s="253"/>
      <c r="T157" s="25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5" t="s">
        <v>199</v>
      </c>
      <c r="AU157" s="255" t="s">
        <v>82</v>
      </c>
      <c r="AV157" s="14" t="s">
        <v>82</v>
      </c>
      <c r="AW157" s="14" t="s">
        <v>34</v>
      </c>
      <c r="AX157" s="14" t="s">
        <v>73</v>
      </c>
      <c r="AY157" s="255" t="s">
        <v>185</v>
      </c>
    </row>
    <row r="158" s="14" customFormat="1">
      <c r="A158" s="14"/>
      <c r="B158" s="245"/>
      <c r="C158" s="246"/>
      <c r="D158" s="228" t="s">
        <v>199</v>
      </c>
      <c r="E158" s="247" t="s">
        <v>19</v>
      </c>
      <c r="F158" s="248" t="s">
        <v>533</v>
      </c>
      <c r="G158" s="246"/>
      <c r="H158" s="249">
        <v>0.85199999999999998</v>
      </c>
      <c r="I158" s="250"/>
      <c r="J158" s="246"/>
      <c r="K158" s="246"/>
      <c r="L158" s="251"/>
      <c r="M158" s="252"/>
      <c r="N158" s="253"/>
      <c r="O158" s="253"/>
      <c r="P158" s="253"/>
      <c r="Q158" s="253"/>
      <c r="R158" s="253"/>
      <c r="S158" s="253"/>
      <c r="T158" s="25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5" t="s">
        <v>199</v>
      </c>
      <c r="AU158" s="255" t="s">
        <v>82</v>
      </c>
      <c r="AV158" s="14" t="s">
        <v>82</v>
      </c>
      <c r="AW158" s="14" t="s">
        <v>34</v>
      </c>
      <c r="AX158" s="14" t="s">
        <v>73</v>
      </c>
      <c r="AY158" s="255" t="s">
        <v>185</v>
      </c>
    </row>
    <row r="159" s="15" customFormat="1">
      <c r="A159" s="15"/>
      <c r="B159" s="256"/>
      <c r="C159" s="257"/>
      <c r="D159" s="228" t="s">
        <v>199</v>
      </c>
      <c r="E159" s="258" t="s">
        <v>19</v>
      </c>
      <c r="F159" s="259" t="s">
        <v>202</v>
      </c>
      <c r="G159" s="257"/>
      <c r="H159" s="260">
        <v>46.576000000000008</v>
      </c>
      <c r="I159" s="261"/>
      <c r="J159" s="257"/>
      <c r="K159" s="257"/>
      <c r="L159" s="262"/>
      <c r="M159" s="263"/>
      <c r="N159" s="264"/>
      <c r="O159" s="264"/>
      <c r="P159" s="264"/>
      <c r="Q159" s="264"/>
      <c r="R159" s="264"/>
      <c r="S159" s="264"/>
      <c r="T159" s="26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66" t="s">
        <v>199</v>
      </c>
      <c r="AU159" s="266" t="s">
        <v>82</v>
      </c>
      <c r="AV159" s="15" t="s">
        <v>193</v>
      </c>
      <c r="AW159" s="15" t="s">
        <v>34</v>
      </c>
      <c r="AX159" s="15" t="s">
        <v>80</v>
      </c>
      <c r="AY159" s="266" t="s">
        <v>185</v>
      </c>
    </row>
    <row r="160" s="2" customFormat="1" ht="16.5" customHeight="1">
      <c r="A160" s="41"/>
      <c r="B160" s="42"/>
      <c r="C160" s="215" t="s">
        <v>258</v>
      </c>
      <c r="D160" s="215" t="s">
        <v>188</v>
      </c>
      <c r="E160" s="216" t="s">
        <v>534</v>
      </c>
      <c r="F160" s="217" t="s">
        <v>535</v>
      </c>
      <c r="G160" s="218" t="s">
        <v>191</v>
      </c>
      <c r="H160" s="219">
        <v>46.576000000000001</v>
      </c>
      <c r="I160" s="220"/>
      <c r="J160" s="221">
        <f>ROUND(I160*H160,2)</f>
        <v>0</v>
      </c>
      <c r="K160" s="217" t="s">
        <v>192</v>
      </c>
      <c r="L160" s="47"/>
      <c r="M160" s="222" t="s">
        <v>19</v>
      </c>
      <c r="N160" s="223" t="s">
        <v>44</v>
      </c>
      <c r="O160" s="87"/>
      <c r="P160" s="224">
        <f>O160*H160</f>
        <v>0</v>
      </c>
      <c r="Q160" s="224">
        <v>0.0065599999999999999</v>
      </c>
      <c r="R160" s="224">
        <f>Q160*H160</f>
        <v>0.30553856000000001</v>
      </c>
      <c r="S160" s="224">
        <v>0</v>
      </c>
      <c r="T160" s="225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6" t="s">
        <v>193</v>
      </c>
      <c r="AT160" s="226" t="s">
        <v>188</v>
      </c>
      <c r="AU160" s="226" t="s">
        <v>82</v>
      </c>
      <c r="AY160" s="20" t="s">
        <v>185</v>
      </c>
      <c r="BE160" s="227">
        <f>IF(N160="základní",J160,0)</f>
        <v>0</v>
      </c>
      <c r="BF160" s="227">
        <f>IF(N160="snížená",J160,0)</f>
        <v>0</v>
      </c>
      <c r="BG160" s="227">
        <f>IF(N160="zákl. přenesená",J160,0)</f>
        <v>0</v>
      </c>
      <c r="BH160" s="227">
        <f>IF(N160="sníž. přenesená",J160,0)</f>
        <v>0</v>
      </c>
      <c r="BI160" s="227">
        <f>IF(N160="nulová",J160,0)</f>
        <v>0</v>
      </c>
      <c r="BJ160" s="20" t="s">
        <v>80</v>
      </c>
      <c r="BK160" s="227">
        <f>ROUND(I160*H160,2)</f>
        <v>0</v>
      </c>
      <c r="BL160" s="20" t="s">
        <v>193</v>
      </c>
      <c r="BM160" s="226" t="s">
        <v>536</v>
      </c>
    </row>
    <row r="161" s="2" customFormat="1">
      <c r="A161" s="41"/>
      <c r="B161" s="42"/>
      <c r="C161" s="43"/>
      <c r="D161" s="228" t="s">
        <v>195</v>
      </c>
      <c r="E161" s="43"/>
      <c r="F161" s="229" t="s">
        <v>537</v>
      </c>
      <c r="G161" s="43"/>
      <c r="H161" s="43"/>
      <c r="I161" s="230"/>
      <c r="J161" s="43"/>
      <c r="K161" s="43"/>
      <c r="L161" s="47"/>
      <c r="M161" s="231"/>
      <c r="N161" s="232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195</v>
      </c>
      <c r="AU161" s="20" t="s">
        <v>82</v>
      </c>
    </row>
    <row r="162" s="2" customFormat="1">
      <c r="A162" s="41"/>
      <c r="B162" s="42"/>
      <c r="C162" s="43"/>
      <c r="D162" s="233" t="s">
        <v>197</v>
      </c>
      <c r="E162" s="43"/>
      <c r="F162" s="234" t="s">
        <v>538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197</v>
      </c>
      <c r="AU162" s="20" t="s">
        <v>82</v>
      </c>
    </row>
    <row r="163" s="13" customFormat="1">
      <c r="A163" s="13"/>
      <c r="B163" s="235"/>
      <c r="C163" s="236"/>
      <c r="D163" s="228" t="s">
        <v>199</v>
      </c>
      <c r="E163" s="237" t="s">
        <v>19</v>
      </c>
      <c r="F163" s="238" t="s">
        <v>525</v>
      </c>
      <c r="G163" s="236"/>
      <c r="H163" s="237" t="s">
        <v>19</v>
      </c>
      <c r="I163" s="239"/>
      <c r="J163" s="236"/>
      <c r="K163" s="236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199</v>
      </c>
      <c r="AU163" s="244" t="s">
        <v>82</v>
      </c>
      <c r="AV163" s="13" t="s">
        <v>80</v>
      </c>
      <c r="AW163" s="13" t="s">
        <v>34</v>
      </c>
      <c r="AX163" s="13" t="s">
        <v>73</v>
      </c>
      <c r="AY163" s="244" t="s">
        <v>185</v>
      </c>
    </row>
    <row r="164" s="14" customFormat="1">
      <c r="A164" s="14"/>
      <c r="B164" s="245"/>
      <c r="C164" s="246"/>
      <c r="D164" s="228" t="s">
        <v>199</v>
      </c>
      <c r="E164" s="247" t="s">
        <v>19</v>
      </c>
      <c r="F164" s="248" t="s">
        <v>526</v>
      </c>
      <c r="G164" s="246"/>
      <c r="H164" s="249">
        <v>19.637</v>
      </c>
      <c r="I164" s="250"/>
      <c r="J164" s="246"/>
      <c r="K164" s="246"/>
      <c r="L164" s="251"/>
      <c r="M164" s="252"/>
      <c r="N164" s="253"/>
      <c r="O164" s="253"/>
      <c r="P164" s="253"/>
      <c r="Q164" s="253"/>
      <c r="R164" s="253"/>
      <c r="S164" s="253"/>
      <c r="T164" s="25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5" t="s">
        <v>199</v>
      </c>
      <c r="AU164" s="255" t="s">
        <v>82</v>
      </c>
      <c r="AV164" s="14" t="s">
        <v>82</v>
      </c>
      <c r="AW164" s="14" t="s">
        <v>34</v>
      </c>
      <c r="AX164" s="14" t="s">
        <v>73</v>
      </c>
      <c r="AY164" s="255" t="s">
        <v>185</v>
      </c>
    </row>
    <row r="165" s="14" customFormat="1">
      <c r="A165" s="14"/>
      <c r="B165" s="245"/>
      <c r="C165" s="246"/>
      <c r="D165" s="228" t="s">
        <v>199</v>
      </c>
      <c r="E165" s="247" t="s">
        <v>19</v>
      </c>
      <c r="F165" s="248" t="s">
        <v>527</v>
      </c>
      <c r="G165" s="246"/>
      <c r="H165" s="249">
        <v>2.8399999999999999</v>
      </c>
      <c r="I165" s="250"/>
      <c r="J165" s="246"/>
      <c r="K165" s="246"/>
      <c r="L165" s="251"/>
      <c r="M165" s="252"/>
      <c r="N165" s="253"/>
      <c r="O165" s="253"/>
      <c r="P165" s="253"/>
      <c r="Q165" s="253"/>
      <c r="R165" s="253"/>
      <c r="S165" s="253"/>
      <c r="T165" s="25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5" t="s">
        <v>199</v>
      </c>
      <c r="AU165" s="255" t="s">
        <v>82</v>
      </c>
      <c r="AV165" s="14" t="s">
        <v>82</v>
      </c>
      <c r="AW165" s="14" t="s">
        <v>34</v>
      </c>
      <c r="AX165" s="14" t="s">
        <v>73</v>
      </c>
      <c r="AY165" s="255" t="s">
        <v>185</v>
      </c>
    </row>
    <row r="166" s="14" customFormat="1">
      <c r="A166" s="14"/>
      <c r="B166" s="245"/>
      <c r="C166" s="246"/>
      <c r="D166" s="228" t="s">
        <v>199</v>
      </c>
      <c r="E166" s="247" t="s">
        <v>19</v>
      </c>
      <c r="F166" s="248" t="s">
        <v>528</v>
      </c>
      <c r="G166" s="246"/>
      <c r="H166" s="249">
        <v>14.712</v>
      </c>
      <c r="I166" s="250"/>
      <c r="J166" s="246"/>
      <c r="K166" s="246"/>
      <c r="L166" s="251"/>
      <c r="M166" s="252"/>
      <c r="N166" s="253"/>
      <c r="O166" s="253"/>
      <c r="P166" s="253"/>
      <c r="Q166" s="253"/>
      <c r="R166" s="253"/>
      <c r="S166" s="253"/>
      <c r="T166" s="25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5" t="s">
        <v>199</v>
      </c>
      <c r="AU166" s="255" t="s">
        <v>82</v>
      </c>
      <c r="AV166" s="14" t="s">
        <v>82</v>
      </c>
      <c r="AW166" s="14" t="s">
        <v>34</v>
      </c>
      <c r="AX166" s="14" t="s">
        <v>73</v>
      </c>
      <c r="AY166" s="255" t="s">
        <v>185</v>
      </c>
    </row>
    <row r="167" s="14" customFormat="1">
      <c r="A167" s="14"/>
      <c r="B167" s="245"/>
      <c r="C167" s="246"/>
      <c r="D167" s="228" t="s">
        <v>199</v>
      </c>
      <c r="E167" s="247" t="s">
        <v>19</v>
      </c>
      <c r="F167" s="248" t="s">
        <v>529</v>
      </c>
      <c r="G167" s="246"/>
      <c r="H167" s="249">
        <v>1.8280000000000001</v>
      </c>
      <c r="I167" s="250"/>
      <c r="J167" s="246"/>
      <c r="K167" s="246"/>
      <c r="L167" s="251"/>
      <c r="M167" s="252"/>
      <c r="N167" s="253"/>
      <c r="O167" s="253"/>
      <c r="P167" s="253"/>
      <c r="Q167" s="253"/>
      <c r="R167" s="253"/>
      <c r="S167" s="253"/>
      <c r="T167" s="25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5" t="s">
        <v>199</v>
      </c>
      <c r="AU167" s="255" t="s">
        <v>82</v>
      </c>
      <c r="AV167" s="14" t="s">
        <v>82</v>
      </c>
      <c r="AW167" s="14" t="s">
        <v>34</v>
      </c>
      <c r="AX167" s="14" t="s">
        <v>73</v>
      </c>
      <c r="AY167" s="255" t="s">
        <v>185</v>
      </c>
    </row>
    <row r="168" s="14" customFormat="1">
      <c r="A168" s="14"/>
      <c r="B168" s="245"/>
      <c r="C168" s="246"/>
      <c r="D168" s="228" t="s">
        <v>199</v>
      </c>
      <c r="E168" s="247" t="s">
        <v>19</v>
      </c>
      <c r="F168" s="248" t="s">
        <v>530</v>
      </c>
      <c r="G168" s="246"/>
      <c r="H168" s="249">
        <v>3.996</v>
      </c>
      <c r="I168" s="250"/>
      <c r="J168" s="246"/>
      <c r="K168" s="246"/>
      <c r="L168" s="251"/>
      <c r="M168" s="252"/>
      <c r="N168" s="253"/>
      <c r="O168" s="253"/>
      <c r="P168" s="253"/>
      <c r="Q168" s="253"/>
      <c r="R168" s="253"/>
      <c r="S168" s="253"/>
      <c r="T168" s="25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5" t="s">
        <v>199</v>
      </c>
      <c r="AU168" s="255" t="s">
        <v>82</v>
      </c>
      <c r="AV168" s="14" t="s">
        <v>82</v>
      </c>
      <c r="AW168" s="14" t="s">
        <v>34</v>
      </c>
      <c r="AX168" s="14" t="s">
        <v>73</v>
      </c>
      <c r="AY168" s="255" t="s">
        <v>185</v>
      </c>
    </row>
    <row r="169" s="14" customFormat="1">
      <c r="A169" s="14"/>
      <c r="B169" s="245"/>
      <c r="C169" s="246"/>
      <c r="D169" s="228" t="s">
        <v>199</v>
      </c>
      <c r="E169" s="247" t="s">
        <v>19</v>
      </c>
      <c r="F169" s="248" t="s">
        <v>531</v>
      </c>
      <c r="G169" s="246"/>
      <c r="H169" s="249">
        <v>1.8799999999999999</v>
      </c>
      <c r="I169" s="250"/>
      <c r="J169" s="246"/>
      <c r="K169" s="246"/>
      <c r="L169" s="251"/>
      <c r="M169" s="252"/>
      <c r="N169" s="253"/>
      <c r="O169" s="253"/>
      <c r="P169" s="253"/>
      <c r="Q169" s="253"/>
      <c r="R169" s="253"/>
      <c r="S169" s="253"/>
      <c r="T169" s="25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5" t="s">
        <v>199</v>
      </c>
      <c r="AU169" s="255" t="s">
        <v>82</v>
      </c>
      <c r="AV169" s="14" t="s">
        <v>82</v>
      </c>
      <c r="AW169" s="14" t="s">
        <v>34</v>
      </c>
      <c r="AX169" s="14" t="s">
        <v>73</v>
      </c>
      <c r="AY169" s="255" t="s">
        <v>185</v>
      </c>
    </row>
    <row r="170" s="14" customFormat="1">
      <c r="A170" s="14"/>
      <c r="B170" s="245"/>
      <c r="C170" s="246"/>
      <c r="D170" s="228" t="s">
        <v>199</v>
      </c>
      <c r="E170" s="247" t="s">
        <v>19</v>
      </c>
      <c r="F170" s="248" t="s">
        <v>532</v>
      </c>
      <c r="G170" s="246"/>
      <c r="H170" s="249">
        <v>0.83099999999999996</v>
      </c>
      <c r="I170" s="250"/>
      <c r="J170" s="246"/>
      <c r="K170" s="246"/>
      <c r="L170" s="251"/>
      <c r="M170" s="252"/>
      <c r="N170" s="253"/>
      <c r="O170" s="253"/>
      <c r="P170" s="253"/>
      <c r="Q170" s="253"/>
      <c r="R170" s="253"/>
      <c r="S170" s="253"/>
      <c r="T170" s="25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5" t="s">
        <v>199</v>
      </c>
      <c r="AU170" s="255" t="s">
        <v>82</v>
      </c>
      <c r="AV170" s="14" t="s">
        <v>82</v>
      </c>
      <c r="AW170" s="14" t="s">
        <v>34</v>
      </c>
      <c r="AX170" s="14" t="s">
        <v>73</v>
      </c>
      <c r="AY170" s="255" t="s">
        <v>185</v>
      </c>
    </row>
    <row r="171" s="14" customFormat="1">
      <c r="A171" s="14"/>
      <c r="B171" s="245"/>
      <c r="C171" s="246"/>
      <c r="D171" s="228" t="s">
        <v>199</v>
      </c>
      <c r="E171" s="247" t="s">
        <v>19</v>
      </c>
      <c r="F171" s="248" t="s">
        <v>533</v>
      </c>
      <c r="G171" s="246"/>
      <c r="H171" s="249">
        <v>0.85199999999999998</v>
      </c>
      <c r="I171" s="250"/>
      <c r="J171" s="246"/>
      <c r="K171" s="246"/>
      <c r="L171" s="251"/>
      <c r="M171" s="252"/>
      <c r="N171" s="253"/>
      <c r="O171" s="253"/>
      <c r="P171" s="253"/>
      <c r="Q171" s="253"/>
      <c r="R171" s="253"/>
      <c r="S171" s="253"/>
      <c r="T171" s="25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5" t="s">
        <v>199</v>
      </c>
      <c r="AU171" s="255" t="s">
        <v>82</v>
      </c>
      <c r="AV171" s="14" t="s">
        <v>82</v>
      </c>
      <c r="AW171" s="14" t="s">
        <v>34</v>
      </c>
      <c r="AX171" s="14" t="s">
        <v>73</v>
      </c>
      <c r="AY171" s="255" t="s">
        <v>185</v>
      </c>
    </row>
    <row r="172" s="15" customFormat="1">
      <c r="A172" s="15"/>
      <c r="B172" s="256"/>
      <c r="C172" s="257"/>
      <c r="D172" s="228" t="s">
        <v>199</v>
      </c>
      <c r="E172" s="258" t="s">
        <v>19</v>
      </c>
      <c r="F172" s="259" t="s">
        <v>202</v>
      </c>
      <c r="G172" s="257"/>
      <c r="H172" s="260">
        <v>46.576000000000008</v>
      </c>
      <c r="I172" s="261"/>
      <c r="J172" s="257"/>
      <c r="K172" s="257"/>
      <c r="L172" s="262"/>
      <c r="M172" s="263"/>
      <c r="N172" s="264"/>
      <c r="O172" s="264"/>
      <c r="P172" s="264"/>
      <c r="Q172" s="264"/>
      <c r="R172" s="264"/>
      <c r="S172" s="264"/>
      <c r="T172" s="26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T172" s="266" t="s">
        <v>199</v>
      </c>
      <c r="AU172" s="266" t="s">
        <v>82</v>
      </c>
      <c r="AV172" s="15" t="s">
        <v>193</v>
      </c>
      <c r="AW172" s="15" t="s">
        <v>34</v>
      </c>
      <c r="AX172" s="15" t="s">
        <v>80</v>
      </c>
      <c r="AY172" s="266" t="s">
        <v>185</v>
      </c>
    </row>
    <row r="173" s="2" customFormat="1" ht="16.5" customHeight="1">
      <c r="A173" s="41"/>
      <c r="B173" s="42"/>
      <c r="C173" s="215" t="s">
        <v>267</v>
      </c>
      <c r="D173" s="215" t="s">
        <v>188</v>
      </c>
      <c r="E173" s="216" t="s">
        <v>539</v>
      </c>
      <c r="F173" s="217" t="s">
        <v>540</v>
      </c>
      <c r="G173" s="218" t="s">
        <v>191</v>
      </c>
      <c r="H173" s="219">
        <v>43.380000000000003</v>
      </c>
      <c r="I173" s="220"/>
      <c r="J173" s="221">
        <f>ROUND(I173*H173,2)</f>
        <v>0</v>
      </c>
      <c r="K173" s="217" t="s">
        <v>192</v>
      </c>
      <c r="L173" s="47"/>
      <c r="M173" s="222" t="s">
        <v>19</v>
      </c>
      <c r="N173" s="223" t="s">
        <v>44</v>
      </c>
      <c r="O173" s="87"/>
      <c r="P173" s="224">
        <f>O173*H173</f>
        <v>0</v>
      </c>
      <c r="Q173" s="224">
        <v>0.00020000000000000001</v>
      </c>
      <c r="R173" s="224">
        <f>Q173*H173</f>
        <v>0.0086760000000000014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193</v>
      </c>
      <c r="AT173" s="226" t="s">
        <v>188</v>
      </c>
      <c r="AU173" s="226" t="s">
        <v>82</v>
      </c>
      <c r="AY173" s="20" t="s">
        <v>185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80</v>
      </c>
      <c r="BK173" s="227">
        <f>ROUND(I173*H173,2)</f>
        <v>0</v>
      </c>
      <c r="BL173" s="20" t="s">
        <v>193</v>
      </c>
      <c r="BM173" s="226" t="s">
        <v>541</v>
      </c>
    </row>
    <row r="174" s="2" customFormat="1">
      <c r="A174" s="41"/>
      <c r="B174" s="42"/>
      <c r="C174" s="43"/>
      <c r="D174" s="228" t="s">
        <v>195</v>
      </c>
      <c r="E174" s="43"/>
      <c r="F174" s="229" t="s">
        <v>542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195</v>
      </c>
      <c r="AU174" s="20" t="s">
        <v>82</v>
      </c>
    </row>
    <row r="175" s="2" customFormat="1">
      <c r="A175" s="41"/>
      <c r="B175" s="42"/>
      <c r="C175" s="43"/>
      <c r="D175" s="233" t="s">
        <v>197</v>
      </c>
      <c r="E175" s="43"/>
      <c r="F175" s="234" t="s">
        <v>543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197</v>
      </c>
      <c r="AU175" s="20" t="s">
        <v>82</v>
      </c>
    </row>
    <row r="176" s="13" customFormat="1">
      <c r="A176" s="13"/>
      <c r="B176" s="235"/>
      <c r="C176" s="236"/>
      <c r="D176" s="228" t="s">
        <v>199</v>
      </c>
      <c r="E176" s="237" t="s">
        <v>19</v>
      </c>
      <c r="F176" s="238" t="s">
        <v>544</v>
      </c>
      <c r="G176" s="236"/>
      <c r="H176" s="237" t="s">
        <v>19</v>
      </c>
      <c r="I176" s="239"/>
      <c r="J176" s="236"/>
      <c r="K176" s="236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199</v>
      </c>
      <c r="AU176" s="244" t="s">
        <v>82</v>
      </c>
      <c r="AV176" s="13" t="s">
        <v>80</v>
      </c>
      <c r="AW176" s="13" t="s">
        <v>34</v>
      </c>
      <c r="AX176" s="13" t="s">
        <v>73</v>
      </c>
      <c r="AY176" s="244" t="s">
        <v>185</v>
      </c>
    </row>
    <row r="177" s="13" customFormat="1">
      <c r="A177" s="13"/>
      <c r="B177" s="235"/>
      <c r="C177" s="236"/>
      <c r="D177" s="228" t="s">
        <v>199</v>
      </c>
      <c r="E177" s="237" t="s">
        <v>19</v>
      </c>
      <c r="F177" s="238" t="s">
        <v>545</v>
      </c>
      <c r="G177" s="236"/>
      <c r="H177" s="237" t="s">
        <v>19</v>
      </c>
      <c r="I177" s="239"/>
      <c r="J177" s="236"/>
      <c r="K177" s="236"/>
      <c r="L177" s="240"/>
      <c r="M177" s="241"/>
      <c r="N177" s="242"/>
      <c r="O177" s="242"/>
      <c r="P177" s="242"/>
      <c r="Q177" s="242"/>
      <c r="R177" s="242"/>
      <c r="S177" s="242"/>
      <c r="T177" s="24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4" t="s">
        <v>199</v>
      </c>
      <c r="AU177" s="244" t="s">
        <v>82</v>
      </c>
      <c r="AV177" s="13" t="s">
        <v>80</v>
      </c>
      <c r="AW177" s="13" t="s">
        <v>34</v>
      </c>
      <c r="AX177" s="13" t="s">
        <v>73</v>
      </c>
      <c r="AY177" s="244" t="s">
        <v>185</v>
      </c>
    </row>
    <row r="178" s="14" customFormat="1">
      <c r="A178" s="14"/>
      <c r="B178" s="245"/>
      <c r="C178" s="246"/>
      <c r="D178" s="228" t="s">
        <v>199</v>
      </c>
      <c r="E178" s="247" t="s">
        <v>19</v>
      </c>
      <c r="F178" s="248" t="s">
        <v>546</v>
      </c>
      <c r="G178" s="246"/>
      <c r="H178" s="249">
        <v>43.380000000000003</v>
      </c>
      <c r="I178" s="250"/>
      <c r="J178" s="246"/>
      <c r="K178" s="246"/>
      <c r="L178" s="251"/>
      <c r="M178" s="252"/>
      <c r="N178" s="253"/>
      <c r="O178" s="253"/>
      <c r="P178" s="253"/>
      <c r="Q178" s="253"/>
      <c r="R178" s="253"/>
      <c r="S178" s="253"/>
      <c r="T178" s="25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5" t="s">
        <v>199</v>
      </c>
      <c r="AU178" s="255" t="s">
        <v>82</v>
      </c>
      <c r="AV178" s="14" t="s">
        <v>82</v>
      </c>
      <c r="AW178" s="14" t="s">
        <v>34</v>
      </c>
      <c r="AX178" s="14" t="s">
        <v>73</v>
      </c>
      <c r="AY178" s="255" t="s">
        <v>185</v>
      </c>
    </row>
    <row r="179" s="15" customFormat="1">
      <c r="A179" s="15"/>
      <c r="B179" s="256"/>
      <c r="C179" s="257"/>
      <c r="D179" s="228" t="s">
        <v>199</v>
      </c>
      <c r="E179" s="258" t="s">
        <v>19</v>
      </c>
      <c r="F179" s="259" t="s">
        <v>202</v>
      </c>
      <c r="G179" s="257"/>
      <c r="H179" s="260">
        <v>43.380000000000003</v>
      </c>
      <c r="I179" s="261"/>
      <c r="J179" s="257"/>
      <c r="K179" s="257"/>
      <c r="L179" s="262"/>
      <c r="M179" s="263"/>
      <c r="N179" s="264"/>
      <c r="O179" s="264"/>
      <c r="P179" s="264"/>
      <c r="Q179" s="264"/>
      <c r="R179" s="264"/>
      <c r="S179" s="264"/>
      <c r="T179" s="26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T179" s="266" t="s">
        <v>199</v>
      </c>
      <c r="AU179" s="266" t="s">
        <v>82</v>
      </c>
      <c r="AV179" s="15" t="s">
        <v>193</v>
      </c>
      <c r="AW179" s="15" t="s">
        <v>34</v>
      </c>
      <c r="AX179" s="15" t="s">
        <v>80</v>
      </c>
      <c r="AY179" s="266" t="s">
        <v>185</v>
      </c>
    </row>
    <row r="180" s="2" customFormat="1" ht="16.5" customHeight="1">
      <c r="A180" s="41"/>
      <c r="B180" s="42"/>
      <c r="C180" s="215" t="s">
        <v>8</v>
      </c>
      <c r="D180" s="215" t="s">
        <v>188</v>
      </c>
      <c r="E180" s="216" t="s">
        <v>547</v>
      </c>
      <c r="F180" s="217" t="s">
        <v>548</v>
      </c>
      <c r="G180" s="218" t="s">
        <v>191</v>
      </c>
      <c r="H180" s="219">
        <v>43.380000000000003</v>
      </c>
      <c r="I180" s="220"/>
      <c r="J180" s="221">
        <f>ROUND(I180*H180,2)</f>
        <v>0</v>
      </c>
      <c r="K180" s="217" t="s">
        <v>192</v>
      </c>
      <c r="L180" s="47"/>
      <c r="M180" s="222" t="s">
        <v>19</v>
      </c>
      <c r="N180" s="223" t="s">
        <v>44</v>
      </c>
      <c r="O180" s="87"/>
      <c r="P180" s="224">
        <f>O180*H180</f>
        <v>0</v>
      </c>
      <c r="Q180" s="224">
        <v>0.00363</v>
      </c>
      <c r="R180" s="224">
        <f>Q180*H180</f>
        <v>0.15746940000000001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193</v>
      </c>
      <c r="AT180" s="226" t="s">
        <v>188</v>
      </c>
      <c r="AU180" s="226" t="s">
        <v>82</v>
      </c>
      <c r="AY180" s="20" t="s">
        <v>185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80</v>
      </c>
      <c r="BK180" s="227">
        <f>ROUND(I180*H180,2)</f>
        <v>0</v>
      </c>
      <c r="BL180" s="20" t="s">
        <v>193</v>
      </c>
      <c r="BM180" s="226" t="s">
        <v>549</v>
      </c>
    </row>
    <row r="181" s="2" customFormat="1">
      <c r="A181" s="41"/>
      <c r="B181" s="42"/>
      <c r="C181" s="43"/>
      <c r="D181" s="228" t="s">
        <v>195</v>
      </c>
      <c r="E181" s="43"/>
      <c r="F181" s="229" t="s">
        <v>550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195</v>
      </c>
      <c r="AU181" s="20" t="s">
        <v>82</v>
      </c>
    </row>
    <row r="182" s="2" customFormat="1">
      <c r="A182" s="41"/>
      <c r="B182" s="42"/>
      <c r="C182" s="43"/>
      <c r="D182" s="233" t="s">
        <v>197</v>
      </c>
      <c r="E182" s="43"/>
      <c r="F182" s="234" t="s">
        <v>551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197</v>
      </c>
      <c r="AU182" s="20" t="s">
        <v>82</v>
      </c>
    </row>
    <row r="183" s="13" customFormat="1">
      <c r="A183" s="13"/>
      <c r="B183" s="235"/>
      <c r="C183" s="236"/>
      <c r="D183" s="228" t="s">
        <v>199</v>
      </c>
      <c r="E183" s="237" t="s">
        <v>19</v>
      </c>
      <c r="F183" s="238" t="s">
        <v>544</v>
      </c>
      <c r="G183" s="236"/>
      <c r="H183" s="237" t="s">
        <v>19</v>
      </c>
      <c r="I183" s="239"/>
      <c r="J183" s="236"/>
      <c r="K183" s="236"/>
      <c r="L183" s="240"/>
      <c r="M183" s="241"/>
      <c r="N183" s="242"/>
      <c r="O183" s="242"/>
      <c r="P183" s="242"/>
      <c r="Q183" s="242"/>
      <c r="R183" s="242"/>
      <c r="S183" s="242"/>
      <c r="T183" s="24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4" t="s">
        <v>199</v>
      </c>
      <c r="AU183" s="244" t="s">
        <v>82</v>
      </c>
      <c r="AV183" s="13" t="s">
        <v>80</v>
      </c>
      <c r="AW183" s="13" t="s">
        <v>34</v>
      </c>
      <c r="AX183" s="13" t="s">
        <v>73</v>
      </c>
      <c r="AY183" s="244" t="s">
        <v>185</v>
      </c>
    </row>
    <row r="184" s="13" customFormat="1">
      <c r="A184" s="13"/>
      <c r="B184" s="235"/>
      <c r="C184" s="236"/>
      <c r="D184" s="228" t="s">
        <v>199</v>
      </c>
      <c r="E184" s="237" t="s">
        <v>19</v>
      </c>
      <c r="F184" s="238" t="s">
        <v>545</v>
      </c>
      <c r="G184" s="236"/>
      <c r="H184" s="237" t="s">
        <v>19</v>
      </c>
      <c r="I184" s="239"/>
      <c r="J184" s="236"/>
      <c r="K184" s="236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199</v>
      </c>
      <c r="AU184" s="244" t="s">
        <v>82</v>
      </c>
      <c r="AV184" s="13" t="s">
        <v>80</v>
      </c>
      <c r="AW184" s="13" t="s">
        <v>34</v>
      </c>
      <c r="AX184" s="13" t="s">
        <v>73</v>
      </c>
      <c r="AY184" s="244" t="s">
        <v>185</v>
      </c>
    </row>
    <row r="185" s="14" customFormat="1">
      <c r="A185" s="14"/>
      <c r="B185" s="245"/>
      <c r="C185" s="246"/>
      <c r="D185" s="228" t="s">
        <v>199</v>
      </c>
      <c r="E185" s="247" t="s">
        <v>19</v>
      </c>
      <c r="F185" s="248" t="s">
        <v>546</v>
      </c>
      <c r="G185" s="246"/>
      <c r="H185" s="249">
        <v>43.380000000000003</v>
      </c>
      <c r="I185" s="250"/>
      <c r="J185" s="246"/>
      <c r="K185" s="246"/>
      <c r="L185" s="251"/>
      <c r="M185" s="252"/>
      <c r="N185" s="253"/>
      <c r="O185" s="253"/>
      <c r="P185" s="253"/>
      <c r="Q185" s="253"/>
      <c r="R185" s="253"/>
      <c r="S185" s="253"/>
      <c r="T185" s="25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5" t="s">
        <v>199</v>
      </c>
      <c r="AU185" s="255" t="s">
        <v>82</v>
      </c>
      <c r="AV185" s="14" t="s">
        <v>82</v>
      </c>
      <c r="AW185" s="14" t="s">
        <v>34</v>
      </c>
      <c r="AX185" s="14" t="s">
        <v>73</v>
      </c>
      <c r="AY185" s="255" t="s">
        <v>185</v>
      </c>
    </row>
    <row r="186" s="15" customFormat="1">
      <c r="A186" s="15"/>
      <c r="B186" s="256"/>
      <c r="C186" s="257"/>
      <c r="D186" s="228" t="s">
        <v>199</v>
      </c>
      <c r="E186" s="258" t="s">
        <v>19</v>
      </c>
      <c r="F186" s="259" t="s">
        <v>202</v>
      </c>
      <c r="G186" s="257"/>
      <c r="H186" s="260">
        <v>43.380000000000003</v>
      </c>
      <c r="I186" s="261"/>
      <c r="J186" s="257"/>
      <c r="K186" s="257"/>
      <c r="L186" s="262"/>
      <c r="M186" s="263"/>
      <c r="N186" s="264"/>
      <c r="O186" s="264"/>
      <c r="P186" s="264"/>
      <c r="Q186" s="264"/>
      <c r="R186" s="264"/>
      <c r="S186" s="264"/>
      <c r="T186" s="26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T186" s="266" t="s">
        <v>199</v>
      </c>
      <c r="AU186" s="266" t="s">
        <v>82</v>
      </c>
      <c r="AV186" s="15" t="s">
        <v>193</v>
      </c>
      <c r="AW186" s="15" t="s">
        <v>34</v>
      </c>
      <c r="AX186" s="15" t="s">
        <v>80</v>
      </c>
      <c r="AY186" s="266" t="s">
        <v>185</v>
      </c>
    </row>
    <row r="187" s="2" customFormat="1" ht="16.5" customHeight="1">
      <c r="A187" s="41"/>
      <c r="B187" s="42"/>
      <c r="C187" s="215" t="s">
        <v>284</v>
      </c>
      <c r="D187" s="215" t="s">
        <v>188</v>
      </c>
      <c r="E187" s="216" t="s">
        <v>552</v>
      </c>
      <c r="F187" s="217" t="s">
        <v>553</v>
      </c>
      <c r="G187" s="218" t="s">
        <v>191</v>
      </c>
      <c r="H187" s="219">
        <v>112.937</v>
      </c>
      <c r="I187" s="220"/>
      <c r="J187" s="221">
        <f>ROUND(I187*H187,2)</f>
        <v>0</v>
      </c>
      <c r="K187" s="217" t="s">
        <v>192</v>
      </c>
      <c r="L187" s="47"/>
      <c r="M187" s="222" t="s">
        <v>19</v>
      </c>
      <c r="N187" s="223" t="s">
        <v>44</v>
      </c>
      <c r="O187" s="87"/>
      <c r="P187" s="224">
        <f>O187*H187</f>
        <v>0</v>
      </c>
      <c r="Q187" s="224">
        <v>0.0167</v>
      </c>
      <c r="R187" s="224">
        <f>Q187*H187</f>
        <v>1.8860478999999999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193</v>
      </c>
      <c r="AT187" s="226" t="s">
        <v>188</v>
      </c>
      <c r="AU187" s="226" t="s">
        <v>82</v>
      </c>
      <c r="AY187" s="20" t="s">
        <v>185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80</v>
      </c>
      <c r="BK187" s="227">
        <f>ROUND(I187*H187,2)</f>
        <v>0</v>
      </c>
      <c r="BL187" s="20" t="s">
        <v>193</v>
      </c>
      <c r="BM187" s="226" t="s">
        <v>554</v>
      </c>
    </row>
    <row r="188" s="2" customFormat="1">
      <c r="A188" s="41"/>
      <c r="B188" s="42"/>
      <c r="C188" s="43"/>
      <c r="D188" s="228" t="s">
        <v>195</v>
      </c>
      <c r="E188" s="43"/>
      <c r="F188" s="229" t="s">
        <v>555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195</v>
      </c>
      <c r="AU188" s="20" t="s">
        <v>82</v>
      </c>
    </row>
    <row r="189" s="2" customFormat="1">
      <c r="A189" s="41"/>
      <c r="B189" s="42"/>
      <c r="C189" s="43"/>
      <c r="D189" s="233" t="s">
        <v>197</v>
      </c>
      <c r="E189" s="43"/>
      <c r="F189" s="234" t="s">
        <v>556</v>
      </c>
      <c r="G189" s="43"/>
      <c r="H189" s="43"/>
      <c r="I189" s="230"/>
      <c r="J189" s="43"/>
      <c r="K189" s="43"/>
      <c r="L189" s="47"/>
      <c r="M189" s="231"/>
      <c r="N189" s="232"/>
      <c r="O189" s="87"/>
      <c r="P189" s="87"/>
      <c r="Q189" s="87"/>
      <c r="R189" s="87"/>
      <c r="S189" s="87"/>
      <c r="T189" s="88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0" t="s">
        <v>197</v>
      </c>
      <c r="AU189" s="20" t="s">
        <v>82</v>
      </c>
    </row>
    <row r="190" s="13" customFormat="1">
      <c r="A190" s="13"/>
      <c r="B190" s="235"/>
      <c r="C190" s="236"/>
      <c r="D190" s="228" t="s">
        <v>199</v>
      </c>
      <c r="E190" s="237" t="s">
        <v>19</v>
      </c>
      <c r="F190" s="238" t="s">
        <v>557</v>
      </c>
      <c r="G190" s="236"/>
      <c r="H190" s="237" t="s">
        <v>19</v>
      </c>
      <c r="I190" s="239"/>
      <c r="J190" s="236"/>
      <c r="K190" s="236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199</v>
      </c>
      <c r="AU190" s="244" t="s">
        <v>82</v>
      </c>
      <c r="AV190" s="13" t="s">
        <v>80</v>
      </c>
      <c r="AW190" s="13" t="s">
        <v>34</v>
      </c>
      <c r="AX190" s="13" t="s">
        <v>73</v>
      </c>
      <c r="AY190" s="244" t="s">
        <v>185</v>
      </c>
    </row>
    <row r="191" s="14" customFormat="1">
      <c r="A191" s="14"/>
      <c r="B191" s="245"/>
      <c r="C191" s="246"/>
      <c r="D191" s="228" t="s">
        <v>199</v>
      </c>
      <c r="E191" s="247" t="s">
        <v>19</v>
      </c>
      <c r="F191" s="248" t="s">
        <v>558</v>
      </c>
      <c r="G191" s="246"/>
      <c r="H191" s="249">
        <v>131.13200000000001</v>
      </c>
      <c r="I191" s="250"/>
      <c r="J191" s="246"/>
      <c r="K191" s="246"/>
      <c r="L191" s="251"/>
      <c r="M191" s="252"/>
      <c r="N191" s="253"/>
      <c r="O191" s="253"/>
      <c r="P191" s="253"/>
      <c r="Q191" s="253"/>
      <c r="R191" s="253"/>
      <c r="S191" s="253"/>
      <c r="T191" s="25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5" t="s">
        <v>199</v>
      </c>
      <c r="AU191" s="255" t="s">
        <v>82</v>
      </c>
      <c r="AV191" s="14" t="s">
        <v>82</v>
      </c>
      <c r="AW191" s="14" t="s">
        <v>34</v>
      </c>
      <c r="AX191" s="14" t="s">
        <v>73</v>
      </c>
      <c r="AY191" s="255" t="s">
        <v>185</v>
      </c>
    </row>
    <row r="192" s="13" customFormat="1">
      <c r="A192" s="13"/>
      <c r="B192" s="235"/>
      <c r="C192" s="236"/>
      <c r="D192" s="228" t="s">
        <v>199</v>
      </c>
      <c r="E192" s="237" t="s">
        <v>19</v>
      </c>
      <c r="F192" s="238" t="s">
        <v>559</v>
      </c>
      <c r="G192" s="236"/>
      <c r="H192" s="237" t="s">
        <v>19</v>
      </c>
      <c r="I192" s="239"/>
      <c r="J192" s="236"/>
      <c r="K192" s="236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199</v>
      </c>
      <c r="AU192" s="244" t="s">
        <v>82</v>
      </c>
      <c r="AV192" s="13" t="s">
        <v>80</v>
      </c>
      <c r="AW192" s="13" t="s">
        <v>34</v>
      </c>
      <c r="AX192" s="13" t="s">
        <v>73</v>
      </c>
      <c r="AY192" s="244" t="s">
        <v>185</v>
      </c>
    </row>
    <row r="193" s="14" customFormat="1">
      <c r="A193" s="14"/>
      <c r="B193" s="245"/>
      <c r="C193" s="246"/>
      <c r="D193" s="228" t="s">
        <v>199</v>
      </c>
      <c r="E193" s="247" t="s">
        <v>19</v>
      </c>
      <c r="F193" s="248" t="s">
        <v>560</v>
      </c>
      <c r="G193" s="246"/>
      <c r="H193" s="249">
        <v>7.5990000000000002</v>
      </c>
      <c r="I193" s="250"/>
      <c r="J193" s="246"/>
      <c r="K193" s="246"/>
      <c r="L193" s="251"/>
      <c r="M193" s="252"/>
      <c r="N193" s="253"/>
      <c r="O193" s="253"/>
      <c r="P193" s="253"/>
      <c r="Q193" s="253"/>
      <c r="R193" s="253"/>
      <c r="S193" s="253"/>
      <c r="T193" s="25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5" t="s">
        <v>199</v>
      </c>
      <c r="AU193" s="255" t="s">
        <v>82</v>
      </c>
      <c r="AV193" s="14" t="s">
        <v>82</v>
      </c>
      <c r="AW193" s="14" t="s">
        <v>34</v>
      </c>
      <c r="AX193" s="14" t="s">
        <v>73</v>
      </c>
      <c r="AY193" s="255" t="s">
        <v>185</v>
      </c>
    </row>
    <row r="194" s="13" customFormat="1">
      <c r="A194" s="13"/>
      <c r="B194" s="235"/>
      <c r="C194" s="236"/>
      <c r="D194" s="228" t="s">
        <v>199</v>
      </c>
      <c r="E194" s="237" t="s">
        <v>19</v>
      </c>
      <c r="F194" s="238" t="s">
        <v>561</v>
      </c>
      <c r="G194" s="236"/>
      <c r="H194" s="237" t="s">
        <v>19</v>
      </c>
      <c r="I194" s="239"/>
      <c r="J194" s="236"/>
      <c r="K194" s="236"/>
      <c r="L194" s="240"/>
      <c r="M194" s="241"/>
      <c r="N194" s="242"/>
      <c r="O194" s="242"/>
      <c r="P194" s="242"/>
      <c r="Q194" s="242"/>
      <c r="R194" s="242"/>
      <c r="S194" s="242"/>
      <c r="T194" s="24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4" t="s">
        <v>199</v>
      </c>
      <c r="AU194" s="244" t="s">
        <v>82</v>
      </c>
      <c r="AV194" s="13" t="s">
        <v>80</v>
      </c>
      <c r="AW194" s="13" t="s">
        <v>34</v>
      </c>
      <c r="AX194" s="13" t="s">
        <v>73</v>
      </c>
      <c r="AY194" s="244" t="s">
        <v>185</v>
      </c>
    </row>
    <row r="195" s="14" customFormat="1">
      <c r="A195" s="14"/>
      <c r="B195" s="245"/>
      <c r="C195" s="246"/>
      <c r="D195" s="228" t="s">
        <v>199</v>
      </c>
      <c r="E195" s="247" t="s">
        <v>19</v>
      </c>
      <c r="F195" s="248" t="s">
        <v>562</v>
      </c>
      <c r="G195" s="246"/>
      <c r="H195" s="249">
        <v>-10.6</v>
      </c>
      <c r="I195" s="250"/>
      <c r="J195" s="246"/>
      <c r="K195" s="246"/>
      <c r="L195" s="251"/>
      <c r="M195" s="252"/>
      <c r="N195" s="253"/>
      <c r="O195" s="253"/>
      <c r="P195" s="253"/>
      <c r="Q195" s="253"/>
      <c r="R195" s="253"/>
      <c r="S195" s="253"/>
      <c r="T195" s="25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5" t="s">
        <v>199</v>
      </c>
      <c r="AU195" s="255" t="s">
        <v>82</v>
      </c>
      <c r="AV195" s="14" t="s">
        <v>82</v>
      </c>
      <c r="AW195" s="14" t="s">
        <v>34</v>
      </c>
      <c r="AX195" s="14" t="s">
        <v>73</v>
      </c>
      <c r="AY195" s="255" t="s">
        <v>185</v>
      </c>
    </row>
    <row r="196" s="13" customFormat="1">
      <c r="A196" s="13"/>
      <c r="B196" s="235"/>
      <c r="C196" s="236"/>
      <c r="D196" s="228" t="s">
        <v>199</v>
      </c>
      <c r="E196" s="237" t="s">
        <v>19</v>
      </c>
      <c r="F196" s="238" t="s">
        <v>563</v>
      </c>
      <c r="G196" s="236"/>
      <c r="H196" s="237" t="s">
        <v>19</v>
      </c>
      <c r="I196" s="239"/>
      <c r="J196" s="236"/>
      <c r="K196" s="236"/>
      <c r="L196" s="240"/>
      <c r="M196" s="241"/>
      <c r="N196" s="242"/>
      <c r="O196" s="242"/>
      <c r="P196" s="242"/>
      <c r="Q196" s="242"/>
      <c r="R196" s="242"/>
      <c r="S196" s="242"/>
      <c r="T196" s="24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4" t="s">
        <v>199</v>
      </c>
      <c r="AU196" s="244" t="s">
        <v>82</v>
      </c>
      <c r="AV196" s="13" t="s">
        <v>80</v>
      </c>
      <c r="AW196" s="13" t="s">
        <v>34</v>
      </c>
      <c r="AX196" s="13" t="s">
        <v>73</v>
      </c>
      <c r="AY196" s="244" t="s">
        <v>185</v>
      </c>
    </row>
    <row r="197" s="14" customFormat="1">
      <c r="A197" s="14"/>
      <c r="B197" s="245"/>
      <c r="C197" s="246"/>
      <c r="D197" s="228" t="s">
        <v>199</v>
      </c>
      <c r="E197" s="247" t="s">
        <v>19</v>
      </c>
      <c r="F197" s="248" t="s">
        <v>564</v>
      </c>
      <c r="G197" s="246"/>
      <c r="H197" s="249">
        <v>-15.194000000000001</v>
      </c>
      <c r="I197" s="250"/>
      <c r="J197" s="246"/>
      <c r="K197" s="246"/>
      <c r="L197" s="251"/>
      <c r="M197" s="252"/>
      <c r="N197" s="253"/>
      <c r="O197" s="253"/>
      <c r="P197" s="253"/>
      <c r="Q197" s="253"/>
      <c r="R197" s="253"/>
      <c r="S197" s="253"/>
      <c r="T197" s="25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5" t="s">
        <v>199</v>
      </c>
      <c r="AU197" s="255" t="s">
        <v>82</v>
      </c>
      <c r="AV197" s="14" t="s">
        <v>82</v>
      </c>
      <c r="AW197" s="14" t="s">
        <v>34</v>
      </c>
      <c r="AX197" s="14" t="s">
        <v>73</v>
      </c>
      <c r="AY197" s="255" t="s">
        <v>185</v>
      </c>
    </row>
    <row r="198" s="15" customFormat="1">
      <c r="A198" s="15"/>
      <c r="B198" s="256"/>
      <c r="C198" s="257"/>
      <c r="D198" s="228" t="s">
        <v>199</v>
      </c>
      <c r="E198" s="258" t="s">
        <v>19</v>
      </c>
      <c r="F198" s="259" t="s">
        <v>202</v>
      </c>
      <c r="G198" s="257"/>
      <c r="H198" s="260">
        <v>112.937</v>
      </c>
      <c r="I198" s="261"/>
      <c r="J198" s="257"/>
      <c r="K198" s="257"/>
      <c r="L198" s="262"/>
      <c r="M198" s="263"/>
      <c r="N198" s="264"/>
      <c r="O198" s="264"/>
      <c r="P198" s="264"/>
      <c r="Q198" s="264"/>
      <c r="R198" s="264"/>
      <c r="S198" s="264"/>
      <c r="T198" s="26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T198" s="266" t="s">
        <v>199</v>
      </c>
      <c r="AU198" s="266" t="s">
        <v>82</v>
      </c>
      <c r="AV198" s="15" t="s">
        <v>193</v>
      </c>
      <c r="AW198" s="15" t="s">
        <v>34</v>
      </c>
      <c r="AX198" s="15" t="s">
        <v>80</v>
      </c>
      <c r="AY198" s="266" t="s">
        <v>185</v>
      </c>
    </row>
    <row r="199" s="2" customFormat="1" ht="16.5" customHeight="1">
      <c r="A199" s="41"/>
      <c r="B199" s="42"/>
      <c r="C199" s="215" t="s">
        <v>290</v>
      </c>
      <c r="D199" s="215" t="s">
        <v>188</v>
      </c>
      <c r="E199" s="216" t="s">
        <v>565</v>
      </c>
      <c r="F199" s="217" t="s">
        <v>566</v>
      </c>
      <c r="G199" s="218" t="s">
        <v>191</v>
      </c>
      <c r="H199" s="219">
        <v>132.26900000000001</v>
      </c>
      <c r="I199" s="220"/>
      <c r="J199" s="221">
        <f>ROUND(I199*H199,2)</f>
        <v>0</v>
      </c>
      <c r="K199" s="217" t="s">
        <v>192</v>
      </c>
      <c r="L199" s="47"/>
      <c r="M199" s="222" t="s">
        <v>19</v>
      </c>
      <c r="N199" s="223" t="s">
        <v>44</v>
      </c>
      <c r="O199" s="87"/>
      <c r="P199" s="224">
        <f>O199*H199</f>
        <v>0</v>
      </c>
      <c r="Q199" s="224">
        <v>0.00020000000000000001</v>
      </c>
      <c r="R199" s="224">
        <f>Q199*H199</f>
        <v>0.026453800000000003</v>
      </c>
      <c r="S199" s="224">
        <v>0</v>
      </c>
      <c r="T199" s="225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26" t="s">
        <v>193</v>
      </c>
      <c r="AT199" s="226" t="s">
        <v>188</v>
      </c>
      <c r="AU199" s="226" t="s">
        <v>82</v>
      </c>
      <c r="AY199" s="20" t="s">
        <v>185</v>
      </c>
      <c r="BE199" s="227">
        <f>IF(N199="základní",J199,0)</f>
        <v>0</v>
      </c>
      <c r="BF199" s="227">
        <f>IF(N199="snížená",J199,0)</f>
        <v>0</v>
      </c>
      <c r="BG199" s="227">
        <f>IF(N199="zákl. přenesená",J199,0)</f>
        <v>0</v>
      </c>
      <c r="BH199" s="227">
        <f>IF(N199="sníž. přenesená",J199,0)</f>
        <v>0</v>
      </c>
      <c r="BI199" s="227">
        <f>IF(N199="nulová",J199,0)</f>
        <v>0</v>
      </c>
      <c r="BJ199" s="20" t="s">
        <v>80</v>
      </c>
      <c r="BK199" s="227">
        <f>ROUND(I199*H199,2)</f>
        <v>0</v>
      </c>
      <c r="BL199" s="20" t="s">
        <v>193</v>
      </c>
      <c r="BM199" s="226" t="s">
        <v>567</v>
      </c>
    </row>
    <row r="200" s="2" customFormat="1">
      <c r="A200" s="41"/>
      <c r="B200" s="42"/>
      <c r="C200" s="43"/>
      <c r="D200" s="228" t="s">
        <v>195</v>
      </c>
      <c r="E200" s="43"/>
      <c r="F200" s="229" t="s">
        <v>568</v>
      </c>
      <c r="G200" s="43"/>
      <c r="H200" s="43"/>
      <c r="I200" s="230"/>
      <c r="J200" s="43"/>
      <c r="K200" s="43"/>
      <c r="L200" s="47"/>
      <c r="M200" s="231"/>
      <c r="N200" s="232"/>
      <c r="O200" s="87"/>
      <c r="P200" s="87"/>
      <c r="Q200" s="87"/>
      <c r="R200" s="87"/>
      <c r="S200" s="87"/>
      <c r="T200" s="88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195</v>
      </c>
      <c r="AU200" s="20" t="s">
        <v>82</v>
      </c>
    </row>
    <row r="201" s="2" customFormat="1">
      <c r="A201" s="41"/>
      <c r="B201" s="42"/>
      <c r="C201" s="43"/>
      <c r="D201" s="233" t="s">
        <v>197</v>
      </c>
      <c r="E201" s="43"/>
      <c r="F201" s="234" t="s">
        <v>569</v>
      </c>
      <c r="G201" s="43"/>
      <c r="H201" s="43"/>
      <c r="I201" s="230"/>
      <c r="J201" s="43"/>
      <c r="K201" s="43"/>
      <c r="L201" s="47"/>
      <c r="M201" s="231"/>
      <c r="N201" s="232"/>
      <c r="O201" s="87"/>
      <c r="P201" s="87"/>
      <c r="Q201" s="87"/>
      <c r="R201" s="87"/>
      <c r="S201" s="87"/>
      <c r="T201" s="88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T201" s="20" t="s">
        <v>197</v>
      </c>
      <c r="AU201" s="20" t="s">
        <v>82</v>
      </c>
    </row>
    <row r="202" s="13" customFormat="1">
      <c r="A202" s="13"/>
      <c r="B202" s="235"/>
      <c r="C202" s="236"/>
      <c r="D202" s="228" t="s">
        <v>199</v>
      </c>
      <c r="E202" s="237" t="s">
        <v>19</v>
      </c>
      <c r="F202" s="238" t="s">
        <v>557</v>
      </c>
      <c r="G202" s="236"/>
      <c r="H202" s="237" t="s">
        <v>19</v>
      </c>
      <c r="I202" s="239"/>
      <c r="J202" s="236"/>
      <c r="K202" s="236"/>
      <c r="L202" s="240"/>
      <c r="M202" s="241"/>
      <c r="N202" s="242"/>
      <c r="O202" s="242"/>
      <c r="P202" s="242"/>
      <c r="Q202" s="242"/>
      <c r="R202" s="242"/>
      <c r="S202" s="242"/>
      <c r="T202" s="24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4" t="s">
        <v>199</v>
      </c>
      <c r="AU202" s="244" t="s">
        <v>82</v>
      </c>
      <c r="AV202" s="13" t="s">
        <v>80</v>
      </c>
      <c r="AW202" s="13" t="s">
        <v>34</v>
      </c>
      <c r="AX202" s="13" t="s">
        <v>73</v>
      </c>
      <c r="AY202" s="244" t="s">
        <v>185</v>
      </c>
    </row>
    <row r="203" s="14" customFormat="1">
      <c r="A203" s="14"/>
      <c r="B203" s="245"/>
      <c r="C203" s="246"/>
      <c r="D203" s="228" t="s">
        <v>199</v>
      </c>
      <c r="E203" s="247" t="s">
        <v>19</v>
      </c>
      <c r="F203" s="248" t="s">
        <v>558</v>
      </c>
      <c r="G203" s="246"/>
      <c r="H203" s="249">
        <v>131.13200000000001</v>
      </c>
      <c r="I203" s="250"/>
      <c r="J203" s="246"/>
      <c r="K203" s="246"/>
      <c r="L203" s="251"/>
      <c r="M203" s="252"/>
      <c r="N203" s="253"/>
      <c r="O203" s="253"/>
      <c r="P203" s="253"/>
      <c r="Q203" s="253"/>
      <c r="R203" s="253"/>
      <c r="S203" s="253"/>
      <c r="T203" s="25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5" t="s">
        <v>199</v>
      </c>
      <c r="AU203" s="255" t="s">
        <v>82</v>
      </c>
      <c r="AV203" s="14" t="s">
        <v>82</v>
      </c>
      <c r="AW203" s="14" t="s">
        <v>34</v>
      </c>
      <c r="AX203" s="14" t="s">
        <v>73</v>
      </c>
      <c r="AY203" s="255" t="s">
        <v>185</v>
      </c>
    </row>
    <row r="204" s="13" customFormat="1">
      <c r="A204" s="13"/>
      <c r="B204" s="235"/>
      <c r="C204" s="236"/>
      <c r="D204" s="228" t="s">
        <v>199</v>
      </c>
      <c r="E204" s="237" t="s">
        <v>19</v>
      </c>
      <c r="F204" s="238" t="s">
        <v>559</v>
      </c>
      <c r="G204" s="236"/>
      <c r="H204" s="237" t="s">
        <v>19</v>
      </c>
      <c r="I204" s="239"/>
      <c r="J204" s="236"/>
      <c r="K204" s="236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199</v>
      </c>
      <c r="AU204" s="244" t="s">
        <v>82</v>
      </c>
      <c r="AV204" s="13" t="s">
        <v>80</v>
      </c>
      <c r="AW204" s="13" t="s">
        <v>34</v>
      </c>
      <c r="AX204" s="13" t="s">
        <v>73</v>
      </c>
      <c r="AY204" s="244" t="s">
        <v>185</v>
      </c>
    </row>
    <row r="205" s="14" customFormat="1">
      <c r="A205" s="14"/>
      <c r="B205" s="245"/>
      <c r="C205" s="246"/>
      <c r="D205" s="228" t="s">
        <v>199</v>
      </c>
      <c r="E205" s="247" t="s">
        <v>19</v>
      </c>
      <c r="F205" s="248" t="s">
        <v>560</v>
      </c>
      <c r="G205" s="246"/>
      <c r="H205" s="249">
        <v>7.5990000000000002</v>
      </c>
      <c r="I205" s="250"/>
      <c r="J205" s="246"/>
      <c r="K205" s="246"/>
      <c r="L205" s="251"/>
      <c r="M205" s="252"/>
      <c r="N205" s="253"/>
      <c r="O205" s="253"/>
      <c r="P205" s="253"/>
      <c r="Q205" s="253"/>
      <c r="R205" s="253"/>
      <c r="S205" s="253"/>
      <c r="T205" s="25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5" t="s">
        <v>199</v>
      </c>
      <c r="AU205" s="255" t="s">
        <v>82</v>
      </c>
      <c r="AV205" s="14" t="s">
        <v>82</v>
      </c>
      <c r="AW205" s="14" t="s">
        <v>34</v>
      </c>
      <c r="AX205" s="14" t="s">
        <v>73</v>
      </c>
      <c r="AY205" s="255" t="s">
        <v>185</v>
      </c>
    </row>
    <row r="206" s="13" customFormat="1">
      <c r="A206" s="13"/>
      <c r="B206" s="235"/>
      <c r="C206" s="236"/>
      <c r="D206" s="228" t="s">
        <v>199</v>
      </c>
      <c r="E206" s="237" t="s">
        <v>19</v>
      </c>
      <c r="F206" s="238" t="s">
        <v>570</v>
      </c>
      <c r="G206" s="236"/>
      <c r="H206" s="237" t="s">
        <v>19</v>
      </c>
      <c r="I206" s="239"/>
      <c r="J206" s="236"/>
      <c r="K206" s="236"/>
      <c r="L206" s="240"/>
      <c r="M206" s="241"/>
      <c r="N206" s="242"/>
      <c r="O206" s="242"/>
      <c r="P206" s="242"/>
      <c r="Q206" s="242"/>
      <c r="R206" s="242"/>
      <c r="S206" s="242"/>
      <c r="T206" s="24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44" t="s">
        <v>199</v>
      </c>
      <c r="AU206" s="244" t="s">
        <v>82</v>
      </c>
      <c r="AV206" s="13" t="s">
        <v>80</v>
      </c>
      <c r="AW206" s="13" t="s">
        <v>34</v>
      </c>
      <c r="AX206" s="13" t="s">
        <v>73</v>
      </c>
      <c r="AY206" s="244" t="s">
        <v>185</v>
      </c>
    </row>
    <row r="207" s="14" customFormat="1">
      <c r="A207" s="14"/>
      <c r="B207" s="245"/>
      <c r="C207" s="246"/>
      <c r="D207" s="228" t="s">
        <v>199</v>
      </c>
      <c r="E207" s="247" t="s">
        <v>19</v>
      </c>
      <c r="F207" s="248" t="s">
        <v>571</v>
      </c>
      <c r="G207" s="246"/>
      <c r="H207" s="249">
        <v>19.332000000000001</v>
      </c>
      <c r="I207" s="250"/>
      <c r="J207" s="246"/>
      <c r="K207" s="246"/>
      <c r="L207" s="251"/>
      <c r="M207" s="252"/>
      <c r="N207" s="253"/>
      <c r="O207" s="253"/>
      <c r="P207" s="253"/>
      <c r="Q207" s="253"/>
      <c r="R207" s="253"/>
      <c r="S207" s="253"/>
      <c r="T207" s="25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55" t="s">
        <v>199</v>
      </c>
      <c r="AU207" s="255" t="s">
        <v>82</v>
      </c>
      <c r="AV207" s="14" t="s">
        <v>82</v>
      </c>
      <c r="AW207" s="14" t="s">
        <v>34</v>
      </c>
      <c r="AX207" s="14" t="s">
        <v>73</v>
      </c>
      <c r="AY207" s="255" t="s">
        <v>185</v>
      </c>
    </row>
    <row r="208" s="13" customFormat="1">
      <c r="A208" s="13"/>
      <c r="B208" s="235"/>
      <c r="C208" s="236"/>
      <c r="D208" s="228" t="s">
        <v>199</v>
      </c>
      <c r="E208" s="237" t="s">
        <v>19</v>
      </c>
      <c r="F208" s="238" t="s">
        <v>561</v>
      </c>
      <c r="G208" s="236"/>
      <c r="H208" s="237" t="s">
        <v>19</v>
      </c>
      <c r="I208" s="239"/>
      <c r="J208" s="236"/>
      <c r="K208" s="236"/>
      <c r="L208" s="240"/>
      <c r="M208" s="241"/>
      <c r="N208" s="242"/>
      <c r="O208" s="242"/>
      <c r="P208" s="242"/>
      <c r="Q208" s="242"/>
      <c r="R208" s="242"/>
      <c r="S208" s="242"/>
      <c r="T208" s="24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44" t="s">
        <v>199</v>
      </c>
      <c r="AU208" s="244" t="s">
        <v>82</v>
      </c>
      <c r="AV208" s="13" t="s">
        <v>80</v>
      </c>
      <c r="AW208" s="13" t="s">
        <v>34</v>
      </c>
      <c r="AX208" s="13" t="s">
        <v>73</v>
      </c>
      <c r="AY208" s="244" t="s">
        <v>185</v>
      </c>
    </row>
    <row r="209" s="14" customFormat="1">
      <c r="A209" s="14"/>
      <c r="B209" s="245"/>
      <c r="C209" s="246"/>
      <c r="D209" s="228" t="s">
        <v>199</v>
      </c>
      <c r="E209" s="247" t="s">
        <v>19</v>
      </c>
      <c r="F209" s="248" t="s">
        <v>562</v>
      </c>
      <c r="G209" s="246"/>
      <c r="H209" s="249">
        <v>-10.6</v>
      </c>
      <c r="I209" s="250"/>
      <c r="J209" s="246"/>
      <c r="K209" s="246"/>
      <c r="L209" s="251"/>
      <c r="M209" s="252"/>
      <c r="N209" s="253"/>
      <c r="O209" s="253"/>
      <c r="P209" s="253"/>
      <c r="Q209" s="253"/>
      <c r="R209" s="253"/>
      <c r="S209" s="253"/>
      <c r="T209" s="25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55" t="s">
        <v>199</v>
      </c>
      <c r="AU209" s="255" t="s">
        <v>82</v>
      </c>
      <c r="AV209" s="14" t="s">
        <v>82</v>
      </c>
      <c r="AW209" s="14" t="s">
        <v>34</v>
      </c>
      <c r="AX209" s="14" t="s">
        <v>73</v>
      </c>
      <c r="AY209" s="255" t="s">
        <v>185</v>
      </c>
    </row>
    <row r="210" s="13" customFormat="1">
      <c r="A210" s="13"/>
      <c r="B210" s="235"/>
      <c r="C210" s="236"/>
      <c r="D210" s="228" t="s">
        <v>199</v>
      </c>
      <c r="E210" s="237" t="s">
        <v>19</v>
      </c>
      <c r="F210" s="238" t="s">
        <v>563</v>
      </c>
      <c r="G210" s="236"/>
      <c r="H210" s="237" t="s">
        <v>19</v>
      </c>
      <c r="I210" s="239"/>
      <c r="J210" s="236"/>
      <c r="K210" s="236"/>
      <c r="L210" s="240"/>
      <c r="M210" s="241"/>
      <c r="N210" s="242"/>
      <c r="O210" s="242"/>
      <c r="P210" s="242"/>
      <c r="Q210" s="242"/>
      <c r="R210" s="242"/>
      <c r="S210" s="242"/>
      <c r="T210" s="24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4" t="s">
        <v>199</v>
      </c>
      <c r="AU210" s="244" t="s">
        <v>82</v>
      </c>
      <c r="AV210" s="13" t="s">
        <v>80</v>
      </c>
      <c r="AW210" s="13" t="s">
        <v>34</v>
      </c>
      <c r="AX210" s="13" t="s">
        <v>73</v>
      </c>
      <c r="AY210" s="244" t="s">
        <v>185</v>
      </c>
    </row>
    <row r="211" s="14" customFormat="1">
      <c r="A211" s="14"/>
      <c r="B211" s="245"/>
      <c r="C211" s="246"/>
      <c r="D211" s="228" t="s">
        <v>199</v>
      </c>
      <c r="E211" s="247" t="s">
        <v>19</v>
      </c>
      <c r="F211" s="248" t="s">
        <v>564</v>
      </c>
      <c r="G211" s="246"/>
      <c r="H211" s="249">
        <v>-15.194000000000001</v>
      </c>
      <c r="I211" s="250"/>
      <c r="J211" s="246"/>
      <c r="K211" s="246"/>
      <c r="L211" s="251"/>
      <c r="M211" s="252"/>
      <c r="N211" s="253"/>
      <c r="O211" s="253"/>
      <c r="P211" s="253"/>
      <c r="Q211" s="253"/>
      <c r="R211" s="253"/>
      <c r="S211" s="253"/>
      <c r="T211" s="25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5" t="s">
        <v>199</v>
      </c>
      <c r="AU211" s="255" t="s">
        <v>82</v>
      </c>
      <c r="AV211" s="14" t="s">
        <v>82</v>
      </c>
      <c r="AW211" s="14" t="s">
        <v>34</v>
      </c>
      <c r="AX211" s="14" t="s">
        <v>73</v>
      </c>
      <c r="AY211" s="255" t="s">
        <v>185</v>
      </c>
    </row>
    <row r="212" s="15" customFormat="1">
      <c r="A212" s="15"/>
      <c r="B212" s="256"/>
      <c r="C212" s="257"/>
      <c r="D212" s="228" t="s">
        <v>199</v>
      </c>
      <c r="E212" s="258" t="s">
        <v>19</v>
      </c>
      <c r="F212" s="259" t="s">
        <v>202</v>
      </c>
      <c r="G212" s="257"/>
      <c r="H212" s="260">
        <v>132.26900000000001</v>
      </c>
      <c r="I212" s="261"/>
      <c r="J212" s="257"/>
      <c r="K212" s="257"/>
      <c r="L212" s="262"/>
      <c r="M212" s="263"/>
      <c r="N212" s="264"/>
      <c r="O212" s="264"/>
      <c r="P212" s="264"/>
      <c r="Q212" s="264"/>
      <c r="R212" s="264"/>
      <c r="S212" s="264"/>
      <c r="T212" s="26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T212" s="266" t="s">
        <v>199</v>
      </c>
      <c r="AU212" s="266" t="s">
        <v>82</v>
      </c>
      <c r="AV212" s="15" t="s">
        <v>193</v>
      </c>
      <c r="AW212" s="15" t="s">
        <v>34</v>
      </c>
      <c r="AX212" s="15" t="s">
        <v>80</v>
      </c>
      <c r="AY212" s="266" t="s">
        <v>185</v>
      </c>
    </row>
    <row r="213" s="2" customFormat="1" ht="24.15" customHeight="1">
      <c r="A213" s="41"/>
      <c r="B213" s="42"/>
      <c r="C213" s="215" t="s">
        <v>296</v>
      </c>
      <c r="D213" s="215" t="s">
        <v>188</v>
      </c>
      <c r="E213" s="216" t="s">
        <v>572</v>
      </c>
      <c r="F213" s="217" t="s">
        <v>573</v>
      </c>
      <c r="G213" s="218" t="s">
        <v>191</v>
      </c>
      <c r="H213" s="219">
        <v>112.937</v>
      </c>
      <c r="I213" s="220"/>
      <c r="J213" s="221">
        <f>ROUND(I213*H213,2)</f>
        <v>0</v>
      </c>
      <c r="K213" s="217" t="s">
        <v>192</v>
      </c>
      <c r="L213" s="47"/>
      <c r="M213" s="222" t="s">
        <v>19</v>
      </c>
      <c r="N213" s="223" t="s">
        <v>44</v>
      </c>
      <c r="O213" s="87"/>
      <c r="P213" s="224">
        <f>O213*H213</f>
        <v>0</v>
      </c>
      <c r="Q213" s="224">
        <v>0.011599999999999999</v>
      </c>
      <c r="R213" s="224">
        <f>Q213*H213</f>
        <v>1.3100691999999998</v>
      </c>
      <c r="S213" s="224">
        <v>0</v>
      </c>
      <c r="T213" s="225">
        <f>S213*H213</f>
        <v>0</v>
      </c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R213" s="226" t="s">
        <v>193</v>
      </c>
      <c r="AT213" s="226" t="s">
        <v>188</v>
      </c>
      <c r="AU213" s="226" t="s">
        <v>82</v>
      </c>
      <c r="AY213" s="20" t="s">
        <v>185</v>
      </c>
      <c r="BE213" s="227">
        <f>IF(N213="základní",J213,0)</f>
        <v>0</v>
      </c>
      <c r="BF213" s="227">
        <f>IF(N213="snížená",J213,0)</f>
        <v>0</v>
      </c>
      <c r="BG213" s="227">
        <f>IF(N213="zákl. přenesená",J213,0)</f>
        <v>0</v>
      </c>
      <c r="BH213" s="227">
        <f>IF(N213="sníž. přenesená",J213,0)</f>
        <v>0</v>
      </c>
      <c r="BI213" s="227">
        <f>IF(N213="nulová",J213,0)</f>
        <v>0</v>
      </c>
      <c r="BJ213" s="20" t="s">
        <v>80</v>
      </c>
      <c r="BK213" s="227">
        <f>ROUND(I213*H213,2)</f>
        <v>0</v>
      </c>
      <c r="BL213" s="20" t="s">
        <v>193</v>
      </c>
      <c r="BM213" s="226" t="s">
        <v>574</v>
      </c>
    </row>
    <row r="214" s="2" customFormat="1">
      <c r="A214" s="41"/>
      <c r="B214" s="42"/>
      <c r="C214" s="43"/>
      <c r="D214" s="228" t="s">
        <v>195</v>
      </c>
      <c r="E214" s="43"/>
      <c r="F214" s="229" t="s">
        <v>575</v>
      </c>
      <c r="G214" s="43"/>
      <c r="H214" s="43"/>
      <c r="I214" s="230"/>
      <c r="J214" s="43"/>
      <c r="K214" s="43"/>
      <c r="L214" s="47"/>
      <c r="M214" s="231"/>
      <c r="N214" s="232"/>
      <c r="O214" s="87"/>
      <c r="P214" s="87"/>
      <c r="Q214" s="87"/>
      <c r="R214" s="87"/>
      <c r="S214" s="87"/>
      <c r="T214" s="88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T214" s="20" t="s">
        <v>195</v>
      </c>
      <c r="AU214" s="20" t="s">
        <v>82</v>
      </c>
    </row>
    <row r="215" s="2" customFormat="1">
      <c r="A215" s="41"/>
      <c r="B215" s="42"/>
      <c r="C215" s="43"/>
      <c r="D215" s="233" t="s">
        <v>197</v>
      </c>
      <c r="E215" s="43"/>
      <c r="F215" s="234" t="s">
        <v>576</v>
      </c>
      <c r="G215" s="43"/>
      <c r="H215" s="43"/>
      <c r="I215" s="230"/>
      <c r="J215" s="43"/>
      <c r="K215" s="43"/>
      <c r="L215" s="47"/>
      <c r="M215" s="231"/>
      <c r="N215" s="232"/>
      <c r="O215" s="87"/>
      <c r="P215" s="87"/>
      <c r="Q215" s="87"/>
      <c r="R215" s="87"/>
      <c r="S215" s="87"/>
      <c r="T215" s="88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T215" s="20" t="s">
        <v>197</v>
      </c>
      <c r="AU215" s="20" t="s">
        <v>82</v>
      </c>
    </row>
    <row r="216" s="13" customFormat="1">
      <c r="A216" s="13"/>
      <c r="B216" s="235"/>
      <c r="C216" s="236"/>
      <c r="D216" s="228" t="s">
        <v>199</v>
      </c>
      <c r="E216" s="237" t="s">
        <v>19</v>
      </c>
      <c r="F216" s="238" t="s">
        <v>557</v>
      </c>
      <c r="G216" s="236"/>
      <c r="H216" s="237" t="s">
        <v>19</v>
      </c>
      <c r="I216" s="239"/>
      <c r="J216" s="236"/>
      <c r="K216" s="236"/>
      <c r="L216" s="240"/>
      <c r="M216" s="241"/>
      <c r="N216" s="242"/>
      <c r="O216" s="242"/>
      <c r="P216" s="242"/>
      <c r="Q216" s="242"/>
      <c r="R216" s="242"/>
      <c r="S216" s="242"/>
      <c r="T216" s="24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4" t="s">
        <v>199</v>
      </c>
      <c r="AU216" s="244" t="s">
        <v>82</v>
      </c>
      <c r="AV216" s="13" t="s">
        <v>80</v>
      </c>
      <c r="AW216" s="13" t="s">
        <v>34</v>
      </c>
      <c r="AX216" s="13" t="s">
        <v>73</v>
      </c>
      <c r="AY216" s="244" t="s">
        <v>185</v>
      </c>
    </row>
    <row r="217" s="14" customFormat="1">
      <c r="A217" s="14"/>
      <c r="B217" s="245"/>
      <c r="C217" s="246"/>
      <c r="D217" s="228" t="s">
        <v>199</v>
      </c>
      <c r="E217" s="247" t="s">
        <v>19</v>
      </c>
      <c r="F217" s="248" t="s">
        <v>558</v>
      </c>
      <c r="G217" s="246"/>
      <c r="H217" s="249">
        <v>131.13200000000001</v>
      </c>
      <c r="I217" s="250"/>
      <c r="J217" s="246"/>
      <c r="K217" s="246"/>
      <c r="L217" s="251"/>
      <c r="M217" s="252"/>
      <c r="N217" s="253"/>
      <c r="O217" s="253"/>
      <c r="P217" s="253"/>
      <c r="Q217" s="253"/>
      <c r="R217" s="253"/>
      <c r="S217" s="253"/>
      <c r="T217" s="25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5" t="s">
        <v>199</v>
      </c>
      <c r="AU217" s="255" t="s">
        <v>82</v>
      </c>
      <c r="AV217" s="14" t="s">
        <v>82</v>
      </c>
      <c r="AW217" s="14" t="s">
        <v>34</v>
      </c>
      <c r="AX217" s="14" t="s">
        <v>73</v>
      </c>
      <c r="AY217" s="255" t="s">
        <v>185</v>
      </c>
    </row>
    <row r="218" s="13" customFormat="1">
      <c r="A218" s="13"/>
      <c r="B218" s="235"/>
      <c r="C218" s="236"/>
      <c r="D218" s="228" t="s">
        <v>199</v>
      </c>
      <c r="E218" s="237" t="s">
        <v>19</v>
      </c>
      <c r="F218" s="238" t="s">
        <v>559</v>
      </c>
      <c r="G218" s="236"/>
      <c r="H218" s="237" t="s">
        <v>19</v>
      </c>
      <c r="I218" s="239"/>
      <c r="J218" s="236"/>
      <c r="K218" s="236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199</v>
      </c>
      <c r="AU218" s="244" t="s">
        <v>82</v>
      </c>
      <c r="AV218" s="13" t="s">
        <v>80</v>
      </c>
      <c r="AW218" s="13" t="s">
        <v>34</v>
      </c>
      <c r="AX218" s="13" t="s">
        <v>73</v>
      </c>
      <c r="AY218" s="244" t="s">
        <v>185</v>
      </c>
    </row>
    <row r="219" s="14" customFormat="1">
      <c r="A219" s="14"/>
      <c r="B219" s="245"/>
      <c r="C219" s="246"/>
      <c r="D219" s="228" t="s">
        <v>199</v>
      </c>
      <c r="E219" s="247" t="s">
        <v>19</v>
      </c>
      <c r="F219" s="248" t="s">
        <v>560</v>
      </c>
      <c r="G219" s="246"/>
      <c r="H219" s="249">
        <v>7.5990000000000002</v>
      </c>
      <c r="I219" s="250"/>
      <c r="J219" s="246"/>
      <c r="K219" s="246"/>
      <c r="L219" s="251"/>
      <c r="M219" s="252"/>
      <c r="N219" s="253"/>
      <c r="O219" s="253"/>
      <c r="P219" s="253"/>
      <c r="Q219" s="253"/>
      <c r="R219" s="253"/>
      <c r="S219" s="253"/>
      <c r="T219" s="25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5" t="s">
        <v>199</v>
      </c>
      <c r="AU219" s="255" t="s">
        <v>82</v>
      </c>
      <c r="AV219" s="14" t="s">
        <v>82</v>
      </c>
      <c r="AW219" s="14" t="s">
        <v>34</v>
      </c>
      <c r="AX219" s="14" t="s">
        <v>73</v>
      </c>
      <c r="AY219" s="255" t="s">
        <v>185</v>
      </c>
    </row>
    <row r="220" s="13" customFormat="1">
      <c r="A220" s="13"/>
      <c r="B220" s="235"/>
      <c r="C220" s="236"/>
      <c r="D220" s="228" t="s">
        <v>199</v>
      </c>
      <c r="E220" s="237" t="s">
        <v>19</v>
      </c>
      <c r="F220" s="238" t="s">
        <v>561</v>
      </c>
      <c r="G220" s="236"/>
      <c r="H220" s="237" t="s">
        <v>19</v>
      </c>
      <c r="I220" s="239"/>
      <c r="J220" s="236"/>
      <c r="K220" s="236"/>
      <c r="L220" s="240"/>
      <c r="M220" s="241"/>
      <c r="N220" s="242"/>
      <c r="O220" s="242"/>
      <c r="P220" s="242"/>
      <c r="Q220" s="242"/>
      <c r="R220" s="242"/>
      <c r="S220" s="242"/>
      <c r="T220" s="24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4" t="s">
        <v>199</v>
      </c>
      <c r="AU220" s="244" t="s">
        <v>82</v>
      </c>
      <c r="AV220" s="13" t="s">
        <v>80</v>
      </c>
      <c r="AW220" s="13" t="s">
        <v>34</v>
      </c>
      <c r="AX220" s="13" t="s">
        <v>73</v>
      </c>
      <c r="AY220" s="244" t="s">
        <v>185</v>
      </c>
    </row>
    <row r="221" s="14" customFormat="1">
      <c r="A221" s="14"/>
      <c r="B221" s="245"/>
      <c r="C221" s="246"/>
      <c r="D221" s="228" t="s">
        <v>199</v>
      </c>
      <c r="E221" s="247" t="s">
        <v>19</v>
      </c>
      <c r="F221" s="248" t="s">
        <v>562</v>
      </c>
      <c r="G221" s="246"/>
      <c r="H221" s="249">
        <v>-10.6</v>
      </c>
      <c r="I221" s="250"/>
      <c r="J221" s="246"/>
      <c r="K221" s="246"/>
      <c r="L221" s="251"/>
      <c r="M221" s="252"/>
      <c r="N221" s="253"/>
      <c r="O221" s="253"/>
      <c r="P221" s="253"/>
      <c r="Q221" s="253"/>
      <c r="R221" s="253"/>
      <c r="S221" s="253"/>
      <c r="T221" s="25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55" t="s">
        <v>199</v>
      </c>
      <c r="AU221" s="255" t="s">
        <v>82</v>
      </c>
      <c r="AV221" s="14" t="s">
        <v>82</v>
      </c>
      <c r="AW221" s="14" t="s">
        <v>34</v>
      </c>
      <c r="AX221" s="14" t="s">
        <v>73</v>
      </c>
      <c r="AY221" s="255" t="s">
        <v>185</v>
      </c>
    </row>
    <row r="222" s="13" customFormat="1">
      <c r="A222" s="13"/>
      <c r="B222" s="235"/>
      <c r="C222" s="236"/>
      <c r="D222" s="228" t="s">
        <v>199</v>
      </c>
      <c r="E222" s="237" t="s">
        <v>19</v>
      </c>
      <c r="F222" s="238" t="s">
        <v>563</v>
      </c>
      <c r="G222" s="236"/>
      <c r="H222" s="237" t="s">
        <v>19</v>
      </c>
      <c r="I222" s="239"/>
      <c r="J222" s="236"/>
      <c r="K222" s="236"/>
      <c r="L222" s="240"/>
      <c r="M222" s="241"/>
      <c r="N222" s="242"/>
      <c r="O222" s="242"/>
      <c r="P222" s="242"/>
      <c r="Q222" s="242"/>
      <c r="R222" s="242"/>
      <c r="S222" s="242"/>
      <c r="T222" s="24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44" t="s">
        <v>199</v>
      </c>
      <c r="AU222" s="244" t="s">
        <v>82</v>
      </c>
      <c r="AV222" s="13" t="s">
        <v>80</v>
      </c>
      <c r="AW222" s="13" t="s">
        <v>34</v>
      </c>
      <c r="AX222" s="13" t="s">
        <v>73</v>
      </c>
      <c r="AY222" s="244" t="s">
        <v>185</v>
      </c>
    </row>
    <row r="223" s="14" customFormat="1">
      <c r="A223" s="14"/>
      <c r="B223" s="245"/>
      <c r="C223" s="246"/>
      <c r="D223" s="228" t="s">
        <v>199</v>
      </c>
      <c r="E223" s="247" t="s">
        <v>19</v>
      </c>
      <c r="F223" s="248" t="s">
        <v>564</v>
      </c>
      <c r="G223" s="246"/>
      <c r="H223" s="249">
        <v>-15.194000000000001</v>
      </c>
      <c r="I223" s="250"/>
      <c r="J223" s="246"/>
      <c r="K223" s="246"/>
      <c r="L223" s="251"/>
      <c r="M223" s="252"/>
      <c r="N223" s="253"/>
      <c r="O223" s="253"/>
      <c r="P223" s="253"/>
      <c r="Q223" s="253"/>
      <c r="R223" s="253"/>
      <c r="S223" s="253"/>
      <c r="T223" s="25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55" t="s">
        <v>199</v>
      </c>
      <c r="AU223" s="255" t="s">
        <v>82</v>
      </c>
      <c r="AV223" s="14" t="s">
        <v>82</v>
      </c>
      <c r="AW223" s="14" t="s">
        <v>34</v>
      </c>
      <c r="AX223" s="14" t="s">
        <v>73</v>
      </c>
      <c r="AY223" s="255" t="s">
        <v>185</v>
      </c>
    </row>
    <row r="224" s="15" customFormat="1">
      <c r="A224" s="15"/>
      <c r="B224" s="256"/>
      <c r="C224" s="257"/>
      <c r="D224" s="228" t="s">
        <v>199</v>
      </c>
      <c r="E224" s="258" t="s">
        <v>19</v>
      </c>
      <c r="F224" s="259" t="s">
        <v>202</v>
      </c>
      <c r="G224" s="257"/>
      <c r="H224" s="260">
        <v>112.937</v>
      </c>
      <c r="I224" s="261"/>
      <c r="J224" s="257"/>
      <c r="K224" s="257"/>
      <c r="L224" s="262"/>
      <c r="M224" s="263"/>
      <c r="N224" s="264"/>
      <c r="O224" s="264"/>
      <c r="P224" s="264"/>
      <c r="Q224" s="264"/>
      <c r="R224" s="264"/>
      <c r="S224" s="264"/>
      <c r="T224" s="26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T224" s="266" t="s">
        <v>199</v>
      </c>
      <c r="AU224" s="266" t="s">
        <v>82</v>
      </c>
      <c r="AV224" s="15" t="s">
        <v>193</v>
      </c>
      <c r="AW224" s="15" t="s">
        <v>34</v>
      </c>
      <c r="AX224" s="15" t="s">
        <v>80</v>
      </c>
      <c r="AY224" s="266" t="s">
        <v>185</v>
      </c>
    </row>
    <row r="225" s="2" customFormat="1" ht="16.5" customHeight="1">
      <c r="A225" s="41"/>
      <c r="B225" s="42"/>
      <c r="C225" s="271" t="s">
        <v>280</v>
      </c>
      <c r="D225" s="271" t="s">
        <v>491</v>
      </c>
      <c r="E225" s="272" t="s">
        <v>577</v>
      </c>
      <c r="F225" s="273" t="s">
        <v>578</v>
      </c>
      <c r="G225" s="274" t="s">
        <v>191</v>
      </c>
      <c r="H225" s="275">
        <v>118.584</v>
      </c>
      <c r="I225" s="276"/>
      <c r="J225" s="277">
        <f>ROUND(I225*H225,2)</f>
        <v>0</v>
      </c>
      <c r="K225" s="273" t="s">
        <v>192</v>
      </c>
      <c r="L225" s="278"/>
      <c r="M225" s="279" t="s">
        <v>19</v>
      </c>
      <c r="N225" s="280" t="s">
        <v>44</v>
      </c>
      <c r="O225" s="87"/>
      <c r="P225" s="224">
        <f>O225*H225</f>
        <v>0</v>
      </c>
      <c r="Q225" s="224">
        <v>0.0070000000000000001</v>
      </c>
      <c r="R225" s="224">
        <f>Q225*H225</f>
        <v>0.83008800000000005</v>
      </c>
      <c r="S225" s="224">
        <v>0</v>
      </c>
      <c r="T225" s="225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6" t="s">
        <v>246</v>
      </c>
      <c r="AT225" s="226" t="s">
        <v>491</v>
      </c>
      <c r="AU225" s="226" t="s">
        <v>82</v>
      </c>
      <c r="AY225" s="20" t="s">
        <v>185</v>
      </c>
      <c r="BE225" s="227">
        <f>IF(N225="základní",J225,0)</f>
        <v>0</v>
      </c>
      <c r="BF225" s="227">
        <f>IF(N225="snížená",J225,0)</f>
        <v>0</v>
      </c>
      <c r="BG225" s="227">
        <f>IF(N225="zákl. přenesená",J225,0)</f>
        <v>0</v>
      </c>
      <c r="BH225" s="227">
        <f>IF(N225="sníž. přenesená",J225,0)</f>
        <v>0</v>
      </c>
      <c r="BI225" s="227">
        <f>IF(N225="nulová",J225,0)</f>
        <v>0</v>
      </c>
      <c r="BJ225" s="20" t="s">
        <v>80</v>
      </c>
      <c r="BK225" s="227">
        <f>ROUND(I225*H225,2)</f>
        <v>0</v>
      </c>
      <c r="BL225" s="20" t="s">
        <v>193</v>
      </c>
      <c r="BM225" s="226" t="s">
        <v>579</v>
      </c>
    </row>
    <row r="226" s="2" customFormat="1">
      <c r="A226" s="41"/>
      <c r="B226" s="42"/>
      <c r="C226" s="43"/>
      <c r="D226" s="228" t="s">
        <v>195</v>
      </c>
      <c r="E226" s="43"/>
      <c r="F226" s="229" t="s">
        <v>578</v>
      </c>
      <c r="G226" s="43"/>
      <c r="H226" s="43"/>
      <c r="I226" s="230"/>
      <c r="J226" s="43"/>
      <c r="K226" s="43"/>
      <c r="L226" s="47"/>
      <c r="M226" s="231"/>
      <c r="N226" s="232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195</v>
      </c>
      <c r="AU226" s="20" t="s">
        <v>82</v>
      </c>
    </row>
    <row r="227" s="14" customFormat="1">
      <c r="A227" s="14"/>
      <c r="B227" s="245"/>
      <c r="C227" s="246"/>
      <c r="D227" s="228" t="s">
        <v>199</v>
      </c>
      <c r="E227" s="246"/>
      <c r="F227" s="248" t="s">
        <v>580</v>
      </c>
      <c r="G227" s="246"/>
      <c r="H227" s="249">
        <v>118.584</v>
      </c>
      <c r="I227" s="250"/>
      <c r="J227" s="246"/>
      <c r="K227" s="246"/>
      <c r="L227" s="251"/>
      <c r="M227" s="252"/>
      <c r="N227" s="253"/>
      <c r="O227" s="253"/>
      <c r="P227" s="253"/>
      <c r="Q227" s="253"/>
      <c r="R227" s="253"/>
      <c r="S227" s="253"/>
      <c r="T227" s="25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55" t="s">
        <v>199</v>
      </c>
      <c r="AU227" s="255" t="s">
        <v>82</v>
      </c>
      <c r="AV227" s="14" t="s">
        <v>82</v>
      </c>
      <c r="AW227" s="14" t="s">
        <v>4</v>
      </c>
      <c r="AX227" s="14" t="s">
        <v>80</v>
      </c>
      <c r="AY227" s="255" t="s">
        <v>185</v>
      </c>
    </row>
    <row r="228" s="2" customFormat="1" ht="16.5" customHeight="1">
      <c r="A228" s="41"/>
      <c r="B228" s="42"/>
      <c r="C228" s="215" t="s">
        <v>307</v>
      </c>
      <c r="D228" s="215" t="s">
        <v>188</v>
      </c>
      <c r="E228" s="216" t="s">
        <v>581</v>
      </c>
      <c r="F228" s="217" t="s">
        <v>582</v>
      </c>
      <c r="G228" s="218" t="s">
        <v>191</v>
      </c>
      <c r="H228" s="219">
        <v>132.26900000000001</v>
      </c>
      <c r="I228" s="220"/>
      <c r="J228" s="221">
        <f>ROUND(I228*H228,2)</f>
        <v>0</v>
      </c>
      <c r="K228" s="217" t="s">
        <v>192</v>
      </c>
      <c r="L228" s="47"/>
      <c r="M228" s="222" t="s">
        <v>19</v>
      </c>
      <c r="N228" s="223" t="s">
        <v>44</v>
      </c>
      <c r="O228" s="87"/>
      <c r="P228" s="224">
        <f>O228*H228</f>
        <v>0</v>
      </c>
      <c r="Q228" s="224">
        <v>0.00363</v>
      </c>
      <c r="R228" s="224">
        <f>Q228*H228</f>
        <v>0.48013647000000004</v>
      </c>
      <c r="S228" s="224">
        <v>0</v>
      </c>
      <c r="T228" s="225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226" t="s">
        <v>193</v>
      </c>
      <c r="AT228" s="226" t="s">
        <v>188</v>
      </c>
      <c r="AU228" s="226" t="s">
        <v>82</v>
      </c>
      <c r="AY228" s="20" t="s">
        <v>185</v>
      </c>
      <c r="BE228" s="227">
        <f>IF(N228="základní",J228,0)</f>
        <v>0</v>
      </c>
      <c r="BF228" s="227">
        <f>IF(N228="snížená",J228,0)</f>
        <v>0</v>
      </c>
      <c r="BG228" s="227">
        <f>IF(N228="zákl. přenesená",J228,0)</f>
        <v>0</v>
      </c>
      <c r="BH228" s="227">
        <f>IF(N228="sníž. přenesená",J228,0)</f>
        <v>0</v>
      </c>
      <c r="BI228" s="227">
        <f>IF(N228="nulová",J228,0)</f>
        <v>0</v>
      </c>
      <c r="BJ228" s="20" t="s">
        <v>80</v>
      </c>
      <c r="BK228" s="227">
        <f>ROUND(I228*H228,2)</f>
        <v>0</v>
      </c>
      <c r="BL228" s="20" t="s">
        <v>193</v>
      </c>
      <c r="BM228" s="226" t="s">
        <v>583</v>
      </c>
    </row>
    <row r="229" s="2" customFormat="1">
      <c r="A229" s="41"/>
      <c r="B229" s="42"/>
      <c r="C229" s="43"/>
      <c r="D229" s="228" t="s">
        <v>195</v>
      </c>
      <c r="E229" s="43"/>
      <c r="F229" s="229" t="s">
        <v>584</v>
      </c>
      <c r="G229" s="43"/>
      <c r="H229" s="43"/>
      <c r="I229" s="230"/>
      <c r="J229" s="43"/>
      <c r="K229" s="43"/>
      <c r="L229" s="47"/>
      <c r="M229" s="231"/>
      <c r="N229" s="232"/>
      <c r="O229" s="87"/>
      <c r="P229" s="87"/>
      <c r="Q229" s="87"/>
      <c r="R229" s="87"/>
      <c r="S229" s="87"/>
      <c r="T229" s="88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0" t="s">
        <v>195</v>
      </c>
      <c r="AU229" s="20" t="s">
        <v>82</v>
      </c>
    </row>
    <row r="230" s="2" customFormat="1">
      <c r="A230" s="41"/>
      <c r="B230" s="42"/>
      <c r="C230" s="43"/>
      <c r="D230" s="233" t="s">
        <v>197</v>
      </c>
      <c r="E230" s="43"/>
      <c r="F230" s="234" t="s">
        <v>585</v>
      </c>
      <c r="G230" s="43"/>
      <c r="H230" s="43"/>
      <c r="I230" s="230"/>
      <c r="J230" s="43"/>
      <c r="K230" s="43"/>
      <c r="L230" s="47"/>
      <c r="M230" s="231"/>
      <c r="N230" s="232"/>
      <c r="O230" s="87"/>
      <c r="P230" s="87"/>
      <c r="Q230" s="87"/>
      <c r="R230" s="87"/>
      <c r="S230" s="87"/>
      <c r="T230" s="88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T230" s="20" t="s">
        <v>197</v>
      </c>
      <c r="AU230" s="20" t="s">
        <v>82</v>
      </c>
    </row>
    <row r="231" s="13" customFormat="1">
      <c r="A231" s="13"/>
      <c r="B231" s="235"/>
      <c r="C231" s="236"/>
      <c r="D231" s="228" t="s">
        <v>199</v>
      </c>
      <c r="E231" s="237" t="s">
        <v>19</v>
      </c>
      <c r="F231" s="238" t="s">
        <v>557</v>
      </c>
      <c r="G231" s="236"/>
      <c r="H231" s="237" t="s">
        <v>19</v>
      </c>
      <c r="I231" s="239"/>
      <c r="J231" s="236"/>
      <c r="K231" s="236"/>
      <c r="L231" s="240"/>
      <c r="M231" s="241"/>
      <c r="N231" s="242"/>
      <c r="O231" s="242"/>
      <c r="P231" s="242"/>
      <c r="Q231" s="242"/>
      <c r="R231" s="242"/>
      <c r="S231" s="242"/>
      <c r="T231" s="24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44" t="s">
        <v>199</v>
      </c>
      <c r="AU231" s="244" t="s">
        <v>82</v>
      </c>
      <c r="AV231" s="13" t="s">
        <v>80</v>
      </c>
      <c r="AW231" s="13" t="s">
        <v>34</v>
      </c>
      <c r="AX231" s="13" t="s">
        <v>73</v>
      </c>
      <c r="AY231" s="244" t="s">
        <v>185</v>
      </c>
    </row>
    <row r="232" s="14" customFormat="1">
      <c r="A232" s="14"/>
      <c r="B232" s="245"/>
      <c r="C232" s="246"/>
      <c r="D232" s="228" t="s">
        <v>199</v>
      </c>
      <c r="E232" s="247" t="s">
        <v>19</v>
      </c>
      <c r="F232" s="248" t="s">
        <v>558</v>
      </c>
      <c r="G232" s="246"/>
      <c r="H232" s="249">
        <v>131.13200000000001</v>
      </c>
      <c r="I232" s="250"/>
      <c r="J232" s="246"/>
      <c r="K232" s="246"/>
      <c r="L232" s="251"/>
      <c r="M232" s="252"/>
      <c r="N232" s="253"/>
      <c r="O232" s="253"/>
      <c r="P232" s="253"/>
      <c r="Q232" s="253"/>
      <c r="R232" s="253"/>
      <c r="S232" s="253"/>
      <c r="T232" s="25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55" t="s">
        <v>199</v>
      </c>
      <c r="AU232" s="255" t="s">
        <v>82</v>
      </c>
      <c r="AV232" s="14" t="s">
        <v>82</v>
      </c>
      <c r="AW232" s="14" t="s">
        <v>34</v>
      </c>
      <c r="AX232" s="14" t="s">
        <v>73</v>
      </c>
      <c r="AY232" s="255" t="s">
        <v>185</v>
      </c>
    </row>
    <row r="233" s="13" customFormat="1">
      <c r="A233" s="13"/>
      <c r="B233" s="235"/>
      <c r="C233" s="236"/>
      <c r="D233" s="228" t="s">
        <v>199</v>
      </c>
      <c r="E233" s="237" t="s">
        <v>19</v>
      </c>
      <c r="F233" s="238" t="s">
        <v>559</v>
      </c>
      <c r="G233" s="236"/>
      <c r="H233" s="237" t="s">
        <v>19</v>
      </c>
      <c r="I233" s="239"/>
      <c r="J233" s="236"/>
      <c r="K233" s="236"/>
      <c r="L233" s="240"/>
      <c r="M233" s="241"/>
      <c r="N233" s="242"/>
      <c r="O233" s="242"/>
      <c r="P233" s="242"/>
      <c r="Q233" s="242"/>
      <c r="R233" s="242"/>
      <c r="S233" s="242"/>
      <c r="T233" s="24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4" t="s">
        <v>199</v>
      </c>
      <c r="AU233" s="244" t="s">
        <v>82</v>
      </c>
      <c r="AV233" s="13" t="s">
        <v>80</v>
      </c>
      <c r="AW233" s="13" t="s">
        <v>34</v>
      </c>
      <c r="AX233" s="13" t="s">
        <v>73</v>
      </c>
      <c r="AY233" s="244" t="s">
        <v>185</v>
      </c>
    </row>
    <row r="234" s="14" customFormat="1">
      <c r="A234" s="14"/>
      <c r="B234" s="245"/>
      <c r="C234" s="246"/>
      <c r="D234" s="228" t="s">
        <v>199</v>
      </c>
      <c r="E234" s="247" t="s">
        <v>19</v>
      </c>
      <c r="F234" s="248" t="s">
        <v>560</v>
      </c>
      <c r="G234" s="246"/>
      <c r="H234" s="249">
        <v>7.5990000000000002</v>
      </c>
      <c r="I234" s="250"/>
      <c r="J234" s="246"/>
      <c r="K234" s="246"/>
      <c r="L234" s="251"/>
      <c r="M234" s="252"/>
      <c r="N234" s="253"/>
      <c r="O234" s="253"/>
      <c r="P234" s="253"/>
      <c r="Q234" s="253"/>
      <c r="R234" s="253"/>
      <c r="S234" s="253"/>
      <c r="T234" s="25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55" t="s">
        <v>199</v>
      </c>
      <c r="AU234" s="255" t="s">
        <v>82</v>
      </c>
      <c r="AV234" s="14" t="s">
        <v>82</v>
      </c>
      <c r="AW234" s="14" t="s">
        <v>34</v>
      </c>
      <c r="AX234" s="14" t="s">
        <v>73</v>
      </c>
      <c r="AY234" s="255" t="s">
        <v>185</v>
      </c>
    </row>
    <row r="235" s="13" customFormat="1">
      <c r="A235" s="13"/>
      <c r="B235" s="235"/>
      <c r="C235" s="236"/>
      <c r="D235" s="228" t="s">
        <v>199</v>
      </c>
      <c r="E235" s="237" t="s">
        <v>19</v>
      </c>
      <c r="F235" s="238" t="s">
        <v>570</v>
      </c>
      <c r="G235" s="236"/>
      <c r="H235" s="237" t="s">
        <v>19</v>
      </c>
      <c r="I235" s="239"/>
      <c r="J235" s="236"/>
      <c r="K235" s="236"/>
      <c r="L235" s="240"/>
      <c r="M235" s="241"/>
      <c r="N235" s="242"/>
      <c r="O235" s="242"/>
      <c r="P235" s="242"/>
      <c r="Q235" s="242"/>
      <c r="R235" s="242"/>
      <c r="S235" s="242"/>
      <c r="T235" s="24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4" t="s">
        <v>199</v>
      </c>
      <c r="AU235" s="244" t="s">
        <v>82</v>
      </c>
      <c r="AV235" s="13" t="s">
        <v>80</v>
      </c>
      <c r="AW235" s="13" t="s">
        <v>34</v>
      </c>
      <c r="AX235" s="13" t="s">
        <v>73</v>
      </c>
      <c r="AY235" s="244" t="s">
        <v>185</v>
      </c>
    </row>
    <row r="236" s="14" customFormat="1">
      <c r="A236" s="14"/>
      <c r="B236" s="245"/>
      <c r="C236" s="246"/>
      <c r="D236" s="228" t="s">
        <v>199</v>
      </c>
      <c r="E236" s="247" t="s">
        <v>19</v>
      </c>
      <c r="F236" s="248" t="s">
        <v>571</v>
      </c>
      <c r="G236" s="246"/>
      <c r="H236" s="249">
        <v>19.332000000000001</v>
      </c>
      <c r="I236" s="250"/>
      <c r="J236" s="246"/>
      <c r="K236" s="246"/>
      <c r="L236" s="251"/>
      <c r="M236" s="252"/>
      <c r="N236" s="253"/>
      <c r="O236" s="253"/>
      <c r="P236" s="253"/>
      <c r="Q236" s="253"/>
      <c r="R236" s="253"/>
      <c r="S236" s="253"/>
      <c r="T236" s="25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55" t="s">
        <v>199</v>
      </c>
      <c r="AU236" s="255" t="s">
        <v>82</v>
      </c>
      <c r="AV236" s="14" t="s">
        <v>82</v>
      </c>
      <c r="AW236" s="14" t="s">
        <v>34</v>
      </c>
      <c r="AX236" s="14" t="s">
        <v>73</v>
      </c>
      <c r="AY236" s="255" t="s">
        <v>185</v>
      </c>
    </row>
    <row r="237" s="13" customFormat="1">
      <c r="A237" s="13"/>
      <c r="B237" s="235"/>
      <c r="C237" s="236"/>
      <c r="D237" s="228" t="s">
        <v>199</v>
      </c>
      <c r="E237" s="237" t="s">
        <v>19</v>
      </c>
      <c r="F237" s="238" t="s">
        <v>561</v>
      </c>
      <c r="G237" s="236"/>
      <c r="H237" s="237" t="s">
        <v>19</v>
      </c>
      <c r="I237" s="239"/>
      <c r="J237" s="236"/>
      <c r="K237" s="236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199</v>
      </c>
      <c r="AU237" s="244" t="s">
        <v>82</v>
      </c>
      <c r="AV237" s="13" t="s">
        <v>80</v>
      </c>
      <c r="AW237" s="13" t="s">
        <v>34</v>
      </c>
      <c r="AX237" s="13" t="s">
        <v>73</v>
      </c>
      <c r="AY237" s="244" t="s">
        <v>185</v>
      </c>
    </row>
    <row r="238" s="14" customFormat="1">
      <c r="A238" s="14"/>
      <c r="B238" s="245"/>
      <c r="C238" s="246"/>
      <c r="D238" s="228" t="s">
        <v>199</v>
      </c>
      <c r="E238" s="247" t="s">
        <v>19</v>
      </c>
      <c r="F238" s="248" t="s">
        <v>562</v>
      </c>
      <c r="G238" s="246"/>
      <c r="H238" s="249">
        <v>-10.6</v>
      </c>
      <c r="I238" s="250"/>
      <c r="J238" s="246"/>
      <c r="K238" s="246"/>
      <c r="L238" s="251"/>
      <c r="M238" s="252"/>
      <c r="N238" s="253"/>
      <c r="O238" s="253"/>
      <c r="P238" s="253"/>
      <c r="Q238" s="253"/>
      <c r="R238" s="253"/>
      <c r="S238" s="253"/>
      <c r="T238" s="25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5" t="s">
        <v>199</v>
      </c>
      <c r="AU238" s="255" t="s">
        <v>82</v>
      </c>
      <c r="AV238" s="14" t="s">
        <v>82</v>
      </c>
      <c r="AW238" s="14" t="s">
        <v>34</v>
      </c>
      <c r="AX238" s="14" t="s">
        <v>73</v>
      </c>
      <c r="AY238" s="255" t="s">
        <v>185</v>
      </c>
    </row>
    <row r="239" s="13" customFormat="1">
      <c r="A239" s="13"/>
      <c r="B239" s="235"/>
      <c r="C239" s="236"/>
      <c r="D239" s="228" t="s">
        <v>199</v>
      </c>
      <c r="E239" s="237" t="s">
        <v>19</v>
      </c>
      <c r="F239" s="238" t="s">
        <v>563</v>
      </c>
      <c r="G239" s="236"/>
      <c r="H239" s="237" t="s">
        <v>19</v>
      </c>
      <c r="I239" s="239"/>
      <c r="J239" s="236"/>
      <c r="K239" s="236"/>
      <c r="L239" s="240"/>
      <c r="M239" s="241"/>
      <c r="N239" s="242"/>
      <c r="O239" s="242"/>
      <c r="P239" s="242"/>
      <c r="Q239" s="242"/>
      <c r="R239" s="242"/>
      <c r="S239" s="242"/>
      <c r="T239" s="24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44" t="s">
        <v>199</v>
      </c>
      <c r="AU239" s="244" t="s">
        <v>82</v>
      </c>
      <c r="AV239" s="13" t="s">
        <v>80</v>
      </c>
      <c r="AW239" s="13" t="s">
        <v>34</v>
      </c>
      <c r="AX239" s="13" t="s">
        <v>73</v>
      </c>
      <c r="AY239" s="244" t="s">
        <v>185</v>
      </c>
    </row>
    <row r="240" s="14" customFormat="1">
      <c r="A240" s="14"/>
      <c r="B240" s="245"/>
      <c r="C240" s="246"/>
      <c r="D240" s="228" t="s">
        <v>199</v>
      </c>
      <c r="E240" s="247" t="s">
        <v>19</v>
      </c>
      <c r="F240" s="248" t="s">
        <v>564</v>
      </c>
      <c r="G240" s="246"/>
      <c r="H240" s="249">
        <v>-15.194000000000001</v>
      </c>
      <c r="I240" s="250"/>
      <c r="J240" s="246"/>
      <c r="K240" s="246"/>
      <c r="L240" s="251"/>
      <c r="M240" s="252"/>
      <c r="N240" s="253"/>
      <c r="O240" s="253"/>
      <c r="P240" s="253"/>
      <c r="Q240" s="253"/>
      <c r="R240" s="253"/>
      <c r="S240" s="253"/>
      <c r="T240" s="25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5" t="s">
        <v>199</v>
      </c>
      <c r="AU240" s="255" t="s">
        <v>82</v>
      </c>
      <c r="AV240" s="14" t="s">
        <v>82</v>
      </c>
      <c r="AW240" s="14" t="s">
        <v>34</v>
      </c>
      <c r="AX240" s="14" t="s">
        <v>73</v>
      </c>
      <c r="AY240" s="255" t="s">
        <v>185</v>
      </c>
    </row>
    <row r="241" s="15" customFormat="1">
      <c r="A241" s="15"/>
      <c r="B241" s="256"/>
      <c r="C241" s="257"/>
      <c r="D241" s="228" t="s">
        <v>199</v>
      </c>
      <c r="E241" s="258" t="s">
        <v>19</v>
      </c>
      <c r="F241" s="259" t="s">
        <v>202</v>
      </c>
      <c r="G241" s="257"/>
      <c r="H241" s="260">
        <v>132.26900000000001</v>
      </c>
      <c r="I241" s="261"/>
      <c r="J241" s="257"/>
      <c r="K241" s="257"/>
      <c r="L241" s="262"/>
      <c r="M241" s="263"/>
      <c r="N241" s="264"/>
      <c r="O241" s="264"/>
      <c r="P241" s="264"/>
      <c r="Q241" s="264"/>
      <c r="R241" s="264"/>
      <c r="S241" s="264"/>
      <c r="T241" s="26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T241" s="266" t="s">
        <v>199</v>
      </c>
      <c r="AU241" s="266" t="s">
        <v>82</v>
      </c>
      <c r="AV241" s="15" t="s">
        <v>193</v>
      </c>
      <c r="AW241" s="15" t="s">
        <v>34</v>
      </c>
      <c r="AX241" s="15" t="s">
        <v>80</v>
      </c>
      <c r="AY241" s="266" t="s">
        <v>185</v>
      </c>
    </row>
    <row r="242" s="2" customFormat="1" ht="16.5" customHeight="1">
      <c r="A242" s="41"/>
      <c r="B242" s="42"/>
      <c r="C242" s="215" t="s">
        <v>313</v>
      </c>
      <c r="D242" s="215" t="s">
        <v>188</v>
      </c>
      <c r="E242" s="216" t="s">
        <v>586</v>
      </c>
      <c r="F242" s="217" t="s">
        <v>587</v>
      </c>
      <c r="G242" s="218" t="s">
        <v>191</v>
      </c>
      <c r="H242" s="219">
        <v>112.937</v>
      </c>
      <c r="I242" s="220"/>
      <c r="J242" s="221">
        <f>ROUND(I242*H242,2)</f>
        <v>0</v>
      </c>
      <c r="K242" s="217" t="s">
        <v>192</v>
      </c>
      <c r="L242" s="47"/>
      <c r="M242" s="222" t="s">
        <v>19</v>
      </c>
      <c r="N242" s="223" t="s">
        <v>44</v>
      </c>
      <c r="O242" s="87"/>
      <c r="P242" s="224">
        <f>O242*H242</f>
        <v>0</v>
      </c>
      <c r="Q242" s="224">
        <v>0</v>
      </c>
      <c r="R242" s="224">
        <f>Q242*H242</f>
        <v>0</v>
      </c>
      <c r="S242" s="224">
        <v>0</v>
      </c>
      <c r="T242" s="225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26" t="s">
        <v>193</v>
      </c>
      <c r="AT242" s="226" t="s">
        <v>188</v>
      </c>
      <c r="AU242" s="226" t="s">
        <v>82</v>
      </c>
      <c r="AY242" s="20" t="s">
        <v>185</v>
      </c>
      <c r="BE242" s="227">
        <f>IF(N242="základní",J242,0)</f>
        <v>0</v>
      </c>
      <c r="BF242" s="227">
        <f>IF(N242="snížená",J242,0)</f>
        <v>0</v>
      </c>
      <c r="BG242" s="227">
        <f>IF(N242="zákl. přenesená",J242,0)</f>
        <v>0</v>
      </c>
      <c r="BH242" s="227">
        <f>IF(N242="sníž. přenesená",J242,0)</f>
        <v>0</v>
      </c>
      <c r="BI242" s="227">
        <f>IF(N242="nulová",J242,0)</f>
        <v>0</v>
      </c>
      <c r="BJ242" s="20" t="s">
        <v>80</v>
      </c>
      <c r="BK242" s="227">
        <f>ROUND(I242*H242,2)</f>
        <v>0</v>
      </c>
      <c r="BL242" s="20" t="s">
        <v>193</v>
      </c>
      <c r="BM242" s="226" t="s">
        <v>588</v>
      </c>
    </row>
    <row r="243" s="2" customFormat="1">
      <c r="A243" s="41"/>
      <c r="B243" s="42"/>
      <c r="C243" s="43"/>
      <c r="D243" s="228" t="s">
        <v>195</v>
      </c>
      <c r="E243" s="43"/>
      <c r="F243" s="229" t="s">
        <v>589</v>
      </c>
      <c r="G243" s="43"/>
      <c r="H243" s="43"/>
      <c r="I243" s="230"/>
      <c r="J243" s="43"/>
      <c r="K243" s="43"/>
      <c r="L243" s="47"/>
      <c r="M243" s="231"/>
      <c r="N243" s="232"/>
      <c r="O243" s="87"/>
      <c r="P243" s="87"/>
      <c r="Q243" s="87"/>
      <c r="R243" s="87"/>
      <c r="S243" s="87"/>
      <c r="T243" s="88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195</v>
      </c>
      <c r="AU243" s="20" t="s">
        <v>82</v>
      </c>
    </row>
    <row r="244" s="2" customFormat="1">
      <c r="A244" s="41"/>
      <c r="B244" s="42"/>
      <c r="C244" s="43"/>
      <c r="D244" s="233" t="s">
        <v>197</v>
      </c>
      <c r="E244" s="43"/>
      <c r="F244" s="234" t="s">
        <v>590</v>
      </c>
      <c r="G244" s="43"/>
      <c r="H244" s="43"/>
      <c r="I244" s="230"/>
      <c r="J244" s="43"/>
      <c r="K244" s="43"/>
      <c r="L244" s="47"/>
      <c r="M244" s="231"/>
      <c r="N244" s="232"/>
      <c r="O244" s="87"/>
      <c r="P244" s="87"/>
      <c r="Q244" s="87"/>
      <c r="R244" s="87"/>
      <c r="S244" s="87"/>
      <c r="T244" s="88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T244" s="20" t="s">
        <v>197</v>
      </c>
      <c r="AU244" s="20" t="s">
        <v>82</v>
      </c>
    </row>
    <row r="245" s="13" customFormat="1">
      <c r="A245" s="13"/>
      <c r="B245" s="235"/>
      <c r="C245" s="236"/>
      <c r="D245" s="228" t="s">
        <v>199</v>
      </c>
      <c r="E245" s="237" t="s">
        <v>19</v>
      </c>
      <c r="F245" s="238" t="s">
        <v>557</v>
      </c>
      <c r="G245" s="236"/>
      <c r="H245" s="237" t="s">
        <v>19</v>
      </c>
      <c r="I245" s="239"/>
      <c r="J245" s="236"/>
      <c r="K245" s="236"/>
      <c r="L245" s="240"/>
      <c r="M245" s="241"/>
      <c r="N245" s="242"/>
      <c r="O245" s="242"/>
      <c r="P245" s="242"/>
      <c r="Q245" s="242"/>
      <c r="R245" s="242"/>
      <c r="S245" s="242"/>
      <c r="T245" s="24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44" t="s">
        <v>199</v>
      </c>
      <c r="AU245" s="244" t="s">
        <v>82</v>
      </c>
      <c r="AV245" s="13" t="s">
        <v>80</v>
      </c>
      <c r="AW245" s="13" t="s">
        <v>34</v>
      </c>
      <c r="AX245" s="13" t="s">
        <v>73</v>
      </c>
      <c r="AY245" s="244" t="s">
        <v>185</v>
      </c>
    </row>
    <row r="246" s="14" customFormat="1">
      <c r="A246" s="14"/>
      <c r="B246" s="245"/>
      <c r="C246" s="246"/>
      <c r="D246" s="228" t="s">
        <v>199</v>
      </c>
      <c r="E246" s="247" t="s">
        <v>19</v>
      </c>
      <c r="F246" s="248" t="s">
        <v>558</v>
      </c>
      <c r="G246" s="246"/>
      <c r="H246" s="249">
        <v>131.13200000000001</v>
      </c>
      <c r="I246" s="250"/>
      <c r="J246" s="246"/>
      <c r="K246" s="246"/>
      <c r="L246" s="251"/>
      <c r="M246" s="252"/>
      <c r="N246" s="253"/>
      <c r="O246" s="253"/>
      <c r="P246" s="253"/>
      <c r="Q246" s="253"/>
      <c r="R246" s="253"/>
      <c r="S246" s="253"/>
      <c r="T246" s="25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55" t="s">
        <v>199</v>
      </c>
      <c r="AU246" s="255" t="s">
        <v>82</v>
      </c>
      <c r="AV246" s="14" t="s">
        <v>82</v>
      </c>
      <c r="AW246" s="14" t="s">
        <v>34</v>
      </c>
      <c r="AX246" s="14" t="s">
        <v>73</v>
      </c>
      <c r="AY246" s="255" t="s">
        <v>185</v>
      </c>
    </row>
    <row r="247" s="13" customFormat="1">
      <c r="A247" s="13"/>
      <c r="B247" s="235"/>
      <c r="C247" s="236"/>
      <c r="D247" s="228" t="s">
        <v>199</v>
      </c>
      <c r="E247" s="237" t="s">
        <v>19</v>
      </c>
      <c r="F247" s="238" t="s">
        <v>559</v>
      </c>
      <c r="G247" s="236"/>
      <c r="H247" s="237" t="s">
        <v>19</v>
      </c>
      <c r="I247" s="239"/>
      <c r="J247" s="236"/>
      <c r="K247" s="236"/>
      <c r="L247" s="240"/>
      <c r="M247" s="241"/>
      <c r="N247" s="242"/>
      <c r="O247" s="242"/>
      <c r="P247" s="242"/>
      <c r="Q247" s="242"/>
      <c r="R247" s="242"/>
      <c r="S247" s="242"/>
      <c r="T247" s="24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44" t="s">
        <v>199</v>
      </c>
      <c r="AU247" s="244" t="s">
        <v>82</v>
      </c>
      <c r="AV247" s="13" t="s">
        <v>80</v>
      </c>
      <c r="AW247" s="13" t="s">
        <v>34</v>
      </c>
      <c r="AX247" s="13" t="s">
        <v>73</v>
      </c>
      <c r="AY247" s="244" t="s">
        <v>185</v>
      </c>
    </row>
    <row r="248" s="14" customFormat="1">
      <c r="A248" s="14"/>
      <c r="B248" s="245"/>
      <c r="C248" s="246"/>
      <c r="D248" s="228" t="s">
        <v>199</v>
      </c>
      <c r="E248" s="247" t="s">
        <v>19</v>
      </c>
      <c r="F248" s="248" t="s">
        <v>560</v>
      </c>
      <c r="G248" s="246"/>
      <c r="H248" s="249">
        <v>7.5990000000000002</v>
      </c>
      <c r="I248" s="250"/>
      <c r="J248" s="246"/>
      <c r="K248" s="246"/>
      <c r="L248" s="251"/>
      <c r="M248" s="252"/>
      <c r="N248" s="253"/>
      <c r="O248" s="253"/>
      <c r="P248" s="253"/>
      <c r="Q248" s="253"/>
      <c r="R248" s="253"/>
      <c r="S248" s="253"/>
      <c r="T248" s="25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5" t="s">
        <v>199</v>
      </c>
      <c r="AU248" s="255" t="s">
        <v>82</v>
      </c>
      <c r="AV248" s="14" t="s">
        <v>82</v>
      </c>
      <c r="AW248" s="14" t="s">
        <v>34</v>
      </c>
      <c r="AX248" s="14" t="s">
        <v>73</v>
      </c>
      <c r="AY248" s="255" t="s">
        <v>185</v>
      </c>
    </row>
    <row r="249" s="13" customFormat="1">
      <c r="A249" s="13"/>
      <c r="B249" s="235"/>
      <c r="C249" s="236"/>
      <c r="D249" s="228" t="s">
        <v>199</v>
      </c>
      <c r="E249" s="237" t="s">
        <v>19</v>
      </c>
      <c r="F249" s="238" t="s">
        <v>561</v>
      </c>
      <c r="G249" s="236"/>
      <c r="H249" s="237" t="s">
        <v>19</v>
      </c>
      <c r="I249" s="239"/>
      <c r="J249" s="236"/>
      <c r="K249" s="236"/>
      <c r="L249" s="240"/>
      <c r="M249" s="241"/>
      <c r="N249" s="242"/>
      <c r="O249" s="242"/>
      <c r="P249" s="242"/>
      <c r="Q249" s="242"/>
      <c r="R249" s="242"/>
      <c r="S249" s="242"/>
      <c r="T249" s="24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44" t="s">
        <v>199</v>
      </c>
      <c r="AU249" s="244" t="s">
        <v>82</v>
      </c>
      <c r="AV249" s="13" t="s">
        <v>80</v>
      </c>
      <c r="AW249" s="13" t="s">
        <v>34</v>
      </c>
      <c r="AX249" s="13" t="s">
        <v>73</v>
      </c>
      <c r="AY249" s="244" t="s">
        <v>185</v>
      </c>
    </row>
    <row r="250" s="14" customFormat="1">
      <c r="A250" s="14"/>
      <c r="B250" s="245"/>
      <c r="C250" s="246"/>
      <c r="D250" s="228" t="s">
        <v>199</v>
      </c>
      <c r="E250" s="247" t="s">
        <v>19</v>
      </c>
      <c r="F250" s="248" t="s">
        <v>562</v>
      </c>
      <c r="G250" s="246"/>
      <c r="H250" s="249">
        <v>-10.6</v>
      </c>
      <c r="I250" s="250"/>
      <c r="J250" s="246"/>
      <c r="K250" s="246"/>
      <c r="L250" s="251"/>
      <c r="M250" s="252"/>
      <c r="N250" s="253"/>
      <c r="O250" s="253"/>
      <c r="P250" s="253"/>
      <c r="Q250" s="253"/>
      <c r="R250" s="253"/>
      <c r="S250" s="253"/>
      <c r="T250" s="25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55" t="s">
        <v>199</v>
      </c>
      <c r="AU250" s="255" t="s">
        <v>82</v>
      </c>
      <c r="AV250" s="14" t="s">
        <v>82</v>
      </c>
      <c r="AW250" s="14" t="s">
        <v>34</v>
      </c>
      <c r="AX250" s="14" t="s">
        <v>73</v>
      </c>
      <c r="AY250" s="255" t="s">
        <v>185</v>
      </c>
    </row>
    <row r="251" s="13" customFormat="1">
      <c r="A251" s="13"/>
      <c r="B251" s="235"/>
      <c r="C251" s="236"/>
      <c r="D251" s="228" t="s">
        <v>199</v>
      </c>
      <c r="E251" s="237" t="s">
        <v>19</v>
      </c>
      <c r="F251" s="238" t="s">
        <v>563</v>
      </c>
      <c r="G251" s="236"/>
      <c r="H251" s="237" t="s">
        <v>19</v>
      </c>
      <c r="I251" s="239"/>
      <c r="J251" s="236"/>
      <c r="K251" s="236"/>
      <c r="L251" s="240"/>
      <c r="M251" s="241"/>
      <c r="N251" s="242"/>
      <c r="O251" s="242"/>
      <c r="P251" s="242"/>
      <c r="Q251" s="242"/>
      <c r="R251" s="242"/>
      <c r="S251" s="242"/>
      <c r="T251" s="24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4" t="s">
        <v>199</v>
      </c>
      <c r="AU251" s="244" t="s">
        <v>82</v>
      </c>
      <c r="AV251" s="13" t="s">
        <v>80</v>
      </c>
      <c r="AW251" s="13" t="s">
        <v>34</v>
      </c>
      <c r="AX251" s="13" t="s">
        <v>73</v>
      </c>
      <c r="AY251" s="244" t="s">
        <v>185</v>
      </c>
    </row>
    <row r="252" s="14" customFormat="1">
      <c r="A252" s="14"/>
      <c r="B252" s="245"/>
      <c r="C252" s="246"/>
      <c r="D252" s="228" t="s">
        <v>199</v>
      </c>
      <c r="E252" s="247" t="s">
        <v>19</v>
      </c>
      <c r="F252" s="248" t="s">
        <v>564</v>
      </c>
      <c r="G252" s="246"/>
      <c r="H252" s="249">
        <v>-15.194000000000001</v>
      </c>
      <c r="I252" s="250"/>
      <c r="J252" s="246"/>
      <c r="K252" s="246"/>
      <c r="L252" s="251"/>
      <c r="M252" s="252"/>
      <c r="N252" s="253"/>
      <c r="O252" s="253"/>
      <c r="P252" s="253"/>
      <c r="Q252" s="253"/>
      <c r="R252" s="253"/>
      <c r="S252" s="253"/>
      <c r="T252" s="25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55" t="s">
        <v>199</v>
      </c>
      <c r="AU252" s="255" t="s">
        <v>82</v>
      </c>
      <c r="AV252" s="14" t="s">
        <v>82</v>
      </c>
      <c r="AW252" s="14" t="s">
        <v>34</v>
      </c>
      <c r="AX252" s="14" t="s">
        <v>73</v>
      </c>
      <c r="AY252" s="255" t="s">
        <v>185</v>
      </c>
    </row>
    <row r="253" s="15" customFormat="1">
      <c r="A253" s="15"/>
      <c r="B253" s="256"/>
      <c r="C253" s="257"/>
      <c r="D253" s="228" t="s">
        <v>199</v>
      </c>
      <c r="E253" s="258" t="s">
        <v>19</v>
      </c>
      <c r="F253" s="259" t="s">
        <v>202</v>
      </c>
      <c r="G253" s="257"/>
      <c r="H253" s="260">
        <v>112.937</v>
      </c>
      <c r="I253" s="261"/>
      <c r="J253" s="257"/>
      <c r="K253" s="257"/>
      <c r="L253" s="262"/>
      <c r="M253" s="263"/>
      <c r="N253" s="264"/>
      <c r="O253" s="264"/>
      <c r="P253" s="264"/>
      <c r="Q253" s="264"/>
      <c r="R253" s="264"/>
      <c r="S253" s="264"/>
      <c r="T253" s="26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T253" s="266" t="s">
        <v>199</v>
      </c>
      <c r="AU253" s="266" t="s">
        <v>82</v>
      </c>
      <c r="AV253" s="15" t="s">
        <v>193</v>
      </c>
      <c r="AW253" s="15" t="s">
        <v>34</v>
      </c>
      <c r="AX253" s="15" t="s">
        <v>80</v>
      </c>
      <c r="AY253" s="266" t="s">
        <v>185</v>
      </c>
    </row>
    <row r="254" s="2" customFormat="1" ht="21.75" customHeight="1">
      <c r="A254" s="41"/>
      <c r="B254" s="42"/>
      <c r="C254" s="215" t="s">
        <v>319</v>
      </c>
      <c r="D254" s="215" t="s">
        <v>188</v>
      </c>
      <c r="E254" s="216" t="s">
        <v>591</v>
      </c>
      <c r="F254" s="217" t="s">
        <v>592</v>
      </c>
      <c r="G254" s="218" t="s">
        <v>212</v>
      </c>
      <c r="H254" s="219">
        <v>1.117</v>
      </c>
      <c r="I254" s="220"/>
      <c r="J254" s="221">
        <f>ROUND(I254*H254,2)</f>
        <v>0</v>
      </c>
      <c r="K254" s="217" t="s">
        <v>192</v>
      </c>
      <c r="L254" s="47"/>
      <c r="M254" s="222" t="s">
        <v>19</v>
      </c>
      <c r="N254" s="223" t="s">
        <v>44</v>
      </c>
      <c r="O254" s="87"/>
      <c r="P254" s="224">
        <f>O254*H254</f>
        <v>0</v>
      </c>
      <c r="Q254" s="224">
        <v>2.3010199999999998</v>
      </c>
      <c r="R254" s="224">
        <f>Q254*H254</f>
        <v>2.5702393399999997</v>
      </c>
      <c r="S254" s="224">
        <v>0</v>
      </c>
      <c r="T254" s="225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6" t="s">
        <v>193</v>
      </c>
      <c r="AT254" s="226" t="s">
        <v>188</v>
      </c>
      <c r="AU254" s="226" t="s">
        <v>82</v>
      </c>
      <c r="AY254" s="20" t="s">
        <v>185</v>
      </c>
      <c r="BE254" s="227">
        <f>IF(N254="základní",J254,0)</f>
        <v>0</v>
      </c>
      <c r="BF254" s="227">
        <f>IF(N254="snížená",J254,0)</f>
        <v>0</v>
      </c>
      <c r="BG254" s="227">
        <f>IF(N254="zákl. přenesená",J254,0)</f>
        <v>0</v>
      </c>
      <c r="BH254" s="227">
        <f>IF(N254="sníž. přenesená",J254,0)</f>
        <v>0</v>
      </c>
      <c r="BI254" s="227">
        <f>IF(N254="nulová",J254,0)</f>
        <v>0</v>
      </c>
      <c r="BJ254" s="20" t="s">
        <v>80</v>
      </c>
      <c r="BK254" s="227">
        <f>ROUND(I254*H254,2)</f>
        <v>0</v>
      </c>
      <c r="BL254" s="20" t="s">
        <v>193</v>
      </c>
      <c r="BM254" s="226" t="s">
        <v>593</v>
      </c>
    </row>
    <row r="255" s="2" customFormat="1">
      <c r="A255" s="41"/>
      <c r="B255" s="42"/>
      <c r="C255" s="43"/>
      <c r="D255" s="228" t="s">
        <v>195</v>
      </c>
      <c r="E255" s="43"/>
      <c r="F255" s="229" t="s">
        <v>594</v>
      </c>
      <c r="G255" s="43"/>
      <c r="H255" s="43"/>
      <c r="I255" s="230"/>
      <c r="J255" s="43"/>
      <c r="K255" s="43"/>
      <c r="L255" s="47"/>
      <c r="M255" s="231"/>
      <c r="N255" s="232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195</v>
      </c>
      <c r="AU255" s="20" t="s">
        <v>82</v>
      </c>
    </row>
    <row r="256" s="2" customFormat="1">
      <c r="A256" s="41"/>
      <c r="B256" s="42"/>
      <c r="C256" s="43"/>
      <c r="D256" s="233" t="s">
        <v>197</v>
      </c>
      <c r="E256" s="43"/>
      <c r="F256" s="234" t="s">
        <v>595</v>
      </c>
      <c r="G256" s="43"/>
      <c r="H256" s="43"/>
      <c r="I256" s="230"/>
      <c r="J256" s="43"/>
      <c r="K256" s="43"/>
      <c r="L256" s="47"/>
      <c r="M256" s="231"/>
      <c r="N256" s="232"/>
      <c r="O256" s="87"/>
      <c r="P256" s="87"/>
      <c r="Q256" s="87"/>
      <c r="R256" s="87"/>
      <c r="S256" s="87"/>
      <c r="T256" s="88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T256" s="20" t="s">
        <v>197</v>
      </c>
      <c r="AU256" s="20" t="s">
        <v>82</v>
      </c>
    </row>
    <row r="257" s="13" customFormat="1">
      <c r="A257" s="13"/>
      <c r="B257" s="235"/>
      <c r="C257" s="236"/>
      <c r="D257" s="228" t="s">
        <v>199</v>
      </c>
      <c r="E257" s="237" t="s">
        <v>19</v>
      </c>
      <c r="F257" s="238" t="s">
        <v>596</v>
      </c>
      <c r="G257" s="236"/>
      <c r="H257" s="237" t="s">
        <v>19</v>
      </c>
      <c r="I257" s="239"/>
      <c r="J257" s="236"/>
      <c r="K257" s="236"/>
      <c r="L257" s="240"/>
      <c r="M257" s="241"/>
      <c r="N257" s="242"/>
      <c r="O257" s="242"/>
      <c r="P257" s="242"/>
      <c r="Q257" s="242"/>
      <c r="R257" s="242"/>
      <c r="S257" s="242"/>
      <c r="T257" s="24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4" t="s">
        <v>199</v>
      </c>
      <c r="AU257" s="244" t="s">
        <v>82</v>
      </c>
      <c r="AV257" s="13" t="s">
        <v>80</v>
      </c>
      <c r="AW257" s="13" t="s">
        <v>34</v>
      </c>
      <c r="AX257" s="13" t="s">
        <v>73</v>
      </c>
      <c r="AY257" s="244" t="s">
        <v>185</v>
      </c>
    </row>
    <row r="258" s="14" customFormat="1">
      <c r="A258" s="14"/>
      <c r="B258" s="245"/>
      <c r="C258" s="246"/>
      <c r="D258" s="228" t="s">
        <v>199</v>
      </c>
      <c r="E258" s="247" t="s">
        <v>19</v>
      </c>
      <c r="F258" s="248" t="s">
        <v>597</v>
      </c>
      <c r="G258" s="246"/>
      <c r="H258" s="249">
        <v>1.117</v>
      </c>
      <c r="I258" s="250"/>
      <c r="J258" s="246"/>
      <c r="K258" s="246"/>
      <c r="L258" s="251"/>
      <c r="M258" s="252"/>
      <c r="N258" s="253"/>
      <c r="O258" s="253"/>
      <c r="P258" s="253"/>
      <c r="Q258" s="253"/>
      <c r="R258" s="253"/>
      <c r="S258" s="253"/>
      <c r="T258" s="25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5" t="s">
        <v>199</v>
      </c>
      <c r="AU258" s="255" t="s">
        <v>82</v>
      </c>
      <c r="AV258" s="14" t="s">
        <v>82</v>
      </c>
      <c r="AW258" s="14" t="s">
        <v>34</v>
      </c>
      <c r="AX258" s="14" t="s">
        <v>73</v>
      </c>
      <c r="AY258" s="255" t="s">
        <v>185</v>
      </c>
    </row>
    <row r="259" s="15" customFormat="1">
      <c r="A259" s="15"/>
      <c r="B259" s="256"/>
      <c r="C259" s="257"/>
      <c r="D259" s="228" t="s">
        <v>199</v>
      </c>
      <c r="E259" s="258" t="s">
        <v>19</v>
      </c>
      <c r="F259" s="259" t="s">
        <v>202</v>
      </c>
      <c r="G259" s="257"/>
      <c r="H259" s="260">
        <v>1.117</v>
      </c>
      <c r="I259" s="261"/>
      <c r="J259" s="257"/>
      <c r="K259" s="257"/>
      <c r="L259" s="262"/>
      <c r="M259" s="263"/>
      <c r="N259" s="264"/>
      <c r="O259" s="264"/>
      <c r="P259" s="264"/>
      <c r="Q259" s="264"/>
      <c r="R259" s="264"/>
      <c r="S259" s="264"/>
      <c r="T259" s="26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T259" s="266" t="s">
        <v>199</v>
      </c>
      <c r="AU259" s="266" t="s">
        <v>82</v>
      </c>
      <c r="AV259" s="15" t="s">
        <v>193</v>
      </c>
      <c r="AW259" s="15" t="s">
        <v>34</v>
      </c>
      <c r="AX259" s="15" t="s">
        <v>80</v>
      </c>
      <c r="AY259" s="266" t="s">
        <v>185</v>
      </c>
    </row>
    <row r="260" s="2" customFormat="1" ht="16.5" customHeight="1">
      <c r="A260" s="41"/>
      <c r="B260" s="42"/>
      <c r="C260" s="215" t="s">
        <v>328</v>
      </c>
      <c r="D260" s="215" t="s">
        <v>188</v>
      </c>
      <c r="E260" s="216" t="s">
        <v>598</v>
      </c>
      <c r="F260" s="217" t="s">
        <v>599</v>
      </c>
      <c r="G260" s="218" t="s">
        <v>212</v>
      </c>
      <c r="H260" s="219">
        <v>1.117</v>
      </c>
      <c r="I260" s="220"/>
      <c r="J260" s="221">
        <f>ROUND(I260*H260,2)</f>
        <v>0</v>
      </c>
      <c r="K260" s="217" t="s">
        <v>192</v>
      </c>
      <c r="L260" s="47"/>
      <c r="M260" s="222" t="s">
        <v>19</v>
      </c>
      <c r="N260" s="223" t="s">
        <v>44</v>
      </c>
      <c r="O260" s="87"/>
      <c r="P260" s="224">
        <f>O260*H260</f>
        <v>0</v>
      </c>
      <c r="Q260" s="224">
        <v>0.0030200000000000001</v>
      </c>
      <c r="R260" s="224">
        <f>Q260*H260</f>
        <v>0.0033733400000000003</v>
      </c>
      <c r="S260" s="224">
        <v>0</v>
      </c>
      <c r="T260" s="225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226" t="s">
        <v>193</v>
      </c>
      <c r="AT260" s="226" t="s">
        <v>188</v>
      </c>
      <c r="AU260" s="226" t="s">
        <v>82</v>
      </c>
      <c r="AY260" s="20" t="s">
        <v>185</v>
      </c>
      <c r="BE260" s="227">
        <f>IF(N260="základní",J260,0)</f>
        <v>0</v>
      </c>
      <c r="BF260" s="227">
        <f>IF(N260="snížená",J260,0)</f>
        <v>0</v>
      </c>
      <c r="BG260" s="227">
        <f>IF(N260="zákl. přenesená",J260,0)</f>
        <v>0</v>
      </c>
      <c r="BH260" s="227">
        <f>IF(N260="sníž. přenesená",J260,0)</f>
        <v>0</v>
      </c>
      <c r="BI260" s="227">
        <f>IF(N260="nulová",J260,0)</f>
        <v>0</v>
      </c>
      <c r="BJ260" s="20" t="s">
        <v>80</v>
      </c>
      <c r="BK260" s="227">
        <f>ROUND(I260*H260,2)</f>
        <v>0</v>
      </c>
      <c r="BL260" s="20" t="s">
        <v>193</v>
      </c>
      <c r="BM260" s="226" t="s">
        <v>600</v>
      </c>
    </row>
    <row r="261" s="2" customFormat="1">
      <c r="A261" s="41"/>
      <c r="B261" s="42"/>
      <c r="C261" s="43"/>
      <c r="D261" s="228" t="s">
        <v>195</v>
      </c>
      <c r="E261" s="43"/>
      <c r="F261" s="229" t="s">
        <v>601</v>
      </c>
      <c r="G261" s="43"/>
      <c r="H261" s="43"/>
      <c r="I261" s="230"/>
      <c r="J261" s="43"/>
      <c r="K261" s="43"/>
      <c r="L261" s="47"/>
      <c r="M261" s="231"/>
      <c r="N261" s="232"/>
      <c r="O261" s="87"/>
      <c r="P261" s="87"/>
      <c r="Q261" s="87"/>
      <c r="R261" s="87"/>
      <c r="S261" s="87"/>
      <c r="T261" s="88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0" t="s">
        <v>195</v>
      </c>
      <c r="AU261" s="20" t="s">
        <v>82</v>
      </c>
    </row>
    <row r="262" s="2" customFormat="1">
      <c r="A262" s="41"/>
      <c r="B262" s="42"/>
      <c r="C262" s="43"/>
      <c r="D262" s="233" t="s">
        <v>197</v>
      </c>
      <c r="E262" s="43"/>
      <c r="F262" s="234" t="s">
        <v>602</v>
      </c>
      <c r="G262" s="43"/>
      <c r="H262" s="43"/>
      <c r="I262" s="230"/>
      <c r="J262" s="43"/>
      <c r="K262" s="43"/>
      <c r="L262" s="47"/>
      <c r="M262" s="231"/>
      <c r="N262" s="232"/>
      <c r="O262" s="87"/>
      <c r="P262" s="87"/>
      <c r="Q262" s="87"/>
      <c r="R262" s="87"/>
      <c r="S262" s="87"/>
      <c r="T262" s="88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T262" s="20" t="s">
        <v>197</v>
      </c>
      <c r="AU262" s="20" t="s">
        <v>82</v>
      </c>
    </row>
    <row r="263" s="2" customFormat="1" ht="16.5" customHeight="1">
      <c r="A263" s="41"/>
      <c r="B263" s="42"/>
      <c r="C263" s="215" t="s">
        <v>7</v>
      </c>
      <c r="D263" s="215" t="s">
        <v>188</v>
      </c>
      <c r="E263" s="216" t="s">
        <v>603</v>
      </c>
      <c r="F263" s="217" t="s">
        <v>604</v>
      </c>
      <c r="G263" s="218" t="s">
        <v>249</v>
      </c>
      <c r="H263" s="219">
        <v>0.113</v>
      </c>
      <c r="I263" s="220"/>
      <c r="J263" s="221">
        <f>ROUND(I263*H263,2)</f>
        <v>0</v>
      </c>
      <c r="K263" s="217" t="s">
        <v>192</v>
      </c>
      <c r="L263" s="47"/>
      <c r="M263" s="222" t="s">
        <v>19</v>
      </c>
      <c r="N263" s="223" t="s">
        <v>44</v>
      </c>
      <c r="O263" s="87"/>
      <c r="P263" s="224">
        <f>O263*H263</f>
        <v>0</v>
      </c>
      <c r="Q263" s="224">
        <v>1.06277</v>
      </c>
      <c r="R263" s="224">
        <f>Q263*H263</f>
        <v>0.12009301</v>
      </c>
      <c r="S263" s="224">
        <v>0</v>
      </c>
      <c r="T263" s="225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226" t="s">
        <v>193</v>
      </c>
      <c r="AT263" s="226" t="s">
        <v>188</v>
      </c>
      <c r="AU263" s="226" t="s">
        <v>82</v>
      </c>
      <c r="AY263" s="20" t="s">
        <v>185</v>
      </c>
      <c r="BE263" s="227">
        <f>IF(N263="základní",J263,0)</f>
        <v>0</v>
      </c>
      <c r="BF263" s="227">
        <f>IF(N263="snížená",J263,0)</f>
        <v>0</v>
      </c>
      <c r="BG263" s="227">
        <f>IF(N263="zákl. přenesená",J263,0)</f>
        <v>0</v>
      </c>
      <c r="BH263" s="227">
        <f>IF(N263="sníž. přenesená",J263,0)</f>
        <v>0</v>
      </c>
      <c r="BI263" s="227">
        <f>IF(N263="nulová",J263,0)</f>
        <v>0</v>
      </c>
      <c r="BJ263" s="20" t="s">
        <v>80</v>
      </c>
      <c r="BK263" s="227">
        <f>ROUND(I263*H263,2)</f>
        <v>0</v>
      </c>
      <c r="BL263" s="20" t="s">
        <v>193</v>
      </c>
      <c r="BM263" s="226" t="s">
        <v>605</v>
      </c>
    </row>
    <row r="264" s="2" customFormat="1">
      <c r="A264" s="41"/>
      <c r="B264" s="42"/>
      <c r="C264" s="43"/>
      <c r="D264" s="228" t="s">
        <v>195</v>
      </c>
      <c r="E264" s="43"/>
      <c r="F264" s="229" t="s">
        <v>606</v>
      </c>
      <c r="G264" s="43"/>
      <c r="H264" s="43"/>
      <c r="I264" s="230"/>
      <c r="J264" s="43"/>
      <c r="K264" s="43"/>
      <c r="L264" s="47"/>
      <c r="M264" s="231"/>
      <c r="N264" s="232"/>
      <c r="O264" s="87"/>
      <c r="P264" s="87"/>
      <c r="Q264" s="87"/>
      <c r="R264" s="87"/>
      <c r="S264" s="87"/>
      <c r="T264" s="88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T264" s="20" t="s">
        <v>195</v>
      </c>
      <c r="AU264" s="20" t="s">
        <v>82</v>
      </c>
    </row>
    <row r="265" s="2" customFormat="1">
      <c r="A265" s="41"/>
      <c r="B265" s="42"/>
      <c r="C265" s="43"/>
      <c r="D265" s="233" t="s">
        <v>197</v>
      </c>
      <c r="E265" s="43"/>
      <c r="F265" s="234" t="s">
        <v>607</v>
      </c>
      <c r="G265" s="43"/>
      <c r="H265" s="43"/>
      <c r="I265" s="230"/>
      <c r="J265" s="43"/>
      <c r="K265" s="43"/>
      <c r="L265" s="47"/>
      <c r="M265" s="231"/>
      <c r="N265" s="232"/>
      <c r="O265" s="87"/>
      <c r="P265" s="87"/>
      <c r="Q265" s="87"/>
      <c r="R265" s="87"/>
      <c r="S265" s="87"/>
      <c r="T265" s="88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T265" s="20" t="s">
        <v>197</v>
      </c>
      <c r="AU265" s="20" t="s">
        <v>82</v>
      </c>
    </row>
    <row r="266" s="13" customFormat="1">
      <c r="A266" s="13"/>
      <c r="B266" s="235"/>
      <c r="C266" s="236"/>
      <c r="D266" s="228" t="s">
        <v>199</v>
      </c>
      <c r="E266" s="237" t="s">
        <v>19</v>
      </c>
      <c r="F266" s="238" t="s">
        <v>596</v>
      </c>
      <c r="G266" s="236"/>
      <c r="H266" s="237" t="s">
        <v>19</v>
      </c>
      <c r="I266" s="239"/>
      <c r="J266" s="236"/>
      <c r="K266" s="236"/>
      <c r="L266" s="240"/>
      <c r="M266" s="241"/>
      <c r="N266" s="242"/>
      <c r="O266" s="242"/>
      <c r="P266" s="242"/>
      <c r="Q266" s="242"/>
      <c r="R266" s="242"/>
      <c r="S266" s="242"/>
      <c r="T266" s="24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44" t="s">
        <v>199</v>
      </c>
      <c r="AU266" s="244" t="s">
        <v>82</v>
      </c>
      <c r="AV266" s="13" t="s">
        <v>80</v>
      </c>
      <c r="AW266" s="13" t="s">
        <v>34</v>
      </c>
      <c r="AX266" s="13" t="s">
        <v>73</v>
      </c>
      <c r="AY266" s="244" t="s">
        <v>185</v>
      </c>
    </row>
    <row r="267" s="14" customFormat="1">
      <c r="A267" s="14"/>
      <c r="B267" s="245"/>
      <c r="C267" s="246"/>
      <c r="D267" s="228" t="s">
        <v>199</v>
      </c>
      <c r="E267" s="247" t="s">
        <v>19</v>
      </c>
      <c r="F267" s="248" t="s">
        <v>608</v>
      </c>
      <c r="G267" s="246"/>
      <c r="H267" s="249">
        <v>0.113</v>
      </c>
      <c r="I267" s="250"/>
      <c r="J267" s="246"/>
      <c r="K267" s="246"/>
      <c r="L267" s="251"/>
      <c r="M267" s="252"/>
      <c r="N267" s="253"/>
      <c r="O267" s="253"/>
      <c r="P267" s="253"/>
      <c r="Q267" s="253"/>
      <c r="R267" s="253"/>
      <c r="S267" s="253"/>
      <c r="T267" s="25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55" t="s">
        <v>199</v>
      </c>
      <c r="AU267" s="255" t="s">
        <v>82</v>
      </c>
      <c r="AV267" s="14" t="s">
        <v>82</v>
      </c>
      <c r="AW267" s="14" t="s">
        <v>34</v>
      </c>
      <c r="AX267" s="14" t="s">
        <v>73</v>
      </c>
      <c r="AY267" s="255" t="s">
        <v>185</v>
      </c>
    </row>
    <row r="268" s="15" customFormat="1">
      <c r="A268" s="15"/>
      <c r="B268" s="256"/>
      <c r="C268" s="257"/>
      <c r="D268" s="228" t="s">
        <v>199</v>
      </c>
      <c r="E268" s="258" t="s">
        <v>19</v>
      </c>
      <c r="F268" s="259" t="s">
        <v>202</v>
      </c>
      <c r="G268" s="257"/>
      <c r="H268" s="260">
        <v>0.113</v>
      </c>
      <c r="I268" s="261"/>
      <c r="J268" s="257"/>
      <c r="K268" s="257"/>
      <c r="L268" s="262"/>
      <c r="M268" s="263"/>
      <c r="N268" s="264"/>
      <c r="O268" s="264"/>
      <c r="P268" s="264"/>
      <c r="Q268" s="264"/>
      <c r="R268" s="264"/>
      <c r="S268" s="264"/>
      <c r="T268" s="26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66" t="s">
        <v>199</v>
      </c>
      <c r="AU268" s="266" t="s">
        <v>82</v>
      </c>
      <c r="AV268" s="15" t="s">
        <v>193</v>
      </c>
      <c r="AW268" s="15" t="s">
        <v>34</v>
      </c>
      <c r="AX268" s="15" t="s">
        <v>80</v>
      </c>
      <c r="AY268" s="266" t="s">
        <v>185</v>
      </c>
    </row>
    <row r="269" s="2" customFormat="1" ht="16.5" customHeight="1">
      <c r="A269" s="41"/>
      <c r="B269" s="42"/>
      <c r="C269" s="215" t="s">
        <v>609</v>
      </c>
      <c r="D269" s="215" t="s">
        <v>188</v>
      </c>
      <c r="E269" s="216" t="s">
        <v>610</v>
      </c>
      <c r="F269" s="217" t="s">
        <v>611</v>
      </c>
      <c r="G269" s="218" t="s">
        <v>322</v>
      </c>
      <c r="H269" s="219">
        <v>7</v>
      </c>
      <c r="I269" s="220"/>
      <c r="J269" s="221">
        <f>ROUND(I269*H269,2)</f>
        <v>0</v>
      </c>
      <c r="K269" s="217" t="s">
        <v>192</v>
      </c>
      <c r="L269" s="47"/>
      <c r="M269" s="222" t="s">
        <v>19</v>
      </c>
      <c r="N269" s="223" t="s">
        <v>44</v>
      </c>
      <c r="O269" s="87"/>
      <c r="P269" s="224">
        <f>O269*H269</f>
        <v>0</v>
      </c>
      <c r="Q269" s="224">
        <v>0.00048000000000000001</v>
      </c>
      <c r="R269" s="224">
        <f>Q269*H269</f>
        <v>0.0033600000000000001</v>
      </c>
      <c r="S269" s="224">
        <v>0</v>
      </c>
      <c r="T269" s="225">
        <f>S269*H269</f>
        <v>0</v>
      </c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R269" s="226" t="s">
        <v>193</v>
      </c>
      <c r="AT269" s="226" t="s">
        <v>188</v>
      </c>
      <c r="AU269" s="226" t="s">
        <v>82</v>
      </c>
      <c r="AY269" s="20" t="s">
        <v>185</v>
      </c>
      <c r="BE269" s="227">
        <f>IF(N269="základní",J269,0)</f>
        <v>0</v>
      </c>
      <c r="BF269" s="227">
        <f>IF(N269="snížená",J269,0)</f>
        <v>0</v>
      </c>
      <c r="BG269" s="227">
        <f>IF(N269="zákl. přenesená",J269,0)</f>
        <v>0</v>
      </c>
      <c r="BH269" s="227">
        <f>IF(N269="sníž. přenesená",J269,0)</f>
        <v>0</v>
      </c>
      <c r="BI269" s="227">
        <f>IF(N269="nulová",J269,0)</f>
        <v>0</v>
      </c>
      <c r="BJ269" s="20" t="s">
        <v>80</v>
      </c>
      <c r="BK269" s="227">
        <f>ROUND(I269*H269,2)</f>
        <v>0</v>
      </c>
      <c r="BL269" s="20" t="s">
        <v>193</v>
      </c>
      <c r="BM269" s="226" t="s">
        <v>612</v>
      </c>
    </row>
    <row r="270" s="2" customFormat="1">
      <c r="A270" s="41"/>
      <c r="B270" s="42"/>
      <c r="C270" s="43"/>
      <c r="D270" s="228" t="s">
        <v>195</v>
      </c>
      <c r="E270" s="43"/>
      <c r="F270" s="229" t="s">
        <v>613</v>
      </c>
      <c r="G270" s="43"/>
      <c r="H270" s="43"/>
      <c r="I270" s="230"/>
      <c r="J270" s="43"/>
      <c r="K270" s="43"/>
      <c r="L270" s="47"/>
      <c r="M270" s="231"/>
      <c r="N270" s="232"/>
      <c r="O270" s="87"/>
      <c r="P270" s="87"/>
      <c r="Q270" s="87"/>
      <c r="R270" s="87"/>
      <c r="S270" s="87"/>
      <c r="T270" s="88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T270" s="20" t="s">
        <v>195</v>
      </c>
      <c r="AU270" s="20" t="s">
        <v>82</v>
      </c>
    </row>
    <row r="271" s="2" customFormat="1">
      <c r="A271" s="41"/>
      <c r="B271" s="42"/>
      <c r="C271" s="43"/>
      <c r="D271" s="233" t="s">
        <v>197</v>
      </c>
      <c r="E271" s="43"/>
      <c r="F271" s="234" t="s">
        <v>614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197</v>
      </c>
      <c r="AU271" s="20" t="s">
        <v>82</v>
      </c>
    </row>
    <row r="272" s="13" customFormat="1">
      <c r="A272" s="13"/>
      <c r="B272" s="235"/>
      <c r="C272" s="236"/>
      <c r="D272" s="228" t="s">
        <v>199</v>
      </c>
      <c r="E272" s="237" t="s">
        <v>19</v>
      </c>
      <c r="F272" s="238" t="s">
        <v>615</v>
      </c>
      <c r="G272" s="236"/>
      <c r="H272" s="237" t="s">
        <v>19</v>
      </c>
      <c r="I272" s="239"/>
      <c r="J272" s="236"/>
      <c r="K272" s="236"/>
      <c r="L272" s="240"/>
      <c r="M272" s="241"/>
      <c r="N272" s="242"/>
      <c r="O272" s="242"/>
      <c r="P272" s="242"/>
      <c r="Q272" s="242"/>
      <c r="R272" s="242"/>
      <c r="S272" s="242"/>
      <c r="T272" s="24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4" t="s">
        <v>199</v>
      </c>
      <c r="AU272" s="244" t="s">
        <v>82</v>
      </c>
      <c r="AV272" s="13" t="s">
        <v>80</v>
      </c>
      <c r="AW272" s="13" t="s">
        <v>34</v>
      </c>
      <c r="AX272" s="13" t="s">
        <v>73</v>
      </c>
      <c r="AY272" s="244" t="s">
        <v>185</v>
      </c>
    </row>
    <row r="273" s="14" customFormat="1">
      <c r="A273" s="14"/>
      <c r="B273" s="245"/>
      <c r="C273" s="246"/>
      <c r="D273" s="228" t="s">
        <v>199</v>
      </c>
      <c r="E273" s="247" t="s">
        <v>19</v>
      </c>
      <c r="F273" s="248" t="s">
        <v>616</v>
      </c>
      <c r="G273" s="246"/>
      <c r="H273" s="249">
        <v>1</v>
      </c>
      <c r="I273" s="250"/>
      <c r="J273" s="246"/>
      <c r="K273" s="246"/>
      <c r="L273" s="251"/>
      <c r="M273" s="252"/>
      <c r="N273" s="253"/>
      <c r="O273" s="253"/>
      <c r="P273" s="253"/>
      <c r="Q273" s="253"/>
      <c r="R273" s="253"/>
      <c r="S273" s="253"/>
      <c r="T273" s="25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5" t="s">
        <v>199</v>
      </c>
      <c r="AU273" s="255" t="s">
        <v>82</v>
      </c>
      <c r="AV273" s="14" t="s">
        <v>82</v>
      </c>
      <c r="AW273" s="14" t="s">
        <v>34</v>
      </c>
      <c r="AX273" s="14" t="s">
        <v>73</v>
      </c>
      <c r="AY273" s="255" t="s">
        <v>185</v>
      </c>
    </row>
    <row r="274" s="14" customFormat="1">
      <c r="A274" s="14"/>
      <c r="B274" s="245"/>
      <c r="C274" s="246"/>
      <c r="D274" s="228" t="s">
        <v>199</v>
      </c>
      <c r="E274" s="247" t="s">
        <v>19</v>
      </c>
      <c r="F274" s="248" t="s">
        <v>617</v>
      </c>
      <c r="G274" s="246"/>
      <c r="H274" s="249">
        <v>1</v>
      </c>
      <c r="I274" s="250"/>
      <c r="J274" s="246"/>
      <c r="K274" s="246"/>
      <c r="L274" s="251"/>
      <c r="M274" s="252"/>
      <c r="N274" s="253"/>
      <c r="O274" s="253"/>
      <c r="P274" s="253"/>
      <c r="Q274" s="253"/>
      <c r="R274" s="253"/>
      <c r="S274" s="253"/>
      <c r="T274" s="25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55" t="s">
        <v>199</v>
      </c>
      <c r="AU274" s="255" t="s">
        <v>82</v>
      </c>
      <c r="AV274" s="14" t="s">
        <v>82</v>
      </c>
      <c r="AW274" s="14" t="s">
        <v>34</v>
      </c>
      <c r="AX274" s="14" t="s">
        <v>73</v>
      </c>
      <c r="AY274" s="255" t="s">
        <v>185</v>
      </c>
    </row>
    <row r="275" s="14" customFormat="1">
      <c r="A275" s="14"/>
      <c r="B275" s="245"/>
      <c r="C275" s="246"/>
      <c r="D275" s="228" t="s">
        <v>199</v>
      </c>
      <c r="E275" s="247" t="s">
        <v>19</v>
      </c>
      <c r="F275" s="248" t="s">
        <v>618</v>
      </c>
      <c r="G275" s="246"/>
      <c r="H275" s="249">
        <v>1</v>
      </c>
      <c r="I275" s="250"/>
      <c r="J275" s="246"/>
      <c r="K275" s="246"/>
      <c r="L275" s="251"/>
      <c r="M275" s="252"/>
      <c r="N275" s="253"/>
      <c r="O275" s="253"/>
      <c r="P275" s="253"/>
      <c r="Q275" s="253"/>
      <c r="R275" s="253"/>
      <c r="S275" s="253"/>
      <c r="T275" s="25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55" t="s">
        <v>199</v>
      </c>
      <c r="AU275" s="255" t="s">
        <v>82</v>
      </c>
      <c r="AV275" s="14" t="s">
        <v>82</v>
      </c>
      <c r="AW275" s="14" t="s">
        <v>34</v>
      </c>
      <c r="AX275" s="14" t="s">
        <v>73</v>
      </c>
      <c r="AY275" s="255" t="s">
        <v>185</v>
      </c>
    </row>
    <row r="276" s="14" customFormat="1">
      <c r="A276" s="14"/>
      <c r="B276" s="245"/>
      <c r="C276" s="246"/>
      <c r="D276" s="228" t="s">
        <v>199</v>
      </c>
      <c r="E276" s="247" t="s">
        <v>19</v>
      </c>
      <c r="F276" s="248" t="s">
        <v>619</v>
      </c>
      <c r="G276" s="246"/>
      <c r="H276" s="249">
        <v>1</v>
      </c>
      <c r="I276" s="250"/>
      <c r="J276" s="246"/>
      <c r="K276" s="246"/>
      <c r="L276" s="251"/>
      <c r="M276" s="252"/>
      <c r="N276" s="253"/>
      <c r="O276" s="253"/>
      <c r="P276" s="253"/>
      <c r="Q276" s="253"/>
      <c r="R276" s="253"/>
      <c r="S276" s="253"/>
      <c r="T276" s="25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55" t="s">
        <v>199</v>
      </c>
      <c r="AU276" s="255" t="s">
        <v>82</v>
      </c>
      <c r="AV276" s="14" t="s">
        <v>82</v>
      </c>
      <c r="AW276" s="14" t="s">
        <v>34</v>
      </c>
      <c r="AX276" s="14" t="s">
        <v>73</v>
      </c>
      <c r="AY276" s="255" t="s">
        <v>185</v>
      </c>
    </row>
    <row r="277" s="14" customFormat="1">
      <c r="A277" s="14"/>
      <c r="B277" s="245"/>
      <c r="C277" s="246"/>
      <c r="D277" s="228" t="s">
        <v>199</v>
      </c>
      <c r="E277" s="247" t="s">
        <v>19</v>
      </c>
      <c r="F277" s="248" t="s">
        <v>620</v>
      </c>
      <c r="G277" s="246"/>
      <c r="H277" s="249">
        <v>2</v>
      </c>
      <c r="I277" s="250"/>
      <c r="J277" s="246"/>
      <c r="K277" s="246"/>
      <c r="L277" s="251"/>
      <c r="M277" s="252"/>
      <c r="N277" s="253"/>
      <c r="O277" s="253"/>
      <c r="P277" s="253"/>
      <c r="Q277" s="253"/>
      <c r="R277" s="253"/>
      <c r="S277" s="253"/>
      <c r="T277" s="25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55" t="s">
        <v>199</v>
      </c>
      <c r="AU277" s="255" t="s">
        <v>82</v>
      </c>
      <c r="AV277" s="14" t="s">
        <v>82</v>
      </c>
      <c r="AW277" s="14" t="s">
        <v>34</v>
      </c>
      <c r="AX277" s="14" t="s">
        <v>73</v>
      </c>
      <c r="AY277" s="255" t="s">
        <v>185</v>
      </c>
    </row>
    <row r="278" s="14" customFormat="1">
      <c r="A278" s="14"/>
      <c r="B278" s="245"/>
      <c r="C278" s="246"/>
      <c r="D278" s="228" t="s">
        <v>199</v>
      </c>
      <c r="E278" s="247" t="s">
        <v>19</v>
      </c>
      <c r="F278" s="248" t="s">
        <v>621</v>
      </c>
      <c r="G278" s="246"/>
      <c r="H278" s="249">
        <v>1</v>
      </c>
      <c r="I278" s="250"/>
      <c r="J278" s="246"/>
      <c r="K278" s="246"/>
      <c r="L278" s="251"/>
      <c r="M278" s="252"/>
      <c r="N278" s="253"/>
      <c r="O278" s="253"/>
      <c r="P278" s="253"/>
      <c r="Q278" s="253"/>
      <c r="R278" s="253"/>
      <c r="S278" s="253"/>
      <c r="T278" s="25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5" t="s">
        <v>199</v>
      </c>
      <c r="AU278" s="255" t="s">
        <v>82</v>
      </c>
      <c r="AV278" s="14" t="s">
        <v>82</v>
      </c>
      <c r="AW278" s="14" t="s">
        <v>34</v>
      </c>
      <c r="AX278" s="14" t="s">
        <v>73</v>
      </c>
      <c r="AY278" s="255" t="s">
        <v>185</v>
      </c>
    </row>
    <row r="279" s="15" customFormat="1">
      <c r="A279" s="15"/>
      <c r="B279" s="256"/>
      <c r="C279" s="257"/>
      <c r="D279" s="228" t="s">
        <v>199</v>
      </c>
      <c r="E279" s="258" t="s">
        <v>19</v>
      </c>
      <c r="F279" s="259" t="s">
        <v>202</v>
      </c>
      <c r="G279" s="257"/>
      <c r="H279" s="260">
        <v>7</v>
      </c>
      <c r="I279" s="261"/>
      <c r="J279" s="257"/>
      <c r="K279" s="257"/>
      <c r="L279" s="262"/>
      <c r="M279" s="263"/>
      <c r="N279" s="264"/>
      <c r="O279" s="264"/>
      <c r="P279" s="264"/>
      <c r="Q279" s="264"/>
      <c r="R279" s="264"/>
      <c r="S279" s="264"/>
      <c r="T279" s="26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T279" s="266" t="s">
        <v>199</v>
      </c>
      <c r="AU279" s="266" t="s">
        <v>82</v>
      </c>
      <c r="AV279" s="15" t="s">
        <v>193</v>
      </c>
      <c r="AW279" s="15" t="s">
        <v>34</v>
      </c>
      <c r="AX279" s="15" t="s">
        <v>80</v>
      </c>
      <c r="AY279" s="266" t="s">
        <v>185</v>
      </c>
    </row>
    <row r="280" s="2" customFormat="1" ht="16.5" customHeight="1">
      <c r="A280" s="41"/>
      <c r="B280" s="42"/>
      <c r="C280" s="271" t="s">
        <v>622</v>
      </c>
      <c r="D280" s="271" t="s">
        <v>491</v>
      </c>
      <c r="E280" s="272" t="s">
        <v>623</v>
      </c>
      <c r="F280" s="273" t="s">
        <v>624</v>
      </c>
      <c r="G280" s="274" t="s">
        <v>322</v>
      </c>
      <c r="H280" s="275">
        <v>1</v>
      </c>
      <c r="I280" s="276"/>
      <c r="J280" s="277">
        <f>ROUND(I280*H280,2)</f>
        <v>0</v>
      </c>
      <c r="K280" s="273" t="s">
        <v>192</v>
      </c>
      <c r="L280" s="278"/>
      <c r="M280" s="279" t="s">
        <v>19</v>
      </c>
      <c r="N280" s="280" t="s">
        <v>44</v>
      </c>
      <c r="O280" s="87"/>
      <c r="P280" s="224">
        <f>O280*H280</f>
        <v>0</v>
      </c>
      <c r="Q280" s="224">
        <v>0.01201</v>
      </c>
      <c r="R280" s="224">
        <f>Q280*H280</f>
        <v>0.01201</v>
      </c>
      <c r="S280" s="224">
        <v>0</v>
      </c>
      <c r="T280" s="225">
        <f>S280*H280</f>
        <v>0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226" t="s">
        <v>246</v>
      </c>
      <c r="AT280" s="226" t="s">
        <v>491</v>
      </c>
      <c r="AU280" s="226" t="s">
        <v>82</v>
      </c>
      <c r="AY280" s="20" t="s">
        <v>185</v>
      </c>
      <c r="BE280" s="227">
        <f>IF(N280="základní",J280,0)</f>
        <v>0</v>
      </c>
      <c r="BF280" s="227">
        <f>IF(N280="snížená",J280,0)</f>
        <v>0</v>
      </c>
      <c r="BG280" s="227">
        <f>IF(N280="zákl. přenesená",J280,0)</f>
        <v>0</v>
      </c>
      <c r="BH280" s="227">
        <f>IF(N280="sníž. přenesená",J280,0)</f>
        <v>0</v>
      </c>
      <c r="BI280" s="227">
        <f>IF(N280="nulová",J280,0)</f>
        <v>0</v>
      </c>
      <c r="BJ280" s="20" t="s">
        <v>80</v>
      </c>
      <c r="BK280" s="227">
        <f>ROUND(I280*H280,2)</f>
        <v>0</v>
      </c>
      <c r="BL280" s="20" t="s">
        <v>193</v>
      </c>
      <c r="BM280" s="226" t="s">
        <v>625</v>
      </c>
    </row>
    <row r="281" s="2" customFormat="1">
      <c r="A281" s="41"/>
      <c r="B281" s="42"/>
      <c r="C281" s="43"/>
      <c r="D281" s="228" t="s">
        <v>195</v>
      </c>
      <c r="E281" s="43"/>
      <c r="F281" s="229" t="s">
        <v>624</v>
      </c>
      <c r="G281" s="43"/>
      <c r="H281" s="43"/>
      <c r="I281" s="230"/>
      <c r="J281" s="43"/>
      <c r="K281" s="43"/>
      <c r="L281" s="47"/>
      <c r="M281" s="231"/>
      <c r="N281" s="232"/>
      <c r="O281" s="87"/>
      <c r="P281" s="87"/>
      <c r="Q281" s="87"/>
      <c r="R281" s="87"/>
      <c r="S281" s="87"/>
      <c r="T281" s="88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0" t="s">
        <v>195</v>
      </c>
      <c r="AU281" s="20" t="s">
        <v>82</v>
      </c>
    </row>
    <row r="282" s="2" customFormat="1" ht="16.5" customHeight="1">
      <c r="A282" s="41"/>
      <c r="B282" s="42"/>
      <c r="C282" s="271" t="s">
        <v>626</v>
      </c>
      <c r="D282" s="271" t="s">
        <v>491</v>
      </c>
      <c r="E282" s="272" t="s">
        <v>627</v>
      </c>
      <c r="F282" s="273" t="s">
        <v>628</v>
      </c>
      <c r="G282" s="274" t="s">
        <v>322</v>
      </c>
      <c r="H282" s="275">
        <v>4</v>
      </c>
      <c r="I282" s="276"/>
      <c r="J282" s="277">
        <f>ROUND(I282*H282,2)</f>
        <v>0</v>
      </c>
      <c r="K282" s="273" t="s">
        <v>192</v>
      </c>
      <c r="L282" s="278"/>
      <c r="M282" s="279" t="s">
        <v>19</v>
      </c>
      <c r="N282" s="280" t="s">
        <v>44</v>
      </c>
      <c r="O282" s="87"/>
      <c r="P282" s="224">
        <f>O282*H282</f>
        <v>0</v>
      </c>
      <c r="Q282" s="224">
        <v>0.012250000000000001</v>
      </c>
      <c r="R282" s="224">
        <f>Q282*H282</f>
        <v>0.049000000000000002</v>
      </c>
      <c r="S282" s="224">
        <v>0</v>
      </c>
      <c r="T282" s="225">
        <f>S282*H282</f>
        <v>0</v>
      </c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R282" s="226" t="s">
        <v>246</v>
      </c>
      <c r="AT282" s="226" t="s">
        <v>491</v>
      </c>
      <c r="AU282" s="226" t="s">
        <v>82</v>
      </c>
      <c r="AY282" s="20" t="s">
        <v>185</v>
      </c>
      <c r="BE282" s="227">
        <f>IF(N282="základní",J282,0)</f>
        <v>0</v>
      </c>
      <c r="BF282" s="227">
        <f>IF(N282="snížená",J282,0)</f>
        <v>0</v>
      </c>
      <c r="BG282" s="227">
        <f>IF(N282="zákl. přenesená",J282,0)</f>
        <v>0</v>
      </c>
      <c r="BH282" s="227">
        <f>IF(N282="sníž. přenesená",J282,0)</f>
        <v>0</v>
      </c>
      <c r="BI282" s="227">
        <f>IF(N282="nulová",J282,0)</f>
        <v>0</v>
      </c>
      <c r="BJ282" s="20" t="s">
        <v>80</v>
      </c>
      <c r="BK282" s="227">
        <f>ROUND(I282*H282,2)</f>
        <v>0</v>
      </c>
      <c r="BL282" s="20" t="s">
        <v>193</v>
      </c>
      <c r="BM282" s="226" t="s">
        <v>629</v>
      </c>
    </row>
    <row r="283" s="2" customFormat="1">
      <c r="A283" s="41"/>
      <c r="B283" s="42"/>
      <c r="C283" s="43"/>
      <c r="D283" s="228" t="s">
        <v>195</v>
      </c>
      <c r="E283" s="43"/>
      <c r="F283" s="229" t="s">
        <v>628</v>
      </c>
      <c r="G283" s="43"/>
      <c r="H283" s="43"/>
      <c r="I283" s="230"/>
      <c r="J283" s="43"/>
      <c r="K283" s="43"/>
      <c r="L283" s="47"/>
      <c r="M283" s="231"/>
      <c r="N283" s="232"/>
      <c r="O283" s="87"/>
      <c r="P283" s="87"/>
      <c r="Q283" s="87"/>
      <c r="R283" s="87"/>
      <c r="S283" s="87"/>
      <c r="T283" s="88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T283" s="20" t="s">
        <v>195</v>
      </c>
      <c r="AU283" s="20" t="s">
        <v>82</v>
      </c>
    </row>
    <row r="284" s="2" customFormat="1" ht="16.5" customHeight="1">
      <c r="A284" s="41"/>
      <c r="B284" s="42"/>
      <c r="C284" s="271" t="s">
        <v>630</v>
      </c>
      <c r="D284" s="271" t="s">
        <v>491</v>
      </c>
      <c r="E284" s="272" t="s">
        <v>631</v>
      </c>
      <c r="F284" s="273" t="s">
        <v>632</v>
      </c>
      <c r="G284" s="274" t="s">
        <v>322</v>
      </c>
      <c r="H284" s="275">
        <v>2</v>
      </c>
      <c r="I284" s="276"/>
      <c r="J284" s="277">
        <f>ROUND(I284*H284,2)</f>
        <v>0</v>
      </c>
      <c r="K284" s="273" t="s">
        <v>192</v>
      </c>
      <c r="L284" s="278"/>
      <c r="M284" s="279" t="s">
        <v>19</v>
      </c>
      <c r="N284" s="280" t="s">
        <v>44</v>
      </c>
      <c r="O284" s="87"/>
      <c r="P284" s="224">
        <f>O284*H284</f>
        <v>0</v>
      </c>
      <c r="Q284" s="224">
        <v>0.012489999999999999</v>
      </c>
      <c r="R284" s="224">
        <f>Q284*H284</f>
        <v>0.024979999999999999</v>
      </c>
      <c r="S284" s="224">
        <v>0</v>
      </c>
      <c r="T284" s="225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226" t="s">
        <v>246</v>
      </c>
      <c r="AT284" s="226" t="s">
        <v>491</v>
      </c>
      <c r="AU284" s="226" t="s">
        <v>82</v>
      </c>
      <c r="AY284" s="20" t="s">
        <v>185</v>
      </c>
      <c r="BE284" s="227">
        <f>IF(N284="základní",J284,0)</f>
        <v>0</v>
      </c>
      <c r="BF284" s="227">
        <f>IF(N284="snížená",J284,0)</f>
        <v>0</v>
      </c>
      <c r="BG284" s="227">
        <f>IF(N284="zákl. přenesená",J284,0)</f>
        <v>0</v>
      </c>
      <c r="BH284" s="227">
        <f>IF(N284="sníž. přenesená",J284,0)</f>
        <v>0</v>
      </c>
      <c r="BI284" s="227">
        <f>IF(N284="nulová",J284,0)</f>
        <v>0</v>
      </c>
      <c r="BJ284" s="20" t="s">
        <v>80</v>
      </c>
      <c r="BK284" s="227">
        <f>ROUND(I284*H284,2)</f>
        <v>0</v>
      </c>
      <c r="BL284" s="20" t="s">
        <v>193</v>
      </c>
      <c r="BM284" s="226" t="s">
        <v>633</v>
      </c>
    </row>
    <row r="285" s="2" customFormat="1">
      <c r="A285" s="41"/>
      <c r="B285" s="42"/>
      <c r="C285" s="43"/>
      <c r="D285" s="228" t="s">
        <v>195</v>
      </c>
      <c r="E285" s="43"/>
      <c r="F285" s="229" t="s">
        <v>632</v>
      </c>
      <c r="G285" s="43"/>
      <c r="H285" s="43"/>
      <c r="I285" s="230"/>
      <c r="J285" s="43"/>
      <c r="K285" s="43"/>
      <c r="L285" s="47"/>
      <c r="M285" s="231"/>
      <c r="N285" s="232"/>
      <c r="O285" s="87"/>
      <c r="P285" s="87"/>
      <c r="Q285" s="87"/>
      <c r="R285" s="87"/>
      <c r="S285" s="87"/>
      <c r="T285" s="88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T285" s="20" t="s">
        <v>195</v>
      </c>
      <c r="AU285" s="20" t="s">
        <v>82</v>
      </c>
    </row>
    <row r="286" s="12" customFormat="1" ht="22.8" customHeight="1">
      <c r="A286" s="12"/>
      <c r="B286" s="199"/>
      <c r="C286" s="200"/>
      <c r="D286" s="201" t="s">
        <v>72</v>
      </c>
      <c r="E286" s="213" t="s">
        <v>634</v>
      </c>
      <c r="F286" s="213" t="s">
        <v>635</v>
      </c>
      <c r="G286" s="200"/>
      <c r="H286" s="200"/>
      <c r="I286" s="203"/>
      <c r="J286" s="214">
        <f>BK286</f>
        <v>0</v>
      </c>
      <c r="K286" s="200"/>
      <c r="L286" s="205"/>
      <c r="M286" s="206"/>
      <c r="N286" s="207"/>
      <c r="O286" s="207"/>
      <c r="P286" s="208">
        <f>SUM(P287:P289)</f>
        <v>0</v>
      </c>
      <c r="Q286" s="207"/>
      <c r="R286" s="208">
        <f>SUM(R287:R289)</f>
        <v>0</v>
      </c>
      <c r="S286" s="207"/>
      <c r="T286" s="209">
        <f>SUM(T287:T289)</f>
        <v>0</v>
      </c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R286" s="210" t="s">
        <v>80</v>
      </c>
      <c r="AT286" s="211" t="s">
        <v>72</v>
      </c>
      <c r="AU286" s="211" t="s">
        <v>80</v>
      </c>
      <c r="AY286" s="210" t="s">
        <v>185</v>
      </c>
      <c r="BK286" s="212">
        <f>SUM(BK287:BK289)</f>
        <v>0</v>
      </c>
    </row>
    <row r="287" s="2" customFormat="1" ht="16.5" customHeight="1">
      <c r="A287" s="41"/>
      <c r="B287" s="42"/>
      <c r="C287" s="215" t="s">
        <v>343</v>
      </c>
      <c r="D287" s="215" t="s">
        <v>188</v>
      </c>
      <c r="E287" s="216" t="s">
        <v>636</v>
      </c>
      <c r="F287" s="217" t="s">
        <v>637</v>
      </c>
      <c r="G287" s="218" t="s">
        <v>249</v>
      </c>
      <c r="H287" s="219">
        <v>12.678000000000001</v>
      </c>
      <c r="I287" s="220"/>
      <c r="J287" s="221">
        <f>ROUND(I287*H287,2)</f>
        <v>0</v>
      </c>
      <c r="K287" s="217" t="s">
        <v>192</v>
      </c>
      <c r="L287" s="47"/>
      <c r="M287" s="222" t="s">
        <v>19</v>
      </c>
      <c r="N287" s="223" t="s">
        <v>44</v>
      </c>
      <c r="O287" s="87"/>
      <c r="P287" s="224">
        <f>O287*H287</f>
        <v>0</v>
      </c>
      <c r="Q287" s="224">
        <v>0</v>
      </c>
      <c r="R287" s="224">
        <f>Q287*H287</f>
        <v>0</v>
      </c>
      <c r="S287" s="224">
        <v>0</v>
      </c>
      <c r="T287" s="225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226" t="s">
        <v>193</v>
      </c>
      <c r="AT287" s="226" t="s">
        <v>188</v>
      </c>
      <c r="AU287" s="226" t="s">
        <v>82</v>
      </c>
      <c r="AY287" s="20" t="s">
        <v>185</v>
      </c>
      <c r="BE287" s="227">
        <f>IF(N287="základní",J287,0)</f>
        <v>0</v>
      </c>
      <c r="BF287" s="227">
        <f>IF(N287="snížená",J287,0)</f>
        <v>0</v>
      </c>
      <c r="BG287" s="227">
        <f>IF(N287="zákl. přenesená",J287,0)</f>
        <v>0</v>
      </c>
      <c r="BH287" s="227">
        <f>IF(N287="sníž. přenesená",J287,0)</f>
        <v>0</v>
      </c>
      <c r="BI287" s="227">
        <f>IF(N287="nulová",J287,0)</f>
        <v>0</v>
      </c>
      <c r="BJ287" s="20" t="s">
        <v>80</v>
      </c>
      <c r="BK287" s="227">
        <f>ROUND(I287*H287,2)</f>
        <v>0</v>
      </c>
      <c r="BL287" s="20" t="s">
        <v>193</v>
      </c>
      <c r="BM287" s="226" t="s">
        <v>638</v>
      </c>
    </row>
    <row r="288" s="2" customFormat="1">
      <c r="A288" s="41"/>
      <c r="B288" s="42"/>
      <c r="C288" s="43"/>
      <c r="D288" s="228" t="s">
        <v>195</v>
      </c>
      <c r="E288" s="43"/>
      <c r="F288" s="229" t="s">
        <v>639</v>
      </c>
      <c r="G288" s="43"/>
      <c r="H288" s="43"/>
      <c r="I288" s="230"/>
      <c r="J288" s="43"/>
      <c r="K288" s="43"/>
      <c r="L288" s="47"/>
      <c r="M288" s="231"/>
      <c r="N288" s="232"/>
      <c r="O288" s="87"/>
      <c r="P288" s="87"/>
      <c r="Q288" s="87"/>
      <c r="R288" s="87"/>
      <c r="S288" s="87"/>
      <c r="T288" s="88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0" t="s">
        <v>195</v>
      </c>
      <c r="AU288" s="20" t="s">
        <v>82</v>
      </c>
    </row>
    <row r="289" s="2" customFormat="1">
      <c r="A289" s="41"/>
      <c r="B289" s="42"/>
      <c r="C289" s="43"/>
      <c r="D289" s="233" t="s">
        <v>197</v>
      </c>
      <c r="E289" s="43"/>
      <c r="F289" s="234" t="s">
        <v>640</v>
      </c>
      <c r="G289" s="43"/>
      <c r="H289" s="43"/>
      <c r="I289" s="230"/>
      <c r="J289" s="43"/>
      <c r="K289" s="43"/>
      <c r="L289" s="47"/>
      <c r="M289" s="231"/>
      <c r="N289" s="232"/>
      <c r="O289" s="87"/>
      <c r="P289" s="87"/>
      <c r="Q289" s="87"/>
      <c r="R289" s="87"/>
      <c r="S289" s="87"/>
      <c r="T289" s="88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T289" s="20" t="s">
        <v>197</v>
      </c>
      <c r="AU289" s="20" t="s">
        <v>82</v>
      </c>
    </row>
    <row r="290" s="12" customFormat="1" ht="25.92" customHeight="1">
      <c r="A290" s="12"/>
      <c r="B290" s="199"/>
      <c r="C290" s="200"/>
      <c r="D290" s="201" t="s">
        <v>72</v>
      </c>
      <c r="E290" s="202" t="s">
        <v>273</v>
      </c>
      <c r="F290" s="202" t="s">
        <v>274</v>
      </c>
      <c r="G290" s="200"/>
      <c r="H290" s="200"/>
      <c r="I290" s="203"/>
      <c r="J290" s="204">
        <f>BK290</f>
        <v>0</v>
      </c>
      <c r="K290" s="200"/>
      <c r="L290" s="205"/>
      <c r="M290" s="206"/>
      <c r="N290" s="207"/>
      <c r="O290" s="207"/>
      <c r="P290" s="208">
        <f>P291+P320+P340+P375+P399+P483+P512+P557+P597</f>
        <v>0</v>
      </c>
      <c r="Q290" s="207"/>
      <c r="R290" s="208">
        <f>R291+R320+R340+R375+R399+R483+R512+R557+R597</f>
        <v>4.4958780799999998</v>
      </c>
      <c r="S290" s="207"/>
      <c r="T290" s="209">
        <f>T291+T320+T340+T375+T399+T483+T512+T557+T597</f>
        <v>0</v>
      </c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R290" s="210" t="s">
        <v>82</v>
      </c>
      <c r="AT290" s="211" t="s">
        <v>72</v>
      </c>
      <c r="AU290" s="211" t="s">
        <v>73</v>
      </c>
      <c r="AY290" s="210" t="s">
        <v>185</v>
      </c>
      <c r="BK290" s="212">
        <f>BK291+BK320+BK340+BK375+BK399+BK483+BK512+BK557+BK597</f>
        <v>0</v>
      </c>
    </row>
    <row r="291" s="12" customFormat="1" ht="22.8" customHeight="1">
      <c r="A291" s="12"/>
      <c r="B291" s="199"/>
      <c r="C291" s="200"/>
      <c r="D291" s="201" t="s">
        <v>72</v>
      </c>
      <c r="E291" s="213" t="s">
        <v>641</v>
      </c>
      <c r="F291" s="213" t="s">
        <v>642</v>
      </c>
      <c r="G291" s="200"/>
      <c r="H291" s="200"/>
      <c r="I291" s="203"/>
      <c r="J291" s="214">
        <f>BK291</f>
        <v>0</v>
      </c>
      <c r="K291" s="200"/>
      <c r="L291" s="205"/>
      <c r="M291" s="206"/>
      <c r="N291" s="207"/>
      <c r="O291" s="207"/>
      <c r="P291" s="208">
        <f>SUM(P292:P319)</f>
        <v>0</v>
      </c>
      <c r="Q291" s="207"/>
      <c r="R291" s="208">
        <f>SUM(R292:R319)</f>
        <v>1.1610501</v>
      </c>
      <c r="S291" s="207"/>
      <c r="T291" s="209">
        <f>SUM(T292:T319)</f>
        <v>0</v>
      </c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R291" s="210" t="s">
        <v>82</v>
      </c>
      <c r="AT291" s="211" t="s">
        <v>72</v>
      </c>
      <c r="AU291" s="211" t="s">
        <v>80</v>
      </c>
      <c r="AY291" s="210" t="s">
        <v>185</v>
      </c>
      <c r="BK291" s="212">
        <f>SUM(BK292:BK319)</f>
        <v>0</v>
      </c>
    </row>
    <row r="292" s="2" customFormat="1" ht="16.5" customHeight="1">
      <c r="A292" s="41"/>
      <c r="B292" s="42"/>
      <c r="C292" s="215" t="s">
        <v>351</v>
      </c>
      <c r="D292" s="215" t="s">
        <v>188</v>
      </c>
      <c r="E292" s="216" t="s">
        <v>643</v>
      </c>
      <c r="F292" s="217" t="s">
        <v>644</v>
      </c>
      <c r="G292" s="218" t="s">
        <v>191</v>
      </c>
      <c r="H292" s="219">
        <v>257.13999999999999</v>
      </c>
      <c r="I292" s="220"/>
      <c r="J292" s="221">
        <f>ROUND(I292*H292,2)</f>
        <v>0</v>
      </c>
      <c r="K292" s="217" t="s">
        <v>192</v>
      </c>
      <c r="L292" s="47"/>
      <c r="M292" s="222" t="s">
        <v>19</v>
      </c>
      <c r="N292" s="223" t="s">
        <v>44</v>
      </c>
      <c r="O292" s="87"/>
      <c r="P292" s="224">
        <f>O292*H292</f>
        <v>0</v>
      </c>
      <c r="Q292" s="224">
        <v>0</v>
      </c>
      <c r="R292" s="224">
        <f>Q292*H292</f>
        <v>0</v>
      </c>
      <c r="S292" s="224">
        <v>0</v>
      </c>
      <c r="T292" s="225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226" t="s">
        <v>280</v>
      </c>
      <c r="AT292" s="226" t="s">
        <v>188</v>
      </c>
      <c r="AU292" s="226" t="s">
        <v>82</v>
      </c>
      <c r="AY292" s="20" t="s">
        <v>185</v>
      </c>
      <c r="BE292" s="227">
        <f>IF(N292="základní",J292,0)</f>
        <v>0</v>
      </c>
      <c r="BF292" s="227">
        <f>IF(N292="snížená",J292,0)</f>
        <v>0</v>
      </c>
      <c r="BG292" s="227">
        <f>IF(N292="zákl. přenesená",J292,0)</f>
        <v>0</v>
      </c>
      <c r="BH292" s="227">
        <f>IF(N292="sníž. přenesená",J292,0)</f>
        <v>0</v>
      </c>
      <c r="BI292" s="227">
        <f>IF(N292="nulová",J292,0)</f>
        <v>0</v>
      </c>
      <c r="BJ292" s="20" t="s">
        <v>80</v>
      </c>
      <c r="BK292" s="227">
        <f>ROUND(I292*H292,2)</f>
        <v>0</v>
      </c>
      <c r="BL292" s="20" t="s">
        <v>280</v>
      </c>
      <c r="BM292" s="226" t="s">
        <v>645</v>
      </c>
    </row>
    <row r="293" s="2" customFormat="1">
      <c r="A293" s="41"/>
      <c r="B293" s="42"/>
      <c r="C293" s="43"/>
      <c r="D293" s="228" t="s">
        <v>195</v>
      </c>
      <c r="E293" s="43"/>
      <c r="F293" s="229" t="s">
        <v>646</v>
      </c>
      <c r="G293" s="43"/>
      <c r="H293" s="43"/>
      <c r="I293" s="230"/>
      <c r="J293" s="43"/>
      <c r="K293" s="43"/>
      <c r="L293" s="47"/>
      <c r="M293" s="231"/>
      <c r="N293" s="232"/>
      <c r="O293" s="87"/>
      <c r="P293" s="87"/>
      <c r="Q293" s="87"/>
      <c r="R293" s="87"/>
      <c r="S293" s="87"/>
      <c r="T293" s="88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T293" s="20" t="s">
        <v>195</v>
      </c>
      <c r="AU293" s="20" t="s">
        <v>82</v>
      </c>
    </row>
    <row r="294" s="2" customFormat="1">
      <c r="A294" s="41"/>
      <c r="B294" s="42"/>
      <c r="C294" s="43"/>
      <c r="D294" s="233" t="s">
        <v>197</v>
      </c>
      <c r="E294" s="43"/>
      <c r="F294" s="234" t="s">
        <v>647</v>
      </c>
      <c r="G294" s="43"/>
      <c r="H294" s="43"/>
      <c r="I294" s="230"/>
      <c r="J294" s="43"/>
      <c r="K294" s="43"/>
      <c r="L294" s="47"/>
      <c r="M294" s="231"/>
      <c r="N294" s="232"/>
      <c r="O294" s="87"/>
      <c r="P294" s="87"/>
      <c r="Q294" s="87"/>
      <c r="R294" s="87"/>
      <c r="S294" s="87"/>
      <c r="T294" s="88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0" t="s">
        <v>197</v>
      </c>
      <c r="AU294" s="20" t="s">
        <v>82</v>
      </c>
    </row>
    <row r="295" s="13" customFormat="1">
      <c r="A295" s="13"/>
      <c r="B295" s="235"/>
      <c r="C295" s="236"/>
      <c r="D295" s="228" t="s">
        <v>199</v>
      </c>
      <c r="E295" s="237" t="s">
        <v>19</v>
      </c>
      <c r="F295" s="238" t="s">
        <v>648</v>
      </c>
      <c r="G295" s="236"/>
      <c r="H295" s="237" t="s">
        <v>19</v>
      </c>
      <c r="I295" s="239"/>
      <c r="J295" s="236"/>
      <c r="K295" s="236"/>
      <c r="L295" s="240"/>
      <c r="M295" s="241"/>
      <c r="N295" s="242"/>
      <c r="O295" s="242"/>
      <c r="P295" s="242"/>
      <c r="Q295" s="242"/>
      <c r="R295" s="242"/>
      <c r="S295" s="242"/>
      <c r="T295" s="24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44" t="s">
        <v>199</v>
      </c>
      <c r="AU295" s="244" t="s">
        <v>82</v>
      </c>
      <c r="AV295" s="13" t="s">
        <v>80</v>
      </c>
      <c r="AW295" s="13" t="s">
        <v>34</v>
      </c>
      <c r="AX295" s="13" t="s">
        <v>73</v>
      </c>
      <c r="AY295" s="244" t="s">
        <v>185</v>
      </c>
    </row>
    <row r="296" s="13" customFormat="1">
      <c r="A296" s="13"/>
      <c r="B296" s="235"/>
      <c r="C296" s="236"/>
      <c r="D296" s="228" t="s">
        <v>199</v>
      </c>
      <c r="E296" s="237" t="s">
        <v>19</v>
      </c>
      <c r="F296" s="238" t="s">
        <v>649</v>
      </c>
      <c r="G296" s="236"/>
      <c r="H296" s="237" t="s">
        <v>19</v>
      </c>
      <c r="I296" s="239"/>
      <c r="J296" s="236"/>
      <c r="K296" s="236"/>
      <c r="L296" s="240"/>
      <c r="M296" s="241"/>
      <c r="N296" s="242"/>
      <c r="O296" s="242"/>
      <c r="P296" s="242"/>
      <c r="Q296" s="242"/>
      <c r="R296" s="242"/>
      <c r="S296" s="242"/>
      <c r="T296" s="24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44" t="s">
        <v>199</v>
      </c>
      <c r="AU296" s="244" t="s">
        <v>82</v>
      </c>
      <c r="AV296" s="13" t="s">
        <v>80</v>
      </c>
      <c r="AW296" s="13" t="s">
        <v>34</v>
      </c>
      <c r="AX296" s="13" t="s">
        <v>73</v>
      </c>
      <c r="AY296" s="244" t="s">
        <v>185</v>
      </c>
    </row>
    <row r="297" s="14" customFormat="1">
      <c r="A297" s="14"/>
      <c r="B297" s="245"/>
      <c r="C297" s="246"/>
      <c r="D297" s="228" t="s">
        <v>199</v>
      </c>
      <c r="E297" s="247" t="s">
        <v>19</v>
      </c>
      <c r="F297" s="248" t="s">
        <v>650</v>
      </c>
      <c r="G297" s="246"/>
      <c r="H297" s="249">
        <v>128.56999999999999</v>
      </c>
      <c r="I297" s="250"/>
      <c r="J297" s="246"/>
      <c r="K297" s="246"/>
      <c r="L297" s="251"/>
      <c r="M297" s="252"/>
      <c r="N297" s="253"/>
      <c r="O297" s="253"/>
      <c r="P297" s="253"/>
      <c r="Q297" s="253"/>
      <c r="R297" s="253"/>
      <c r="S297" s="253"/>
      <c r="T297" s="25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55" t="s">
        <v>199</v>
      </c>
      <c r="AU297" s="255" t="s">
        <v>82</v>
      </c>
      <c r="AV297" s="14" t="s">
        <v>82</v>
      </c>
      <c r="AW297" s="14" t="s">
        <v>34</v>
      </c>
      <c r="AX297" s="14" t="s">
        <v>73</v>
      </c>
      <c r="AY297" s="255" t="s">
        <v>185</v>
      </c>
    </row>
    <row r="298" s="13" customFormat="1">
      <c r="A298" s="13"/>
      <c r="B298" s="235"/>
      <c r="C298" s="236"/>
      <c r="D298" s="228" t="s">
        <v>199</v>
      </c>
      <c r="E298" s="237" t="s">
        <v>19</v>
      </c>
      <c r="F298" s="238" t="s">
        <v>651</v>
      </c>
      <c r="G298" s="236"/>
      <c r="H298" s="237" t="s">
        <v>19</v>
      </c>
      <c r="I298" s="239"/>
      <c r="J298" s="236"/>
      <c r="K298" s="236"/>
      <c r="L298" s="240"/>
      <c r="M298" s="241"/>
      <c r="N298" s="242"/>
      <c r="O298" s="242"/>
      <c r="P298" s="242"/>
      <c r="Q298" s="242"/>
      <c r="R298" s="242"/>
      <c r="S298" s="242"/>
      <c r="T298" s="24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44" t="s">
        <v>199</v>
      </c>
      <c r="AU298" s="244" t="s">
        <v>82</v>
      </c>
      <c r="AV298" s="13" t="s">
        <v>80</v>
      </c>
      <c r="AW298" s="13" t="s">
        <v>34</v>
      </c>
      <c r="AX298" s="13" t="s">
        <v>73</v>
      </c>
      <c r="AY298" s="244" t="s">
        <v>185</v>
      </c>
    </row>
    <row r="299" s="14" customFormat="1">
      <c r="A299" s="14"/>
      <c r="B299" s="245"/>
      <c r="C299" s="246"/>
      <c r="D299" s="228" t="s">
        <v>199</v>
      </c>
      <c r="E299" s="247" t="s">
        <v>19</v>
      </c>
      <c r="F299" s="248" t="s">
        <v>650</v>
      </c>
      <c r="G299" s="246"/>
      <c r="H299" s="249">
        <v>128.56999999999999</v>
      </c>
      <c r="I299" s="250"/>
      <c r="J299" s="246"/>
      <c r="K299" s="246"/>
      <c r="L299" s="251"/>
      <c r="M299" s="252"/>
      <c r="N299" s="253"/>
      <c r="O299" s="253"/>
      <c r="P299" s="253"/>
      <c r="Q299" s="253"/>
      <c r="R299" s="253"/>
      <c r="S299" s="253"/>
      <c r="T299" s="25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55" t="s">
        <v>199</v>
      </c>
      <c r="AU299" s="255" t="s">
        <v>82</v>
      </c>
      <c r="AV299" s="14" t="s">
        <v>82</v>
      </c>
      <c r="AW299" s="14" t="s">
        <v>34</v>
      </c>
      <c r="AX299" s="14" t="s">
        <v>73</v>
      </c>
      <c r="AY299" s="255" t="s">
        <v>185</v>
      </c>
    </row>
    <row r="300" s="15" customFormat="1">
      <c r="A300" s="15"/>
      <c r="B300" s="256"/>
      <c r="C300" s="257"/>
      <c r="D300" s="228" t="s">
        <v>199</v>
      </c>
      <c r="E300" s="258" t="s">
        <v>19</v>
      </c>
      <c r="F300" s="259" t="s">
        <v>202</v>
      </c>
      <c r="G300" s="257"/>
      <c r="H300" s="260">
        <v>257.13999999999999</v>
      </c>
      <c r="I300" s="261"/>
      <c r="J300" s="257"/>
      <c r="K300" s="257"/>
      <c r="L300" s="262"/>
      <c r="M300" s="263"/>
      <c r="N300" s="264"/>
      <c r="O300" s="264"/>
      <c r="P300" s="264"/>
      <c r="Q300" s="264"/>
      <c r="R300" s="264"/>
      <c r="S300" s="264"/>
      <c r="T300" s="265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T300" s="266" t="s">
        <v>199</v>
      </c>
      <c r="AU300" s="266" t="s">
        <v>82</v>
      </c>
      <c r="AV300" s="15" t="s">
        <v>193</v>
      </c>
      <c r="AW300" s="15" t="s">
        <v>34</v>
      </c>
      <c r="AX300" s="15" t="s">
        <v>80</v>
      </c>
      <c r="AY300" s="266" t="s">
        <v>185</v>
      </c>
    </row>
    <row r="301" s="2" customFormat="1" ht="16.5" customHeight="1">
      <c r="A301" s="41"/>
      <c r="B301" s="42"/>
      <c r="C301" s="271" t="s">
        <v>358</v>
      </c>
      <c r="D301" s="271" t="s">
        <v>491</v>
      </c>
      <c r="E301" s="272" t="s">
        <v>652</v>
      </c>
      <c r="F301" s="273" t="s">
        <v>653</v>
      </c>
      <c r="G301" s="274" t="s">
        <v>191</v>
      </c>
      <c r="H301" s="275">
        <v>134.999</v>
      </c>
      <c r="I301" s="276"/>
      <c r="J301" s="277">
        <f>ROUND(I301*H301,2)</f>
        <v>0</v>
      </c>
      <c r="K301" s="273" t="s">
        <v>192</v>
      </c>
      <c r="L301" s="278"/>
      <c r="M301" s="279" t="s">
        <v>19</v>
      </c>
      <c r="N301" s="280" t="s">
        <v>44</v>
      </c>
      <c r="O301" s="87"/>
      <c r="P301" s="224">
        <f>O301*H301</f>
        <v>0</v>
      </c>
      <c r="Q301" s="224">
        <v>0.0035999999999999999</v>
      </c>
      <c r="R301" s="224">
        <f>Q301*H301</f>
        <v>0.4859964</v>
      </c>
      <c r="S301" s="224">
        <v>0</v>
      </c>
      <c r="T301" s="225">
        <f>S301*H301</f>
        <v>0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226" t="s">
        <v>415</v>
      </c>
      <c r="AT301" s="226" t="s">
        <v>491</v>
      </c>
      <c r="AU301" s="226" t="s">
        <v>82</v>
      </c>
      <c r="AY301" s="20" t="s">
        <v>185</v>
      </c>
      <c r="BE301" s="227">
        <f>IF(N301="základní",J301,0)</f>
        <v>0</v>
      </c>
      <c r="BF301" s="227">
        <f>IF(N301="snížená",J301,0)</f>
        <v>0</v>
      </c>
      <c r="BG301" s="227">
        <f>IF(N301="zákl. přenesená",J301,0)</f>
        <v>0</v>
      </c>
      <c r="BH301" s="227">
        <f>IF(N301="sníž. přenesená",J301,0)</f>
        <v>0</v>
      </c>
      <c r="BI301" s="227">
        <f>IF(N301="nulová",J301,0)</f>
        <v>0</v>
      </c>
      <c r="BJ301" s="20" t="s">
        <v>80</v>
      </c>
      <c r="BK301" s="227">
        <f>ROUND(I301*H301,2)</f>
        <v>0</v>
      </c>
      <c r="BL301" s="20" t="s">
        <v>280</v>
      </c>
      <c r="BM301" s="226" t="s">
        <v>654</v>
      </c>
    </row>
    <row r="302" s="2" customFormat="1">
      <c r="A302" s="41"/>
      <c r="B302" s="42"/>
      <c r="C302" s="43"/>
      <c r="D302" s="228" t="s">
        <v>195</v>
      </c>
      <c r="E302" s="43"/>
      <c r="F302" s="229" t="s">
        <v>653</v>
      </c>
      <c r="G302" s="43"/>
      <c r="H302" s="43"/>
      <c r="I302" s="230"/>
      <c r="J302" s="43"/>
      <c r="K302" s="43"/>
      <c r="L302" s="47"/>
      <c r="M302" s="231"/>
      <c r="N302" s="232"/>
      <c r="O302" s="87"/>
      <c r="P302" s="87"/>
      <c r="Q302" s="87"/>
      <c r="R302" s="87"/>
      <c r="S302" s="87"/>
      <c r="T302" s="88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T302" s="20" t="s">
        <v>195</v>
      </c>
      <c r="AU302" s="20" t="s">
        <v>82</v>
      </c>
    </row>
    <row r="303" s="14" customFormat="1">
      <c r="A303" s="14"/>
      <c r="B303" s="245"/>
      <c r="C303" s="246"/>
      <c r="D303" s="228" t="s">
        <v>199</v>
      </c>
      <c r="E303" s="246"/>
      <c r="F303" s="248" t="s">
        <v>655</v>
      </c>
      <c r="G303" s="246"/>
      <c r="H303" s="249">
        <v>134.999</v>
      </c>
      <c r="I303" s="250"/>
      <c r="J303" s="246"/>
      <c r="K303" s="246"/>
      <c r="L303" s="251"/>
      <c r="M303" s="252"/>
      <c r="N303" s="253"/>
      <c r="O303" s="253"/>
      <c r="P303" s="253"/>
      <c r="Q303" s="253"/>
      <c r="R303" s="253"/>
      <c r="S303" s="253"/>
      <c r="T303" s="25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55" t="s">
        <v>199</v>
      </c>
      <c r="AU303" s="255" t="s">
        <v>82</v>
      </c>
      <c r="AV303" s="14" t="s">
        <v>82</v>
      </c>
      <c r="AW303" s="14" t="s">
        <v>4</v>
      </c>
      <c r="AX303" s="14" t="s">
        <v>80</v>
      </c>
      <c r="AY303" s="255" t="s">
        <v>185</v>
      </c>
    </row>
    <row r="304" s="2" customFormat="1" ht="16.5" customHeight="1">
      <c r="A304" s="41"/>
      <c r="B304" s="42"/>
      <c r="C304" s="271" t="s">
        <v>365</v>
      </c>
      <c r="D304" s="271" t="s">
        <v>491</v>
      </c>
      <c r="E304" s="272" t="s">
        <v>656</v>
      </c>
      <c r="F304" s="273" t="s">
        <v>657</v>
      </c>
      <c r="G304" s="274" t="s">
        <v>191</v>
      </c>
      <c r="H304" s="275">
        <v>134.999</v>
      </c>
      <c r="I304" s="276"/>
      <c r="J304" s="277">
        <f>ROUND(I304*H304,2)</f>
        <v>0</v>
      </c>
      <c r="K304" s="273" t="s">
        <v>192</v>
      </c>
      <c r="L304" s="278"/>
      <c r="M304" s="279" t="s">
        <v>19</v>
      </c>
      <c r="N304" s="280" t="s">
        <v>44</v>
      </c>
      <c r="O304" s="87"/>
      <c r="P304" s="224">
        <f>O304*H304</f>
        <v>0</v>
      </c>
      <c r="Q304" s="224">
        <v>0.0047999999999999996</v>
      </c>
      <c r="R304" s="224">
        <f>Q304*H304</f>
        <v>0.64799519999999988</v>
      </c>
      <c r="S304" s="224">
        <v>0</v>
      </c>
      <c r="T304" s="225">
        <f>S304*H304</f>
        <v>0</v>
      </c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R304" s="226" t="s">
        <v>415</v>
      </c>
      <c r="AT304" s="226" t="s">
        <v>491</v>
      </c>
      <c r="AU304" s="226" t="s">
        <v>82</v>
      </c>
      <c r="AY304" s="20" t="s">
        <v>185</v>
      </c>
      <c r="BE304" s="227">
        <f>IF(N304="základní",J304,0)</f>
        <v>0</v>
      </c>
      <c r="BF304" s="227">
        <f>IF(N304="snížená",J304,0)</f>
        <v>0</v>
      </c>
      <c r="BG304" s="227">
        <f>IF(N304="zákl. přenesená",J304,0)</f>
        <v>0</v>
      </c>
      <c r="BH304" s="227">
        <f>IF(N304="sníž. přenesená",J304,0)</f>
        <v>0</v>
      </c>
      <c r="BI304" s="227">
        <f>IF(N304="nulová",J304,0)</f>
        <v>0</v>
      </c>
      <c r="BJ304" s="20" t="s">
        <v>80</v>
      </c>
      <c r="BK304" s="227">
        <f>ROUND(I304*H304,2)</f>
        <v>0</v>
      </c>
      <c r="BL304" s="20" t="s">
        <v>280</v>
      </c>
      <c r="BM304" s="226" t="s">
        <v>658</v>
      </c>
    </row>
    <row r="305" s="2" customFormat="1">
      <c r="A305" s="41"/>
      <c r="B305" s="42"/>
      <c r="C305" s="43"/>
      <c r="D305" s="228" t="s">
        <v>195</v>
      </c>
      <c r="E305" s="43"/>
      <c r="F305" s="229" t="s">
        <v>657</v>
      </c>
      <c r="G305" s="43"/>
      <c r="H305" s="43"/>
      <c r="I305" s="230"/>
      <c r="J305" s="43"/>
      <c r="K305" s="43"/>
      <c r="L305" s="47"/>
      <c r="M305" s="231"/>
      <c r="N305" s="232"/>
      <c r="O305" s="87"/>
      <c r="P305" s="87"/>
      <c r="Q305" s="87"/>
      <c r="R305" s="87"/>
      <c r="S305" s="87"/>
      <c r="T305" s="88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T305" s="20" t="s">
        <v>195</v>
      </c>
      <c r="AU305" s="20" t="s">
        <v>82</v>
      </c>
    </row>
    <row r="306" s="14" customFormat="1">
      <c r="A306" s="14"/>
      <c r="B306" s="245"/>
      <c r="C306" s="246"/>
      <c r="D306" s="228" t="s">
        <v>199</v>
      </c>
      <c r="E306" s="246"/>
      <c r="F306" s="248" t="s">
        <v>655</v>
      </c>
      <c r="G306" s="246"/>
      <c r="H306" s="249">
        <v>134.999</v>
      </c>
      <c r="I306" s="250"/>
      <c r="J306" s="246"/>
      <c r="K306" s="246"/>
      <c r="L306" s="251"/>
      <c r="M306" s="252"/>
      <c r="N306" s="253"/>
      <c r="O306" s="253"/>
      <c r="P306" s="253"/>
      <c r="Q306" s="253"/>
      <c r="R306" s="253"/>
      <c r="S306" s="253"/>
      <c r="T306" s="25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55" t="s">
        <v>199</v>
      </c>
      <c r="AU306" s="255" t="s">
        <v>82</v>
      </c>
      <c r="AV306" s="14" t="s">
        <v>82</v>
      </c>
      <c r="AW306" s="14" t="s">
        <v>4</v>
      </c>
      <c r="AX306" s="14" t="s">
        <v>80</v>
      </c>
      <c r="AY306" s="255" t="s">
        <v>185</v>
      </c>
    </row>
    <row r="307" s="2" customFormat="1" ht="16.5" customHeight="1">
      <c r="A307" s="41"/>
      <c r="B307" s="42"/>
      <c r="C307" s="215" t="s">
        <v>372</v>
      </c>
      <c r="D307" s="215" t="s">
        <v>188</v>
      </c>
      <c r="E307" s="216" t="s">
        <v>659</v>
      </c>
      <c r="F307" s="217" t="s">
        <v>660</v>
      </c>
      <c r="G307" s="218" t="s">
        <v>191</v>
      </c>
      <c r="H307" s="219">
        <v>17.18</v>
      </c>
      <c r="I307" s="220"/>
      <c r="J307" s="221">
        <f>ROUND(I307*H307,2)</f>
        <v>0</v>
      </c>
      <c r="K307" s="217" t="s">
        <v>192</v>
      </c>
      <c r="L307" s="47"/>
      <c r="M307" s="222" t="s">
        <v>19</v>
      </c>
      <c r="N307" s="223" t="s">
        <v>44</v>
      </c>
      <c r="O307" s="87"/>
      <c r="P307" s="224">
        <f>O307*H307</f>
        <v>0</v>
      </c>
      <c r="Q307" s="224">
        <v>0</v>
      </c>
      <c r="R307" s="224">
        <f>Q307*H307</f>
        <v>0</v>
      </c>
      <c r="S307" s="224">
        <v>0</v>
      </c>
      <c r="T307" s="225">
        <f>S307*H307</f>
        <v>0</v>
      </c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R307" s="226" t="s">
        <v>280</v>
      </c>
      <c r="AT307" s="226" t="s">
        <v>188</v>
      </c>
      <c r="AU307" s="226" t="s">
        <v>82</v>
      </c>
      <c r="AY307" s="20" t="s">
        <v>185</v>
      </c>
      <c r="BE307" s="227">
        <f>IF(N307="základní",J307,0)</f>
        <v>0</v>
      </c>
      <c r="BF307" s="227">
        <f>IF(N307="snížená",J307,0)</f>
        <v>0</v>
      </c>
      <c r="BG307" s="227">
        <f>IF(N307="zákl. přenesená",J307,0)</f>
        <v>0</v>
      </c>
      <c r="BH307" s="227">
        <f>IF(N307="sníž. přenesená",J307,0)</f>
        <v>0</v>
      </c>
      <c r="BI307" s="227">
        <f>IF(N307="nulová",J307,0)</f>
        <v>0</v>
      </c>
      <c r="BJ307" s="20" t="s">
        <v>80</v>
      </c>
      <c r="BK307" s="227">
        <f>ROUND(I307*H307,2)</f>
        <v>0</v>
      </c>
      <c r="BL307" s="20" t="s">
        <v>280</v>
      </c>
      <c r="BM307" s="226" t="s">
        <v>661</v>
      </c>
    </row>
    <row r="308" s="2" customFormat="1">
      <c r="A308" s="41"/>
      <c r="B308" s="42"/>
      <c r="C308" s="43"/>
      <c r="D308" s="228" t="s">
        <v>195</v>
      </c>
      <c r="E308" s="43"/>
      <c r="F308" s="229" t="s">
        <v>662</v>
      </c>
      <c r="G308" s="43"/>
      <c r="H308" s="43"/>
      <c r="I308" s="230"/>
      <c r="J308" s="43"/>
      <c r="K308" s="43"/>
      <c r="L308" s="47"/>
      <c r="M308" s="231"/>
      <c r="N308" s="232"/>
      <c r="O308" s="87"/>
      <c r="P308" s="87"/>
      <c r="Q308" s="87"/>
      <c r="R308" s="87"/>
      <c r="S308" s="87"/>
      <c r="T308" s="88"/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T308" s="20" t="s">
        <v>195</v>
      </c>
      <c r="AU308" s="20" t="s">
        <v>82</v>
      </c>
    </row>
    <row r="309" s="2" customFormat="1">
      <c r="A309" s="41"/>
      <c r="B309" s="42"/>
      <c r="C309" s="43"/>
      <c r="D309" s="233" t="s">
        <v>197</v>
      </c>
      <c r="E309" s="43"/>
      <c r="F309" s="234" t="s">
        <v>663</v>
      </c>
      <c r="G309" s="43"/>
      <c r="H309" s="43"/>
      <c r="I309" s="230"/>
      <c r="J309" s="43"/>
      <c r="K309" s="43"/>
      <c r="L309" s="47"/>
      <c r="M309" s="231"/>
      <c r="N309" s="232"/>
      <c r="O309" s="87"/>
      <c r="P309" s="87"/>
      <c r="Q309" s="87"/>
      <c r="R309" s="87"/>
      <c r="S309" s="87"/>
      <c r="T309" s="88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T309" s="20" t="s">
        <v>197</v>
      </c>
      <c r="AU309" s="20" t="s">
        <v>82</v>
      </c>
    </row>
    <row r="310" s="13" customFormat="1">
      <c r="A310" s="13"/>
      <c r="B310" s="235"/>
      <c r="C310" s="236"/>
      <c r="D310" s="228" t="s">
        <v>199</v>
      </c>
      <c r="E310" s="237" t="s">
        <v>19</v>
      </c>
      <c r="F310" s="238" t="s">
        <v>596</v>
      </c>
      <c r="G310" s="236"/>
      <c r="H310" s="237" t="s">
        <v>19</v>
      </c>
      <c r="I310" s="239"/>
      <c r="J310" s="236"/>
      <c r="K310" s="236"/>
      <c r="L310" s="240"/>
      <c r="M310" s="241"/>
      <c r="N310" s="242"/>
      <c r="O310" s="242"/>
      <c r="P310" s="242"/>
      <c r="Q310" s="242"/>
      <c r="R310" s="242"/>
      <c r="S310" s="242"/>
      <c r="T310" s="24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44" t="s">
        <v>199</v>
      </c>
      <c r="AU310" s="244" t="s">
        <v>82</v>
      </c>
      <c r="AV310" s="13" t="s">
        <v>80</v>
      </c>
      <c r="AW310" s="13" t="s">
        <v>34</v>
      </c>
      <c r="AX310" s="13" t="s">
        <v>73</v>
      </c>
      <c r="AY310" s="244" t="s">
        <v>185</v>
      </c>
    </row>
    <row r="311" s="13" customFormat="1">
      <c r="A311" s="13"/>
      <c r="B311" s="235"/>
      <c r="C311" s="236"/>
      <c r="D311" s="228" t="s">
        <v>199</v>
      </c>
      <c r="E311" s="237" t="s">
        <v>19</v>
      </c>
      <c r="F311" s="238" t="s">
        <v>664</v>
      </c>
      <c r="G311" s="236"/>
      <c r="H311" s="237" t="s">
        <v>19</v>
      </c>
      <c r="I311" s="239"/>
      <c r="J311" s="236"/>
      <c r="K311" s="236"/>
      <c r="L311" s="240"/>
      <c r="M311" s="241"/>
      <c r="N311" s="242"/>
      <c r="O311" s="242"/>
      <c r="P311" s="242"/>
      <c r="Q311" s="242"/>
      <c r="R311" s="242"/>
      <c r="S311" s="242"/>
      <c r="T311" s="24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44" t="s">
        <v>199</v>
      </c>
      <c r="AU311" s="244" t="s">
        <v>82</v>
      </c>
      <c r="AV311" s="13" t="s">
        <v>80</v>
      </c>
      <c r="AW311" s="13" t="s">
        <v>34</v>
      </c>
      <c r="AX311" s="13" t="s">
        <v>73</v>
      </c>
      <c r="AY311" s="244" t="s">
        <v>185</v>
      </c>
    </row>
    <row r="312" s="14" customFormat="1">
      <c r="A312" s="14"/>
      <c r="B312" s="245"/>
      <c r="C312" s="246"/>
      <c r="D312" s="228" t="s">
        <v>199</v>
      </c>
      <c r="E312" s="247" t="s">
        <v>19</v>
      </c>
      <c r="F312" s="248" t="s">
        <v>665</v>
      </c>
      <c r="G312" s="246"/>
      <c r="H312" s="249">
        <v>17.18</v>
      </c>
      <c r="I312" s="250"/>
      <c r="J312" s="246"/>
      <c r="K312" s="246"/>
      <c r="L312" s="251"/>
      <c r="M312" s="252"/>
      <c r="N312" s="253"/>
      <c r="O312" s="253"/>
      <c r="P312" s="253"/>
      <c r="Q312" s="253"/>
      <c r="R312" s="253"/>
      <c r="S312" s="253"/>
      <c r="T312" s="25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55" t="s">
        <v>199</v>
      </c>
      <c r="AU312" s="255" t="s">
        <v>82</v>
      </c>
      <c r="AV312" s="14" t="s">
        <v>82</v>
      </c>
      <c r="AW312" s="14" t="s">
        <v>34</v>
      </c>
      <c r="AX312" s="14" t="s">
        <v>73</v>
      </c>
      <c r="AY312" s="255" t="s">
        <v>185</v>
      </c>
    </row>
    <row r="313" s="15" customFormat="1">
      <c r="A313" s="15"/>
      <c r="B313" s="256"/>
      <c r="C313" s="257"/>
      <c r="D313" s="228" t="s">
        <v>199</v>
      </c>
      <c r="E313" s="258" t="s">
        <v>19</v>
      </c>
      <c r="F313" s="259" t="s">
        <v>202</v>
      </c>
      <c r="G313" s="257"/>
      <c r="H313" s="260">
        <v>17.18</v>
      </c>
      <c r="I313" s="261"/>
      <c r="J313" s="257"/>
      <c r="K313" s="257"/>
      <c r="L313" s="262"/>
      <c r="M313" s="263"/>
      <c r="N313" s="264"/>
      <c r="O313" s="264"/>
      <c r="P313" s="264"/>
      <c r="Q313" s="264"/>
      <c r="R313" s="264"/>
      <c r="S313" s="264"/>
      <c r="T313" s="26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T313" s="266" t="s">
        <v>199</v>
      </c>
      <c r="AU313" s="266" t="s">
        <v>82</v>
      </c>
      <c r="AV313" s="15" t="s">
        <v>193</v>
      </c>
      <c r="AW313" s="15" t="s">
        <v>34</v>
      </c>
      <c r="AX313" s="15" t="s">
        <v>80</v>
      </c>
      <c r="AY313" s="266" t="s">
        <v>185</v>
      </c>
    </row>
    <row r="314" s="2" customFormat="1" ht="16.5" customHeight="1">
      <c r="A314" s="41"/>
      <c r="B314" s="42"/>
      <c r="C314" s="271" t="s">
        <v>379</v>
      </c>
      <c r="D314" s="271" t="s">
        <v>491</v>
      </c>
      <c r="E314" s="272" t="s">
        <v>666</v>
      </c>
      <c r="F314" s="273" t="s">
        <v>667</v>
      </c>
      <c r="G314" s="274" t="s">
        <v>191</v>
      </c>
      <c r="H314" s="275">
        <v>18.039000000000001</v>
      </c>
      <c r="I314" s="276"/>
      <c r="J314" s="277">
        <f>ROUND(I314*H314,2)</f>
        <v>0</v>
      </c>
      <c r="K314" s="273" t="s">
        <v>192</v>
      </c>
      <c r="L314" s="278"/>
      <c r="M314" s="279" t="s">
        <v>19</v>
      </c>
      <c r="N314" s="280" t="s">
        <v>44</v>
      </c>
      <c r="O314" s="87"/>
      <c r="P314" s="224">
        <f>O314*H314</f>
        <v>0</v>
      </c>
      <c r="Q314" s="224">
        <v>0.0015</v>
      </c>
      <c r="R314" s="224">
        <f>Q314*H314</f>
        <v>0.027058500000000003</v>
      </c>
      <c r="S314" s="224">
        <v>0</v>
      </c>
      <c r="T314" s="225">
        <f>S314*H314</f>
        <v>0</v>
      </c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R314" s="226" t="s">
        <v>415</v>
      </c>
      <c r="AT314" s="226" t="s">
        <v>491</v>
      </c>
      <c r="AU314" s="226" t="s">
        <v>82</v>
      </c>
      <c r="AY314" s="20" t="s">
        <v>185</v>
      </c>
      <c r="BE314" s="227">
        <f>IF(N314="základní",J314,0)</f>
        <v>0</v>
      </c>
      <c r="BF314" s="227">
        <f>IF(N314="snížená",J314,0)</f>
        <v>0</v>
      </c>
      <c r="BG314" s="227">
        <f>IF(N314="zákl. přenesená",J314,0)</f>
        <v>0</v>
      </c>
      <c r="BH314" s="227">
        <f>IF(N314="sníž. přenesená",J314,0)</f>
        <v>0</v>
      </c>
      <c r="BI314" s="227">
        <f>IF(N314="nulová",J314,0)</f>
        <v>0</v>
      </c>
      <c r="BJ314" s="20" t="s">
        <v>80</v>
      </c>
      <c r="BK314" s="227">
        <f>ROUND(I314*H314,2)</f>
        <v>0</v>
      </c>
      <c r="BL314" s="20" t="s">
        <v>280</v>
      </c>
      <c r="BM314" s="226" t="s">
        <v>668</v>
      </c>
    </row>
    <row r="315" s="2" customFormat="1">
      <c r="A315" s="41"/>
      <c r="B315" s="42"/>
      <c r="C315" s="43"/>
      <c r="D315" s="228" t="s">
        <v>195</v>
      </c>
      <c r="E315" s="43"/>
      <c r="F315" s="229" t="s">
        <v>667</v>
      </c>
      <c r="G315" s="43"/>
      <c r="H315" s="43"/>
      <c r="I315" s="230"/>
      <c r="J315" s="43"/>
      <c r="K315" s="43"/>
      <c r="L315" s="47"/>
      <c r="M315" s="231"/>
      <c r="N315" s="232"/>
      <c r="O315" s="87"/>
      <c r="P315" s="87"/>
      <c r="Q315" s="87"/>
      <c r="R315" s="87"/>
      <c r="S315" s="87"/>
      <c r="T315" s="88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T315" s="20" t="s">
        <v>195</v>
      </c>
      <c r="AU315" s="20" t="s">
        <v>82</v>
      </c>
    </row>
    <row r="316" s="14" customFormat="1">
      <c r="A316" s="14"/>
      <c r="B316" s="245"/>
      <c r="C316" s="246"/>
      <c r="D316" s="228" t="s">
        <v>199</v>
      </c>
      <c r="E316" s="246"/>
      <c r="F316" s="248" t="s">
        <v>669</v>
      </c>
      <c r="G316" s="246"/>
      <c r="H316" s="249">
        <v>18.039000000000001</v>
      </c>
      <c r="I316" s="250"/>
      <c r="J316" s="246"/>
      <c r="K316" s="246"/>
      <c r="L316" s="251"/>
      <c r="M316" s="252"/>
      <c r="N316" s="253"/>
      <c r="O316" s="253"/>
      <c r="P316" s="253"/>
      <c r="Q316" s="253"/>
      <c r="R316" s="253"/>
      <c r="S316" s="253"/>
      <c r="T316" s="25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55" t="s">
        <v>199</v>
      </c>
      <c r="AU316" s="255" t="s">
        <v>82</v>
      </c>
      <c r="AV316" s="14" t="s">
        <v>82</v>
      </c>
      <c r="AW316" s="14" t="s">
        <v>4</v>
      </c>
      <c r="AX316" s="14" t="s">
        <v>80</v>
      </c>
      <c r="AY316" s="255" t="s">
        <v>185</v>
      </c>
    </row>
    <row r="317" s="2" customFormat="1" ht="16.5" customHeight="1">
      <c r="A317" s="41"/>
      <c r="B317" s="42"/>
      <c r="C317" s="215" t="s">
        <v>388</v>
      </c>
      <c r="D317" s="215" t="s">
        <v>188</v>
      </c>
      <c r="E317" s="216" t="s">
        <v>670</v>
      </c>
      <c r="F317" s="217" t="s">
        <v>671</v>
      </c>
      <c r="G317" s="218" t="s">
        <v>672</v>
      </c>
      <c r="H317" s="281"/>
      <c r="I317" s="220"/>
      <c r="J317" s="221">
        <f>ROUND(I317*H317,2)</f>
        <v>0</v>
      </c>
      <c r="K317" s="217" t="s">
        <v>192</v>
      </c>
      <c r="L317" s="47"/>
      <c r="M317" s="222" t="s">
        <v>19</v>
      </c>
      <c r="N317" s="223" t="s">
        <v>44</v>
      </c>
      <c r="O317" s="87"/>
      <c r="P317" s="224">
        <f>O317*H317</f>
        <v>0</v>
      </c>
      <c r="Q317" s="224">
        <v>0</v>
      </c>
      <c r="R317" s="224">
        <f>Q317*H317</f>
        <v>0</v>
      </c>
      <c r="S317" s="224">
        <v>0</v>
      </c>
      <c r="T317" s="225">
        <f>S317*H317</f>
        <v>0</v>
      </c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R317" s="226" t="s">
        <v>280</v>
      </c>
      <c r="AT317" s="226" t="s">
        <v>188</v>
      </c>
      <c r="AU317" s="226" t="s">
        <v>82</v>
      </c>
      <c r="AY317" s="20" t="s">
        <v>185</v>
      </c>
      <c r="BE317" s="227">
        <f>IF(N317="základní",J317,0)</f>
        <v>0</v>
      </c>
      <c r="BF317" s="227">
        <f>IF(N317="snížená",J317,0)</f>
        <v>0</v>
      </c>
      <c r="BG317" s="227">
        <f>IF(N317="zákl. přenesená",J317,0)</f>
        <v>0</v>
      </c>
      <c r="BH317" s="227">
        <f>IF(N317="sníž. přenesená",J317,0)</f>
        <v>0</v>
      </c>
      <c r="BI317" s="227">
        <f>IF(N317="nulová",J317,0)</f>
        <v>0</v>
      </c>
      <c r="BJ317" s="20" t="s">
        <v>80</v>
      </c>
      <c r="BK317" s="227">
        <f>ROUND(I317*H317,2)</f>
        <v>0</v>
      </c>
      <c r="BL317" s="20" t="s">
        <v>280</v>
      </c>
      <c r="BM317" s="226" t="s">
        <v>673</v>
      </c>
    </row>
    <row r="318" s="2" customFormat="1">
      <c r="A318" s="41"/>
      <c r="B318" s="42"/>
      <c r="C318" s="43"/>
      <c r="D318" s="228" t="s">
        <v>195</v>
      </c>
      <c r="E318" s="43"/>
      <c r="F318" s="229" t="s">
        <v>674</v>
      </c>
      <c r="G318" s="43"/>
      <c r="H318" s="43"/>
      <c r="I318" s="230"/>
      <c r="J318" s="43"/>
      <c r="K318" s="43"/>
      <c r="L318" s="47"/>
      <c r="M318" s="231"/>
      <c r="N318" s="232"/>
      <c r="O318" s="87"/>
      <c r="P318" s="87"/>
      <c r="Q318" s="87"/>
      <c r="R318" s="87"/>
      <c r="S318" s="87"/>
      <c r="T318" s="88"/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T318" s="20" t="s">
        <v>195</v>
      </c>
      <c r="AU318" s="20" t="s">
        <v>82</v>
      </c>
    </row>
    <row r="319" s="2" customFormat="1">
      <c r="A319" s="41"/>
      <c r="B319" s="42"/>
      <c r="C319" s="43"/>
      <c r="D319" s="233" t="s">
        <v>197</v>
      </c>
      <c r="E319" s="43"/>
      <c r="F319" s="234" t="s">
        <v>675</v>
      </c>
      <c r="G319" s="43"/>
      <c r="H319" s="43"/>
      <c r="I319" s="230"/>
      <c r="J319" s="43"/>
      <c r="K319" s="43"/>
      <c r="L319" s="47"/>
      <c r="M319" s="231"/>
      <c r="N319" s="232"/>
      <c r="O319" s="87"/>
      <c r="P319" s="87"/>
      <c r="Q319" s="87"/>
      <c r="R319" s="87"/>
      <c r="S319" s="87"/>
      <c r="T319" s="88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T319" s="20" t="s">
        <v>197</v>
      </c>
      <c r="AU319" s="20" t="s">
        <v>82</v>
      </c>
    </row>
    <row r="320" s="12" customFormat="1" ht="22.8" customHeight="1">
      <c r="A320" s="12"/>
      <c r="B320" s="199"/>
      <c r="C320" s="200"/>
      <c r="D320" s="201" t="s">
        <v>72</v>
      </c>
      <c r="E320" s="213" t="s">
        <v>326</v>
      </c>
      <c r="F320" s="213" t="s">
        <v>327</v>
      </c>
      <c r="G320" s="200"/>
      <c r="H320" s="200"/>
      <c r="I320" s="203"/>
      <c r="J320" s="214">
        <f>BK320</f>
        <v>0</v>
      </c>
      <c r="K320" s="200"/>
      <c r="L320" s="205"/>
      <c r="M320" s="206"/>
      <c r="N320" s="207"/>
      <c r="O320" s="207"/>
      <c r="P320" s="208">
        <f>SUM(P321:P339)</f>
        <v>0</v>
      </c>
      <c r="Q320" s="207"/>
      <c r="R320" s="208">
        <f>SUM(R321:R339)</f>
        <v>0.097093600000000002</v>
      </c>
      <c r="S320" s="207"/>
      <c r="T320" s="209">
        <f>SUM(T321:T339)</f>
        <v>0</v>
      </c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R320" s="210" t="s">
        <v>82</v>
      </c>
      <c r="AT320" s="211" t="s">
        <v>72</v>
      </c>
      <c r="AU320" s="211" t="s">
        <v>80</v>
      </c>
      <c r="AY320" s="210" t="s">
        <v>185</v>
      </c>
      <c r="BK320" s="212">
        <f>SUM(BK321:BK339)</f>
        <v>0</v>
      </c>
    </row>
    <row r="321" s="2" customFormat="1" ht="16.5" customHeight="1">
      <c r="A321" s="41"/>
      <c r="B321" s="42"/>
      <c r="C321" s="215" t="s">
        <v>393</v>
      </c>
      <c r="D321" s="215" t="s">
        <v>188</v>
      </c>
      <c r="E321" s="216" t="s">
        <v>676</v>
      </c>
      <c r="F321" s="217" t="s">
        <v>677</v>
      </c>
      <c r="G321" s="218" t="s">
        <v>191</v>
      </c>
      <c r="H321" s="219">
        <v>51.408000000000001</v>
      </c>
      <c r="I321" s="220"/>
      <c r="J321" s="221">
        <f>ROUND(I321*H321,2)</f>
        <v>0</v>
      </c>
      <c r="K321" s="217" t="s">
        <v>192</v>
      </c>
      <c r="L321" s="47"/>
      <c r="M321" s="222" t="s">
        <v>19</v>
      </c>
      <c r="N321" s="223" t="s">
        <v>44</v>
      </c>
      <c r="O321" s="87"/>
      <c r="P321" s="224">
        <f>O321*H321</f>
        <v>0</v>
      </c>
      <c r="Q321" s="224">
        <v>0</v>
      </c>
      <c r="R321" s="224">
        <f>Q321*H321</f>
        <v>0</v>
      </c>
      <c r="S321" s="224">
        <v>0</v>
      </c>
      <c r="T321" s="225">
        <f>S321*H321</f>
        <v>0</v>
      </c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R321" s="226" t="s">
        <v>280</v>
      </c>
      <c r="AT321" s="226" t="s">
        <v>188</v>
      </c>
      <c r="AU321" s="226" t="s">
        <v>82</v>
      </c>
      <c r="AY321" s="20" t="s">
        <v>185</v>
      </c>
      <c r="BE321" s="227">
        <f>IF(N321="základní",J321,0)</f>
        <v>0</v>
      </c>
      <c r="BF321" s="227">
        <f>IF(N321="snížená",J321,0)</f>
        <v>0</v>
      </c>
      <c r="BG321" s="227">
        <f>IF(N321="zákl. přenesená",J321,0)</f>
        <v>0</v>
      </c>
      <c r="BH321" s="227">
        <f>IF(N321="sníž. přenesená",J321,0)</f>
        <v>0</v>
      </c>
      <c r="BI321" s="227">
        <f>IF(N321="nulová",J321,0)</f>
        <v>0</v>
      </c>
      <c r="BJ321" s="20" t="s">
        <v>80</v>
      </c>
      <c r="BK321" s="227">
        <f>ROUND(I321*H321,2)</f>
        <v>0</v>
      </c>
      <c r="BL321" s="20" t="s">
        <v>280</v>
      </c>
      <c r="BM321" s="226" t="s">
        <v>678</v>
      </c>
    </row>
    <row r="322" s="2" customFormat="1">
      <c r="A322" s="41"/>
      <c r="B322" s="42"/>
      <c r="C322" s="43"/>
      <c r="D322" s="228" t="s">
        <v>195</v>
      </c>
      <c r="E322" s="43"/>
      <c r="F322" s="229" t="s">
        <v>679</v>
      </c>
      <c r="G322" s="43"/>
      <c r="H322" s="43"/>
      <c r="I322" s="230"/>
      <c r="J322" s="43"/>
      <c r="K322" s="43"/>
      <c r="L322" s="47"/>
      <c r="M322" s="231"/>
      <c r="N322" s="232"/>
      <c r="O322" s="87"/>
      <c r="P322" s="87"/>
      <c r="Q322" s="87"/>
      <c r="R322" s="87"/>
      <c r="S322" s="87"/>
      <c r="T322" s="88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T322" s="20" t="s">
        <v>195</v>
      </c>
      <c r="AU322" s="20" t="s">
        <v>82</v>
      </c>
    </row>
    <row r="323" s="2" customFormat="1">
      <c r="A323" s="41"/>
      <c r="B323" s="42"/>
      <c r="C323" s="43"/>
      <c r="D323" s="233" t="s">
        <v>197</v>
      </c>
      <c r="E323" s="43"/>
      <c r="F323" s="234" t="s">
        <v>680</v>
      </c>
      <c r="G323" s="43"/>
      <c r="H323" s="43"/>
      <c r="I323" s="230"/>
      <c r="J323" s="43"/>
      <c r="K323" s="43"/>
      <c r="L323" s="47"/>
      <c r="M323" s="231"/>
      <c r="N323" s="232"/>
      <c r="O323" s="87"/>
      <c r="P323" s="87"/>
      <c r="Q323" s="87"/>
      <c r="R323" s="87"/>
      <c r="S323" s="87"/>
      <c r="T323" s="88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0" t="s">
        <v>197</v>
      </c>
      <c r="AU323" s="20" t="s">
        <v>82</v>
      </c>
    </row>
    <row r="324" s="13" customFormat="1">
      <c r="A324" s="13"/>
      <c r="B324" s="235"/>
      <c r="C324" s="236"/>
      <c r="D324" s="228" t="s">
        <v>199</v>
      </c>
      <c r="E324" s="237" t="s">
        <v>19</v>
      </c>
      <c r="F324" s="238" t="s">
        <v>544</v>
      </c>
      <c r="G324" s="236"/>
      <c r="H324" s="237" t="s">
        <v>19</v>
      </c>
      <c r="I324" s="239"/>
      <c r="J324" s="236"/>
      <c r="K324" s="236"/>
      <c r="L324" s="240"/>
      <c r="M324" s="241"/>
      <c r="N324" s="242"/>
      <c r="O324" s="242"/>
      <c r="P324" s="242"/>
      <c r="Q324" s="242"/>
      <c r="R324" s="242"/>
      <c r="S324" s="242"/>
      <c r="T324" s="24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4" t="s">
        <v>199</v>
      </c>
      <c r="AU324" s="244" t="s">
        <v>82</v>
      </c>
      <c r="AV324" s="13" t="s">
        <v>80</v>
      </c>
      <c r="AW324" s="13" t="s">
        <v>34</v>
      </c>
      <c r="AX324" s="13" t="s">
        <v>73</v>
      </c>
      <c r="AY324" s="244" t="s">
        <v>185</v>
      </c>
    </row>
    <row r="325" s="13" customFormat="1">
      <c r="A325" s="13"/>
      <c r="B325" s="235"/>
      <c r="C325" s="236"/>
      <c r="D325" s="228" t="s">
        <v>199</v>
      </c>
      <c r="E325" s="237" t="s">
        <v>19</v>
      </c>
      <c r="F325" s="238" t="s">
        <v>545</v>
      </c>
      <c r="G325" s="236"/>
      <c r="H325" s="237" t="s">
        <v>19</v>
      </c>
      <c r="I325" s="239"/>
      <c r="J325" s="236"/>
      <c r="K325" s="236"/>
      <c r="L325" s="240"/>
      <c r="M325" s="241"/>
      <c r="N325" s="242"/>
      <c r="O325" s="242"/>
      <c r="P325" s="242"/>
      <c r="Q325" s="242"/>
      <c r="R325" s="242"/>
      <c r="S325" s="242"/>
      <c r="T325" s="24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44" t="s">
        <v>199</v>
      </c>
      <c r="AU325" s="244" t="s">
        <v>82</v>
      </c>
      <c r="AV325" s="13" t="s">
        <v>80</v>
      </c>
      <c r="AW325" s="13" t="s">
        <v>34</v>
      </c>
      <c r="AX325" s="13" t="s">
        <v>73</v>
      </c>
      <c r="AY325" s="244" t="s">
        <v>185</v>
      </c>
    </row>
    <row r="326" s="14" customFormat="1">
      <c r="A326" s="14"/>
      <c r="B326" s="245"/>
      <c r="C326" s="246"/>
      <c r="D326" s="228" t="s">
        <v>199</v>
      </c>
      <c r="E326" s="247" t="s">
        <v>19</v>
      </c>
      <c r="F326" s="248" t="s">
        <v>681</v>
      </c>
      <c r="G326" s="246"/>
      <c r="H326" s="249">
        <v>51.408000000000001</v>
      </c>
      <c r="I326" s="250"/>
      <c r="J326" s="246"/>
      <c r="K326" s="246"/>
      <c r="L326" s="251"/>
      <c r="M326" s="252"/>
      <c r="N326" s="253"/>
      <c r="O326" s="253"/>
      <c r="P326" s="253"/>
      <c r="Q326" s="253"/>
      <c r="R326" s="253"/>
      <c r="S326" s="253"/>
      <c r="T326" s="25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55" t="s">
        <v>199</v>
      </c>
      <c r="AU326" s="255" t="s">
        <v>82</v>
      </c>
      <c r="AV326" s="14" t="s">
        <v>82</v>
      </c>
      <c r="AW326" s="14" t="s">
        <v>34</v>
      </c>
      <c r="AX326" s="14" t="s">
        <v>73</v>
      </c>
      <c r="AY326" s="255" t="s">
        <v>185</v>
      </c>
    </row>
    <row r="327" s="15" customFormat="1">
      <c r="A327" s="15"/>
      <c r="B327" s="256"/>
      <c r="C327" s="257"/>
      <c r="D327" s="228" t="s">
        <v>199</v>
      </c>
      <c r="E327" s="258" t="s">
        <v>19</v>
      </c>
      <c r="F327" s="259" t="s">
        <v>202</v>
      </c>
      <c r="G327" s="257"/>
      <c r="H327" s="260">
        <v>51.408000000000001</v>
      </c>
      <c r="I327" s="261"/>
      <c r="J327" s="257"/>
      <c r="K327" s="257"/>
      <c r="L327" s="262"/>
      <c r="M327" s="263"/>
      <c r="N327" s="264"/>
      <c r="O327" s="264"/>
      <c r="P327" s="264"/>
      <c r="Q327" s="264"/>
      <c r="R327" s="264"/>
      <c r="S327" s="264"/>
      <c r="T327" s="26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T327" s="266" t="s">
        <v>199</v>
      </c>
      <c r="AU327" s="266" t="s">
        <v>82</v>
      </c>
      <c r="AV327" s="15" t="s">
        <v>193</v>
      </c>
      <c r="AW327" s="15" t="s">
        <v>34</v>
      </c>
      <c r="AX327" s="15" t="s">
        <v>80</v>
      </c>
      <c r="AY327" s="266" t="s">
        <v>185</v>
      </c>
    </row>
    <row r="328" s="2" customFormat="1" ht="16.5" customHeight="1">
      <c r="A328" s="41"/>
      <c r="B328" s="42"/>
      <c r="C328" s="271" t="s">
        <v>400</v>
      </c>
      <c r="D328" s="271" t="s">
        <v>491</v>
      </c>
      <c r="E328" s="272" t="s">
        <v>682</v>
      </c>
      <c r="F328" s="273" t="s">
        <v>683</v>
      </c>
      <c r="G328" s="274" t="s">
        <v>191</v>
      </c>
      <c r="H328" s="275">
        <v>44.808999999999998</v>
      </c>
      <c r="I328" s="276"/>
      <c r="J328" s="277">
        <f>ROUND(I328*H328,2)</f>
        <v>0</v>
      </c>
      <c r="K328" s="273" t="s">
        <v>192</v>
      </c>
      <c r="L328" s="278"/>
      <c r="M328" s="279" t="s">
        <v>19</v>
      </c>
      <c r="N328" s="280" t="s">
        <v>44</v>
      </c>
      <c r="O328" s="87"/>
      <c r="P328" s="224">
        <f>O328*H328</f>
        <v>0</v>
      </c>
      <c r="Q328" s="224">
        <v>0.0018</v>
      </c>
      <c r="R328" s="224">
        <f>Q328*H328</f>
        <v>0.080656199999999997</v>
      </c>
      <c r="S328" s="224">
        <v>0</v>
      </c>
      <c r="T328" s="225">
        <f>S328*H328</f>
        <v>0</v>
      </c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R328" s="226" t="s">
        <v>415</v>
      </c>
      <c r="AT328" s="226" t="s">
        <v>491</v>
      </c>
      <c r="AU328" s="226" t="s">
        <v>82</v>
      </c>
      <c r="AY328" s="20" t="s">
        <v>185</v>
      </c>
      <c r="BE328" s="227">
        <f>IF(N328="základní",J328,0)</f>
        <v>0</v>
      </c>
      <c r="BF328" s="227">
        <f>IF(N328="snížená",J328,0)</f>
        <v>0</v>
      </c>
      <c r="BG328" s="227">
        <f>IF(N328="zákl. přenesená",J328,0)</f>
        <v>0</v>
      </c>
      <c r="BH328" s="227">
        <f>IF(N328="sníž. přenesená",J328,0)</f>
        <v>0</v>
      </c>
      <c r="BI328" s="227">
        <f>IF(N328="nulová",J328,0)</f>
        <v>0</v>
      </c>
      <c r="BJ328" s="20" t="s">
        <v>80</v>
      </c>
      <c r="BK328" s="227">
        <f>ROUND(I328*H328,2)</f>
        <v>0</v>
      </c>
      <c r="BL328" s="20" t="s">
        <v>280</v>
      </c>
      <c r="BM328" s="226" t="s">
        <v>684</v>
      </c>
    </row>
    <row r="329" s="2" customFormat="1">
      <c r="A329" s="41"/>
      <c r="B329" s="42"/>
      <c r="C329" s="43"/>
      <c r="D329" s="228" t="s">
        <v>195</v>
      </c>
      <c r="E329" s="43"/>
      <c r="F329" s="229" t="s">
        <v>683</v>
      </c>
      <c r="G329" s="43"/>
      <c r="H329" s="43"/>
      <c r="I329" s="230"/>
      <c r="J329" s="43"/>
      <c r="K329" s="43"/>
      <c r="L329" s="47"/>
      <c r="M329" s="231"/>
      <c r="N329" s="232"/>
      <c r="O329" s="87"/>
      <c r="P329" s="87"/>
      <c r="Q329" s="87"/>
      <c r="R329" s="87"/>
      <c r="S329" s="87"/>
      <c r="T329" s="88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T329" s="20" t="s">
        <v>195</v>
      </c>
      <c r="AU329" s="20" t="s">
        <v>82</v>
      </c>
    </row>
    <row r="330" s="14" customFormat="1">
      <c r="A330" s="14"/>
      <c r="B330" s="245"/>
      <c r="C330" s="246"/>
      <c r="D330" s="228" t="s">
        <v>199</v>
      </c>
      <c r="E330" s="246"/>
      <c r="F330" s="248" t="s">
        <v>685</v>
      </c>
      <c r="G330" s="246"/>
      <c r="H330" s="249">
        <v>44.808999999999998</v>
      </c>
      <c r="I330" s="250"/>
      <c r="J330" s="246"/>
      <c r="K330" s="246"/>
      <c r="L330" s="251"/>
      <c r="M330" s="252"/>
      <c r="N330" s="253"/>
      <c r="O330" s="253"/>
      <c r="P330" s="253"/>
      <c r="Q330" s="253"/>
      <c r="R330" s="253"/>
      <c r="S330" s="253"/>
      <c r="T330" s="25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55" t="s">
        <v>199</v>
      </c>
      <c r="AU330" s="255" t="s">
        <v>82</v>
      </c>
      <c r="AV330" s="14" t="s">
        <v>82</v>
      </c>
      <c r="AW330" s="14" t="s">
        <v>4</v>
      </c>
      <c r="AX330" s="14" t="s">
        <v>80</v>
      </c>
      <c r="AY330" s="255" t="s">
        <v>185</v>
      </c>
    </row>
    <row r="331" s="2" customFormat="1" ht="16.5" customHeight="1">
      <c r="A331" s="41"/>
      <c r="B331" s="42"/>
      <c r="C331" s="271" t="s">
        <v>408</v>
      </c>
      <c r="D331" s="271" t="s">
        <v>491</v>
      </c>
      <c r="E331" s="272" t="s">
        <v>686</v>
      </c>
      <c r="F331" s="273" t="s">
        <v>687</v>
      </c>
      <c r="G331" s="274" t="s">
        <v>191</v>
      </c>
      <c r="H331" s="275">
        <v>6.6280000000000001</v>
      </c>
      <c r="I331" s="276"/>
      <c r="J331" s="277">
        <f>ROUND(I331*H331,2)</f>
        <v>0</v>
      </c>
      <c r="K331" s="273" t="s">
        <v>19</v>
      </c>
      <c r="L331" s="278"/>
      <c r="M331" s="279" t="s">
        <v>19</v>
      </c>
      <c r="N331" s="280" t="s">
        <v>44</v>
      </c>
      <c r="O331" s="87"/>
      <c r="P331" s="224">
        <f>O331*H331</f>
        <v>0</v>
      </c>
      <c r="Q331" s="224">
        <v>0.0014</v>
      </c>
      <c r="R331" s="224">
        <f>Q331*H331</f>
        <v>0.0092791999999999996</v>
      </c>
      <c r="S331" s="224">
        <v>0</v>
      </c>
      <c r="T331" s="225">
        <f>S331*H331</f>
        <v>0</v>
      </c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R331" s="226" t="s">
        <v>415</v>
      </c>
      <c r="AT331" s="226" t="s">
        <v>491</v>
      </c>
      <c r="AU331" s="226" t="s">
        <v>82</v>
      </c>
      <c r="AY331" s="20" t="s">
        <v>185</v>
      </c>
      <c r="BE331" s="227">
        <f>IF(N331="základní",J331,0)</f>
        <v>0</v>
      </c>
      <c r="BF331" s="227">
        <f>IF(N331="snížená",J331,0)</f>
        <v>0</v>
      </c>
      <c r="BG331" s="227">
        <f>IF(N331="zákl. přenesená",J331,0)</f>
        <v>0</v>
      </c>
      <c r="BH331" s="227">
        <f>IF(N331="sníž. přenesená",J331,0)</f>
        <v>0</v>
      </c>
      <c r="BI331" s="227">
        <f>IF(N331="nulová",J331,0)</f>
        <v>0</v>
      </c>
      <c r="BJ331" s="20" t="s">
        <v>80</v>
      </c>
      <c r="BK331" s="227">
        <f>ROUND(I331*H331,2)</f>
        <v>0</v>
      </c>
      <c r="BL331" s="20" t="s">
        <v>280</v>
      </c>
      <c r="BM331" s="226" t="s">
        <v>688</v>
      </c>
    </row>
    <row r="332" s="2" customFormat="1">
      <c r="A332" s="41"/>
      <c r="B332" s="42"/>
      <c r="C332" s="43"/>
      <c r="D332" s="228" t="s">
        <v>195</v>
      </c>
      <c r="E332" s="43"/>
      <c r="F332" s="229" t="s">
        <v>689</v>
      </c>
      <c r="G332" s="43"/>
      <c r="H332" s="43"/>
      <c r="I332" s="230"/>
      <c r="J332" s="43"/>
      <c r="K332" s="43"/>
      <c r="L332" s="47"/>
      <c r="M332" s="231"/>
      <c r="N332" s="232"/>
      <c r="O332" s="87"/>
      <c r="P332" s="87"/>
      <c r="Q332" s="87"/>
      <c r="R332" s="87"/>
      <c r="S332" s="87"/>
      <c r="T332" s="88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T332" s="20" t="s">
        <v>195</v>
      </c>
      <c r="AU332" s="20" t="s">
        <v>82</v>
      </c>
    </row>
    <row r="333" s="14" customFormat="1">
      <c r="A333" s="14"/>
      <c r="B333" s="245"/>
      <c r="C333" s="246"/>
      <c r="D333" s="228" t="s">
        <v>199</v>
      </c>
      <c r="E333" s="246"/>
      <c r="F333" s="248" t="s">
        <v>690</v>
      </c>
      <c r="G333" s="246"/>
      <c r="H333" s="249">
        <v>6.6280000000000001</v>
      </c>
      <c r="I333" s="250"/>
      <c r="J333" s="246"/>
      <c r="K333" s="246"/>
      <c r="L333" s="251"/>
      <c r="M333" s="252"/>
      <c r="N333" s="253"/>
      <c r="O333" s="253"/>
      <c r="P333" s="253"/>
      <c r="Q333" s="253"/>
      <c r="R333" s="253"/>
      <c r="S333" s="253"/>
      <c r="T333" s="25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55" t="s">
        <v>199</v>
      </c>
      <c r="AU333" s="255" t="s">
        <v>82</v>
      </c>
      <c r="AV333" s="14" t="s">
        <v>82</v>
      </c>
      <c r="AW333" s="14" t="s">
        <v>4</v>
      </c>
      <c r="AX333" s="14" t="s">
        <v>80</v>
      </c>
      <c r="AY333" s="255" t="s">
        <v>185</v>
      </c>
    </row>
    <row r="334" s="2" customFormat="1" ht="16.5" customHeight="1">
      <c r="A334" s="41"/>
      <c r="B334" s="42"/>
      <c r="C334" s="271" t="s">
        <v>415</v>
      </c>
      <c r="D334" s="271" t="s">
        <v>491</v>
      </c>
      <c r="E334" s="272" t="s">
        <v>691</v>
      </c>
      <c r="F334" s="273" t="s">
        <v>687</v>
      </c>
      <c r="G334" s="274" t="s">
        <v>191</v>
      </c>
      <c r="H334" s="275">
        <v>5.1130000000000004</v>
      </c>
      <c r="I334" s="276"/>
      <c r="J334" s="277">
        <f>ROUND(I334*H334,2)</f>
        <v>0</v>
      </c>
      <c r="K334" s="273" t="s">
        <v>19</v>
      </c>
      <c r="L334" s="278"/>
      <c r="M334" s="279" t="s">
        <v>19</v>
      </c>
      <c r="N334" s="280" t="s">
        <v>44</v>
      </c>
      <c r="O334" s="87"/>
      <c r="P334" s="224">
        <f>O334*H334</f>
        <v>0</v>
      </c>
      <c r="Q334" s="224">
        <v>0.0014</v>
      </c>
      <c r="R334" s="224">
        <f>Q334*H334</f>
        <v>0.0071582000000000008</v>
      </c>
      <c r="S334" s="224">
        <v>0</v>
      </c>
      <c r="T334" s="225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226" t="s">
        <v>415</v>
      </c>
      <c r="AT334" s="226" t="s">
        <v>491</v>
      </c>
      <c r="AU334" s="226" t="s">
        <v>82</v>
      </c>
      <c r="AY334" s="20" t="s">
        <v>185</v>
      </c>
      <c r="BE334" s="227">
        <f>IF(N334="základní",J334,0)</f>
        <v>0</v>
      </c>
      <c r="BF334" s="227">
        <f>IF(N334="snížená",J334,0)</f>
        <v>0</v>
      </c>
      <c r="BG334" s="227">
        <f>IF(N334="zákl. přenesená",J334,0)</f>
        <v>0</v>
      </c>
      <c r="BH334" s="227">
        <f>IF(N334="sníž. přenesená",J334,0)</f>
        <v>0</v>
      </c>
      <c r="BI334" s="227">
        <f>IF(N334="nulová",J334,0)</f>
        <v>0</v>
      </c>
      <c r="BJ334" s="20" t="s">
        <v>80</v>
      </c>
      <c r="BK334" s="227">
        <f>ROUND(I334*H334,2)</f>
        <v>0</v>
      </c>
      <c r="BL334" s="20" t="s">
        <v>280</v>
      </c>
      <c r="BM334" s="226" t="s">
        <v>692</v>
      </c>
    </row>
    <row r="335" s="2" customFormat="1">
      <c r="A335" s="41"/>
      <c r="B335" s="42"/>
      <c r="C335" s="43"/>
      <c r="D335" s="228" t="s">
        <v>195</v>
      </c>
      <c r="E335" s="43"/>
      <c r="F335" s="229" t="s">
        <v>693</v>
      </c>
      <c r="G335" s="43"/>
      <c r="H335" s="43"/>
      <c r="I335" s="230"/>
      <c r="J335" s="43"/>
      <c r="K335" s="43"/>
      <c r="L335" s="47"/>
      <c r="M335" s="231"/>
      <c r="N335" s="232"/>
      <c r="O335" s="87"/>
      <c r="P335" s="87"/>
      <c r="Q335" s="87"/>
      <c r="R335" s="87"/>
      <c r="S335" s="87"/>
      <c r="T335" s="88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T335" s="20" t="s">
        <v>195</v>
      </c>
      <c r="AU335" s="20" t="s">
        <v>82</v>
      </c>
    </row>
    <row r="336" s="14" customFormat="1">
      <c r="A336" s="14"/>
      <c r="B336" s="245"/>
      <c r="C336" s="246"/>
      <c r="D336" s="228" t="s">
        <v>199</v>
      </c>
      <c r="E336" s="246"/>
      <c r="F336" s="248" t="s">
        <v>694</v>
      </c>
      <c r="G336" s="246"/>
      <c r="H336" s="249">
        <v>5.1130000000000004</v>
      </c>
      <c r="I336" s="250"/>
      <c r="J336" s="246"/>
      <c r="K336" s="246"/>
      <c r="L336" s="251"/>
      <c r="M336" s="252"/>
      <c r="N336" s="253"/>
      <c r="O336" s="253"/>
      <c r="P336" s="253"/>
      <c r="Q336" s="253"/>
      <c r="R336" s="253"/>
      <c r="S336" s="253"/>
      <c r="T336" s="25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55" t="s">
        <v>199</v>
      </c>
      <c r="AU336" s="255" t="s">
        <v>82</v>
      </c>
      <c r="AV336" s="14" t="s">
        <v>82</v>
      </c>
      <c r="AW336" s="14" t="s">
        <v>4</v>
      </c>
      <c r="AX336" s="14" t="s">
        <v>80</v>
      </c>
      <c r="AY336" s="255" t="s">
        <v>185</v>
      </c>
    </row>
    <row r="337" s="2" customFormat="1" ht="16.5" customHeight="1">
      <c r="A337" s="41"/>
      <c r="B337" s="42"/>
      <c r="C337" s="215" t="s">
        <v>423</v>
      </c>
      <c r="D337" s="215" t="s">
        <v>188</v>
      </c>
      <c r="E337" s="216" t="s">
        <v>695</v>
      </c>
      <c r="F337" s="217" t="s">
        <v>696</v>
      </c>
      <c r="G337" s="218" t="s">
        <v>672</v>
      </c>
      <c r="H337" s="281"/>
      <c r="I337" s="220"/>
      <c r="J337" s="221">
        <f>ROUND(I337*H337,2)</f>
        <v>0</v>
      </c>
      <c r="K337" s="217" t="s">
        <v>192</v>
      </c>
      <c r="L337" s="47"/>
      <c r="M337" s="222" t="s">
        <v>19</v>
      </c>
      <c r="N337" s="223" t="s">
        <v>44</v>
      </c>
      <c r="O337" s="87"/>
      <c r="P337" s="224">
        <f>O337*H337</f>
        <v>0</v>
      </c>
      <c r="Q337" s="224">
        <v>0</v>
      </c>
      <c r="R337" s="224">
        <f>Q337*H337</f>
        <v>0</v>
      </c>
      <c r="S337" s="224">
        <v>0</v>
      </c>
      <c r="T337" s="225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226" t="s">
        <v>280</v>
      </c>
      <c r="AT337" s="226" t="s">
        <v>188</v>
      </c>
      <c r="AU337" s="226" t="s">
        <v>82</v>
      </c>
      <c r="AY337" s="20" t="s">
        <v>185</v>
      </c>
      <c r="BE337" s="227">
        <f>IF(N337="základní",J337,0)</f>
        <v>0</v>
      </c>
      <c r="BF337" s="227">
        <f>IF(N337="snížená",J337,0)</f>
        <v>0</v>
      </c>
      <c r="BG337" s="227">
        <f>IF(N337="zákl. přenesená",J337,0)</f>
        <v>0</v>
      </c>
      <c r="BH337" s="227">
        <f>IF(N337="sníž. přenesená",J337,0)</f>
        <v>0</v>
      </c>
      <c r="BI337" s="227">
        <f>IF(N337="nulová",J337,0)</f>
        <v>0</v>
      </c>
      <c r="BJ337" s="20" t="s">
        <v>80</v>
      </c>
      <c r="BK337" s="227">
        <f>ROUND(I337*H337,2)</f>
        <v>0</v>
      </c>
      <c r="BL337" s="20" t="s">
        <v>280</v>
      </c>
      <c r="BM337" s="226" t="s">
        <v>697</v>
      </c>
    </row>
    <row r="338" s="2" customFormat="1">
      <c r="A338" s="41"/>
      <c r="B338" s="42"/>
      <c r="C338" s="43"/>
      <c r="D338" s="228" t="s">
        <v>195</v>
      </c>
      <c r="E338" s="43"/>
      <c r="F338" s="229" t="s">
        <v>698</v>
      </c>
      <c r="G338" s="43"/>
      <c r="H338" s="43"/>
      <c r="I338" s="230"/>
      <c r="J338" s="43"/>
      <c r="K338" s="43"/>
      <c r="L338" s="47"/>
      <c r="M338" s="231"/>
      <c r="N338" s="232"/>
      <c r="O338" s="87"/>
      <c r="P338" s="87"/>
      <c r="Q338" s="87"/>
      <c r="R338" s="87"/>
      <c r="S338" s="87"/>
      <c r="T338" s="88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T338" s="20" t="s">
        <v>195</v>
      </c>
      <c r="AU338" s="20" t="s">
        <v>82</v>
      </c>
    </row>
    <row r="339" s="2" customFormat="1">
      <c r="A339" s="41"/>
      <c r="B339" s="42"/>
      <c r="C339" s="43"/>
      <c r="D339" s="233" t="s">
        <v>197</v>
      </c>
      <c r="E339" s="43"/>
      <c r="F339" s="234" t="s">
        <v>699</v>
      </c>
      <c r="G339" s="43"/>
      <c r="H339" s="43"/>
      <c r="I339" s="230"/>
      <c r="J339" s="43"/>
      <c r="K339" s="43"/>
      <c r="L339" s="47"/>
      <c r="M339" s="231"/>
      <c r="N339" s="232"/>
      <c r="O339" s="87"/>
      <c r="P339" s="87"/>
      <c r="Q339" s="87"/>
      <c r="R339" s="87"/>
      <c r="S339" s="87"/>
      <c r="T339" s="88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T339" s="20" t="s">
        <v>197</v>
      </c>
      <c r="AU339" s="20" t="s">
        <v>82</v>
      </c>
    </row>
    <row r="340" s="12" customFormat="1" ht="22.8" customHeight="1">
      <c r="A340" s="12"/>
      <c r="B340" s="199"/>
      <c r="C340" s="200"/>
      <c r="D340" s="201" t="s">
        <v>72</v>
      </c>
      <c r="E340" s="213" t="s">
        <v>700</v>
      </c>
      <c r="F340" s="213" t="s">
        <v>701</v>
      </c>
      <c r="G340" s="200"/>
      <c r="H340" s="200"/>
      <c r="I340" s="203"/>
      <c r="J340" s="214">
        <f>BK340</f>
        <v>0</v>
      </c>
      <c r="K340" s="200"/>
      <c r="L340" s="205"/>
      <c r="M340" s="206"/>
      <c r="N340" s="207"/>
      <c r="O340" s="207"/>
      <c r="P340" s="208">
        <f>SUM(P341:P374)</f>
        <v>0</v>
      </c>
      <c r="Q340" s="207"/>
      <c r="R340" s="208">
        <f>SUM(R341:R374)</f>
        <v>0.4314036</v>
      </c>
      <c r="S340" s="207"/>
      <c r="T340" s="209">
        <f>SUM(T341:T374)</f>
        <v>0</v>
      </c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R340" s="210" t="s">
        <v>82</v>
      </c>
      <c r="AT340" s="211" t="s">
        <v>72</v>
      </c>
      <c r="AU340" s="211" t="s">
        <v>80</v>
      </c>
      <c r="AY340" s="210" t="s">
        <v>185</v>
      </c>
      <c r="BK340" s="212">
        <f>SUM(BK341:BK374)</f>
        <v>0</v>
      </c>
    </row>
    <row r="341" s="2" customFormat="1" ht="16.5" customHeight="1">
      <c r="A341" s="41"/>
      <c r="B341" s="42"/>
      <c r="C341" s="215" t="s">
        <v>431</v>
      </c>
      <c r="D341" s="215" t="s">
        <v>188</v>
      </c>
      <c r="E341" s="216" t="s">
        <v>702</v>
      </c>
      <c r="F341" s="217" t="s">
        <v>703</v>
      </c>
      <c r="G341" s="218" t="s">
        <v>191</v>
      </c>
      <c r="H341" s="219">
        <v>17.18</v>
      </c>
      <c r="I341" s="220"/>
      <c r="J341" s="221">
        <f>ROUND(I341*H341,2)</f>
        <v>0</v>
      </c>
      <c r="K341" s="217" t="s">
        <v>192</v>
      </c>
      <c r="L341" s="47"/>
      <c r="M341" s="222" t="s">
        <v>19</v>
      </c>
      <c r="N341" s="223" t="s">
        <v>44</v>
      </c>
      <c r="O341" s="87"/>
      <c r="P341" s="224">
        <f>O341*H341</f>
        <v>0</v>
      </c>
      <c r="Q341" s="224">
        <v>0.013860000000000001</v>
      </c>
      <c r="R341" s="224">
        <f>Q341*H341</f>
        <v>0.23811480000000002</v>
      </c>
      <c r="S341" s="224">
        <v>0</v>
      </c>
      <c r="T341" s="225">
        <f>S341*H341</f>
        <v>0</v>
      </c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R341" s="226" t="s">
        <v>280</v>
      </c>
      <c r="AT341" s="226" t="s">
        <v>188</v>
      </c>
      <c r="AU341" s="226" t="s">
        <v>82</v>
      </c>
      <c r="AY341" s="20" t="s">
        <v>185</v>
      </c>
      <c r="BE341" s="227">
        <f>IF(N341="základní",J341,0)</f>
        <v>0</v>
      </c>
      <c r="BF341" s="227">
        <f>IF(N341="snížená",J341,0)</f>
        <v>0</v>
      </c>
      <c r="BG341" s="227">
        <f>IF(N341="zákl. přenesená",J341,0)</f>
        <v>0</v>
      </c>
      <c r="BH341" s="227">
        <f>IF(N341="sníž. přenesená",J341,0)</f>
        <v>0</v>
      </c>
      <c r="BI341" s="227">
        <f>IF(N341="nulová",J341,0)</f>
        <v>0</v>
      </c>
      <c r="BJ341" s="20" t="s">
        <v>80</v>
      </c>
      <c r="BK341" s="227">
        <f>ROUND(I341*H341,2)</f>
        <v>0</v>
      </c>
      <c r="BL341" s="20" t="s">
        <v>280</v>
      </c>
      <c r="BM341" s="226" t="s">
        <v>704</v>
      </c>
    </row>
    <row r="342" s="2" customFormat="1">
      <c r="A342" s="41"/>
      <c r="B342" s="42"/>
      <c r="C342" s="43"/>
      <c r="D342" s="228" t="s">
        <v>195</v>
      </c>
      <c r="E342" s="43"/>
      <c r="F342" s="229" t="s">
        <v>705</v>
      </c>
      <c r="G342" s="43"/>
      <c r="H342" s="43"/>
      <c r="I342" s="230"/>
      <c r="J342" s="43"/>
      <c r="K342" s="43"/>
      <c r="L342" s="47"/>
      <c r="M342" s="231"/>
      <c r="N342" s="232"/>
      <c r="O342" s="87"/>
      <c r="P342" s="87"/>
      <c r="Q342" s="87"/>
      <c r="R342" s="87"/>
      <c r="S342" s="87"/>
      <c r="T342" s="88"/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T342" s="20" t="s">
        <v>195</v>
      </c>
      <c r="AU342" s="20" t="s">
        <v>82</v>
      </c>
    </row>
    <row r="343" s="2" customFormat="1">
      <c r="A343" s="41"/>
      <c r="B343" s="42"/>
      <c r="C343" s="43"/>
      <c r="D343" s="233" t="s">
        <v>197</v>
      </c>
      <c r="E343" s="43"/>
      <c r="F343" s="234" t="s">
        <v>706</v>
      </c>
      <c r="G343" s="43"/>
      <c r="H343" s="43"/>
      <c r="I343" s="230"/>
      <c r="J343" s="43"/>
      <c r="K343" s="43"/>
      <c r="L343" s="47"/>
      <c r="M343" s="231"/>
      <c r="N343" s="232"/>
      <c r="O343" s="87"/>
      <c r="P343" s="87"/>
      <c r="Q343" s="87"/>
      <c r="R343" s="87"/>
      <c r="S343" s="87"/>
      <c r="T343" s="88"/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T343" s="20" t="s">
        <v>197</v>
      </c>
      <c r="AU343" s="20" t="s">
        <v>82</v>
      </c>
    </row>
    <row r="344" s="13" customFormat="1">
      <c r="A344" s="13"/>
      <c r="B344" s="235"/>
      <c r="C344" s="236"/>
      <c r="D344" s="228" t="s">
        <v>199</v>
      </c>
      <c r="E344" s="237" t="s">
        <v>19</v>
      </c>
      <c r="F344" s="238" t="s">
        <v>707</v>
      </c>
      <c r="G344" s="236"/>
      <c r="H344" s="237" t="s">
        <v>19</v>
      </c>
      <c r="I344" s="239"/>
      <c r="J344" s="236"/>
      <c r="K344" s="236"/>
      <c r="L344" s="240"/>
      <c r="M344" s="241"/>
      <c r="N344" s="242"/>
      <c r="O344" s="242"/>
      <c r="P344" s="242"/>
      <c r="Q344" s="242"/>
      <c r="R344" s="242"/>
      <c r="S344" s="242"/>
      <c r="T344" s="24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44" t="s">
        <v>199</v>
      </c>
      <c r="AU344" s="244" t="s">
        <v>82</v>
      </c>
      <c r="AV344" s="13" t="s">
        <v>80</v>
      </c>
      <c r="AW344" s="13" t="s">
        <v>34</v>
      </c>
      <c r="AX344" s="13" t="s">
        <v>73</v>
      </c>
      <c r="AY344" s="244" t="s">
        <v>185</v>
      </c>
    </row>
    <row r="345" s="13" customFormat="1">
      <c r="A345" s="13"/>
      <c r="B345" s="235"/>
      <c r="C345" s="236"/>
      <c r="D345" s="228" t="s">
        <v>199</v>
      </c>
      <c r="E345" s="237" t="s">
        <v>19</v>
      </c>
      <c r="F345" s="238" t="s">
        <v>664</v>
      </c>
      <c r="G345" s="236"/>
      <c r="H345" s="237" t="s">
        <v>19</v>
      </c>
      <c r="I345" s="239"/>
      <c r="J345" s="236"/>
      <c r="K345" s="236"/>
      <c r="L345" s="240"/>
      <c r="M345" s="241"/>
      <c r="N345" s="242"/>
      <c r="O345" s="242"/>
      <c r="P345" s="242"/>
      <c r="Q345" s="242"/>
      <c r="R345" s="242"/>
      <c r="S345" s="242"/>
      <c r="T345" s="24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44" t="s">
        <v>199</v>
      </c>
      <c r="AU345" s="244" t="s">
        <v>82</v>
      </c>
      <c r="AV345" s="13" t="s">
        <v>80</v>
      </c>
      <c r="AW345" s="13" t="s">
        <v>34</v>
      </c>
      <c r="AX345" s="13" t="s">
        <v>73</v>
      </c>
      <c r="AY345" s="244" t="s">
        <v>185</v>
      </c>
    </row>
    <row r="346" s="14" customFormat="1">
      <c r="A346" s="14"/>
      <c r="B346" s="245"/>
      <c r="C346" s="246"/>
      <c r="D346" s="228" t="s">
        <v>199</v>
      </c>
      <c r="E346" s="247" t="s">
        <v>19</v>
      </c>
      <c r="F346" s="248" t="s">
        <v>665</v>
      </c>
      <c r="G346" s="246"/>
      <c r="H346" s="249">
        <v>17.18</v>
      </c>
      <c r="I346" s="250"/>
      <c r="J346" s="246"/>
      <c r="K346" s="246"/>
      <c r="L346" s="251"/>
      <c r="M346" s="252"/>
      <c r="N346" s="253"/>
      <c r="O346" s="253"/>
      <c r="P346" s="253"/>
      <c r="Q346" s="253"/>
      <c r="R346" s="253"/>
      <c r="S346" s="253"/>
      <c r="T346" s="25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55" t="s">
        <v>199</v>
      </c>
      <c r="AU346" s="255" t="s">
        <v>82</v>
      </c>
      <c r="AV346" s="14" t="s">
        <v>82</v>
      </c>
      <c r="AW346" s="14" t="s">
        <v>34</v>
      </c>
      <c r="AX346" s="14" t="s">
        <v>73</v>
      </c>
      <c r="AY346" s="255" t="s">
        <v>185</v>
      </c>
    </row>
    <row r="347" s="15" customFormat="1">
      <c r="A347" s="15"/>
      <c r="B347" s="256"/>
      <c r="C347" s="257"/>
      <c r="D347" s="228" t="s">
        <v>199</v>
      </c>
      <c r="E347" s="258" t="s">
        <v>19</v>
      </c>
      <c r="F347" s="259" t="s">
        <v>202</v>
      </c>
      <c r="G347" s="257"/>
      <c r="H347" s="260">
        <v>17.18</v>
      </c>
      <c r="I347" s="261"/>
      <c r="J347" s="257"/>
      <c r="K347" s="257"/>
      <c r="L347" s="262"/>
      <c r="M347" s="263"/>
      <c r="N347" s="264"/>
      <c r="O347" s="264"/>
      <c r="P347" s="264"/>
      <c r="Q347" s="264"/>
      <c r="R347" s="264"/>
      <c r="S347" s="264"/>
      <c r="T347" s="26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T347" s="266" t="s">
        <v>199</v>
      </c>
      <c r="AU347" s="266" t="s">
        <v>82</v>
      </c>
      <c r="AV347" s="15" t="s">
        <v>193</v>
      </c>
      <c r="AW347" s="15" t="s">
        <v>34</v>
      </c>
      <c r="AX347" s="15" t="s">
        <v>80</v>
      </c>
      <c r="AY347" s="266" t="s">
        <v>185</v>
      </c>
    </row>
    <row r="348" s="2" customFormat="1" ht="16.5" customHeight="1">
      <c r="A348" s="41"/>
      <c r="B348" s="42"/>
      <c r="C348" s="215" t="s">
        <v>440</v>
      </c>
      <c r="D348" s="215" t="s">
        <v>188</v>
      </c>
      <c r="E348" s="216" t="s">
        <v>708</v>
      </c>
      <c r="F348" s="217" t="s">
        <v>709</v>
      </c>
      <c r="G348" s="218" t="s">
        <v>191</v>
      </c>
      <c r="H348" s="219">
        <v>11.369999999999999</v>
      </c>
      <c r="I348" s="220"/>
      <c r="J348" s="221">
        <f>ROUND(I348*H348,2)</f>
        <v>0</v>
      </c>
      <c r="K348" s="217" t="s">
        <v>192</v>
      </c>
      <c r="L348" s="47"/>
      <c r="M348" s="222" t="s">
        <v>19</v>
      </c>
      <c r="N348" s="223" t="s">
        <v>44</v>
      </c>
      <c r="O348" s="87"/>
      <c r="P348" s="224">
        <f>O348*H348</f>
        <v>0</v>
      </c>
      <c r="Q348" s="224">
        <v>0.011809999999999999</v>
      </c>
      <c r="R348" s="224">
        <f>Q348*H348</f>
        <v>0.13427969999999997</v>
      </c>
      <c r="S348" s="224">
        <v>0</v>
      </c>
      <c r="T348" s="225">
        <f>S348*H348</f>
        <v>0</v>
      </c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R348" s="226" t="s">
        <v>280</v>
      </c>
      <c r="AT348" s="226" t="s">
        <v>188</v>
      </c>
      <c r="AU348" s="226" t="s">
        <v>82</v>
      </c>
      <c r="AY348" s="20" t="s">
        <v>185</v>
      </c>
      <c r="BE348" s="227">
        <f>IF(N348="základní",J348,0)</f>
        <v>0</v>
      </c>
      <c r="BF348" s="227">
        <f>IF(N348="snížená",J348,0)</f>
        <v>0</v>
      </c>
      <c r="BG348" s="227">
        <f>IF(N348="zákl. přenesená",J348,0)</f>
        <v>0</v>
      </c>
      <c r="BH348" s="227">
        <f>IF(N348="sníž. přenesená",J348,0)</f>
        <v>0</v>
      </c>
      <c r="BI348" s="227">
        <f>IF(N348="nulová",J348,0)</f>
        <v>0</v>
      </c>
      <c r="BJ348" s="20" t="s">
        <v>80</v>
      </c>
      <c r="BK348" s="227">
        <f>ROUND(I348*H348,2)</f>
        <v>0</v>
      </c>
      <c r="BL348" s="20" t="s">
        <v>280</v>
      </c>
      <c r="BM348" s="226" t="s">
        <v>710</v>
      </c>
    </row>
    <row r="349" s="2" customFormat="1">
      <c r="A349" s="41"/>
      <c r="B349" s="42"/>
      <c r="C349" s="43"/>
      <c r="D349" s="228" t="s">
        <v>195</v>
      </c>
      <c r="E349" s="43"/>
      <c r="F349" s="229" t="s">
        <v>711</v>
      </c>
      <c r="G349" s="43"/>
      <c r="H349" s="43"/>
      <c r="I349" s="230"/>
      <c r="J349" s="43"/>
      <c r="K349" s="43"/>
      <c r="L349" s="47"/>
      <c r="M349" s="231"/>
      <c r="N349" s="232"/>
      <c r="O349" s="87"/>
      <c r="P349" s="87"/>
      <c r="Q349" s="87"/>
      <c r="R349" s="87"/>
      <c r="S349" s="87"/>
      <c r="T349" s="88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T349" s="20" t="s">
        <v>195</v>
      </c>
      <c r="AU349" s="20" t="s">
        <v>82</v>
      </c>
    </row>
    <row r="350" s="2" customFormat="1">
      <c r="A350" s="41"/>
      <c r="B350" s="42"/>
      <c r="C350" s="43"/>
      <c r="D350" s="233" t="s">
        <v>197</v>
      </c>
      <c r="E350" s="43"/>
      <c r="F350" s="234" t="s">
        <v>712</v>
      </c>
      <c r="G350" s="43"/>
      <c r="H350" s="43"/>
      <c r="I350" s="230"/>
      <c r="J350" s="43"/>
      <c r="K350" s="43"/>
      <c r="L350" s="47"/>
      <c r="M350" s="231"/>
      <c r="N350" s="232"/>
      <c r="O350" s="87"/>
      <c r="P350" s="87"/>
      <c r="Q350" s="87"/>
      <c r="R350" s="87"/>
      <c r="S350" s="87"/>
      <c r="T350" s="88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T350" s="20" t="s">
        <v>197</v>
      </c>
      <c r="AU350" s="20" t="s">
        <v>82</v>
      </c>
    </row>
    <row r="351" s="13" customFormat="1">
      <c r="A351" s="13"/>
      <c r="B351" s="235"/>
      <c r="C351" s="236"/>
      <c r="D351" s="228" t="s">
        <v>199</v>
      </c>
      <c r="E351" s="237" t="s">
        <v>19</v>
      </c>
      <c r="F351" s="238" t="s">
        <v>713</v>
      </c>
      <c r="G351" s="236"/>
      <c r="H351" s="237" t="s">
        <v>19</v>
      </c>
      <c r="I351" s="239"/>
      <c r="J351" s="236"/>
      <c r="K351" s="236"/>
      <c r="L351" s="240"/>
      <c r="M351" s="241"/>
      <c r="N351" s="242"/>
      <c r="O351" s="242"/>
      <c r="P351" s="242"/>
      <c r="Q351" s="242"/>
      <c r="R351" s="242"/>
      <c r="S351" s="242"/>
      <c r="T351" s="24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4" t="s">
        <v>199</v>
      </c>
      <c r="AU351" s="244" t="s">
        <v>82</v>
      </c>
      <c r="AV351" s="13" t="s">
        <v>80</v>
      </c>
      <c r="AW351" s="13" t="s">
        <v>34</v>
      </c>
      <c r="AX351" s="13" t="s">
        <v>73</v>
      </c>
      <c r="AY351" s="244" t="s">
        <v>185</v>
      </c>
    </row>
    <row r="352" s="13" customFormat="1">
      <c r="A352" s="13"/>
      <c r="B352" s="235"/>
      <c r="C352" s="236"/>
      <c r="D352" s="228" t="s">
        <v>199</v>
      </c>
      <c r="E352" s="237" t="s">
        <v>19</v>
      </c>
      <c r="F352" s="238" t="s">
        <v>714</v>
      </c>
      <c r="G352" s="236"/>
      <c r="H352" s="237" t="s">
        <v>19</v>
      </c>
      <c r="I352" s="239"/>
      <c r="J352" s="236"/>
      <c r="K352" s="236"/>
      <c r="L352" s="240"/>
      <c r="M352" s="241"/>
      <c r="N352" s="242"/>
      <c r="O352" s="242"/>
      <c r="P352" s="242"/>
      <c r="Q352" s="242"/>
      <c r="R352" s="242"/>
      <c r="S352" s="242"/>
      <c r="T352" s="24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4" t="s">
        <v>199</v>
      </c>
      <c r="AU352" s="244" t="s">
        <v>82</v>
      </c>
      <c r="AV352" s="13" t="s">
        <v>80</v>
      </c>
      <c r="AW352" s="13" t="s">
        <v>34</v>
      </c>
      <c r="AX352" s="13" t="s">
        <v>73</v>
      </c>
      <c r="AY352" s="244" t="s">
        <v>185</v>
      </c>
    </row>
    <row r="353" s="14" customFormat="1">
      <c r="A353" s="14"/>
      <c r="B353" s="245"/>
      <c r="C353" s="246"/>
      <c r="D353" s="228" t="s">
        <v>199</v>
      </c>
      <c r="E353" s="247" t="s">
        <v>19</v>
      </c>
      <c r="F353" s="248" t="s">
        <v>715</v>
      </c>
      <c r="G353" s="246"/>
      <c r="H353" s="249">
        <v>11.369999999999999</v>
      </c>
      <c r="I353" s="250"/>
      <c r="J353" s="246"/>
      <c r="K353" s="246"/>
      <c r="L353" s="251"/>
      <c r="M353" s="252"/>
      <c r="N353" s="253"/>
      <c r="O353" s="253"/>
      <c r="P353" s="253"/>
      <c r="Q353" s="253"/>
      <c r="R353" s="253"/>
      <c r="S353" s="253"/>
      <c r="T353" s="25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55" t="s">
        <v>199</v>
      </c>
      <c r="AU353" s="255" t="s">
        <v>82</v>
      </c>
      <c r="AV353" s="14" t="s">
        <v>82</v>
      </c>
      <c r="AW353" s="14" t="s">
        <v>34</v>
      </c>
      <c r="AX353" s="14" t="s">
        <v>73</v>
      </c>
      <c r="AY353" s="255" t="s">
        <v>185</v>
      </c>
    </row>
    <row r="354" s="15" customFormat="1">
      <c r="A354" s="15"/>
      <c r="B354" s="256"/>
      <c r="C354" s="257"/>
      <c r="D354" s="228" t="s">
        <v>199</v>
      </c>
      <c r="E354" s="258" t="s">
        <v>19</v>
      </c>
      <c r="F354" s="259" t="s">
        <v>202</v>
      </c>
      <c r="G354" s="257"/>
      <c r="H354" s="260">
        <v>11.369999999999999</v>
      </c>
      <c r="I354" s="261"/>
      <c r="J354" s="257"/>
      <c r="K354" s="257"/>
      <c r="L354" s="262"/>
      <c r="M354" s="263"/>
      <c r="N354" s="264"/>
      <c r="O354" s="264"/>
      <c r="P354" s="264"/>
      <c r="Q354" s="264"/>
      <c r="R354" s="264"/>
      <c r="S354" s="264"/>
      <c r="T354" s="26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T354" s="266" t="s">
        <v>199</v>
      </c>
      <c r="AU354" s="266" t="s">
        <v>82</v>
      </c>
      <c r="AV354" s="15" t="s">
        <v>193</v>
      </c>
      <c r="AW354" s="15" t="s">
        <v>34</v>
      </c>
      <c r="AX354" s="15" t="s">
        <v>80</v>
      </c>
      <c r="AY354" s="266" t="s">
        <v>185</v>
      </c>
    </row>
    <row r="355" s="2" customFormat="1" ht="16.5" customHeight="1">
      <c r="A355" s="41"/>
      <c r="B355" s="42"/>
      <c r="C355" s="215" t="s">
        <v>447</v>
      </c>
      <c r="D355" s="215" t="s">
        <v>188</v>
      </c>
      <c r="E355" s="216" t="s">
        <v>716</v>
      </c>
      <c r="F355" s="217" t="s">
        <v>717</v>
      </c>
      <c r="G355" s="218" t="s">
        <v>191</v>
      </c>
      <c r="H355" s="219">
        <v>5.8099999999999996</v>
      </c>
      <c r="I355" s="220"/>
      <c r="J355" s="221">
        <f>ROUND(I355*H355,2)</f>
        <v>0</v>
      </c>
      <c r="K355" s="217" t="s">
        <v>192</v>
      </c>
      <c r="L355" s="47"/>
      <c r="M355" s="222" t="s">
        <v>19</v>
      </c>
      <c r="N355" s="223" t="s">
        <v>44</v>
      </c>
      <c r="O355" s="87"/>
      <c r="P355" s="224">
        <f>O355*H355</f>
        <v>0</v>
      </c>
      <c r="Q355" s="224">
        <v>0.00040999999999999999</v>
      </c>
      <c r="R355" s="224">
        <f>Q355*H355</f>
        <v>0.0023820999999999998</v>
      </c>
      <c r="S355" s="224">
        <v>0</v>
      </c>
      <c r="T355" s="225">
        <f>S355*H355</f>
        <v>0</v>
      </c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R355" s="226" t="s">
        <v>280</v>
      </c>
      <c r="AT355" s="226" t="s">
        <v>188</v>
      </c>
      <c r="AU355" s="226" t="s">
        <v>82</v>
      </c>
      <c r="AY355" s="20" t="s">
        <v>185</v>
      </c>
      <c r="BE355" s="227">
        <f>IF(N355="základní",J355,0)</f>
        <v>0</v>
      </c>
      <c r="BF355" s="227">
        <f>IF(N355="snížená",J355,0)</f>
        <v>0</v>
      </c>
      <c r="BG355" s="227">
        <f>IF(N355="zákl. přenesená",J355,0)</f>
        <v>0</v>
      </c>
      <c r="BH355" s="227">
        <f>IF(N355="sníž. přenesená",J355,0)</f>
        <v>0</v>
      </c>
      <c r="BI355" s="227">
        <f>IF(N355="nulová",J355,0)</f>
        <v>0</v>
      </c>
      <c r="BJ355" s="20" t="s">
        <v>80</v>
      </c>
      <c r="BK355" s="227">
        <f>ROUND(I355*H355,2)</f>
        <v>0</v>
      </c>
      <c r="BL355" s="20" t="s">
        <v>280</v>
      </c>
      <c r="BM355" s="226" t="s">
        <v>718</v>
      </c>
    </row>
    <row r="356" s="2" customFormat="1">
      <c r="A356" s="41"/>
      <c r="B356" s="42"/>
      <c r="C356" s="43"/>
      <c r="D356" s="228" t="s">
        <v>195</v>
      </c>
      <c r="E356" s="43"/>
      <c r="F356" s="229" t="s">
        <v>719</v>
      </c>
      <c r="G356" s="43"/>
      <c r="H356" s="43"/>
      <c r="I356" s="230"/>
      <c r="J356" s="43"/>
      <c r="K356" s="43"/>
      <c r="L356" s="47"/>
      <c r="M356" s="231"/>
      <c r="N356" s="232"/>
      <c r="O356" s="87"/>
      <c r="P356" s="87"/>
      <c r="Q356" s="87"/>
      <c r="R356" s="87"/>
      <c r="S356" s="87"/>
      <c r="T356" s="88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T356" s="20" t="s">
        <v>195</v>
      </c>
      <c r="AU356" s="20" t="s">
        <v>82</v>
      </c>
    </row>
    <row r="357" s="2" customFormat="1">
      <c r="A357" s="41"/>
      <c r="B357" s="42"/>
      <c r="C357" s="43"/>
      <c r="D357" s="233" t="s">
        <v>197</v>
      </c>
      <c r="E357" s="43"/>
      <c r="F357" s="234" t="s">
        <v>720</v>
      </c>
      <c r="G357" s="43"/>
      <c r="H357" s="43"/>
      <c r="I357" s="230"/>
      <c r="J357" s="43"/>
      <c r="K357" s="43"/>
      <c r="L357" s="47"/>
      <c r="M357" s="231"/>
      <c r="N357" s="232"/>
      <c r="O357" s="87"/>
      <c r="P357" s="87"/>
      <c r="Q357" s="87"/>
      <c r="R357" s="87"/>
      <c r="S357" s="87"/>
      <c r="T357" s="88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T357" s="20" t="s">
        <v>197</v>
      </c>
      <c r="AU357" s="20" t="s">
        <v>82</v>
      </c>
    </row>
    <row r="358" s="13" customFormat="1">
      <c r="A358" s="13"/>
      <c r="B358" s="235"/>
      <c r="C358" s="236"/>
      <c r="D358" s="228" t="s">
        <v>199</v>
      </c>
      <c r="E358" s="237" t="s">
        <v>19</v>
      </c>
      <c r="F358" s="238" t="s">
        <v>721</v>
      </c>
      <c r="G358" s="236"/>
      <c r="H358" s="237" t="s">
        <v>19</v>
      </c>
      <c r="I358" s="239"/>
      <c r="J358" s="236"/>
      <c r="K358" s="236"/>
      <c r="L358" s="240"/>
      <c r="M358" s="241"/>
      <c r="N358" s="242"/>
      <c r="O358" s="242"/>
      <c r="P358" s="242"/>
      <c r="Q358" s="242"/>
      <c r="R358" s="242"/>
      <c r="S358" s="242"/>
      <c r="T358" s="24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4" t="s">
        <v>199</v>
      </c>
      <c r="AU358" s="244" t="s">
        <v>82</v>
      </c>
      <c r="AV358" s="13" t="s">
        <v>80</v>
      </c>
      <c r="AW358" s="13" t="s">
        <v>34</v>
      </c>
      <c r="AX358" s="13" t="s">
        <v>73</v>
      </c>
      <c r="AY358" s="244" t="s">
        <v>185</v>
      </c>
    </row>
    <row r="359" s="13" customFormat="1">
      <c r="A359" s="13"/>
      <c r="B359" s="235"/>
      <c r="C359" s="236"/>
      <c r="D359" s="228" t="s">
        <v>199</v>
      </c>
      <c r="E359" s="237" t="s">
        <v>19</v>
      </c>
      <c r="F359" s="238" t="s">
        <v>722</v>
      </c>
      <c r="G359" s="236"/>
      <c r="H359" s="237" t="s">
        <v>19</v>
      </c>
      <c r="I359" s="239"/>
      <c r="J359" s="236"/>
      <c r="K359" s="236"/>
      <c r="L359" s="240"/>
      <c r="M359" s="241"/>
      <c r="N359" s="242"/>
      <c r="O359" s="242"/>
      <c r="P359" s="242"/>
      <c r="Q359" s="242"/>
      <c r="R359" s="242"/>
      <c r="S359" s="242"/>
      <c r="T359" s="24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44" t="s">
        <v>199</v>
      </c>
      <c r="AU359" s="244" t="s">
        <v>82</v>
      </c>
      <c r="AV359" s="13" t="s">
        <v>80</v>
      </c>
      <c r="AW359" s="13" t="s">
        <v>34</v>
      </c>
      <c r="AX359" s="13" t="s">
        <v>73</v>
      </c>
      <c r="AY359" s="244" t="s">
        <v>185</v>
      </c>
    </row>
    <row r="360" s="14" customFormat="1">
      <c r="A360" s="14"/>
      <c r="B360" s="245"/>
      <c r="C360" s="246"/>
      <c r="D360" s="228" t="s">
        <v>199</v>
      </c>
      <c r="E360" s="247" t="s">
        <v>19</v>
      </c>
      <c r="F360" s="248" t="s">
        <v>723</v>
      </c>
      <c r="G360" s="246"/>
      <c r="H360" s="249">
        <v>5.8099999999999996</v>
      </c>
      <c r="I360" s="250"/>
      <c r="J360" s="246"/>
      <c r="K360" s="246"/>
      <c r="L360" s="251"/>
      <c r="M360" s="252"/>
      <c r="N360" s="253"/>
      <c r="O360" s="253"/>
      <c r="P360" s="253"/>
      <c r="Q360" s="253"/>
      <c r="R360" s="253"/>
      <c r="S360" s="253"/>
      <c r="T360" s="25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55" t="s">
        <v>199</v>
      </c>
      <c r="AU360" s="255" t="s">
        <v>82</v>
      </c>
      <c r="AV360" s="14" t="s">
        <v>82</v>
      </c>
      <c r="AW360" s="14" t="s">
        <v>34</v>
      </c>
      <c r="AX360" s="14" t="s">
        <v>73</v>
      </c>
      <c r="AY360" s="255" t="s">
        <v>185</v>
      </c>
    </row>
    <row r="361" s="15" customFormat="1">
      <c r="A361" s="15"/>
      <c r="B361" s="256"/>
      <c r="C361" s="257"/>
      <c r="D361" s="228" t="s">
        <v>199</v>
      </c>
      <c r="E361" s="258" t="s">
        <v>19</v>
      </c>
      <c r="F361" s="259" t="s">
        <v>202</v>
      </c>
      <c r="G361" s="257"/>
      <c r="H361" s="260">
        <v>5.8099999999999996</v>
      </c>
      <c r="I361" s="261"/>
      <c r="J361" s="257"/>
      <c r="K361" s="257"/>
      <c r="L361" s="262"/>
      <c r="M361" s="263"/>
      <c r="N361" s="264"/>
      <c r="O361" s="264"/>
      <c r="P361" s="264"/>
      <c r="Q361" s="264"/>
      <c r="R361" s="264"/>
      <c r="S361" s="264"/>
      <c r="T361" s="265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T361" s="266" t="s">
        <v>199</v>
      </c>
      <c r="AU361" s="266" t="s">
        <v>82</v>
      </c>
      <c r="AV361" s="15" t="s">
        <v>193</v>
      </c>
      <c r="AW361" s="15" t="s">
        <v>34</v>
      </c>
      <c r="AX361" s="15" t="s">
        <v>80</v>
      </c>
      <c r="AY361" s="266" t="s">
        <v>185</v>
      </c>
    </row>
    <row r="362" s="2" customFormat="1" ht="16.5" customHeight="1">
      <c r="A362" s="41"/>
      <c r="B362" s="42"/>
      <c r="C362" s="271" t="s">
        <v>456</v>
      </c>
      <c r="D362" s="271" t="s">
        <v>491</v>
      </c>
      <c r="E362" s="272" t="s">
        <v>724</v>
      </c>
      <c r="F362" s="273" t="s">
        <v>725</v>
      </c>
      <c r="G362" s="274" t="s">
        <v>191</v>
      </c>
      <c r="H362" s="275">
        <v>6.101</v>
      </c>
      <c r="I362" s="276"/>
      <c r="J362" s="277">
        <f>ROUND(I362*H362,2)</f>
        <v>0</v>
      </c>
      <c r="K362" s="273" t="s">
        <v>192</v>
      </c>
      <c r="L362" s="278"/>
      <c r="M362" s="279" t="s">
        <v>19</v>
      </c>
      <c r="N362" s="280" t="s">
        <v>44</v>
      </c>
      <c r="O362" s="87"/>
      <c r="P362" s="224">
        <f>O362*H362</f>
        <v>0</v>
      </c>
      <c r="Q362" s="224">
        <v>0.0089999999999999993</v>
      </c>
      <c r="R362" s="224">
        <f>Q362*H362</f>
        <v>0.054908999999999993</v>
      </c>
      <c r="S362" s="224">
        <v>0</v>
      </c>
      <c r="T362" s="225">
        <f>S362*H362</f>
        <v>0</v>
      </c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R362" s="226" t="s">
        <v>415</v>
      </c>
      <c r="AT362" s="226" t="s">
        <v>491</v>
      </c>
      <c r="AU362" s="226" t="s">
        <v>82</v>
      </c>
      <c r="AY362" s="20" t="s">
        <v>185</v>
      </c>
      <c r="BE362" s="227">
        <f>IF(N362="základní",J362,0)</f>
        <v>0</v>
      </c>
      <c r="BF362" s="227">
        <f>IF(N362="snížená",J362,0)</f>
        <v>0</v>
      </c>
      <c r="BG362" s="227">
        <f>IF(N362="zákl. přenesená",J362,0)</f>
        <v>0</v>
      </c>
      <c r="BH362" s="227">
        <f>IF(N362="sníž. přenesená",J362,0)</f>
        <v>0</v>
      </c>
      <c r="BI362" s="227">
        <f>IF(N362="nulová",J362,0)</f>
        <v>0</v>
      </c>
      <c r="BJ362" s="20" t="s">
        <v>80</v>
      </c>
      <c r="BK362" s="227">
        <f>ROUND(I362*H362,2)</f>
        <v>0</v>
      </c>
      <c r="BL362" s="20" t="s">
        <v>280</v>
      </c>
      <c r="BM362" s="226" t="s">
        <v>726</v>
      </c>
    </row>
    <row r="363" s="2" customFormat="1">
      <c r="A363" s="41"/>
      <c r="B363" s="42"/>
      <c r="C363" s="43"/>
      <c r="D363" s="228" t="s">
        <v>195</v>
      </c>
      <c r="E363" s="43"/>
      <c r="F363" s="229" t="s">
        <v>725</v>
      </c>
      <c r="G363" s="43"/>
      <c r="H363" s="43"/>
      <c r="I363" s="230"/>
      <c r="J363" s="43"/>
      <c r="K363" s="43"/>
      <c r="L363" s="47"/>
      <c r="M363" s="231"/>
      <c r="N363" s="232"/>
      <c r="O363" s="87"/>
      <c r="P363" s="87"/>
      <c r="Q363" s="87"/>
      <c r="R363" s="87"/>
      <c r="S363" s="87"/>
      <c r="T363" s="88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T363" s="20" t="s">
        <v>195</v>
      </c>
      <c r="AU363" s="20" t="s">
        <v>82</v>
      </c>
    </row>
    <row r="364" s="14" customFormat="1">
      <c r="A364" s="14"/>
      <c r="B364" s="245"/>
      <c r="C364" s="246"/>
      <c r="D364" s="228" t="s">
        <v>199</v>
      </c>
      <c r="E364" s="246"/>
      <c r="F364" s="248" t="s">
        <v>727</v>
      </c>
      <c r="G364" s="246"/>
      <c r="H364" s="249">
        <v>6.101</v>
      </c>
      <c r="I364" s="250"/>
      <c r="J364" s="246"/>
      <c r="K364" s="246"/>
      <c r="L364" s="251"/>
      <c r="M364" s="252"/>
      <c r="N364" s="253"/>
      <c r="O364" s="253"/>
      <c r="P364" s="253"/>
      <c r="Q364" s="253"/>
      <c r="R364" s="253"/>
      <c r="S364" s="253"/>
      <c r="T364" s="25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55" t="s">
        <v>199</v>
      </c>
      <c r="AU364" s="255" t="s">
        <v>82</v>
      </c>
      <c r="AV364" s="14" t="s">
        <v>82</v>
      </c>
      <c r="AW364" s="14" t="s">
        <v>4</v>
      </c>
      <c r="AX364" s="14" t="s">
        <v>80</v>
      </c>
      <c r="AY364" s="255" t="s">
        <v>185</v>
      </c>
    </row>
    <row r="365" s="2" customFormat="1" ht="16.5" customHeight="1">
      <c r="A365" s="41"/>
      <c r="B365" s="42"/>
      <c r="C365" s="215" t="s">
        <v>728</v>
      </c>
      <c r="D365" s="215" t="s">
        <v>188</v>
      </c>
      <c r="E365" s="216" t="s">
        <v>729</v>
      </c>
      <c r="F365" s="217" t="s">
        <v>730</v>
      </c>
      <c r="G365" s="218" t="s">
        <v>191</v>
      </c>
      <c r="H365" s="219">
        <v>17.18</v>
      </c>
      <c r="I365" s="220"/>
      <c r="J365" s="221">
        <f>ROUND(I365*H365,2)</f>
        <v>0</v>
      </c>
      <c r="K365" s="217" t="s">
        <v>192</v>
      </c>
      <c r="L365" s="47"/>
      <c r="M365" s="222" t="s">
        <v>19</v>
      </c>
      <c r="N365" s="223" t="s">
        <v>44</v>
      </c>
      <c r="O365" s="87"/>
      <c r="P365" s="224">
        <f>O365*H365</f>
        <v>0</v>
      </c>
      <c r="Q365" s="224">
        <v>0.00010000000000000001</v>
      </c>
      <c r="R365" s="224">
        <f>Q365*H365</f>
        <v>0.0017180000000000001</v>
      </c>
      <c r="S365" s="224">
        <v>0</v>
      </c>
      <c r="T365" s="225">
        <f>S365*H365</f>
        <v>0</v>
      </c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R365" s="226" t="s">
        <v>280</v>
      </c>
      <c r="AT365" s="226" t="s">
        <v>188</v>
      </c>
      <c r="AU365" s="226" t="s">
        <v>82</v>
      </c>
      <c r="AY365" s="20" t="s">
        <v>185</v>
      </c>
      <c r="BE365" s="227">
        <f>IF(N365="základní",J365,0)</f>
        <v>0</v>
      </c>
      <c r="BF365" s="227">
        <f>IF(N365="snížená",J365,0)</f>
        <v>0</v>
      </c>
      <c r="BG365" s="227">
        <f>IF(N365="zákl. přenesená",J365,0)</f>
        <v>0</v>
      </c>
      <c r="BH365" s="227">
        <f>IF(N365="sníž. přenesená",J365,0)</f>
        <v>0</v>
      </c>
      <c r="BI365" s="227">
        <f>IF(N365="nulová",J365,0)</f>
        <v>0</v>
      </c>
      <c r="BJ365" s="20" t="s">
        <v>80</v>
      </c>
      <c r="BK365" s="227">
        <f>ROUND(I365*H365,2)</f>
        <v>0</v>
      </c>
      <c r="BL365" s="20" t="s">
        <v>280</v>
      </c>
      <c r="BM365" s="226" t="s">
        <v>731</v>
      </c>
    </row>
    <row r="366" s="2" customFormat="1">
      <c r="A366" s="41"/>
      <c r="B366" s="42"/>
      <c r="C366" s="43"/>
      <c r="D366" s="228" t="s">
        <v>195</v>
      </c>
      <c r="E366" s="43"/>
      <c r="F366" s="229" t="s">
        <v>732</v>
      </c>
      <c r="G366" s="43"/>
      <c r="H366" s="43"/>
      <c r="I366" s="230"/>
      <c r="J366" s="43"/>
      <c r="K366" s="43"/>
      <c r="L366" s="47"/>
      <c r="M366" s="231"/>
      <c r="N366" s="232"/>
      <c r="O366" s="87"/>
      <c r="P366" s="87"/>
      <c r="Q366" s="87"/>
      <c r="R366" s="87"/>
      <c r="S366" s="87"/>
      <c r="T366" s="88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T366" s="20" t="s">
        <v>195</v>
      </c>
      <c r="AU366" s="20" t="s">
        <v>82</v>
      </c>
    </row>
    <row r="367" s="2" customFormat="1">
      <c r="A367" s="41"/>
      <c r="B367" s="42"/>
      <c r="C367" s="43"/>
      <c r="D367" s="233" t="s">
        <v>197</v>
      </c>
      <c r="E367" s="43"/>
      <c r="F367" s="234" t="s">
        <v>733</v>
      </c>
      <c r="G367" s="43"/>
      <c r="H367" s="43"/>
      <c r="I367" s="230"/>
      <c r="J367" s="43"/>
      <c r="K367" s="43"/>
      <c r="L367" s="47"/>
      <c r="M367" s="231"/>
      <c r="N367" s="232"/>
      <c r="O367" s="87"/>
      <c r="P367" s="87"/>
      <c r="Q367" s="87"/>
      <c r="R367" s="87"/>
      <c r="S367" s="87"/>
      <c r="T367" s="88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T367" s="20" t="s">
        <v>197</v>
      </c>
      <c r="AU367" s="20" t="s">
        <v>82</v>
      </c>
    </row>
    <row r="368" s="13" customFormat="1">
      <c r="A368" s="13"/>
      <c r="B368" s="235"/>
      <c r="C368" s="236"/>
      <c r="D368" s="228" t="s">
        <v>199</v>
      </c>
      <c r="E368" s="237" t="s">
        <v>19</v>
      </c>
      <c r="F368" s="238" t="s">
        <v>707</v>
      </c>
      <c r="G368" s="236"/>
      <c r="H368" s="237" t="s">
        <v>19</v>
      </c>
      <c r="I368" s="239"/>
      <c r="J368" s="236"/>
      <c r="K368" s="236"/>
      <c r="L368" s="240"/>
      <c r="M368" s="241"/>
      <c r="N368" s="242"/>
      <c r="O368" s="242"/>
      <c r="P368" s="242"/>
      <c r="Q368" s="242"/>
      <c r="R368" s="242"/>
      <c r="S368" s="242"/>
      <c r="T368" s="24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44" t="s">
        <v>199</v>
      </c>
      <c r="AU368" s="244" t="s">
        <v>82</v>
      </c>
      <c r="AV368" s="13" t="s">
        <v>80</v>
      </c>
      <c r="AW368" s="13" t="s">
        <v>34</v>
      </c>
      <c r="AX368" s="13" t="s">
        <v>73</v>
      </c>
      <c r="AY368" s="244" t="s">
        <v>185</v>
      </c>
    </row>
    <row r="369" s="13" customFormat="1">
      <c r="A369" s="13"/>
      <c r="B369" s="235"/>
      <c r="C369" s="236"/>
      <c r="D369" s="228" t="s">
        <v>199</v>
      </c>
      <c r="E369" s="237" t="s">
        <v>19</v>
      </c>
      <c r="F369" s="238" t="s">
        <v>664</v>
      </c>
      <c r="G369" s="236"/>
      <c r="H369" s="237" t="s">
        <v>19</v>
      </c>
      <c r="I369" s="239"/>
      <c r="J369" s="236"/>
      <c r="K369" s="236"/>
      <c r="L369" s="240"/>
      <c r="M369" s="241"/>
      <c r="N369" s="242"/>
      <c r="O369" s="242"/>
      <c r="P369" s="242"/>
      <c r="Q369" s="242"/>
      <c r="R369" s="242"/>
      <c r="S369" s="242"/>
      <c r="T369" s="24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44" t="s">
        <v>199</v>
      </c>
      <c r="AU369" s="244" t="s">
        <v>82</v>
      </c>
      <c r="AV369" s="13" t="s">
        <v>80</v>
      </c>
      <c r="AW369" s="13" t="s">
        <v>34</v>
      </c>
      <c r="AX369" s="13" t="s">
        <v>73</v>
      </c>
      <c r="AY369" s="244" t="s">
        <v>185</v>
      </c>
    </row>
    <row r="370" s="14" customFormat="1">
      <c r="A370" s="14"/>
      <c r="B370" s="245"/>
      <c r="C370" s="246"/>
      <c r="D370" s="228" t="s">
        <v>199</v>
      </c>
      <c r="E370" s="247" t="s">
        <v>19</v>
      </c>
      <c r="F370" s="248" t="s">
        <v>665</v>
      </c>
      <c r="G370" s="246"/>
      <c r="H370" s="249">
        <v>17.18</v>
      </c>
      <c r="I370" s="250"/>
      <c r="J370" s="246"/>
      <c r="K370" s="246"/>
      <c r="L370" s="251"/>
      <c r="M370" s="252"/>
      <c r="N370" s="253"/>
      <c r="O370" s="253"/>
      <c r="P370" s="253"/>
      <c r="Q370" s="253"/>
      <c r="R370" s="253"/>
      <c r="S370" s="253"/>
      <c r="T370" s="25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T370" s="255" t="s">
        <v>199</v>
      </c>
      <c r="AU370" s="255" t="s">
        <v>82</v>
      </c>
      <c r="AV370" s="14" t="s">
        <v>82</v>
      </c>
      <c r="AW370" s="14" t="s">
        <v>34</v>
      </c>
      <c r="AX370" s="14" t="s">
        <v>73</v>
      </c>
      <c r="AY370" s="255" t="s">
        <v>185</v>
      </c>
    </row>
    <row r="371" s="15" customFormat="1">
      <c r="A371" s="15"/>
      <c r="B371" s="256"/>
      <c r="C371" s="257"/>
      <c r="D371" s="228" t="s">
        <v>199</v>
      </c>
      <c r="E371" s="258" t="s">
        <v>19</v>
      </c>
      <c r="F371" s="259" t="s">
        <v>202</v>
      </c>
      <c r="G371" s="257"/>
      <c r="H371" s="260">
        <v>17.18</v>
      </c>
      <c r="I371" s="261"/>
      <c r="J371" s="257"/>
      <c r="K371" s="257"/>
      <c r="L371" s="262"/>
      <c r="M371" s="263"/>
      <c r="N371" s="264"/>
      <c r="O371" s="264"/>
      <c r="P371" s="264"/>
      <c r="Q371" s="264"/>
      <c r="R371" s="264"/>
      <c r="S371" s="264"/>
      <c r="T371" s="26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T371" s="266" t="s">
        <v>199</v>
      </c>
      <c r="AU371" s="266" t="s">
        <v>82</v>
      </c>
      <c r="AV371" s="15" t="s">
        <v>193</v>
      </c>
      <c r="AW371" s="15" t="s">
        <v>34</v>
      </c>
      <c r="AX371" s="15" t="s">
        <v>80</v>
      </c>
      <c r="AY371" s="266" t="s">
        <v>185</v>
      </c>
    </row>
    <row r="372" s="2" customFormat="1" ht="16.5" customHeight="1">
      <c r="A372" s="41"/>
      <c r="B372" s="42"/>
      <c r="C372" s="215" t="s">
        <v>734</v>
      </c>
      <c r="D372" s="215" t="s">
        <v>188</v>
      </c>
      <c r="E372" s="216" t="s">
        <v>735</v>
      </c>
      <c r="F372" s="217" t="s">
        <v>736</v>
      </c>
      <c r="G372" s="218" t="s">
        <v>672</v>
      </c>
      <c r="H372" s="281"/>
      <c r="I372" s="220"/>
      <c r="J372" s="221">
        <f>ROUND(I372*H372,2)</f>
        <v>0</v>
      </c>
      <c r="K372" s="217" t="s">
        <v>192</v>
      </c>
      <c r="L372" s="47"/>
      <c r="M372" s="222" t="s">
        <v>19</v>
      </c>
      <c r="N372" s="223" t="s">
        <v>44</v>
      </c>
      <c r="O372" s="87"/>
      <c r="P372" s="224">
        <f>O372*H372</f>
        <v>0</v>
      </c>
      <c r="Q372" s="224">
        <v>0</v>
      </c>
      <c r="R372" s="224">
        <f>Q372*H372</f>
        <v>0</v>
      </c>
      <c r="S372" s="224">
        <v>0</v>
      </c>
      <c r="T372" s="225">
        <f>S372*H372</f>
        <v>0</v>
      </c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R372" s="226" t="s">
        <v>280</v>
      </c>
      <c r="AT372" s="226" t="s">
        <v>188</v>
      </c>
      <c r="AU372" s="226" t="s">
        <v>82</v>
      </c>
      <c r="AY372" s="20" t="s">
        <v>185</v>
      </c>
      <c r="BE372" s="227">
        <f>IF(N372="základní",J372,0)</f>
        <v>0</v>
      </c>
      <c r="BF372" s="227">
        <f>IF(N372="snížená",J372,0)</f>
        <v>0</v>
      </c>
      <c r="BG372" s="227">
        <f>IF(N372="zákl. přenesená",J372,0)</f>
        <v>0</v>
      </c>
      <c r="BH372" s="227">
        <f>IF(N372="sníž. přenesená",J372,0)</f>
        <v>0</v>
      </c>
      <c r="BI372" s="227">
        <f>IF(N372="nulová",J372,0)</f>
        <v>0</v>
      </c>
      <c r="BJ372" s="20" t="s">
        <v>80</v>
      </c>
      <c r="BK372" s="227">
        <f>ROUND(I372*H372,2)</f>
        <v>0</v>
      </c>
      <c r="BL372" s="20" t="s">
        <v>280</v>
      </c>
      <c r="BM372" s="226" t="s">
        <v>737</v>
      </c>
    </row>
    <row r="373" s="2" customFormat="1">
      <c r="A373" s="41"/>
      <c r="B373" s="42"/>
      <c r="C373" s="43"/>
      <c r="D373" s="228" t="s">
        <v>195</v>
      </c>
      <c r="E373" s="43"/>
      <c r="F373" s="229" t="s">
        <v>738</v>
      </c>
      <c r="G373" s="43"/>
      <c r="H373" s="43"/>
      <c r="I373" s="230"/>
      <c r="J373" s="43"/>
      <c r="K373" s="43"/>
      <c r="L373" s="47"/>
      <c r="M373" s="231"/>
      <c r="N373" s="232"/>
      <c r="O373" s="87"/>
      <c r="P373" s="87"/>
      <c r="Q373" s="87"/>
      <c r="R373" s="87"/>
      <c r="S373" s="87"/>
      <c r="T373" s="88"/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T373" s="20" t="s">
        <v>195</v>
      </c>
      <c r="AU373" s="20" t="s">
        <v>82</v>
      </c>
    </row>
    <row r="374" s="2" customFormat="1">
      <c r="A374" s="41"/>
      <c r="B374" s="42"/>
      <c r="C374" s="43"/>
      <c r="D374" s="233" t="s">
        <v>197</v>
      </c>
      <c r="E374" s="43"/>
      <c r="F374" s="234" t="s">
        <v>739</v>
      </c>
      <c r="G374" s="43"/>
      <c r="H374" s="43"/>
      <c r="I374" s="230"/>
      <c r="J374" s="43"/>
      <c r="K374" s="43"/>
      <c r="L374" s="47"/>
      <c r="M374" s="231"/>
      <c r="N374" s="232"/>
      <c r="O374" s="87"/>
      <c r="P374" s="87"/>
      <c r="Q374" s="87"/>
      <c r="R374" s="87"/>
      <c r="S374" s="87"/>
      <c r="T374" s="88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T374" s="20" t="s">
        <v>197</v>
      </c>
      <c r="AU374" s="20" t="s">
        <v>82</v>
      </c>
    </row>
    <row r="375" s="12" customFormat="1" ht="22.8" customHeight="1">
      <c r="A375" s="12"/>
      <c r="B375" s="199"/>
      <c r="C375" s="200"/>
      <c r="D375" s="201" t="s">
        <v>72</v>
      </c>
      <c r="E375" s="213" t="s">
        <v>336</v>
      </c>
      <c r="F375" s="213" t="s">
        <v>337</v>
      </c>
      <c r="G375" s="200"/>
      <c r="H375" s="200"/>
      <c r="I375" s="203"/>
      <c r="J375" s="214">
        <f>BK375</f>
        <v>0</v>
      </c>
      <c r="K375" s="200"/>
      <c r="L375" s="205"/>
      <c r="M375" s="206"/>
      <c r="N375" s="207"/>
      <c r="O375" s="207"/>
      <c r="P375" s="208">
        <f>SUM(P376:P398)</f>
        <v>0</v>
      </c>
      <c r="Q375" s="207"/>
      <c r="R375" s="208">
        <f>SUM(R376:R398)</f>
        <v>0.086562600000000003</v>
      </c>
      <c r="S375" s="207"/>
      <c r="T375" s="209">
        <f>SUM(T376:T398)</f>
        <v>0</v>
      </c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R375" s="210" t="s">
        <v>82</v>
      </c>
      <c r="AT375" s="211" t="s">
        <v>72</v>
      </c>
      <c r="AU375" s="211" t="s">
        <v>80</v>
      </c>
      <c r="AY375" s="210" t="s">
        <v>185</v>
      </c>
      <c r="BK375" s="212">
        <f>SUM(BK376:BK398)</f>
        <v>0</v>
      </c>
    </row>
    <row r="376" s="2" customFormat="1" ht="16.5" customHeight="1">
      <c r="A376" s="41"/>
      <c r="B376" s="42"/>
      <c r="C376" s="215" t="s">
        <v>740</v>
      </c>
      <c r="D376" s="215" t="s">
        <v>188</v>
      </c>
      <c r="E376" s="216" t="s">
        <v>741</v>
      </c>
      <c r="F376" s="217" t="s">
        <v>742</v>
      </c>
      <c r="G376" s="218" t="s">
        <v>226</v>
      </c>
      <c r="H376" s="219">
        <v>11.140000000000001</v>
      </c>
      <c r="I376" s="220"/>
      <c r="J376" s="221">
        <f>ROUND(I376*H376,2)</f>
        <v>0</v>
      </c>
      <c r="K376" s="217" t="s">
        <v>19</v>
      </c>
      <c r="L376" s="47"/>
      <c r="M376" s="222" t="s">
        <v>19</v>
      </c>
      <c r="N376" s="223" t="s">
        <v>44</v>
      </c>
      <c r="O376" s="87"/>
      <c r="P376" s="224">
        <f>O376*H376</f>
        <v>0</v>
      </c>
      <c r="Q376" s="224">
        <v>0.0029499999999999999</v>
      </c>
      <c r="R376" s="224">
        <f>Q376*H376</f>
        <v>0.032863000000000003</v>
      </c>
      <c r="S376" s="224">
        <v>0</v>
      </c>
      <c r="T376" s="225">
        <f>S376*H376</f>
        <v>0</v>
      </c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R376" s="226" t="s">
        <v>280</v>
      </c>
      <c r="AT376" s="226" t="s">
        <v>188</v>
      </c>
      <c r="AU376" s="226" t="s">
        <v>82</v>
      </c>
      <c r="AY376" s="20" t="s">
        <v>185</v>
      </c>
      <c r="BE376" s="227">
        <f>IF(N376="základní",J376,0)</f>
        <v>0</v>
      </c>
      <c r="BF376" s="227">
        <f>IF(N376="snížená",J376,0)</f>
        <v>0</v>
      </c>
      <c r="BG376" s="227">
        <f>IF(N376="zákl. přenesená",J376,0)</f>
        <v>0</v>
      </c>
      <c r="BH376" s="227">
        <f>IF(N376="sníž. přenesená",J376,0)</f>
        <v>0</v>
      </c>
      <c r="BI376" s="227">
        <f>IF(N376="nulová",J376,0)</f>
        <v>0</v>
      </c>
      <c r="BJ376" s="20" t="s">
        <v>80</v>
      </c>
      <c r="BK376" s="227">
        <f>ROUND(I376*H376,2)</f>
        <v>0</v>
      </c>
      <c r="BL376" s="20" t="s">
        <v>280</v>
      </c>
      <c r="BM376" s="226" t="s">
        <v>743</v>
      </c>
    </row>
    <row r="377" s="2" customFormat="1">
      <c r="A377" s="41"/>
      <c r="B377" s="42"/>
      <c r="C377" s="43"/>
      <c r="D377" s="228" t="s">
        <v>195</v>
      </c>
      <c r="E377" s="43"/>
      <c r="F377" s="229" t="s">
        <v>744</v>
      </c>
      <c r="G377" s="43"/>
      <c r="H377" s="43"/>
      <c r="I377" s="230"/>
      <c r="J377" s="43"/>
      <c r="K377" s="43"/>
      <c r="L377" s="47"/>
      <c r="M377" s="231"/>
      <c r="N377" s="232"/>
      <c r="O377" s="87"/>
      <c r="P377" s="87"/>
      <c r="Q377" s="87"/>
      <c r="R377" s="87"/>
      <c r="S377" s="87"/>
      <c r="T377" s="88"/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T377" s="20" t="s">
        <v>195</v>
      </c>
      <c r="AU377" s="20" t="s">
        <v>82</v>
      </c>
    </row>
    <row r="378" s="13" customFormat="1">
      <c r="A378" s="13"/>
      <c r="B378" s="235"/>
      <c r="C378" s="236"/>
      <c r="D378" s="228" t="s">
        <v>199</v>
      </c>
      <c r="E378" s="237" t="s">
        <v>19</v>
      </c>
      <c r="F378" s="238" t="s">
        <v>745</v>
      </c>
      <c r="G378" s="236"/>
      <c r="H378" s="237" t="s">
        <v>19</v>
      </c>
      <c r="I378" s="239"/>
      <c r="J378" s="236"/>
      <c r="K378" s="236"/>
      <c r="L378" s="240"/>
      <c r="M378" s="241"/>
      <c r="N378" s="242"/>
      <c r="O378" s="242"/>
      <c r="P378" s="242"/>
      <c r="Q378" s="242"/>
      <c r="R378" s="242"/>
      <c r="S378" s="242"/>
      <c r="T378" s="24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44" t="s">
        <v>199</v>
      </c>
      <c r="AU378" s="244" t="s">
        <v>82</v>
      </c>
      <c r="AV378" s="13" t="s">
        <v>80</v>
      </c>
      <c r="AW378" s="13" t="s">
        <v>34</v>
      </c>
      <c r="AX378" s="13" t="s">
        <v>73</v>
      </c>
      <c r="AY378" s="244" t="s">
        <v>185</v>
      </c>
    </row>
    <row r="379" s="14" customFormat="1">
      <c r="A379" s="14"/>
      <c r="B379" s="245"/>
      <c r="C379" s="246"/>
      <c r="D379" s="228" t="s">
        <v>199</v>
      </c>
      <c r="E379" s="247" t="s">
        <v>19</v>
      </c>
      <c r="F379" s="248" t="s">
        <v>746</v>
      </c>
      <c r="G379" s="246"/>
      <c r="H379" s="249">
        <v>2.5</v>
      </c>
      <c r="I379" s="250"/>
      <c r="J379" s="246"/>
      <c r="K379" s="246"/>
      <c r="L379" s="251"/>
      <c r="M379" s="252"/>
      <c r="N379" s="253"/>
      <c r="O379" s="253"/>
      <c r="P379" s="253"/>
      <c r="Q379" s="253"/>
      <c r="R379" s="253"/>
      <c r="S379" s="253"/>
      <c r="T379" s="25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55" t="s">
        <v>199</v>
      </c>
      <c r="AU379" s="255" t="s">
        <v>82</v>
      </c>
      <c r="AV379" s="14" t="s">
        <v>82</v>
      </c>
      <c r="AW379" s="14" t="s">
        <v>34</v>
      </c>
      <c r="AX379" s="14" t="s">
        <v>73</v>
      </c>
      <c r="AY379" s="255" t="s">
        <v>185</v>
      </c>
    </row>
    <row r="380" s="14" customFormat="1">
      <c r="A380" s="14"/>
      <c r="B380" s="245"/>
      <c r="C380" s="246"/>
      <c r="D380" s="228" t="s">
        <v>199</v>
      </c>
      <c r="E380" s="247" t="s">
        <v>19</v>
      </c>
      <c r="F380" s="248" t="s">
        <v>747</v>
      </c>
      <c r="G380" s="246"/>
      <c r="H380" s="249">
        <v>6.1500000000000004</v>
      </c>
      <c r="I380" s="250"/>
      <c r="J380" s="246"/>
      <c r="K380" s="246"/>
      <c r="L380" s="251"/>
      <c r="M380" s="252"/>
      <c r="N380" s="253"/>
      <c r="O380" s="253"/>
      <c r="P380" s="253"/>
      <c r="Q380" s="253"/>
      <c r="R380" s="253"/>
      <c r="S380" s="253"/>
      <c r="T380" s="25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T380" s="255" t="s">
        <v>199</v>
      </c>
      <c r="AU380" s="255" t="s">
        <v>82</v>
      </c>
      <c r="AV380" s="14" t="s">
        <v>82</v>
      </c>
      <c r="AW380" s="14" t="s">
        <v>34</v>
      </c>
      <c r="AX380" s="14" t="s">
        <v>73</v>
      </c>
      <c r="AY380" s="255" t="s">
        <v>185</v>
      </c>
    </row>
    <row r="381" s="14" customFormat="1">
      <c r="A381" s="14"/>
      <c r="B381" s="245"/>
      <c r="C381" s="246"/>
      <c r="D381" s="228" t="s">
        <v>199</v>
      </c>
      <c r="E381" s="247" t="s">
        <v>19</v>
      </c>
      <c r="F381" s="248" t="s">
        <v>748</v>
      </c>
      <c r="G381" s="246"/>
      <c r="H381" s="249">
        <v>2.4900000000000002</v>
      </c>
      <c r="I381" s="250"/>
      <c r="J381" s="246"/>
      <c r="K381" s="246"/>
      <c r="L381" s="251"/>
      <c r="M381" s="252"/>
      <c r="N381" s="253"/>
      <c r="O381" s="253"/>
      <c r="P381" s="253"/>
      <c r="Q381" s="253"/>
      <c r="R381" s="253"/>
      <c r="S381" s="253"/>
      <c r="T381" s="25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255" t="s">
        <v>199</v>
      </c>
      <c r="AU381" s="255" t="s">
        <v>82</v>
      </c>
      <c r="AV381" s="14" t="s">
        <v>82</v>
      </c>
      <c r="AW381" s="14" t="s">
        <v>34</v>
      </c>
      <c r="AX381" s="14" t="s">
        <v>73</v>
      </c>
      <c r="AY381" s="255" t="s">
        <v>185</v>
      </c>
    </row>
    <row r="382" s="15" customFormat="1">
      <c r="A382" s="15"/>
      <c r="B382" s="256"/>
      <c r="C382" s="257"/>
      <c r="D382" s="228" t="s">
        <v>199</v>
      </c>
      <c r="E382" s="258" t="s">
        <v>19</v>
      </c>
      <c r="F382" s="259" t="s">
        <v>202</v>
      </c>
      <c r="G382" s="257"/>
      <c r="H382" s="260">
        <v>11.140000000000001</v>
      </c>
      <c r="I382" s="261"/>
      <c r="J382" s="257"/>
      <c r="K382" s="257"/>
      <c r="L382" s="262"/>
      <c r="M382" s="263"/>
      <c r="N382" s="264"/>
      <c r="O382" s="264"/>
      <c r="P382" s="264"/>
      <c r="Q382" s="264"/>
      <c r="R382" s="264"/>
      <c r="S382" s="264"/>
      <c r="T382" s="26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T382" s="266" t="s">
        <v>199</v>
      </c>
      <c r="AU382" s="266" t="s">
        <v>82</v>
      </c>
      <c r="AV382" s="15" t="s">
        <v>193</v>
      </c>
      <c r="AW382" s="15" t="s">
        <v>34</v>
      </c>
      <c r="AX382" s="15" t="s">
        <v>80</v>
      </c>
      <c r="AY382" s="266" t="s">
        <v>185</v>
      </c>
    </row>
    <row r="383" s="2" customFormat="1" ht="16.5" customHeight="1">
      <c r="A383" s="41"/>
      <c r="B383" s="42"/>
      <c r="C383" s="215" t="s">
        <v>749</v>
      </c>
      <c r="D383" s="215" t="s">
        <v>188</v>
      </c>
      <c r="E383" s="216" t="s">
        <v>750</v>
      </c>
      <c r="F383" s="217" t="s">
        <v>751</v>
      </c>
      <c r="G383" s="218" t="s">
        <v>226</v>
      </c>
      <c r="H383" s="219">
        <v>17.030000000000001</v>
      </c>
      <c r="I383" s="220"/>
      <c r="J383" s="221">
        <f>ROUND(I383*H383,2)</f>
        <v>0</v>
      </c>
      <c r="K383" s="217" t="s">
        <v>192</v>
      </c>
      <c r="L383" s="47"/>
      <c r="M383" s="222" t="s">
        <v>19</v>
      </c>
      <c r="N383" s="223" t="s">
        <v>44</v>
      </c>
      <c r="O383" s="87"/>
      <c r="P383" s="224">
        <f>O383*H383</f>
        <v>0</v>
      </c>
      <c r="Q383" s="224">
        <v>0.0027399999999999998</v>
      </c>
      <c r="R383" s="224">
        <f>Q383*H383</f>
        <v>0.046662200000000001</v>
      </c>
      <c r="S383" s="224">
        <v>0</v>
      </c>
      <c r="T383" s="225">
        <f>S383*H383</f>
        <v>0</v>
      </c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R383" s="226" t="s">
        <v>280</v>
      </c>
      <c r="AT383" s="226" t="s">
        <v>188</v>
      </c>
      <c r="AU383" s="226" t="s">
        <v>82</v>
      </c>
      <c r="AY383" s="20" t="s">
        <v>185</v>
      </c>
      <c r="BE383" s="227">
        <f>IF(N383="základní",J383,0)</f>
        <v>0</v>
      </c>
      <c r="BF383" s="227">
        <f>IF(N383="snížená",J383,0)</f>
        <v>0</v>
      </c>
      <c r="BG383" s="227">
        <f>IF(N383="zákl. přenesená",J383,0)</f>
        <v>0</v>
      </c>
      <c r="BH383" s="227">
        <f>IF(N383="sníž. přenesená",J383,0)</f>
        <v>0</v>
      </c>
      <c r="BI383" s="227">
        <f>IF(N383="nulová",J383,0)</f>
        <v>0</v>
      </c>
      <c r="BJ383" s="20" t="s">
        <v>80</v>
      </c>
      <c r="BK383" s="227">
        <f>ROUND(I383*H383,2)</f>
        <v>0</v>
      </c>
      <c r="BL383" s="20" t="s">
        <v>280</v>
      </c>
      <c r="BM383" s="226" t="s">
        <v>752</v>
      </c>
    </row>
    <row r="384" s="2" customFormat="1">
      <c r="A384" s="41"/>
      <c r="B384" s="42"/>
      <c r="C384" s="43"/>
      <c r="D384" s="228" t="s">
        <v>195</v>
      </c>
      <c r="E384" s="43"/>
      <c r="F384" s="229" t="s">
        <v>753</v>
      </c>
      <c r="G384" s="43"/>
      <c r="H384" s="43"/>
      <c r="I384" s="230"/>
      <c r="J384" s="43"/>
      <c r="K384" s="43"/>
      <c r="L384" s="47"/>
      <c r="M384" s="231"/>
      <c r="N384" s="232"/>
      <c r="O384" s="87"/>
      <c r="P384" s="87"/>
      <c r="Q384" s="87"/>
      <c r="R384" s="87"/>
      <c r="S384" s="87"/>
      <c r="T384" s="88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T384" s="20" t="s">
        <v>195</v>
      </c>
      <c r="AU384" s="20" t="s">
        <v>82</v>
      </c>
    </row>
    <row r="385" s="2" customFormat="1">
      <c r="A385" s="41"/>
      <c r="B385" s="42"/>
      <c r="C385" s="43"/>
      <c r="D385" s="233" t="s">
        <v>197</v>
      </c>
      <c r="E385" s="43"/>
      <c r="F385" s="234" t="s">
        <v>754</v>
      </c>
      <c r="G385" s="43"/>
      <c r="H385" s="43"/>
      <c r="I385" s="230"/>
      <c r="J385" s="43"/>
      <c r="K385" s="43"/>
      <c r="L385" s="47"/>
      <c r="M385" s="231"/>
      <c r="N385" s="232"/>
      <c r="O385" s="87"/>
      <c r="P385" s="87"/>
      <c r="Q385" s="87"/>
      <c r="R385" s="87"/>
      <c r="S385" s="87"/>
      <c r="T385" s="88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T385" s="20" t="s">
        <v>197</v>
      </c>
      <c r="AU385" s="20" t="s">
        <v>82</v>
      </c>
    </row>
    <row r="386" s="13" customFormat="1">
      <c r="A386" s="13"/>
      <c r="B386" s="235"/>
      <c r="C386" s="236"/>
      <c r="D386" s="228" t="s">
        <v>199</v>
      </c>
      <c r="E386" s="237" t="s">
        <v>19</v>
      </c>
      <c r="F386" s="238" t="s">
        <v>745</v>
      </c>
      <c r="G386" s="236"/>
      <c r="H386" s="237" t="s">
        <v>19</v>
      </c>
      <c r="I386" s="239"/>
      <c r="J386" s="236"/>
      <c r="K386" s="236"/>
      <c r="L386" s="240"/>
      <c r="M386" s="241"/>
      <c r="N386" s="242"/>
      <c r="O386" s="242"/>
      <c r="P386" s="242"/>
      <c r="Q386" s="242"/>
      <c r="R386" s="242"/>
      <c r="S386" s="242"/>
      <c r="T386" s="24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44" t="s">
        <v>199</v>
      </c>
      <c r="AU386" s="244" t="s">
        <v>82</v>
      </c>
      <c r="AV386" s="13" t="s">
        <v>80</v>
      </c>
      <c r="AW386" s="13" t="s">
        <v>34</v>
      </c>
      <c r="AX386" s="13" t="s">
        <v>73</v>
      </c>
      <c r="AY386" s="244" t="s">
        <v>185</v>
      </c>
    </row>
    <row r="387" s="14" customFormat="1">
      <c r="A387" s="14"/>
      <c r="B387" s="245"/>
      <c r="C387" s="246"/>
      <c r="D387" s="228" t="s">
        <v>199</v>
      </c>
      <c r="E387" s="247" t="s">
        <v>19</v>
      </c>
      <c r="F387" s="248" t="s">
        <v>755</v>
      </c>
      <c r="G387" s="246"/>
      <c r="H387" s="249">
        <v>17.030000000000001</v>
      </c>
      <c r="I387" s="250"/>
      <c r="J387" s="246"/>
      <c r="K387" s="246"/>
      <c r="L387" s="251"/>
      <c r="M387" s="252"/>
      <c r="N387" s="253"/>
      <c r="O387" s="253"/>
      <c r="P387" s="253"/>
      <c r="Q387" s="253"/>
      <c r="R387" s="253"/>
      <c r="S387" s="253"/>
      <c r="T387" s="25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55" t="s">
        <v>199</v>
      </c>
      <c r="AU387" s="255" t="s">
        <v>82</v>
      </c>
      <c r="AV387" s="14" t="s">
        <v>82</v>
      </c>
      <c r="AW387" s="14" t="s">
        <v>34</v>
      </c>
      <c r="AX387" s="14" t="s">
        <v>73</v>
      </c>
      <c r="AY387" s="255" t="s">
        <v>185</v>
      </c>
    </row>
    <row r="388" s="15" customFormat="1">
      <c r="A388" s="15"/>
      <c r="B388" s="256"/>
      <c r="C388" s="257"/>
      <c r="D388" s="228" t="s">
        <v>199</v>
      </c>
      <c r="E388" s="258" t="s">
        <v>19</v>
      </c>
      <c r="F388" s="259" t="s">
        <v>202</v>
      </c>
      <c r="G388" s="257"/>
      <c r="H388" s="260">
        <v>17.030000000000001</v>
      </c>
      <c r="I388" s="261"/>
      <c r="J388" s="257"/>
      <c r="K388" s="257"/>
      <c r="L388" s="262"/>
      <c r="M388" s="263"/>
      <c r="N388" s="264"/>
      <c r="O388" s="264"/>
      <c r="P388" s="264"/>
      <c r="Q388" s="264"/>
      <c r="R388" s="264"/>
      <c r="S388" s="264"/>
      <c r="T388" s="26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T388" s="266" t="s">
        <v>199</v>
      </c>
      <c r="AU388" s="266" t="s">
        <v>82</v>
      </c>
      <c r="AV388" s="15" t="s">
        <v>193</v>
      </c>
      <c r="AW388" s="15" t="s">
        <v>34</v>
      </c>
      <c r="AX388" s="15" t="s">
        <v>80</v>
      </c>
      <c r="AY388" s="266" t="s">
        <v>185</v>
      </c>
    </row>
    <row r="389" s="2" customFormat="1" ht="16.5" customHeight="1">
      <c r="A389" s="41"/>
      <c r="B389" s="42"/>
      <c r="C389" s="215" t="s">
        <v>756</v>
      </c>
      <c r="D389" s="215" t="s">
        <v>188</v>
      </c>
      <c r="E389" s="216" t="s">
        <v>757</v>
      </c>
      <c r="F389" s="217" t="s">
        <v>758</v>
      </c>
      <c r="G389" s="218" t="s">
        <v>226</v>
      </c>
      <c r="H389" s="219">
        <v>6.3399999999999999</v>
      </c>
      <c r="I389" s="220"/>
      <c r="J389" s="221">
        <f>ROUND(I389*H389,2)</f>
        <v>0</v>
      </c>
      <c r="K389" s="217" t="s">
        <v>192</v>
      </c>
      <c r="L389" s="47"/>
      <c r="M389" s="222" t="s">
        <v>19</v>
      </c>
      <c r="N389" s="223" t="s">
        <v>44</v>
      </c>
      <c r="O389" s="87"/>
      <c r="P389" s="224">
        <f>O389*H389</f>
        <v>0</v>
      </c>
      <c r="Q389" s="224">
        <v>0.0011100000000000001</v>
      </c>
      <c r="R389" s="224">
        <f>Q389*H389</f>
        <v>0.0070374000000000001</v>
      </c>
      <c r="S389" s="224">
        <v>0</v>
      </c>
      <c r="T389" s="225">
        <f>S389*H389</f>
        <v>0</v>
      </c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R389" s="226" t="s">
        <v>280</v>
      </c>
      <c r="AT389" s="226" t="s">
        <v>188</v>
      </c>
      <c r="AU389" s="226" t="s">
        <v>82</v>
      </c>
      <c r="AY389" s="20" t="s">
        <v>185</v>
      </c>
      <c r="BE389" s="227">
        <f>IF(N389="základní",J389,0)</f>
        <v>0</v>
      </c>
      <c r="BF389" s="227">
        <f>IF(N389="snížená",J389,0)</f>
        <v>0</v>
      </c>
      <c r="BG389" s="227">
        <f>IF(N389="zákl. přenesená",J389,0)</f>
        <v>0</v>
      </c>
      <c r="BH389" s="227">
        <f>IF(N389="sníž. přenesená",J389,0)</f>
        <v>0</v>
      </c>
      <c r="BI389" s="227">
        <f>IF(N389="nulová",J389,0)</f>
        <v>0</v>
      </c>
      <c r="BJ389" s="20" t="s">
        <v>80</v>
      </c>
      <c r="BK389" s="227">
        <f>ROUND(I389*H389,2)</f>
        <v>0</v>
      </c>
      <c r="BL389" s="20" t="s">
        <v>280</v>
      </c>
      <c r="BM389" s="226" t="s">
        <v>759</v>
      </c>
    </row>
    <row r="390" s="2" customFormat="1">
      <c r="A390" s="41"/>
      <c r="B390" s="42"/>
      <c r="C390" s="43"/>
      <c r="D390" s="228" t="s">
        <v>195</v>
      </c>
      <c r="E390" s="43"/>
      <c r="F390" s="229" t="s">
        <v>760</v>
      </c>
      <c r="G390" s="43"/>
      <c r="H390" s="43"/>
      <c r="I390" s="230"/>
      <c r="J390" s="43"/>
      <c r="K390" s="43"/>
      <c r="L390" s="47"/>
      <c r="M390" s="231"/>
      <c r="N390" s="232"/>
      <c r="O390" s="87"/>
      <c r="P390" s="87"/>
      <c r="Q390" s="87"/>
      <c r="R390" s="87"/>
      <c r="S390" s="87"/>
      <c r="T390" s="88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T390" s="20" t="s">
        <v>195</v>
      </c>
      <c r="AU390" s="20" t="s">
        <v>82</v>
      </c>
    </row>
    <row r="391" s="2" customFormat="1">
      <c r="A391" s="41"/>
      <c r="B391" s="42"/>
      <c r="C391" s="43"/>
      <c r="D391" s="233" t="s">
        <v>197</v>
      </c>
      <c r="E391" s="43"/>
      <c r="F391" s="234" t="s">
        <v>761</v>
      </c>
      <c r="G391" s="43"/>
      <c r="H391" s="43"/>
      <c r="I391" s="230"/>
      <c r="J391" s="43"/>
      <c r="K391" s="43"/>
      <c r="L391" s="47"/>
      <c r="M391" s="231"/>
      <c r="N391" s="232"/>
      <c r="O391" s="87"/>
      <c r="P391" s="87"/>
      <c r="Q391" s="87"/>
      <c r="R391" s="87"/>
      <c r="S391" s="87"/>
      <c r="T391" s="88"/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T391" s="20" t="s">
        <v>197</v>
      </c>
      <c r="AU391" s="20" t="s">
        <v>82</v>
      </c>
    </row>
    <row r="392" s="13" customFormat="1">
      <c r="A392" s="13"/>
      <c r="B392" s="235"/>
      <c r="C392" s="236"/>
      <c r="D392" s="228" t="s">
        <v>199</v>
      </c>
      <c r="E392" s="237" t="s">
        <v>19</v>
      </c>
      <c r="F392" s="238" t="s">
        <v>745</v>
      </c>
      <c r="G392" s="236"/>
      <c r="H392" s="237" t="s">
        <v>19</v>
      </c>
      <c r="I392" s="239"/>
      <c r="J392" s="236"/>
      <c r="K392" s="236"/>
      <c r="L392" s="240"/>
      <c r="M392" s="241"/>
      <c r="N392" s="242"/>
      <c r="O392" s="242"/>
      <c r="P392" s="242"/>
      <c r="Q392" s="242"/>
      <c r="R392" s="242"/>
      <c r="S392" s="242"/>
      <c r="T392" s="24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44" t="s">
        <v>199</v>
      </c>
      <c r="AU392" s="244" t="s">
        <v>82</v>
      </c>
      <c r="AV392" s="13" t="s">
        <v>80</v>
      </c>
      <c r="AW392" s="13" t="s">
        <v>34</v>
      </c>
      <c r="AX392" s="13" t="s">
        <v>73</v>
      </c>
      <c r="AY392" s="244" t="s">
        <v>185</v>
      </c>
    </row>
    <row r="393" s="14" customFormat="1">
      <c r="A393" s="14"/>
      <c r="B393" s="245"/>
      <c r="C393" s="246"/>
      <c r="D393" s="228" t="s">
        <v>199</v>
      </c>
      <c r="E393" s="247" t="s">
        <v>19</v>
      </c>
      <c r="F393" s="248" t="s">
        <v>762</v>
      </c>
      <c r="G393" s="246"/>
      <c r="H393" s="249">
        <v>3.1699999999999999</v>
      </c>
      <c r="I393" s="250"/>
      <c r="J393" s="246"/>
      <c r="K393" s="246"/>
      <c r="L393" s="251"/>
      <c r="M393" s="252"/>
      <c r="N393" s="253"/>
      <c r="O393" s="253"/>
      <c r="P393" s="253"/>
      <c r="Q393" s="253"/>
      <c r="R393" s="253"/>
      <c r="S393" s="253"/>
      <c r="T393" s="25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255" t="s">
        <v>199</v>
      </c>
      <c r="AU393" s="255" t="s">
        <v>82</v>
      </c>
      <c r="AV393" s="14" t="s">
        <v>82</v>
      </c>
      <c r="AW393" s="14" t="s">
        <v>34</v>
      </c>
      <c r="AX393" s="14" t="s">
        <v>73</v>
      </c>
      <c r="AY393" s="255" t="s">
        <v>185</v>
      </c>
    </row>
    <row r="394" s="14" customFormat="1">
      <c r="A394" s="14"/>
      <c r="B394" s="245"/>
      <c r="C394" s="246"/>
      <c r="D394" s="228" t="s">
        <v>199</v>
      </c>
      <c r="E394" s="247" t="s">
        <v>19</v>
      </c>
      <c r="F394" s="248" t="s">
        <v>763</v>
      </c>
      <c r="G394" s="246"/>
      <c r="H394" s="249">
        <v>3.1699999999999999</v>
      </c>
      <c r="I394" s="250"/>
      <c r="J394" s="246"/>
      <c r="K394" s="246"/>
      <c r="L394" s="251"/>
      <c r="M394" s="252"/>
      <c r="N394" s="253"/>
      <c r="O394" s="253"/>
      <c r="P394" s="253"/>
      <c r="Q394" s="253"/>
      <c r="R394" s="253"/>
      <c r="S394" s="253"/>
      <c r="T394" s="25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T394" s="255" t="s">
        <v>199</v>
      </c>
      <c r="AU394" s="255" t="s">
        <v>82</v>
      </c>
      <c r="AV394" s="14" t="s">
        <v>82</v>
      </c>
      <c r="AW394" s="14" t="s">
        <v>34</v>
      </c>
      <c r="AX394" s="14" t="s">
        <v>73</v>
      </c>
      <c r="AY394" s="255" t="s">
        <v>185</v>
      </c>
    </row>
    <row r="395" s="15" customFormat="1">
      <c r="A395" s="15"/>
      <c r="B395" s="256"/>
      <c r="C395" s="257"/>
      <c r="D395" s="228" t="s">
        <v>199</v>
      </c>
      <c r="E395" s="258" t="s">
        <v>19</v>
      </c>
      <c r="F395" s="259" t="s">
        <v>202</v>
      </c>
      <c r="G395" s="257"/>
      <c r="H395" s="260">
        <v>6.3399999999999999</v>
      </c>
      <c r="I395" s="261"/>
      <c r="J395" s="257"/>
      <c r="K395" s="257"/>
      <c r="L395" s="262"/>
      <c r="M395" s="263"/>
      <c r="N395" s="264"/>
      <c r="O395" s="264"/>
      <c r="P395" s="264"/>
      <c r="Q395" s="264"/>
      <c r="R395" s="264"/>
      <c r="S395" s="264"/>
      <c r="T395" s="26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T395" s="266" t="s">
        <v>199</v>
      </c>
      <c r="AU395" s="266" t="s">
        <v>82</v>
      </c>
      <c r="AV395" s="15" t="s">
        <v>193</v>
      </c>
      <c r="AW395" s="15" t="s">
        <v>34</v>
      </c>
      <c r="AX395" s="15" t="s">
        <v>80</v>
      </c>
      <c r="AY395" s="266" t="s">
        <v>185</v>
      </c>
    </row>
    <row r="396" s="2" customFormat="1" ht="16.5" customHeight="1">
      <c r="A396" s="41"/>
      <c r="B396" s="42"/>
      <c r="C396" s="215" t="s">
        <v>764</v>
      </c>
      <c r="D396" s="215" t="s">
        <v>188</v>
      </c>
      <c r="E396" s="216" t="s">
        <v>765</v>
      </c>
      <c r="F396" s="217" t="s">
        <v>766</v>
      </c>
      <c r="G396" s="218" t="s">
        <v>672</v>
      </c>
      <c r="H396" s="281"/>
      <c r="I396" s="220"/>
      <c r="J396" s="221">
        <f>ROUND(I396*H396,2)</f>
        <v>0</v>
      </c>
      <c r="K396" s="217" t="s">
        <v>192</v>
      </c>
      <c r="L396" s="47"/>
      <c r="M396" s="222" t="s">
        <v>19</v>
      </c>
      <c r="N396" s="223" t="s">
        <v>44</v>
      </c>
      <c r="O396" s="87"/>
      <c r="P396" s="224">
        <f>O396*H396</f>
        <v>0</v>
      </c>
      <c r="Q396" s="224">
        <v>0</v>
      </c>
      <c r="R396" s="224">
        <f>Q396*H396</f>
        <v>0</v>
      </c>
      <c r="S396" s="224">
        <v>0</v>
      </c>
      <c r="T396" s="225">
        <f>S396*H396</f>
        <v>0</v>
      </c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R396" s="226" t="s">
        <v>280</v>
      </c>
      <c r="AT396" s="226" t="s">
        <v>188</v>
      </c>
      <c r="AU396" s="226" t="s">
        <v>82</v>
      </c>
      <c r="AY396" s="20" t="s">
        <v>185</v>
      </c>
      <c r="BE396" s="227">
        <f>IF(N396="základní",J396,0)</f>
        <v>0</v>
      </c>
      <c r="BF396" s="227">
        <f>IF(N396="snížená",J396,0)</f>
        <v>0</v>
      </c>
      <c r="BG396" s="227">
        <f>IF(N396="zákl. přenesená",J396,0)</f>
        <v>0</v>
      </c>
      <c r="BH396" s="227">
        <f>IF(N396="sníž. přenesená",J396,0)</f>
        <v>0</v>
      </c>
      <c r="BI396" s="227">
        <f>IF(N396="nulová",J396,0)</f>
        <v>0</v>
      </c>
      <c r="BJ396" s="20" t="s">
        <v>80</v>
      </c>
      <c r="BK396" s="227">
        <f>ROUND(I396*H396,2)</f>
        <v>0</v>
      </c>
      <c r="BL396" s="20" t="s">
        <v>280</v>
      </c>
      <c r="BM396" s="226" t="s">
        <v>767</v>
      </c>
    </row>
    <row r="397" s="2" customFormat="1">
      <c r="A397" s="41"/>
      <c r="B397" s="42"/>
      <c r="C397" s="43"/>
      <c r="D397" s="228" t="s">
        <v>195</v>
      </c>
      <c r="E397" s="43"/>
      <c r="F397" s="229" t="s">
        <v>768</v>
      </c>
      <c r="G397" s="43"/>
      <c r="H397" s="43"/>
      <c r="I397" s="230"/>
      <c r="J397" s="43"/>
      <c r="K397" s="43"/>
      <c r="L397" s="47"/>
      <c r="M397" s="231"/>
      <c r="N397" s="232"/>
      <c r="O397" s="87"/>
      <c r="P397" s="87"/>
      <c r="Q397" s="87"/>
      <c r="R397" s="87"/>
      <c r="S397" s="87"/>
      <c r="T397" s="88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T397" s="20" t="s">
        <v>195</v>
      </c>
      <c r="AU397" s="20" t="s">
        <v>82</v>
      </c>
    </row>
    <row r="398" s="2" customFormat="1">
      <c r="A398" s="41"/>
      <c r="B398" s="42"/>
      <c r="C398" s="43"/>
      <c r="D398" s="233" t="s">
        <v>197</v>
      </c>
      <c r="E398" s="43"/>
      <c r="F398" s="234" t="s">
        <v>769</v>
      </c>
      <c r="G398" s="43"/>
      <c r="H398" s="43"/>
      <c r="I398" s="230"/>
      <c r="J398" s="43"/>
      <c r="K398" s="43"/>
      <c r="L398" s="47"/>
      <c r="M398" s="231"/>
      <c r="N398" s="232"/>
      <c r="O398" s="87"/>
      <c r="P398" s="87"/>
      <c r="Q398" s="87"/>
      <c r="R398" s="87"/>
      <c r="S398" s="87"/>
      <c r="T398" s="88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T398" s="20" t="s">
        <v>197</v>
      </c>
      <c r="AU398" s="20" t="s">
        <v>82</v>
      </c>
    </row>
    <row r="399" s="12" customFormat="1" ht="22.8" customHeight="1">
      <c r="A399" s="12"/>
      <c r="B399" s="199"/>
      <c r="C399" s="200"/>
      <c r="D399" s="201" t="s">
        <v>72</v>
      </c>
      <c r="E399" s="213" t="s">
        <v>398</v>
      </c>
      <c r="F399" s="213" t="s">
        <v>399</v>
      </c>
      <c r="G399" s="200"/>
      <c r="H399" s="200"/>
      <c r="I399" s="203"/>
      <c r="J399" s="214">
        <f>BK399</f>
        <v>0</v>
      </c>
      <c r="K399" s="200"/>
      <c r="L399" s="205"/>
      <c r="M399" s="206"/>
      <c r="N399" s="207"/>
      <c r="O399" s="207"/>
      <c r="P399" s="208">
        <f>SUM(P400:P482)</f>
        <v>0</v>
      </c>
      <c r="Q399" s="207"/>
      <c r="R399" s="208">
        <f>SUM(R400:R482)</f>
        <v>0.14459401</v>
      </c>
      <c r="S399" s="207"/>
      <c r="T399" s="209">
        <f>SUM(T400:T482)</f>
        <v>0</v>
      </c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R399" s="210" t="s">
        <v>82</v>
      </c>
      <c r="AT399" s="211" t="s">
        <v>72</v>
      </c>
      <c r="AU399" s="211" t="s">
        <v>80</v>
      </c>
      <c r="AY399" s="210" t="s">
        <v>185</v>
      </c>
      <c r="BK399" s="212">
        <f>SUM(BK400:BK482)</f>
        <v>0</v>
      </c>
    </row>
    <row r="400" s="2" customFormat="1" ht="16.5" customHeight="1">
      <c r="A400" s="41"/>
      <c r="B400" s="42"/>
      <c r="C400" s="215" t="s">
        <v>770</v>
      </c>
      <c r="D400" s="215" t="s">
        <v>188</v>
      </c>
      <c r="E400" s="216" t="s">
        <v>771</v>
      </c>
      <c r="F400" s="217" t="s">
        <v>772</v>
      </c>
      <c r="G400" s="218" t="s">
        <v>322</v>
      </c>
      <c r="H400" s="219">
        <v>1</v>
      </c>
      <c r="I400" s="220"/>
      <c r="J400" s="221">
        <f>ROUND(I400*H400,2)</f>
        <v>0</v>
      </c>
      <c r="K400" s="217" t="s">
        <v>192</v>
      </c>
      <c r="L400" s="47"/>
      <c r="M400" s="222" t="s">
        <v>19</v>
      </c>
      <c r="N400" s="223" t="s">
        <v>44</v>
      </c>
      <c r="O400" s="87"/>
      <c r="P400" s="224">
        <f>O400*H400</f>
        <v>0</v>
      </c>
      <c r="Q400" s="224">
        <v>0.00042000000000000002</v>
      </c>
      <c r="R400" s="224">
        <f>Q400*H400</f>
        <v>0.00042000000000000002</v>
      </c>
      <c r="S400" s="224">
        <v>0</v>
      </c>
      <c r="T400" s="225">
        <f>S400*H400</f>
        <v>0</v>
      </c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R400" s="226" t="s">
        <v>280</v>
      </c>
      <c r="AT400" s="226" t="s">
        <v>188</v>
      </c>
      <c r="AU400" s="226" t="s">
        <v>82</v>
      </c>
      <c r="AY400" s="20" t="s">
        <v>185</v>
      </c>
      <c r="BE400" s="227">
        <f>IF(N400="základní",J400,0)</f>
        <v>0</v>
      </c>
      <c r="BF400" s="227">
        <f>IF(N400="snížená",J400,0)</f>
        <v>0</v>
      </c>
      <c r="BG400" s="227">
        <f>IF(N400="zákl. přenesená",J400,0)</f>
        <v>0</v>
      </c>
      <c r="BH400" s="227">
        <f>IF(N400="sníž. přenesená",J400,0)</f>
        <v>0</v>
      </c>
      <c r="BI400" s="227">
        <f>IF(N400="nulová",J400,0)</f>
        <v>0</v>
      </c>
      <c r="BJ400" s="20" t="s">
        <v>80</v>
      </c>
      <c r="BK400" s="227">
        <f>ROUND(I400*H400,2)</f>
        <v>0</v>
      </c>
      <c r="BL400" s="20" t="s">
        <v>280</v>
      </c>
      <c r="BM400" s="226" t="s">
        <v>773</v>
      </c>
    </row>
    <row r="401" s="2" customFormat="1">
      <c r="A401" s="41"/>
      <c r="B401" s="42"/>
      <c r="C401" s="43"/>
      <c r="D401" s="228" t="s">
        <v>195</v>
      </c>
      <c r="E401" s="43"/>
      <c r="F401" s="229" t="s">
        <v>774</v>
      </c>
      <c r="G401" s="43"/>
      <c r="H401" s="43"/>
      <c r="I401" s="230"/>
      <c r="J401" s="43"/>
      <c r="K401" s="43"/>
      <c r="L401" s="47"/>
      <c r="M401" s="231"/>
      <c r="N401" s="232"/>
      <c r="O401" s="87"/>
      <c r="P401" s="87"/>
      <c r="Q401" s="87"/>
      <c r="R401" s="87"/>
      <c r="S401" s="87"/>
      <c r="T401" s="88"/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T401" s="20" t="s">
        <v>195</v>
      </c>
      <c r="AU401" s="20" t="s">
        <v>82</v>
      </c>
    </row>
    <row r="402" s="2" customFormat="1">
      <c r="A402" s="41"/>
      <c r="B402" s="42"/>
      <c r="C402" s="43"/>
      <c r="D402" s="233" t="s">
        <v>197</v>
      </c>
      <c r="E402" s="43"/>
      <c r="F402" s="234" t="s">
        <v>775</v>
      </c>
      <c r="G402" s="43"/>
      <c r="H402" s="43"/>
      <c r="I402" s="230"/>
      <c r="J402" s="43"/>
      <c r="K402" s="43"/>
      <c r="L402" s="47"/>
      <c r="M402" s="231"/>
      <c r="N402" s="232"/>
      <c r="O402" s="87"/>
      <c r="P402" s="87"/>
      <c r="Q402" s="87"/>
      <c r="R402" s="87"/>
      <c r="S402" s="87"/>
      <c r="T402" s="88"/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T402" s="20" t="s">
        <v>197</v>
      </c>
      <c r="AU402" s="20" t="s">
        <v>82</v>
      </c>
    </row>
    <row r="403" s="13" customFormat="1">
      <c r="A403" s="13"/>
      <c r="B403" s="235"/>
      <c r="C403" s="236"/>
      <c r="D403" s="228" t="s">
        <v>199</v>
      </c>
      <c r="E403" s="237" t="s">
        <v>19</v>
      </c>
      <c r="F403" s="238" t="s">
        <v>776</v>
      </c>
      <c r="G403" s="236"/>
      <c r="H403" s="237" t="s">
        <v>19</v>
      </c>
      <c r="I403" s="239"/>
      <c r="J403" s="236"/>
      <c r="K403" s="236"/>
      <c r="L403" s="240"/>
      <c r="M403" s="241"/>
      <c r="N403" s="242"/>
      <c r="O403" s="242"/>
      <c r="P403" s="242"/>
      <c r="Q403" s="242"/>
      <c r="R403" s="242"/>
      <c r="S403" s="242"/>
      <c r="T403" s="24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44" t="s">
        <v>199</v>
      </c>
      <c r="AU403" s="244" t="s">
        <v>82</v>
      </c>
      <c r="AV403" s="13" t="s">
        <v>80</v>
      </c>
      <c r="AW403" s="13" t="s">
        <v>34</v>
      </c>
      <c r="AX403" s="13" t="s">
        <v>73</v>
      </c>
      <c r="AY403" s="244" t="s">
        <v>185</v>
      </c>
    </row>
    <row r="404" s="14" customFormat="1">
      <c r="A404" s="14"/>
      <c r="B404" s="245"/>
      <c r="C404" s="246"/>
      <c r="D404" s="228" t="s">
        <v>199</v>
      </c>
      <c r="E404" s="247" t="s">
        <v>19</v>
      </c>
      <c r="F404" s="248" t="s">
        <v>777</v>
      </c>
      <c r="G404" s="246"/>
      <c r="H404" s="249">
        <v>1</v>
      </c>
      <c r="I404" s="250"/>
      <c r="J404" s="246"/>
      <c r="K404" s="246"/>
      <c r="L404" s="251"/>
      <c r="M404" s="252"/>
      <c r="N404" s="253"/>
      <c r="O404" s="253"/>
      <c r="P404" s="253"/>
      <c r="Q404" s="253"/>
      <c r="R404" s="253"/>
      <c r="S404" s="253"/>
      <c r="T404" s="25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55" t="s">
        <v>199</v>
      </c>
      <c r="AU404" s="255" t="s">
        <v>82</v>
      </c>
      <c r="AV404" s="14" t="s">
        <v>82</v>
      </c>
      <c r="AW404" s="14" t="s">
        <v>34</v>
      </c>
      <c r="AX404" s="14" t="s">
        <v>73</v>
      </c>
      <c r="AY404" s="255" t="s">
        <v>185</v>
      </c>
    </row>
    <row r="405" s="15" customFormat="1">
      <c r="A405" s="15"/>
      <c r="B405" s="256"/>
      <c r="C405" s="257"/>
      <c r="D405" s="228" t="s">
        <v>199</v>
      </c>
      <c r="E405" s="258" t="s">
        <v>19</v>
      </c>
      <c r="F405" s="259" t="s">
        <v>202</v>
      </c>
      <c r="G405" s="257"/>
      <c r="H405" s="260">
        <v>1</v>
      </c>
      <c r="I405" s="261"/>
      <c r="J405" s="257"/>
      <c r="K405" s="257"/>
      <c r="L405" s="262"/>
      <c r="M405" s="263"/>
      <c r="N405" s="264"/>
      <c r="O405" s="264"/>
      <c r="P405" s="264"/>
      <c r="Q405" s="264"/>
      <c r="R405" s="264"/>
      <c r="S405" s="264"/>
      <c r="T405" s="26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T405" s="266" t="s">
        <v>199</v>
      </c>
      <c r="AU405" s="266" t="s">
        <v>82</v>
      </c>
      <c r="AV405" s="15" t="s">
        <v>193</v>
      </c>
      <c r="AW405" s="15" t="s">
        <v>34</v>
      </c>
      <c r="AX405" s="15" t="s">
        <v>80</v>
      </c>
      <c r="AY405" s="266" t="s">
        <v>185</v>
      </c>
    </row>
    <row r="406" s="2" customFormat="1" ht="21.75" customHeight="1">
      <c r="A406" s="41"/>
      <c r="B406" s="42"/>
      <c r="C406" s="271" t="s">
        <v>778</v>
      </c>
      <c r="D406" s="271" t="s">
        <v>491</v>
      </c>
      <c r="E406" s="272" t="s">
        <v>779</v>
      </c>
      <c r="F406" s="273" t="s">
        <v>780</v>
      </c>
      <c r="G406" s="274" t="s">
        <v>322</v>
      </c>
      <c r="H406" s="275">
        <v>1</v>
      </c>
      <c r="I406" s="276"/>
      <c r="J406" s="277">
        <f>ROUND(I406*H406,2)</f>
        <v>0</v>
      </c>
      <c r="K406" s="273" t="s">
        <v>192</v>
      </c>
      <c r="L406" s="278"/>
      <c r="M406" s="279" t="s">
        <v>19</v>
      </c>
      <c r="N406" s="280" t="s">
        <v>44</v>
      </c>
      <c r="O406" s="87"/>
      <c r="P406" s="224">
        <f>O406*H406</f>
        <v>0</v>
      </c>
      <c r="Q406" s="224">
        <v>0.029999999999999999</v>
      </c>
      <c r="R406" s="224">
        <f>Q406*H406</f>
        <v>0.029999999999999999</v>
      </c>
      <c r="S406" s="224">
        <v>0</v>
      </c>
      <c r="T406" s="225">
        <f>S406*H406</f>
        <v>0</v>
      </c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R406" s="226" t="s">
        <v>415</v>
      </c>
      <c r="AT406" s="226" t="s">
        <v>491</v>
      </c>
      <c r="AU406" s="226" t="s">
        <v>82</v>
      </c>
      <c r="AY406" s="20" t="s">
        <v>185</v>
      </c>
      <c r="BE406" s="227">
        <f>IF(N406="základní",J406,0)</f>
        <v>0</v>
      </c>
      <c r="BF406" s="227">
        <f>IF(N406="snížená",J406,0)</f>
        <v>0</v>
      </c>
      <c r="BG406" s="227">
        <f>IF(N406="zákl. přenesená",J406,0)</f>
        <v>0</v>
      </c>
      <c r="BH406" s="227">
        <f>IF(N406="sníž. přenesená",J406,0)</f>
        <v>0</v>
      </c>
      <c r="BI406" s="227">
        <f>IF(N406="nulová",J406,0)</f>
        <v>0</v>
      </c>
      <c r="BJ406" s="20" t="s">
        <v>80</v>
      </c>
      <c r="BK406" s="227">
        <f>ROUND(I406*H406,2)</f>
        <v>0</v>
      </c>
      <c r="BL406" s="20" t="s">
        <v>280</v>
      </c>
      <c r="BM406" s="226" t="s">
        <v>781</v>
      </c>
    </row>
    <row r="407" s="2" customFormat="1">
      <c r="A407" s="41"/>
      <c r="B407" s="42"/>
      <c r="C407" s="43"/>
      <c r="D407" s="228" t="s">
        <v>195</v>
      </c>
      <c r="E407" s="43"/>
      <c r="F407" s="229" t="s">
        <v>780</v>
      </c>
      <c r="G407" s="43"/>
      <c r="H407" s="43"/>
      <c r="I407" s="230"/>
      <c r="J407" s="43"/>
      <c r="K407" s="43"/>
      <c r="L407" s="47"/>
      <c r="M407" s="231"/>
      <c r="N407" s="232"/>
      <c r="O407" s="87"/>
      <c r="P407" s="87"/>
      <c r="Q407" s="87"/>
      <c r="R407" s="87"/>
      <c r="S407" s="87"/>
      <c r="T407" s="88"/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T407" s="20" t="s">
        <v>195</v>
      </c>
      <c r="AU407" s="20" t="s">
        <v>82</v>
      </c>
    </row>
    <row r="408" s="2" customFormat="1" ht="16.5" customHeight="1">
      <c r="A408" s="41"/>
      <c r="B408" s="42"/>
      <c r="C408" s="215" t="s">
        <v>782</v>
      </c>
      <c r="D408" s="215" t="s">
        <v>188</v>
      </c>
      <c r="E408" s="216" t="s">
        <v>783</v>
      </c>
      <c r="F408" s="217" t="s">
        <v>784</v>
      </c>
      <c r="G408" s="218" t="s">
        <v>191</v>
      </c>
      <c r="H408" s="219">
        <v>150.625</v>
      </c>
      <c r="I408" s="220"/>
      <c r="J408" s="221">
        <f>ROUND(I408*H408,2)</f>
        <v>0</v>
      </c>
      <c r="K408" s="217" t="s">
        <v>192</v>
      </c>
      <c r="L408" s="47"/>
      <c r="M408" s="222" t="s">
        <v>19</v>
      </c>
      <c r="N408" s="223" t="s">
        <v>44</v>
      </c>
      <c r="O408" s="87"/>
      <c r="P408" s="224">
        <f>O408*H408</f>
        <v>0</v>
      </c>
      <c r="Q408" s="224">
        <v>0</v>
      </c>
      <c r="R408" s="224">
        <f>Q408*H408</f>
        <v>0</v>
      </c>
      <c r="S408" s="224">
        <v>0</v>
      </c>
      <c r="T408" s="225">
        <f>S408*H408</f>
        <v>0</v>
      </c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R408" s="226" t="s">
        <v>280</v>
      </c>
      <c r="AT408" s="226" t="s">
        <v>188</v>
      </c>
      <c r="AU408" s="226" t="s">
        <v>82</v>
      </c>
      <c r="AY408" s="20" t="s">
        <v>185</v>
      </c>
      <c r="BE408" s="227">
        <f>IF(N408="základní",J408,0)</f>
        <v>0</v>
      </c>
      <c r="BF408" s="227">
        <f>IF(N408="snížená",J408,0)</f>
        <v>0</v>
      </c>
      <c r="BG408" s="227">
        <f>IF(N408="zákl. přenesená",J408,0)</f>
        <v>0</v>
      </c>
      <c r="BH408" s="227">
        <f>IF(N408="sníž. přenesená",J408,0)</f>
        <v>0</v>
      </c>
      <c r="BI408" s="227">
        <f>IF(N408="nulová",J408,0)</f>
        <v>0</v>
      </c>
      <c r="BJ408" s="20" t="s">
        <v>80</v>
      </c>
      <c r="BK408" s="227">
        <f>ROUND(I408*H408,2)</f>
        <v>0</v>
      </c>
      <c r="BL408" s="20" t="s">
        <v>280</v>
      </c>
      <c r="BM408" s="226" t="s">
        <v>785</v>
      </c>
    </row>
    <row r="409" s="2" customFormat="1">
      <c r="A409" s="41"/>
      <c r="B409" s="42"/>
      <c r="C409" s="43"/>
      <c r="D409" s="228" t="s">
        <v>195</v>
      </c>
      <c r="E409" s="43"/>
      <c r="F409" s="229" t="s">
        <v>786</v>
      </c>
      <c r="G409" s="43"/>
      <c r="H409" s="43"/>
      <c r="I409" s="230"/>
      <c r="J409" s="43"/>
      <c r="K409" s="43"/>
      <c r="L409" s="47"/>
      <c r="M409" s="231"/>
      <c r="N409" s="232"/>
      <c r="O409" s="87"/>
      <c r="P409" s="87"/>
      <c r="Q409" s="87"/>
      <c r="R409" s="87"/>
      <c r="S409" s="87"/>
      <c r="T409" s="88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T409" s="20" t="s">
        <v>195</v>
      </c>
      <c r="AU409" s="20" t="s">
        <v>82</v>
      </c>
    </row>
    <row r="410" s="2" customFormat="1">
      <c r="A410" s="41"/>
      <c r="B410" s="42"/>
      <c r="C410" s="43"/>
      <c r="D410" s="233" t="s">
        <v>197</v>
      </c>
      <c r="E410" s="43"/>
      <c r="F410" s="234" t="s">
        <v>787</v>
      </c>
      <c r="G410" s="43"/>
      <c r="H410" s="43"/>
      <c r="I410" s="230"/>
      <c r="J410" s="43"/>
      <c r="K410" s="43"/>
      <c r="L410" s="47"/>
      <c r="M410" s="231"/>
      <c r="N410" s="232"/>
      <c r="O410" s="87"/>
      <c r="P410" s="87"/>
      <c r="Q410" s="87"/>
      <c r="R410" s="87"/>
      <c r="S410" s="87"/>
      <c r="T410" s="88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  <c r="AE410" s="41"/>
      <c r="AT410" s="20" t="s">
        <v>197</v>
      </c>
      <c r="AU410" s="20" t="s">
        <v>82</v>
      </c>
    </row>
    <row r="411" s="13" customFormat="1">
      <c r="A411" s="13"/>
      <c r="B411" s="235"/>
      <c r="C411" s="236"/>
      <c r="D411" s="228" t="s">
        <v>199</v>
      </c>
      <c r="E411" s="237" t="s">
        <v>19</v>
      </c>
      <c r="F411" s="238" t="s">
        <v>788</v>
      </c>
      <c r="G411" s="236"/>
      <c r="H411" s="237" t="s">
        <v>19</v>
      </c>
      <c r="I411" s="239"/>
      <c r="J411" s="236"/>
      <c r="K411" s="236"/>
      <c r="L411" s="240"/>
      <c r="M411" s="241"/>
      <c r="N411" s="242"/>
      <c r="O411" s="242"/>
      <c r="P411" s="242"/>
      <c r="Q411" s="242"/>
      <c r="R411" s="242"/>
      <c r="S411" s="242"/>
      <c r="T411" s="24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44" t="s">
        <v>199</v>
      </c>
      <c r="AU411" s="244" t="s">
        <v>82</v>
      </c>
      <c r="AV411" s="13" t="s">
        <v>80</v>
      </c>
      <c r="AW411" s="13" t="s">
        <v>34</v>
      </c>
      <c r="AX411" s="13" t="s">
        <v>73</v>
      </c>
      <c r="AY411" s="244" t="s">
        <v>185</v>
      </c>
    </row>
    <row r="412" s="14" customFormat="1">
      <c r="A412" s="14"/>
      <c r="B412" s="245"/>
      <c r="C412" s="246"/>
      <c r="D412" s="228" t="s">
        <v>199</v>
      </c>
      <c r="E412" s="247" t="s">
        <v>19</v>
      </c>
      <c r="F412" s="248" t="s">
        <v>789</v>
      </c>
      <c r="G412" s="246"/>
      <c r="H412" s="249">
        <v>150.625</v>
      </c>
      <c r="I412" s="250"/>
      <c r="J412" s="246"/>
      <c r="K412" s="246"/>
      <c r="L412" s="251"/>
      <c r="M412" s="252"/>
      <c r="N412" s="253"/>
      <c r="O412" s="253"/>
      <c r="P412" s="253"/>
      <c r="Q412" s="253"/>
      <c r="R412" s="253"/>
      <c r="S412" s="253"/>
      <c r="T412" s="25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T412" s="255" t="s">
        <v>199</v>
      </c>
      <c r="AU412" s="255" t="s">
        <v>82</v>
      </c>
      <c r="AV412" s="14" t="s">
        <v>82</v>
      </c>
      <c r="AW412" s="14" t="s">
        <v>34</v>
      </c>
      <c r="AX412" s="14" t="s">
        <v>73</v>
      </c>
      <c r="AY412" s="255" t="s">
        <v>185</v>
      </c>
    </row>
    <row r="413" s="15" customFormat="1">
      <c r="A413" s="15"/>
      <c r="B413" s="256"/>
      <c r="C413" s="257"/>
      <c r="D413" s="228" t="s">
        <v>199</v>
      </c>
      <c r="E413" s="258" t="s">
        <v>19</v>
      </c>
      <c r="F413" s="259" t="s">
        <v>202</v>
      </c>
      <c r="G413" s="257"/>
      <c r="H413" s="260">
        <v>150.625</v>
      </c>
      <c r="I413" s="261"/>
      <c r="J413" s="257"/>
      <c r="K413" s="257"/>
      <c r="L413" s="262"/>
      <c r="M413" s="263"/>
      <c r="N413" s="264"/>
      <c r="O413" s="264"/>
      <c r="P413" s="264"/>
      <c r="Q413" s="264"/>
      <c r="R413" s="264"/>
      <c r="S413" s="264"/>
      <c r="T413" s="265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  <c r="AE413" s="15"/>
      <c r="AT413" s="266" t="s">
        <v>199</v>
      </c>
      <c r="AU413" s="266" t="s">
        <v>82</v>
      </c>
      <c r="AV413" s="15" t="s">
        <v>193</v>
      </c>
      <c r="AW413" s="15" t="s">
        <v>34</v>
      </c>
      <c r="AX413" s="15" t="s">
        <v>80</v>
      </c>
      <c r="AY413" s="266" t="s">
        <v>185</v>
      </c>
    </row>
    <row r="414" s="2" customFormat="1" ht="16.5" customHeight="1">
      <c r="A414" s="41"/>
      <c r="B414" s="42"/>
      <c r="C414" s="271" t="s">
        <v>790</v>
      </c>
      <c r="D414" s="271" t="s">
        <v>491</v>
      </c>
      <c r="E414" s="272" t="s">
        <v>791</v>
      </c>
      <c r="F414" s="273" t="s">
        <v>792</v>
      </c>
      <c r="G414" s="274" t="s">
        <v>191</v>
      </c>
      <c r="H414" s="275">
        <v>167.34399999999999</v>
      </c>
      <c r="I414" s="276"/>
      <c r="J414" s="277">
        <f>ROUND(I414*H414,2)</f>
        <v>0</v>
      </c>
      <c r="K414" s="273" t="s">
        <v>192</v>
      </c>
      <c r="L414" s="278"/>
      <c r="M414" s="279" t="s">
        <v>19</v>
      </c>
      <c r="N414" s="280" t="s">
        <v>44</v>
      </c>
      <c r="O414" s="87"/>
      <c r="P414" s="224">
        <f>O414*H414</f>
        <v>0</v>
      </c>
      <c r="Q414" s="224">
        <v>0.00016000000000000001</v>
      </c>
      <c r="R414" s="224">
        <f>Q414*H414</f>
        <v>0.02677504</v>
      </c>
      <c r="S414" s="224">
        <v>0</v>
      </c>
      <c r="T414" s="225">
        <f>S414*H414</f>
        <v>0</v>
      </c>
      <c r="U414" s="41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R414" s="226" t="s">
        <v>415</v>
      </c>
      <c r="AT414" s="226" t="s">
        <v>491</v>
      </c>
      <c r="AU414" s="226" t="s">
        <v>82</v>
      </c>
      <c r="AY414" s="20" t="s">
        <v>185</v>
      </c>
      <c r="BE414" s="227">
        <f>IF(N414="základní",J414,0)</f>
        <v>0</v>
      </c>
      <c r="BF414" s="227">
        <f>IF(N414="snížená",J414,0)</f>
        <v>0</v>
      </c>
      <c r="BG414" s="227">
        <f>IF(N414="zákl. přenesená",J414,0)</f>
        <v>0</v>
      </c>
      <c r="BH414" s="227">
        <f>IF(N414="sníž. přenesená",J414,0)</f>
        <v>0</v>
      </c>
      <c r="BI414" s="227">
        <f>IF(N414="nulová",J414,0)</f>
        <v>0</v>
      </c>
      <c r="BJ414" s="20" t="s">
        <v>80</v>
      </c>
      <c r="BK414" s="227">
        <f>ROUND(I414*H414,2)</f>
        <v>0</v>
      </c>
      <c r="BL414" s="20" t="s">
        <v>280</v>
      </c>
      <c r="BM414" s="226" t="s">
        <v>793</v>
      </c>
    </row>
    <row r="415" s="2" customFormat="1">
      <c r="A415" s="41"/>
      <c r="B415" s="42"/>
      <c r="C415" s="43"/>
      <c r="D415" s="228" t="s">
        <v>195</v>
      </c>
      <c r="E415" s="43"/>
      <c r="F415" s="229" t="s">
        <v>792</v>
      </c>
      <c r="G415" s="43"/>
      <c r="H415" s="43"/>
      <c r="I415" s="230"/>
      <c r="J415" s="43"/>
      <c r="K415" s="43"/>
      <c r="L415" s="47"/>
      <c r="M415" s="231"/>
      <c r="N415" s="232"/>
      <c r="O415" s="87"/>
      <c r="P415" s="87"/>
      <c r="Q415" s="87"/>
      <c r="R415" s="87"/>
      <c r="S415" s="87"/>
      <c r="T415" s="88"/>
      <c r="U415" s="41"/>
      <c r="V415" s="41"/>
      <c r="W415" s="41"/>
      <c r="X415" s="41"/>
      <c r="Y415" s="41"/>
      <c r="Z415" s="41"/>
      <c r="AA415" s="41"/>
      <c r="AB415" s="41"/>
      <c r="AC415" s="41"/>
      <c r="AD415" s="41"/>
      <c r="AE415" s="41"/>
      <c r="AT415" s="20" t="s">
        <v>195</v>
      </c>
      <c r="AU415" s="20" t="s">
        <v>82</v>
      </c>
    </row>
    <row r="416" s="14" customFormat="1">
      <c r="A416" s="14"/>
      <c r="B416" s="245"/>
      <c r="C416" s="246"/>
      <c r="D416" s="228" t="s">
        <v>199</v>
      </c>
      <c r="E416" s="246"/>
      <c r="F416" s="248" t="s">
        <v>794</v>
      </c>
      <c r="G416" s="246"/>
      <c r="H416" s="249">
        <v>167.34399999999999</v>
      </c>
      <c r="I416" s="250"/>
      <c r="J416" s="246"/>
      <c r="K416" s="246"/>
      <c r="L416" s="251"/>
      <c r="M416" s="252"/>
      <c r="N416" s="253"/>
      <c r="O416" s="253"/>
      <c r="P416" s="253"/>
      <c r="Q416" s="253"/>
      <c r="R416" s="253"/>
      <c r="S416" s="253"/>
      <c r="T416" s="25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T416" s="255" t="s">
        <v>199</v>
      </c>
      <c r="AU416" s="255" t="s">
        <v>82</v>
      </c>
      <c r="AV416" s="14" t="s">
        <v>82</v>
      </c>
      <c r="AW416" s="14" t="s">
        <v>4</v>
      </c>
      <c r="AX416" s="14" t="s">
        <v>80</v>
      </c>
      <c r="AY416" s="255" t="s">
        <v>185</v>
      </c>
    </row>
    <row r="417" s="2" customFormat="1" ht="16.5" customHeight="1">
      <c r="A417" s="41"/>
      <c r="B417" s="42"/>
      <c r="C417" s="215" t="s">
        <v>795</v>
      </c>
      <c r="D417" s="215" t="s">
        <v>188</v>
      </c>
      <c r="E417" s="216" t="s">
        <v>796</v>
      </c>
      <c r="F417" s="217" t="s">
        <v>797</v>
      </c>
      <c r="G417" s="218" t="s">
        <v>191</v>
      </c>
      <c r="H417" s="219">
        <v>2.246</v>
      </c>
      <c r="I417" s="220"/>
      <c r="J417" s="221">
        <f>ROUND(I417*H417,2)</f>
        <v>0</v>
      </c>
      <c r="K417" s="217" t="s">
        <v>192</v>
      </c>
      <c r="L417" s="47"/>
      <c r="M417" s="222" t="s">
        <v>19</v>
      </c>
      <c r="N417" s="223" t="s">
        <v>44</v>
      </c>
      <c r="O417" s="87"/>
      <c r="P417" s="224">
        <f>O417*H417</f>
        <v>0</v>
      </c>
      <c r="Q417" s="224">
        <v>0.00025999999999999998</v>
      </c>
      <c r="R417" s="224">
        <f>Q417*H417</f>
        <v>0.0005839599999999999</v>
      </c>
      <c r="S417" s="224">
        <v>0</v>
      </c>
      <c r="T417" s="225">
        <f>S417*H417</f>
        <v>0</v>
      </c>
      <c r="U417" s="41"/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  <c r="AR417" s="226" t="s">
        <v>280</v>
      </c>
      <c r="AT417" s="226" t="s">
        <v>188</v>
      </c>
      <c r="AU417" s="226" t="s">
        <v>82</v>
      </c>
      <c r="AY417" s="20" t="s">
        <v>185</v>
      </c>
      <c r="BE417" s="227">
        <f>IF(N417="základní",J417,0)</f>
        <v>0</v>
      </c>
      <c r="BF417" s="227">
        <f>IF(N417="snížená",J417,0)</f>
        <v>0</v>
      </c>
      <c r="BG417" s="227">
        <f>IF(N417="zákl. přenesená",J417,0)</f>
        <v>0</v>
      </c>
      <c r="BH417" s="227">
        <f>IF(N417="sníž. přenesená",J417,0)</f>
        <v>0</v>
      </c>
      <c r="BI417" s="227">
        <f>IF(N417="nulová",J417,0)</f>
        <v>0</v>
      </c>
      <c r="BJ417" s="20" t="s">
        <v>80</v>
      </c>
      <c r="BK417" s="227">
        <f>ROUND(I417*H417,2)</f>
        <v>0</v>
      </c>
      <c r="BL417" s="20" t="s">
        <v>280</v>
      </c>
      <c r="BM417" s="226" t="s">
        <v>798</v>
      </c>
    </row>
    <row r="418" s="2" customFormat="1">
      <c r="A418" s="41"/>
      <c r="B418" s="42"/>
      <c r="C418" s="43"/>
      <c r="D418" s="228" t="s">
        <v>195</v>
      </c>
      <c r="E418" s="43"/>
      <c r="F418" s="229" t="s">
        <v>799</v>
      </c>
      <c r="G418" s="43"/>
      <c r="H418" s="43"/>
      <c r="I418" s="230"/>
      <c r="J418" s="43"/>
      <c r="K418" s="43"/>
      <c r="L418" s="47"/>
      <c r="M418" s="231"/>
      <c r="N418" s="232"/>
      <c r="O418" s="87"/>
      <c r="P418" s="87"/>
      <c r="Q418" s="87"/>
      <c r="R418" s="87"/>
      <c r="S418" s="87"/>
      <c r="T418" s="88"/>
      <c r="U418" s="41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T418" s="20" t="s">
        <v>195</v>
      </c>
      <c r="AU418" s="20" t="s">
        <v>82</v>
      </c>
    </row>
    <row r="419" s="2" customFormat="1">
      <c r="A419" s="41"/>
      <c r="B419" s="42"/>
      <c r="C419" s="43"/>
      <c r="D419" s="233" t="s">
        <v>197</v>
      </c>
      <c r="E419" s="43"/>
      <c r="F419" s="234" t="s">
        <v>800</v>
      </c>
      <c r="G419" s="43"/>
      <c r="H419" s="43"/>
      <c r="I419" s="230"/>
      <c r="J419" s="43"/>
      <c r="K419" s="43"/>
      <c r="L419" s="47"/>
      <c r="M419" s="231"/>
      <c r="N419" s="232"/>
      <c r="O419" s="87"/>
      <c r="P419" s="87"/>
      <c r="Q419" s="87"/>
      <c r="R419" s="87"/>
      <c r="S419" s="87"/>
      <c r="T419" s="88"/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T419" s="20" t="s">
        <v>197</v>
      </c>
      <c r="AU419" s="20" t="s">
        <v>82</v>
      </c>
    </row>
    <row r="420" s="13" customFormat="1">
      <c r="A420" s="13"/>
      <c r="B420" s="235"/>
      <c r="C420" s="236"/>
      <c r="D420" s="228" t="s">
        <v>199</v>
      </c>
      <c r="E420" s="237" t="s">
        <v>19</v>
      </c>
      <c r="F420" s="238" t="s">
        <v>801</v>
      </c>
      <c r="G420" s="236"/>
      <c r="H420" s="237" t="s">
        <v>19</v>
      </c>
      <c r="I420" s="239"/>
      <c r="J420" s="236"/>
      <c r="K420" s="236"/>
      <c r="L420" s="240"/>
      <c r="M420" s="241"/>
      <c r="N420" s="242"/>
      <c r="O420" s="242"/>
      <c r="P420" s="242"/>
      <c r="Q420" s="242"/>
      <c r="R420" s="242"/>
      <c r="S420" s="242"/>
      <c r="T420" s="24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44" t="s">
        <v>199</v>
      </c>
      <c r="AU420" s="244" t="s">
        <v>82</v>
      </c>
      <c r="AV420" s="13" t="s">
        <v>80</v>
      </c>
      <c r="AW420" s="13" t="s">
        <v>34</v>
      </c>
      <c r="AX420" s="13" t="s">
        <v>73</v>
      </c>
      <c r="AY420" s="244" t="s">
        <v>185</v>
      </c>
    </row>
    <row r="421" s="14" customFormat="1">
      <c r="A421" s="14"/>
      <c r="B421" s="245"/>
      <c r="C421" s="246"/>
      <c r="D421" s="228" t="s">
        <v>199</v>
      </c>
      <c r="E421" s="247" t="s">
        <v>19</v>
      </c>
      <c r="F421" s="248" t="s">
        <v>463</v>
      </c>
      <c r="G421" s="246"/>
      <c r="H421" s="249">
        <v>2.246</v>
      </c>
      <c r="I421" s="250"/>
      <c r="J421" s="246"/>
      <c r="K421" s="246"/>
      <c r="L421" s="251"/>
      <c r="M421" s="252"/>
      <c r="N421" s="253"/>
      <c r="O421" s="253"/>
      <c r="P421" s="253"/>
      <c r="Q421" s="253"/>
      <c r="R421" s="253"/>
      <c r="S421" s="253"/>
      <c r="T421" s="25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55" t="s">
        <v>199</v>
      </c>
      <c r="AU421" s="255" t="s">
        <v>82</v>
      </c>
      <c r="AV421" s="14" t="s">
        <v>82</v>
      </c>
      <c r="AW421" s="14" t="s">
        <v>34</v>
      </c>
      <c r="AX421" s="14" t="s">
        <v>73</v>
      </c>
      <c r="AY421" s="255" t="s">
        <v>185</v>
      </c>
    </row>
    <row r="422" s="15" customFormat="1">
      <c r="A422" s="15"/>
      <c r="B422" s="256"/>
      <c r="C422" s="257"/>
      <c r="D422" s="228" t="s">
        <v>199</v>
      </c>
      <c r="E422" s="258" t="s">
        <v>19</v>
      </c>
      <c r="F422" s="259" t="s">
        <v>202</v>
      </c>
      <c r="G422" s="257"/>
      <c r="H422" s="260">
        <v>2.246</v>
      </c>
      <c r="I422" s="261"/>
      <c r="J422" s="257"/>
      <c r="K422" s="257"/>
      <c r="L422" s="262"/>
      <c r="M422" s="263"/>
      <c r="N422" s="264"/>
      <c r="O422" s="264"/>
      <c r="P422" s="264"/>
      <c r="Q422" s="264"/>
      <c r="R422" s="264"/>
      <c r="S422" s="264"/>
      <c r="T422" s="26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T422" s="266" t="s">
        <v>199</v>
      </c>
      <c r="AU422" s="266" t="s">
        <v>82</v>
      </c>
      <c r="AV422" s="15" t="s">
        <v>193</v>
      </c>
      <c r="AW422" s="15" t="s">
        <v>34</v>
      </c>
      <c r="AX422" s="15" t="s">
        <v>80</v>
      </c>
      <c r="AY422" s="266" t="s">
        <v>185</v>
      </c>
    </row>
    <row r="423" s="2" customFormat="1" ht="16.5" customHeight="1">
      <c r="A423" s="41"/>
      <c r="B423" s="42"/>
      <c r="C423" s="271" t="s">
        <v>802</v>
      </c>
      <c r="D423" s="271" t="s">
        <v>491</v>
      </c>
      <c r="E423" s="272" t="s">
        <v>803</v>
      </c>
      <c r="F423" s="273" t="s">
        <v>804</v>
      </c>
      <c r="G423" s="274" t="s">
        <v>191</v>
      </c>
      <c r="H423" s="275">
        <v>2.246</v>
      </c>
      <c r="I423" s="276"/>
      <c r="J423" s="277">
        <f>ROUND(I423*H423,2)</f>
        <v>0</v>
      </c>
      <c r="K423" s="273" t="s">
        <v>19</v>
      </c>
      <c r="L423" s="278"/>
      <c r="M423" s="279" t="s">
        <v>19</v>
      </c>
      <c r="N423" s="280" t="s">
        <v>44</v>
      </c>
      <c r="O423" s="87"/>
      <c r="P423" s="224">
        <f>O423*H423</f>
        <v>0</v>
      </c>
      <c r="Q423" s="224">
        <v>0.03056</v>
      </c>
      <c r="R423" s="224">
        <f>Q423*H423</f>
        <v>0.068637760000000006</v>
      </c>
      <c r="S423" s="224">
        <v>0</v>
      </c>
      <c r="T423" s="225">
        <f>S423*H423</f>
        <v>0</v>
      </c>
      <c r="U423" s="41"/>
      <c r="V423" s="41"/>
      <c r="W423" s="41"/>
      <c r="X423" s="41"/>
      <c r="Y423" s="41"/>
      <c r="Z423" s="41"/>
      <c r="AA423" s="41"/>
      <c r="AB423" s="41"/>
      <c r="AC423" s="41"/>
      <c r="AD423" s="41"/>
      <c r="AE423" s="41"/>
      <c r="AR423" s="226" t="s">
        <v>415</v>
      </c>
      <c r="AT423" s="226" t="s">
        <v>491</v>
      </c>
      <c r="AU423" s="226" t="s">
        <v>82</v>
      </c>
      <c r="AY423" s="20" t="s">
        <v>185</v>
      </c>
      <c r="BE423" s="227">
        <f>IF(N423="základní",J423,0)</f>
        <v>0</v>
      </c>
      <c r="BF423" s="227">
        <f>IF(N423="snížená",J423,0)</f>
        <v>0</v>
      </c>
      <c r="BG423" s="227">
        <f>IF(N423="zákl. přenesená",J423,0)</f>
        <v>0</v>
      </c>
      <c r="BH423" s="227">
        <f>IF(N423="sníž. přenesená",J423,0)</f>
        <v>0</v>
      </c>
      <c r="BI423" s="227">
        <f>IF(N423="nulová",J423,0)</f>
        <v>0</v>
      </c>
      <c r="BJ423" s="20" t="s">
        <v>80</v>
      </c>
      <c r="BK423" s="227">
        <f>ROUND(I423*H423,2)</f>
        <v>0</v>
      </c>
      <c r="BL423" s="20" t="s">
        <v>280</v>
      </c>
      <c r="BM423" s="226" t="s">
        <v>805</v>
      </c>
    </row>
    <row r="424" s="2" customFormat="1">
      <c r="A424" s="41"/>
      <c r="B424" s="42"/>
      <c r="C424" s="43"/>
      <c r="D424" s="228" t="s">
        <v>195</v>
      </c>
      <c r="E424" s="43"/>
      <c r="F424" s="229" t="s">
        <v>806</v>
      </c>
      <c r="G424" s="43"/>
      <c r="H424" s="43"/>
      <c r="I424" s="230"/>
      <c r="J424" s="43"/>
      <c r="K424" s="43"/>
      <c r="L424" s="47"/>
      <c r="M424" s="231"/>
      <c r="N424" s="232"/>
      <c r="O424" s="87"/>
      <c r="P424" s="87"/>
      <c r="Q424" s="87"/>
      <c r="R424" s="87"/>
      <c r="S424" s="87"/>
      <c r="T424" s="88"/>
      <c r="U424" s="41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T424" s="20" t="s">
        <v>195</v>
      </c>
      <c r="AU424" s="20" t="s">
        <v>82</v>
      </c>
    </row>
    <row r="425" s="2" customFormat="1" ht="16.5" customHeight="1">
      <c r="A425" s="41"/>
      <c r="B425" s="42"/>
      <c r="C425" s="215" t="s">
        <v>807</v>
      </c>
      <c r="D425" s="215" t="s">
        <v>188</v>
      </c>
      <c r="E425" s="216" t="s">
        <v>808</v>
      </c>
      <c r="F425" s="217" t="s">
        <v>809</v>
      </c>
      <c r="G425" s="218" t="s">
        <v>191</v>
      </c>
      <c r="H425" s="219">
        <v>12.949</v>
      </c>
      <c r="I425" s="220"/>
      <c r="J425" s="221">
        <f>ROUND(I425*H425,2)</f>
        <v>0</v>
      </c>
      <c r="K425" s="217" t="s">
        <v>192</v>
      </c>
      <c r="L425" s="47"/>
      <c r="M425" s="222" t="s">
        <v>19</v>
      </c>
      <c r="N425" s="223" t="s">
        <v>44</v>
      </c>
      <c r="O425" s="87"/>
      <c r="P425" s="224">
        <f>O425*H425</f>
        <v>0</v>
      </c>
      <c r="Q425" s="224">
        <v>0.00025000000000000001</v>
      </c>
      <c r="R425" s="224">
        <f>Q425*H425</f>
        <v>0.0032372500000000001</v>
      </c>
      <c r="S425" s="224">
        <v>0</v>
      </c>
      <c r="T425" s="225">
        <f>S425*H425</f>
        <v>0</v>
      </c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R425" s="226" t="s">
        <v>280</v>
      </c>
      <c r="AT425" s="226" t="s">
        <v>188</v>
      </c>
      <c r="AU425" s="226" t="s">
        <v>82</v>
      </c>
      <c r="AY425" s="20" t="s">
        <v>185</v>
      </c>
      <c r="BE425" s="227">
        <f>IF(N425="základní",J425,0)</f>
        <v>0</v>
      </c>
      <c r="BF425" s="227">
        <f>IF(N425="snížená",J425,0)</f>
        <v>0</v>
      </c>
      <c r="BG425" s="227">
        <f>IF(N425="zákl. přenesená",J425,0)</f>
        <v>0</v>
      </c>
      <c r="BH425" s="227">
        <f>IF(N425="sníž. přenesená",J425,0)</f>
        <v>0</v>
      </c>
      <c r="BI425" s="227">
        <f>IF(N425="nulová",J425,0)</f>
        <v>0</v>
      </c>
      <c r="BJ425" s="20" t="s">
        <v>80</v>
      </c>
      <c r="BK425" s="227">
        <f>ROUND(I425*H425,2)</f>
        <v>0</v>
      </c>
      <c r="BL425" s="20" t="s">
        <v>280</v>
      </c>
      <c r="BM425" s="226" t="s">
        <v>810</v>
      </c>
    </row>
    <row r="426" s="2" customFormat="1">
      <c r="A426" s="41"/>
      <c r="B426" s="42"/>
      <c r="C426" s="43"/>
      <c r="D426" s="228" t="s">
        <v>195</v>
      </c>
      <c r="E426" s="43"/>
      <c r="F426" s="229" t="s">
        <v>811</v>
      </c>
      <c r="G426" s="43"/>
      <c r="H426" s="43"/>
      <c r="I426" s="230"/>
      <c r="J426" s="43"/>
      <c r="K426" s="43"/>
      <c r="L426" s="47"/>
      <c r="M426" s="231"/>
      <c r="N426" s="232"/>
      <c r="O426" s="87"/>
      <c r="P426" s="87"/>
      <c r="Q426" s="87"/>
      <c r="R426" s="87"/>
      <c r="S426" s="87"/>
      <c r="T426" s="88"/>
      <c r="U426" s="41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  <c r="AT426" s="20" t="s">
        <v>195</v>
      </c>
      <c r="AU426" s="20" t="s">
        <v>82</v>
      </c>
    </row>
    <row r="427" s="2" customFormat="1">
      <c r="A427" s="41"/>
      <c r="B427" s="42"/>
      <c r="C427" s="43"/>
      <c r="D427" s="233" t="s">
        <v>197</v>
      </c>
      <c r="E427" s="43"/>
      <c r="F427" s="234" t="s">
        <v>812</v>
      </c>
      <c r="G427" s="43"/>
      <c r="H427" s="43"/>
      <c r="I427" s="230"/>
      <c r="J427" s="43"/>
      <c r="K427" s="43"/>
      <c r="L427" s="47"/>
      <c r="M427" s="231"/>
      <c r="N427" s="232"/>
      <c r="O427" s="87"/>
      <c r="P427" s="87"/>
      <c r="Q427" s="87"/>
      <c r="R427" s="87"/>
      <c r="S427" s="87"/>
      <c r="T427" s="88"/>
      <c r="U427" s="41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  <c r="AT427" s="20" t="s">
        <v>197</v>
      </c>
      <c r="AU427" s="20" t="s">
        <v>82</v>
      </c>
    </row>
    <row r="428" s="13" customFormat="1">
      <c r="A428" s="13"/>
      <c r="B428" s="235"/>
      <c r="C428" s="236"/>
      <c r="D428" s="228" t="s">
        <v>199</v>
      </c>
      <c r="E428" s="237" t="s">
        <v>19</v>
      </c>
      <c r="F428" s="238" t="s">
        <v>813</v>
      </c>
      <c r="G428" s="236"/>
      <c r="H428" s="237" t="s">
        <v>19</v>
      </c>
      <c r="I428" s="239"/>
      <c r="J428" s="236"/>
      <c r="K428" s="236"/>
      <c r="L428" s="240"/>
      <c r="M428" s="241"/>
      <c r="N428" s="242"/>
      <c r="O428" s="242"/>
      <c r="P428" s="242"/>
      <c r="Q428" s="242"/>
      <c r="R428" s="242"/>
      <c r="S428" s="242"/>
      <c r="T428" s="24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44" t="s">
        <v>199</v>
      </c>
      <c r="AU428" s="244" t="s">
        <v>82</v>
      </c>
      <c r="AV428" s="13" t="s">
        <v>80</v>
      </c>
      <c r="AW428" s="13" t="s">
        <v>34</v>
      </c>
      <c r="AX428" s="13" t="s">
        <v>73</v>
      </c>
      <c r="AY428" s="244" t="s">
        <v>185</v>
      </c>
    </row>
    <row r="429" s="13" customFormat="1">
      <c r="A429" s="13"/>
      <c r="B429" s="235"/>
      <c r="C429" s="236"/>
      <c r="D429" s="228" t="s">
        <v>199</v>
      </c>
      <c r="E429" s="237" t="s">
        <v>19</v>
      </c>
      <c r="F429" s="238" t="s">
        <v>814</v>
      </c>
      <c r="G429" s="236"/>
      <c r="H429" s="237" t="s">
        <v>19</v>
      </c>
      <c r="I429" s="239"/>
      <c r="J429" s="236"/>
      <c r="K429" s="236"/>
      <c r="L429" s="240"/>
      <c r="M429" s="241"/>
      <c r="N429" s="242"/>
      <c r="O429" s="242"/>
      <c r="P429" s="242"/>
      <c r="Q429" s="242"/>
      <c r="R429" s="242"/>
      <c r="S429" s="242"/>
      <c r="T429" s="24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44" t="s">
        <v>199</v>
      </c>
      <c r="AU429" s="244" t="s">
        <v>82</v>
      </c>
      <c r="AV429" s="13" t="s">
        <v>80</v>
      </c>
      <c r="AW429" s="13" t="s">
        <v>34</v>
      </c>
      <c r="AX429" s="13" t="s">
        <v>73</v>
      </c>
      <c r="AY429" s="244" t="s">
        <v>185</v>
      </c>
    </row>
    <row r="430" s="14" customFormat="1">
      <c r="A430" s="14"/>
      <c r="B430" s="245"/>
      <c r="C430" s="246"/>
      <c r="D430" s="228" t="s">
        <v>199</v>
      </c>
      <c r="E430" s="247" t="s">
        <v>19</v>
      </c>
      <c r="F430" s="248" t="s">
        <v>815</v>
      </c>
      <c r="G430" s="246"/>
      <c r="H430" s="249">
        <v>3.7440000000000002</v>
      </c>
      <c r="I430" s="250"/>
      <c r="J430" s="246"/>
      <c r="K430" s="246"/>
      <c r="L430" s="251"/>
      <c r="M430" s="252"/>
      <c r="N430" s="253"/>
      <c r="O430" s="253"/>
      <c r="P430" s="253"/>
      <c r="Q430" s="253"/>
      <c r="R430" s="253"/>
      <c r="S430" s="253"/>
      <c r="T430" s="25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255" t="s">
        <v>199</v>
      </c>
      <c r="AU430" s="255" t="s">
        <v>82</v>
      </c>
      <c r="AV430" s="14" t="s">
        <v>82</v>
      </c>
      <c r="AW430" s="14" t="s">
        <v>34</v>
      </c>
      <c r="AX430" s="14" t="s">
        <v>73</v>
      </c>
      <c r="AY430" s="255" t="s">
        <v>185</v>
      </c>
    </row>
    <row r="431" s="13" customFormat="1">
      <c r="A431" s="13"/>
      <c r="B431" s="235"/>
      <c r="C431" s="236"/>
      <c r="D431" s="228" t="s">
        <v>199</v>
      </c>
      <c r="E431" s="237" t="s">
        <v>19</v>
      </c>
      <c r="F431" s="238" t="s">
        <v>816</v>
      </c>
      <c r="G431" s="236"/>
      <c r="H431" s="237" t="s">
        <v>19</v>
      </c>
      <c r="I431" s="239"/>
      <c r="J431" s="236"/>
      <c r="K431" s="236"/>
      <c r="L431" s="240"/>
      <c r="M431" s="241"/>
      <c r="N431" s="242"/>
      <c r="O431" s="242"/>
      <c r="P431" s="242"/>
      <c r="Q431" s="242"/>
      <c r="R431" s="242"/>
      <c r="S431" s="242"/>
      <c r="T431" s="24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44" t="s">
        <v>199</v>
      </c>
      <c r="AU431" s="244" t="s">
        <v>82</v>
      </c>
      <c r="AV431" s="13" t="s">
        <v>80</v>
      </c>
      <c r="AW431" s="13" t="s">
        <v>34</v>
      </c>
      <c r="AX431" s="13" t="s">
        <v>73</v>
      </c>
      <c r="AY431" s="244" t="s">
        <v>185</v>
      </c>
    </row>
    <row r="432" s="14" customFormat="1">
      <c r="A432" s="14"/>
      <c r="B432" s="245"/>
      <c r="C432" s="246"/>
      <c r="D432" s="228" t="s">
        <v>199</v>
      </c>
      <c r="E432" s="247" t="s">
        <v>19</v>
      </c>
      <c r="F432" s="248" t="s">
        <v>817</v>
      </c>
      <c r="G432" s="246"/>
      <c r="H432" s="249">
        <v>3.6819999999999999</v>
      </c>
      <c r="I432" s="250"/>
      <c r="J432" s="246"/>
      <c r="K432" s="246"/>
      <c r="L432" s="251"/>
      <c r="M432" s="252"/>
      <c r="N432" s="253"/>
      <c r="O432" s="253"/>
      <c r="P432" s="253"/>
      <c r="Q432" s="253"/>
      <c r="R432" s="253"/>
      <c r="S432" s="253"/>
      <c r="T432" s="25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T432" s="255" t="s">
        <v>199</v>
      </c>
      <c r="AU432" s="255" t="s">
        <v>82</v>
      </c>
      <c r="AV432" s="14" t="s">
        <v>82</v>
      </c>
      <c r="AW432" s="14" t="s">
        <v>34</v>
      </c>
      <c r="AX432" s="14" t="s">
        <v>73</v>
      </c>
      <c r="AY432" s="255" t="s">
        <v>185</v>
      </c>
    </row>
    <row r="433" s="13" customFormat="1">
      <c r="A433" s="13"/>
      <c r="B433" s="235"/>
      <c r="C433" s="236"/>
      <c r="D433" s="228" t="s">
        <v>199</v>
      </c>
      <c r="E433" s="237" t="s">
        <v>19</v>
      </c>
      <c r="F433" s="238" t="s">
        <v>818</v>
      </c>
      <c r="G433" s="236"/>
      <c r="H433" s="237" t="s">
        <v>19</v>
      </c>
      <c r="I433" s="239"/>
      <c r="J433" s="236"/>
      <c r="K433" s="236"/>
      <c r="L433" s="240"/>
      <c r="M433" s="241"/>
      <c r="N433" s="242"/>
      <c r="O433" s="242"/>
      <c r="P433" s="242"/>
      <c r="Q433" s="242"/>
      <c r="R433" s="242"/>
      <c r="S433" s="242"/>
      <c r="T433" s="24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44" t="s">
        <v>199</v>
      </c>
      <c r="AU433" s="244" t="s">
        <v>82</v>
      </c>
      <c r="AV433" s="13" t="s">
        <v>80</v>
      </c>
      <c r="AW433" s="13" t="s">
        <v>34</v>
      </c>
      <c r="AX433" s="13" t="s">
        <v>73</v>
      </c>
      <c r="AY433" s="244" t="s">
        <v>185</v>
      </c>
    </row>
    <row r="434" s="14" customFormat="1">
      <c r="A434" s="14"/>
      <c r="B434" s="245"/>
      <c r="C434" s="246"/>
      <c r="D434" s="228" t="s">
        <v>199</v>
      </c>
      <c r="E434" s="247" t="s">
        <v>19</v>
      </c>
      <c r="F434" s="248" t="s">
        <v>817</v>
      </c>
      <c r="G434" s="246"/>
      <c r="H434" s="249">
        <v>3.6819999999999999</v>
      </c>
      <c r="I434" s="250"/>
      <c r="J434" s="246"/>
      <c r="K434" s="246"/>
      <c r="L434" s="251"/>
      <c r="M434" s="252"/>
      <c r="N434" s="253"/>
      <c r="O434" s="253"/>
      <c r="P434" s="253"/>
      <c r="Q434" s="253"/>
      <c r="R434" s="253"/>
      <c r="S434" s="253"/>
      <c r="T434" s="25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55" t="s">
        <v>199</v>
      </c>
      <c r="AU434" s="255" t="s">
        <v>82</v>
      </c>
      <c r="AV434" s="14" t="s">
        <v>82</v>
      </c>
      <c r="AW434" s="14" t="s">
        <v>34</v>
      </c>
      <c r="AX434" s="14" t="s">
        <v>73</v>
      </c>
      <c r="AY434" s="255" t="s">
        <v>185</v>
      </c>
    </row>
    <row r="435" s="13" customFormat="1">
      <c r="A435" s="13"/>
      <c r="B435" s="235"/>
      <c r="C435" s="236"/>
      <c r="D435" s="228" t="s">
        <v>199</v>
      </c>
      <c r="E435" s="237" t="s">
        <v>19</v>
      </c>
      <c r="F435" s="238" t="s">
        <v>819</v>
      </c>
      <c r="G435" s="236"/>
      <c r="H435" s="237" t="s">
        <v>19</v>
      </c>
      <c r="I435" s="239"/>
      <c r="J435" s="236"/>
      <c r="K435" s="236"/>
      <c r="L435" s="240"/>
      <c r="M435" s="241"/>
      <c r="N435" s="242"/>
      <c r="O435" s="242"/>
      <c r="P435" s="242"/>
      <c r="Q435" s="242"/>
      <c r="R435" s="242"/>
      <c r="S435" s="242"/>
      <c r="T435" s="24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44" t="s">
        <v>199</v>
      </c>
      <c r="AU435" s="244" t="s">
        <v>82</v>
      </c>
      <c r="AV435" s="13" t="s">
        <v>80</v>
      </c>
      <c r="AW435" s="13" t="s">
        <v>34</v>
      </c>
      <c r="AX435" s="13" t="s">
        <v>73</v>
      </c>
      <c r="AY435" s="244" t="s">
        <v>185</v>
      </c>
    </row>
    <row r="436" s="14" customFormat="1">
      <c r="A436" s="14"/>
      <c r="B436" s="245"/>
      <c r="C436" s="246"/>
      <c r="D436" s="228" t="s">
        <v>199</v>
      </c>
      <c r="E436" s="247" t="s">
        <v>19</v>
      </c>
      <c r="F436" s="248" t="s">
        <v>820</v>
      </c>
      <c r="G436" s="246"/>
      <c r="H436" s="249">
        <v>1.841</v>
      </c>
      <c r="I436" s="250"/>
      <c r="J436" s="246"/>
      <c r="K436" s="246"/>
      <c r="L436" s="251"/>
      <c r="M436" s="252"/>
      <c r="N436" s="253"/>
      <c r="O436" s="253"/>
      <c r="P436" s="253"/>
      <c r="Q436" s="253"/>
      <c r="R436" s="253"/>
      <c r="S436" s="253"/>
      <c r="T436" s="25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55" t="s">
        <v>199</v>
      </c>
      <c r="AU436" s="255" t="s">
        <v>82</v>
      </c>
      <c r="AV436" s="14" t="s">
        <v>82</v>
      </c>
      <c r="AW436" s="14" t="s">
        <v>34</v>
      </c>
      <c r="AX436" s="14" t="s">
        <v>73</v>
      </c>
      <c r="AY436" s="255" t="s">
        <v>185</v>
      </c>
    </row>
    <row r="437" s="15" customFormat="1">
      <c r="A437" s="15"/>
      <c r="B437" s="256"/>
      <c r="C437" s="257"/>
      <c r="D437" s="228" t="s">
        <v>199</v>
      </c>
      <c r="E437" s="258" t="s">
        <v>19</v>
      </c>
      <c r="F437" s="259" t="s">
        <v>202</v>
      </c>
      <c r="G437" s="257"/>
      <c r="H437" s="260">
        <v>12.949</v>
      </c>
      <c r="I437" s="261"/>
      <c r="J437" s="257"/>
      <c r="K437" s="257"/>
      <c r="L437" s="262"/>
      <c r="M437" s="263"/>
      <c r="N437" s="264"/>
      <c r="O437" s="264"/>
      <c r="P437" s="264"/>
      <c r="Q437" s="264"/>
      <c r="R437" s="264"/>
      <c r="S437" s="264"/>
      <c r="T437" s="265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T437" s="266" t="s">
        <v>199</v>
      </c>
      <c r="AU437" s="266" t="s">
        <v>82</v>
      </c>
      <c r="AV437" s="15" t="s">
        <v>193</v>
      </c>
      <c r="AW437" s="15" t="s">
        <v>34</v>
      </c>
      <c r="AX437" s="15" t="s">
        <v>80</v>
      </c>
      <c r="AY437" s="266" t="s">
        <v>185</v>
      </c>
    </row>
    <row r="438" s="2" customFormat="1" ht="16.5" customHeight="1">
      <c r="A438" s="41"/>
      <c r="B438" s="42"/>
      <c r="C438" s="271" t="s">
        <v>821</v>
      </c>
      <c r="D438" s="271" t="s">
        <v>491</v>
      </c>
      <c r="E438" s="272" t="s">
        <v>822</v>
      </c>
      <c r="F438" s="273" t="s">
        <v>823</v>
      </c>
      <c r="G438" s="274" t="s">
        <v>191</v>
      </c>
      <c r="H438" s="275">
        <v>3.7440000000000002</v>
      </c>
      <c r="I438" s="276"/>
      <c r="J438" s="277">
        <f>ROUND(I438*H438,2)</f>
        <v>0</v>
      </c>
      <c r="K438" s="273" t="s">
        <v>19</v>
      </c>
      <c r="L438" s="278"/>
      <c r="M438" s="279" t="s">
        <v>19</v>
      </c>
      <c r="N438" s="280" t="s">
        <v>44</v>
      </c>
      <c r="O438" s="87"/>
      <c r="P438" s="224">
        <f>O438*H438</f>
        <v>0</v>
      </c>
      <c r="Q438" s="224">
        <v>0</v>
      </c>
      <c r="R438" s="224">
        <f>Q438*H438</f>
        <v>0</v>
      </c>
      <c r="S438" s="224">
        <v>0</v>
      </c>
      <c r="T438" s="225">
        <f>S438*H438</f>
        <v>0</v>
      </c>
      <c r="U438" s="41"/>
      <c r="V438" s="41"/>
      <c r="W438" s="41"/>
      <c r="X438" s="41"/>
      <c r="Y438" s="41"/>
      <c r="Z438" s="41"/>
      <c r="AA438" s="41"/>
      <c r="AB438" s="41"/>
      <c r="AC438" s="41"/>
      <c r="AD438" s="41"/>
      <c r="AE438" s="41"/>
      <c r="AR438" s="226" t="s">
        <v>415</v>
      </c>
      <c r="AT438" s="226" t="s">
        <v>491</v>
      </c>
      <c r="AU438" s="226" t="s">
        <v>82</v>
      </c>
      <c r="AY438" s="20" t="s">
        <v>185</v>
      </c>
      <c r="BE438" s="227">
        <f>IF(N438="základní",J438,0)</f>
        <v>0</v>
      </c>
      <c r="BF438" s="227">
        <f>IF(N438="snížená",J438,0)</f>
        <v>0</v>
      </c>
      <c r="BG438" s="227">
        <f>IF(N438="zákl. přenesená",J438,0)</f>
        <v>0</v>
      </c>
      <c r="BH438" s="227">
        <f>IF(N438="sníž. přenesená",J438,0)</f>
        <v>0</v>
      </c>
      <c r="BI438" s="227">
        <f>IF(N438="nulová",J438,0)</f>
        <v>0</v>
      </c>
      <c r="BJ438" s="20" t="s">
        <v>80</v>
      </c>
      <c r="BK438" s="227">
        <f>ROUND(I438*H438,2)</f>
        <v>0</v>
      </c>
      <c r="BL438" s="20" t="s">
        <v>280</v>
      </c>
      <c r="BM438" s="226" t="s">
        <v>824</v>
      </c>
    </row>
    <row r="439" s="2" customFormat="1">
      <c r="A439" s="41"/>
      <c r="B439" s="42"/>
      <c r="C439" s="43"/>
      <c r="D439" s="228" t="s">
        <v>195</v>
      </c>
      <c r="E439" s="43"/>
      <c r="F439" s="229" t="s">
        <v>823</v>
      </c>
      <c r="G439" s="43"/>
      <c r="H439" s="43"/>
      <c r="I439" s="230"/>
      <c r="J439" s="43"/>
      <c r="K439" s="43"/>
      <c r="L439" s="47"/>
      <c r="M439" s="231"/>
      <c r="N439" s="232"/>
      <c r="O439" s="87"/>
      <c r="P439" s="87"/>
      <c r="Q439" s="87"/>
      <c r="R439" s="87"/>
      <c r="S439" s="87"/>
      <c r="T439" s="88"/>
      <c r="U439" s="41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  <c r="AT439" s="20" t="s">
        <v>195</v>
      </c>
      <c r="AU439" s="20" t="s">
        <v>82</v>
      </c>
    </row>
    <row r="440" s="2" customFormat="1" ht="16.5" customHeight="1">
      <c r="A440" s="41"/>
      <c r="B440" s="42"/>
      <c r="C440" s="271" t="s">
        <v>825</v>
      </c>
      <c r="D440" s="271" t="s">
        <v>491</v>
      </c>
      <c r="E440" s="272" t="s">
        <v>826</v>
      </c>
      <c r="F440" s="273" t="s">
        <v>827</v>
      </c>
      <c r="G440" s="274" t="s">
        <v>191</v>
      </c>
      <c r="H440" s="275">
        <v>3.6819999999999999</v>
      </c>
      <c r="I440" s="276"/>
      <c r="J440" s="277">
        <f>ROUND(I440*H440,2)</f>
        <v>0</v>
      </c>
      <c r="K440" s="273" t="s">
        <v>19</v>
      </c>
      <c r="L440" s="278"/>
      <c r="M440" s="279" t="s">
        <v>19</v>
      </c>
      <c r="N440" s="280" t="s">
        <v>44</v>
      </c>
      <c r="O440" s="87"/>
      <c r="P440" s="224">
        <f>O440*H440</f>
        <v>0</v>
      </c>
      <c r="Q440" s="224">
        <v>0</v>
      </c>
      <c r="R440" s="224">
        <f>Q440*H440</f>
        <v>0</v>
      </c>
      <c r="S440" s="224">
        <v>0</v>
      </c>
      <c r="T440" s="225">
        <f>S440*H440</f>
        <v>0</v>
      </c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R440" s="226" t="s">
        <v>415</v>
      </c>
      <c r="AT440" s="226" t="s">
        <v>491</v>
      </c>
      <c r="AU440" s="226" t="s">
        <v>82</v>
      </c>
      <c r="AY440" s="20" t="s">
        <v>185</v>
      </c>
      <c r="BE440" s="227">
        <f>IF(N440="základní",J440,0)</f>
        <v>0</v>
      </c>
      <c r="BF440" s="227">
        <f>IF(N440="snížená",J440,0)</f>
        <v>0</v>
      </c>
      <c r="BG440" s="227">
        <f>IF(N440="zákl. přenesená",J440,0)</f>
        <v>0</v>
      </c>
      <c r="BH440" s="227">
        <f>IF(N440="sníž. přenesená",J440,0)</f>
        <v>0</v>
      </c>
      <c r="BI440" s="227">
        <f>IF(N440="nulová",J440,0)</f>
        <v>0</v>
      </c>
      <c r="BJ440" s="20" t="s">
        <v>80</v>
      </c>
      <c r="BK440" s="227">
        <f>ROUND(I440*H440,2)</f>
        <v>0</v>
      </c>
      <c r="BL440" s="20" t="s">
        <v>280</v>
      </c>
      <c r="BM440" s="226" t="s">
        <v>828</v>
      </c>
    </row>
    <row r="441" s="2" customFormat="1">
      <c r="A441" s="41"/>
      <c r="B441" s="42"/>
      <c r="C441" s="43"/>
      <c r="D441" s="228" t="s">
        <v>195</v>
      </c>
      <c r="E441" s="43"/>
      <c r="F441" s="229" t="s">
        <v>827</v>
      </c>
      <c r="G441" s="43"/>
      <c r="H441" s="43"/>
      <c r="I441" s="230"/>
      <c r="J441" s="43"/>
      <c r="K441" s="43"/>
      <c r="L441" s="47"/>
      <c r="M441" s="231"/>
      <c r="N441" s="232"/>
      <c r="O441" s="87"/>
      <c r="P441" s="87"/>
      <c r="Q441" s="87"/>
      <c r="R441" s="87"/>
      <c r="S441" s="87"/>
      <c r="T441" s="88"/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T441" s="20" t="s">
        <v>195</v>
      </c>
      <c r="AU441" s="20" t="s">
        <v>82</v>
      </c>
    </row>
    <row r="442" s="2" customFormat="1" ht="16.5" customHeight="1">
      <c r="A442" s="41"/>
      <c r="B442" s="42"/>
      <c r="C442" s="271" t="s">
        <v>829</v>
      </c>
      <c r="D442" s="271" t="s">
        <v>491</v>
      </c>
      <c r="E442" s="272" t="s">
        <v>830</v>
      </c>
      <c r="F442" s="273" t="s">
        <v>831</v>
      </c>
      <c r="G442" s="274" t="s">
        <v>191</v>
      </c>
      <c r="H442" s="275">
        <v>3.6819999999999999</v>
      </c>
      <c r="I442" s="276"/>
      <c r="J442" s="277">
        <f>ROUND(I442*H442,2)</f>
        <v>0</v>
      </c>
      <c r="K442" s="273" t="s">
        <v>19</v>
      </c>
      <c r="L442" s="278"/>
      <c r="M442" s="279" t="s">
        <v>19</v>
      </c>
      <c r="N442" s="280" t="s">
        <v>44</v>
      </c>
      <c r="O442" s="87"/>
      <c r="P442" s="224">
        <f>O442*H442</f>
        <v>0</v>
      </c>
      <c r="Q442" s="224">
        <v>0</v>
      </c>
      <c r="R442" s="224">
        <f>Q442*H442</f>
        <v>0</v>
      </c>
      <c r="S442" s="224">
        <v>0</v>
      </c>
      <c r="T442" s="225">
        <f>S442*H442</f>
        <v>0</v>
      </c>
      <c r="U442" s="41"/>
      <c r="V442" s="41"/>
      <c r="W442" s="41"/>
      <c r="X442" s="41"/>
      <c r="Y442" s="41"/>
      <c r="Z442" s="41"/>
      <c r="AA442" s="41"/>
      <c r="AB442" s="41"/>
      <c r="AC442" s="41"/>
      <c r="AD442" s="41"/>
      <c r="AE442" s="41"/>
      <c r="AR442" s="226" t="s">
        <v>415</v>
      </c>
      <c r="AT442" s="226" t="s">
        <v>491</v>
      </c>
      <c r="AU442" s="226" t="s">
        <v>82</v>
      </c>
      <c r="AY442" s="20" t="s">
        <v>185</v>
      </c>
      <c r="BE442" s="227">
        <f>IF(N442="základní",J442,0)</f>
        <v>0</v>
      </c>
      <c r="BF442" s="227">
        <f>IF(N442="snížená",J442,0)</f>
        <v>0</v>
      </c>
      <c r="BG442" s="227">
        <f>IF(N442="zákl. přenesená",J442,0)</f>
        <v>0</v>
      </c>
      <c r="BH442" s="227">
        <f>IF(N442="sníž. přenesená",J442,0)</f>
        <v>0</v>
      </c>
      <c r="BI442" s="227">
        <f>IF(N442="nulová",J442,0)</f>
        <v>0</v>
      </c>
      <c r="BJ442" s="20" t="s">
        <v>80</v>
      </c>
      <c r="BK442" s="227">
        <f>ROUND(I442*H442,2)</f>
        <v>0</v>
      </c>
      <c r="BL442" s="20" t="s">
        <v>280</v>
      </c>
      <c r="BM442" s="226" t="s">
        <v>832</v>
      </c>
    </row>
    <row r="443" s="2" customFormat="1">
      <c r="A443" s="41"/>
      <c r="B443" s="42"/>
      <c r="C443" s="43"/>
      <c r="D443" s="228" t="s">
        <v>195</v>
      </c>
      <c r="E443" s="43"/>
      <c r="F443" s="229" t="s">
        <v>831</v>
      </c>
      <c r="G443" s="43"/>
      <c r="H443" s="43"/>
      <c r="I443" s="230"/>
      <c r="J443" s="43"/>
      <c r="K443" s="43"/>
      <c r="L443" s="47"/>
      <c r="M443" s="231"/>
      <c r="N443" s="232"/>
      <c r="O443" s="87"/>
      <c r="P443" s="87"/>
      <c r="Q443" s="87"/>
      <c r="R443" s="87"/>
      <c r="S443" s="87"/>
      <c r="T443" s="88"/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T443" s="20" t="s">
        <v>195</v>
      </c>
      <c r="AU443" s="20" t="s">
        <v>82</v>
      </c>
    </row>
    <row r="444" s="2" customFormat="1" ht="16.5" customHeight="1">
      <c r="A444" s="41"/>
      <c r="B444" s="42"/>
      <c r="C444" s="271" t="s">
        <v>833</v>
      </c>
      <c r="D444" s="271" t="s">
        <v>491</v>
      </c>
      <c r="E444" s="272" t="s">
        <v>834</v>
      </c>
      <c r="F444" s="273" t="s">
        <v>835</v>
      </c>
      <c r="G444" s="274" t="s">
        <v>191</v>
      </c>
      <c r="H444" s="275">
        <v>1.841</v>
      </c>
      <c r="I444" s="276"/>
      <c r="J444" s="277">
        <f>ROUND(I444*H444,2)</f>
        <v>0</v>
      </c>
      <c r="K444" s="273" t="s">
        <v>19</v>
      </c>
      <c r="L444" s="278"/>
      <c r="M444" s="279" t="s">
        <v>19</v>
      </c>
      <c r="N444" s="280" t="s">
        <v>44</v>
      </c>
      <c r="O444" s="87"/>
      <c r="P444" s="224">
        <f>O444*H444</f>
        <v>0</v>
      </c>
      <c r="Q444" s="224">
        <v>0</v>
      </c>
      <c r="R444" s="224">
        <f>Q444*H444</f>
        <v>0</v>
      </c>
      <c r="S444" s="224">
        <v>0</v>
      </c>
      <c r="T444" s="225">
        <f>S444*H444</f>
        <v>0</v>
      </c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R444" s="226" t="s">
        <v>415</v>
      </c>
      <c r="AT444" s="226" t="s">
        <v>491</v>
      </c>
      <c r="AU444" s="226" t="s">
        <v>82</v>
      </c>
      <c r="AY444" s="20" t="s">
        <v>185</v>
      </c>
      <c r="BE444" s="227">
        <f>IF(N444="základní",J444,0)</f>
        <v>0</v>
      </c>
      <c r="BF444" s="227">
        <f>IF(N444="snížená",J444,0)</f>
        <v>0</v>
      </c>
      <c r="BG444" s="227">
        <f>IF(N444="zákl. přenesená",J444,0)</f>
        <v>0</v>
      </c>
      <c r="BH444" s="227">
        <f>IF(N444="sníž. přenesená",J444,0)</f>
        <v>0</v>
      </c>
      <c r="BI444" s="227">
        <f>IF(N444="nulová",J444,0)</f>
        <v>0</v>
      </c>
      <c r="BJ444" s="20" t="s">
        <v>80</v>
      </c>
      <c r="BK444" s="227">
        <f>ROUND(I444*H444,2)</f>
        <v>0</v>
      </c>
      <c r="BL444" s="20" t="s">
        <v>280</v>
      </c>
      <c r="BM444" s="226" t="s">
        <v>836</v>
      </c>
    </row>
    <row r="445" s="2" customFormat="1">
      <c r="A445" s="41"/>
      <c r="B445" s="42"/>
      <c r="C445" s="43"/>
      <c r="D445" s="228" t="s">
        <v>195</v>
      </c>
      <c r="E445" s="43"/>
      <c r="F445" s="229" t="s">
        <v>835</v>
      </c>
      <c r="G445" s="43"/>
      <c r="H445" s="43"/>
      <c r="I445" s="230"/>
      <c r="J445" s="43"/>
      <c r="K445" s="43"/>
      <c r="L445" s="47"/>
      <c r="M445" s="231"/>
      <c r="N445" s="232"/>
      <c r="O445" s="87"/>
      <c r="P445" s="87"/>
      <c r="Q445" s="87"/>
      <c r="R445" s="87"/>
      <c r="S445" s="87"/>
      <c r="T445" s="88"/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T445" s="20" t="s">
        <v>195</v>
      </c>
      <c r="AU445" s="20" t="s">
        <v>82</v>
      </c>
    </row>
    <row r="446" s="2" customFormat="1" ht="16.5" customHeight="1">
      <c r="A446" s="41"/>
      <c r="B446" s="42"/>
      <c r="C446" s="215" t="s">
        <v>837</v>
      </c>
      <c r="D446" s="215" t="s">
        <v>188</v>
      </c>
      <c r="E446" s="216" t="s">
        <v>838</v>
      </c>
      <c r="F446" s="217" t="s">
        <v>839</v>
      </c>
      <c r="G446" s="218" t="s">
        <v>322</v>
      </c>
      <c r="H446" s="219">
        <v>7</v>
      </c>
      <c r="I446" s="220"/>
      <c r="J446" s="221">
        <f>ROUND(I446*H446,2)</f>
        <v>0</v>
      </c>
      <c r="K446" s="217" t="s">
        <v>192</v>
      </c>
      <c r="L446" s="47"/>
      <c r="M446" s="222" t="s">
        <v>19</v>
      </c>
      <c r="N446" s="223" t="s">
        <v>44</v>
      </c>
      <c r="O446" s="87"/>
      <c r="P446" s="224">
        <f>O446*H446</f>
        <v>0</v>
      </c>
      <c r="Q446" s="224">
        <v>0</v>
      </c>
      <c r="R446" s="224">
        <f>Q446*H446</f>
        <v>0</v>
      </c>
      <c r="S446" s="224">
        <v>0</v>
      </c>
      <c r="T446" s="225">
        <f>S446*H446</f>
        <v>0</v>
      </c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R446" s="226" t="s">
        <v>280</v>
      </c>
      <c r="AT446" s="226" t="s">
        <v>188</v>
      </c>
      <c r="AU446" s="226" t="s">
        <v>82</v>
      </c>
      <c r="AY446" s="20" t="s">
        <v>185</v>
      </c>
      <c r="BE446" s="227">
        <f>IF(N446="základní",J446,0)</f>
        <v>0</v>
      </c>
      <c r="BF446" s="227">
        <f>IF(N446="snížená",J446,0)</f>
        <v>0</v>
      </c>
      <c r="BG446" s="227">
        <f>IF(N446="zákl. přenesená",J446,0)</f>
        <v>0</v>
      </c>
      <c r="BH446" s="227">
        <f>IF(N446="sníž. přenesená",J446,0)</f>
        <v>0</v>
      </c>
      <c r="BI446" s="227">
        <f>IF(N446="nulová",J446,0)</f>
        <v>0</v>
      </c>
      <c r="BJ446" s="20" t="s">
        <v>80</v>
      </c>
      <c r="BK446" s="227">
        <f>ROUND(I446*H446,2)</f>
        <v>0</v>
      </c>
      <c r="BL446" s="20" t="s">
        <v>280</v>
      </c>
      <c r="BM446" s="226" t="s">
        <v>840</v>
      </c>
    </row>
    <row r="447" s="2" customFormat="1">
      <c r="A447" s="41"/>
      <c r="B447" s="42"/>
      <c r="C447" s="43"/>
      <c r="D447" s="228" t="s">
        <v>195</v>
      </c>
      <c r="E447" s="43"/>
      <c r="F447" s="229" t="s">
        <v>841</v>
      </c>
      <c r="G447" s="43"/>
      <c r="H447" s="43"/>
      <c r="I447" s="230"/>
      <c r="J447" s="43"/>
      <c r="K447" s="43"/>
      <c r="L447" s="47"/>
      <c r="M447" s="231"/>
      <c r="N447" s="232"/>
      <c r="O447" s="87"/>
      <c r="P447" s="87"/>
      <c r="Q447" s="87"/>
      <c r="R447" s="87"/>
      <c r="S447" s="87"/>
      <c r="T447" s="88"/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T447" s="20" t="s">
        <v>195</v>
      </c>
      <c r="AU447" s="20" t="s">
        <v>82</v>
      </c>
    </row>
    <row r="448" s="2" customFormat="1">
      <c r="A448" s="41"/>
      <c r="B448" s="42"/>
      <c r="C448" s="43"/>
      <c r="D448" s="233" t="s">
        <v>197</v>
      </c>
      <c r="E448" s="43"/>
      <c r="F448" s="234" t="s">
        <v>842</v>
      </c>
      <c r="G448" s="43"/>
      <c r="H448" s="43"/>
      <c r="I448" s="230"/>
      <c r="J448" s="43"/>
      <c r="K448" s="43"/>
      <c r="L448" s="47"/>
      <c r="M448" s="231"/>
      <c r="N448" s="232"/>
      <c r="O448" s="87"/>
      <c r="P448" s="87"/>
      <c r="Q448" s="87"/>
      <c r="R448" s="87"/>
      <c r="S448" s="87"/>
      <c r="T448" s="88"/>
      <c r="U448" s="41"/>
      <c r="V448" s="41"/>
      <c r="W448" s="41"/>
      <c r="X448" s="41"/>
      <c r="Y448" s="41"/>
      <c r="Z448" s="41"/>
      <c r="AA448" s="41"/>
      <c r="AB448" s="41"/>
      <c r="AC448" s="41"/>
      <c r="AD448" s="41"/>
      <c r="AE448" s="41"/>
      <c r="AT448" s="20" t="s">
        <v>197</v>
      </c>
      <c r="AU448" s="20" t="s">
        <v>82</v>
      </c>
    </row>
    <row r="449" s="13" customFormat="1">
      <c r="A449" s="13"/>
      <c r="B449" s="235"/>
      <c r="C449" s="236"/>
      <c r="D449" s="228" t="s">
        <v>199</v>
      </c>
      <c r="E449" s="237" t="s">
        <v>19</v>
      </c>
      <c r="F449" s="238" t="s">
        <v>776</v>
      </c>
      <c r="G449" s="236"/>
      <c r="H449" s="237" t="s">
        <v>19</v>
      </c>
      <c r="I449" s="239"/>
      <c r="J449" s="236"/>
      <c r="K449" s="236"/>
      <c r="L449" s="240"/>
      <c r="M449" s="241"/>
      <c r="N449" s="242"/>
      <c r="O449" s="242"/>
      <c r="P449" s="242"/>
      <c r="Q449" s="242"/>
      <c r="R449" s="242"/>
      <c r="S449" s="242"/>
      <c r="T449" s="243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44" t="s">
        <v>199</v>
      </c>
      <c r="AU449" s="244" t="s">
        <v>82</v>
      </c>
      <c r="AV449" s="13" t="s">
        <v>80</v>
      </c>
      <c r="AW449" s="13" t="s">
        <v>34</v>
      </c>
      <c r="AX449" s="13" t="s">
        <v>73</v>
      </c>
      <c r="AY449" s="244" t="s">
        <v>185</v>
      </c>
    </row>
    <row r="450" s="14" customFormat="1">
      <c r="A450" s="14"/>
      <c r="B450" s="245"/>
      <c r="C450" s="246"/>
      <c r="D450" s="228" t="s">
        <v>199</v>
      </c>
      <c r="E450" s="247" t="s">
        <v>19</v>
      </c>
      <c r="F450" s="248" t="s">
        <v>616</v>
      </c>
      <c r="G450" s="246"/>
      <c r="H450" s="249">
        <v>1</v>
      </c>
      <c r="I450" s="250"/>
      <c r="J450" s="246"/>
      <c r="K450" s="246"/>
      <c r="L450" s="251"/>
      <c r="M450" s="252"/>
      <c r="N450" s="253"/>
      <c r="O450" s="253"/>
      <c r="P450" s="253"/>
      <c r="Q450" s="253"/>
      <c r="R450" s="253"/>
      <c r="S450" s="253"/>
      <c r="T450" s="25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T450" s="255" t="s">
        <v>199</v>
      </c>
      <c r="AU450" s="255" t="s">
        <v>82</v>
      </c>
      <c r="AV450" s="14" t="s">
        <v>82</v>
      </c>
      <c r="AW450" s="14" t="s">
        <v>34</v>
      </c>
      <c r="AX450" s="14" t="s">
        <v>73</v>
      </c>
      <c r="AY450" s="255" t="s">
        <v>185</v>
      </c>
    </row>
    <row r="451" s="14" customFormat="1">
      <c r="A451" s="14"/>
      <c r="B451" s="245"/>
      <c r="C451" s="246"/>
      <c r="D451" s="228" t="s">
        <v>199</v>
      </c>
      <c r="E451" s="247" t="s">
        <v>19</v>
      </c>
      <c r="F451" s="248" t="s">
        <v>617</v>
      </c>
      <c r="G451" s="246"/>
      <c r="H451" s="249">
        <v>1</v>
      </c>
      <c r="I451" s="250"/>
      <c r="J451" s="246"/>
      <c r="K451" s="246"/>
      <c r="L451" s="251"/>
      <c r="M451" s="252"/>
      <c r="N451" s="253"/>
      <c r="O451" s="253"/>
      <c r="P451" s="253"/>
      <c r="Q451" s="253"/>
      <c r="R451" s="253"/>
      <c r="S451" s="253"/>
      <c r="T451" s="25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T451" s="255" t="s">
        <v>199</v>
      </c>
      <c r="AU451" s="255" t="s">
        <v>82</v>
      </c>
      <c r="AV451" s="14" t="s">
        <v>82</v>
      </c>
      <c r="AW451" s="14" t="s">
        <v>34</v>
      </c>
      <c r="AX451" s="14" t="s">
        <v>73</v>
      </c>
      <c r="AY451" s="255" t="s">
        <v>185</v>
      </c>
    </row>
    <row r="452" s="14" customFormat="1">
      <c r="A452" s="14"/>
      <c r="B452" s="245"/>
      <c r="C452" s="246"/>
      <c r="D452" s="228" t="s">
        <v>199</v>
      </c>
      <c r="E452" s="247" t="s">
        <v>19</v>
      </c>
      <c r="F452" s="248" t="s">
        <v>618</v>
      </c>
      <c r="G452" s="246"/>
      <c r="H452" s="249">
        <v>1</v>
      </c>
      <c r="I452" s="250"/>
      <c r="J452" s="246"/>
      <c r="K452" s="246"/>
      <c r="L452" s="251"/>
      <c r="M452" s="252"/>
      <c r="N452" s="253"/>
      <c r="O452" s="253"/>
      <c r="P452" s="253"/>
      <c r="Q452" s="253"/>
      <c r="R452" s="253"/>
      <c r="S452" s="253"/>
      <c r="T452" s="25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T452" s="255" t="s">
        <v>199</v>
      </c>
      <c r="AU452" s="255" t="s">
        <v>82</v>
      </c>
      <c r="AV452" s="14" t="s">
        <v>82</v>
      </c>
      <c r="AW452" s="14" t="s">
        <v>34</v>
      </c>
      <c r="AX452" s="14" t="s">
        <v>73</v>
      </c>
      <c r="AY452" s="255" t="s">
        <v>185</v>
      </c>
    </row>
    <row r="453" s="14" customFormat="1">
      <c r="A453" s="14"/>
      <c r="B453" s="245"/>
      <c r="C453" s="246"/>
      <c r="D453" s="228" t="s">
        <v>199</v>
      </c>
      <c r="E453" s="247" t="s">
        <v>19</v>
      </c>
      <c r="F453" s="248" t="s">
        <v>619</v>
      </c>
      <c r="G453" s="246"/>
      <c r="H453" s="249">
        <v>1</v>
      </c>
      <c r="I453" s="250"/>
      <c r="J453" s="246"/>
      <c r="K453" s="246"/>
      <c r="L453" s="251"/>
      <c r="M453" s="252"/>
      <c r="N453" s="253"/>
      <c r="O453" s="253"/>
      <c r="P453" s="253"/>
      <c r="Q453" s="253"/>
      <c r="R453" s="253"/>
      <c r="S453" s="253"/>
      <c r="T453" s="25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T453" s="255" t="s">
        <v>199</v>
      </c>
      <c r="AU453" s="255" t="s">
        <v>82</v>
      </c>
      <c r="AV453" s="14" t="s">
        <v>82</v>
      </c>
      <c r="AW453" s="14" t="s">
        <v>34</v>
      </c>
      <c r="AX453" s="14" t="s">
        <v>73</v>
      </c>
      <c r="AY453" s="255" t="s">
        <v>185</v>
      </c>
    </row>
    <row r="454" s="14" customFormat="1">
      <c r="A454" s="14"/>
      <c r="B454" s="245"/>
      <c r="C454" s="246"/>
      <c r="D454" s="228" t="s">
        <v>199</v>
      </c>
      <c r="E454" s="247" t="s">
        <v>19</v>
      </c>
      <c r="F454" s="248" t="s">
        <v>620</v>
      </c>
      <c r="G454" s="246"/>
      <c r="H454" s="249">
        <v>2</v>
      </c>
      <c r="I454" s="250"/>
      <c r="J454" s="246"/>
      <c r="K454" s="246"/>
      <c r="L454" s="251"/>
      <c r="M454" s="252"/>
      <c r="N454" s="253"/>
      <c r="O454" s="253"/>
      <c r="P454" s="253"/>
      <c r="Q454" s="253"/>
      <c r="R454" s="253"/>
      <c r="S454" s="253"/>
      <c r="T454" s="25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T454" s="255" t="s">
        <v>199</v>
      </c>
      <c r="AU454" s="255" t="s">
        <v>82</v>
      </c>
      <c r="AV454" s="14" t="s">
        <v>82</v>
      </c>
      <c r="AW454" s="14" t="s">
        <v>34</v>
      </c>
      <c r="AX454" s="14" t="s">
        <v>73</v>
      </c>
      <c r="AY454" s="255" t="s">
        <v>185</v>
      </c>
    </row>
    <row r="455" s="14" customFormat="1">
      <c r="A455" s="14"/>
      <c r="B455" s="245"/>
      <c r="C455" s="246"/>
      <c r="D455" s="228" t="s">
        <v>199</v>
      </c>
      <c r="E455" s="247" t="s">
        <v>19</v>
      </c>
      <c r="F455" s="248" t="s">
        <v>621</v>
      </c>
      <c r="G455" s="246"/>
      <c r="H455" s="249">
        <v>1</v>
      </c>
      <c r="I455" s="250"/>
      <c r="J455" s="246"/>
      <c r="K455" s="246"/>
      <c r="L455" s="251"/>
      <c r="M455" s="252"/>
      <c r="N455" s="253"/>
      <c r="O455" s="253"/>
      <c r="P455" s="253"/>
      <c r="Q455" s="253"/>
      <c r="R455" s="253"/>
      <c r="S455" s="253"/>
      <c r="T455" s="25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T455" s="255" t="s">
        <v>199</v>
      </c>
      <c r="AU455" s="255" t="s">
        <v>82</v>
      </c>
      <c r="AV455" s="14" t="s">
        <v>82</v>
      </c>
      <c r="AW455" s="14" t="s">
        <v>34</v>
      </c>
      <c r="AX455" s="14" t="s">
        <v>73</v>
      </c>
      <c r="AY455" s="255" t="s">
        <v>185</v>
      </c>
    </row>
    <row r="456" s="15" customFormat="1">
      <c r="A456" s="15"/>
      <c r="B456" s="256"/>
      <c r="C456" s="257"/>
      <c r="D456" s="228" t="s">
        <v>199</v>
      </c>
      <c r="E456" s="258" t="s">
        <v>19</v>
      </c>
      <c r="F456" s="259" t="s">
        <v>202</v>
      </c>
      <c r="G456" s="257"/>
      <c r="H456" s="260">
        <v>7</v>
      </c>
      <c r="I456" s="261"/>
      <c r="J456" s="257"/>
      <c r="K456" s="257"/>
      <c r="L456" s="262"/>
      <c r="M456" s="263"/>
      <c r="N456" s="264"/>
      <c r="O456" s="264"/>
      <c r="P456" s="264"/>
      <c r="Q456" s="264"/>
      <c r="R456" s="264"/>
      <c r="S456" s="264"/>
      <c r="T456" s="26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T456" s="266" t="s">
        <v>199</v>
      </c>
      <c r="AU456" s="266" t="s">
        <v>82</v>
      </c>
      <c r="AV456" s="15" t="s">
        <v>193</v>
      </c>
      <c r="AW456" s="15" t="s">
        <v>34</v>
      </c>
      <c r="AX456" s="15" t="s">
        <v>80</v>
      </c>
      <c r="AY456" s="266" t="s">
        <v>185</v>
      </c>
    </row>
    <row r="457" s="2" customFormat="1" ht="16.5" customHeight="1">
      <c r="A457" s="41"/>
      <c r="B457" s="42"/>
      <c r="C457" s="271" t="s">
        <v>843</v>
      </c>
      <c r="D457" s="271" t="s">
        <v>491</v>
      </c>
      <c r="E457" s="272" t="s">
        <v>844</v>
      </c>
      <c r="F457" s="273" t="s">
        <v>845</v>
      </c>
      <c r="G457" s="274" t="s">
        <v>322</v>
      </c>
      <c r="H457" s="275">
        <v>1</v>
      </c>
      <c r="I457" s="276"/>
      <c r="J457" s="277">
        <f>ROUND(I457*H457,2)</f>
        <v>0</v>
      </c>
      <c r="K457" s="273" t="s">
        <v>19</v>
      </c>
      <c r="L457" s="278"/>
      <c r="M457" s="279" t="s">
        <v>19</v>
      </c>
      <c r="N457" s="280" t="s">
        <v>44</v>
      </c>
      <c r="O457" s="87"/>
      <c r="P457" s="224">
        <f>O457*H457</f>
        <v>0</v>
      </c>
      <c r="Q457" s="224">
        <v>0</v>
      </c>
      <c r="R457" s="224">
        <f>Q457*H457</f>
        <v>0</v>
      </c>
      <c r="S457" s="224">
        <v>0</v>
      </c>
      <c r="T457" s="225">
        <f>S457*H457</f>
        <v>0</v>
      </c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R457" s="226" t="s">
        <v>415</v>
      </c>
      <c r="AT457" s="226" t="s">
        <v>491</v>
      </c>
      <c r="AU457" s="226" t="s">
        <v>82</v>
      </c>
      <c r="AY457" s="20" t="s">
        <v>185</v>
      </c>
      <c r="BE457" s="227">
        <f>IF(N457="základní",J457,0)</f>
        <v>0</v>
      </c>
      <c r="BF457" s="227">
        <f>IF(N457="snížená",J457,0)</f>
        <v>0</v>
      </c>
      <c r="BG457" s="227">
        <f>IF(N457="zákl. přenesená",J457,0)</f>
        <v>0</v>
      </c>
      <c r="BH457" s="227">
        <f>IF(N457="sníž. přenesená",J457,0)</f>
        <v>0</v>
      </c>
      <c r="BI457" s="227">
        <f>IF(N457="nulová",J457,0)</f>
        <v>0</v>
      </c>
      <c r="BJ457" s="20" t="s">
        <v>80</v>
      </c>
      <c r="BK457" s="227">
        <f>ROUND(I457*H457,2)</f>
        <v>0</v>
      </c>
      <c r="BL457" s="20" t="s">
        <v>280</v>
      </c>
      <c r="BM457" s="226" t="s">
        <v>846</v>
      </c>
    </row>
    <row r="458" s="2" customFormat="1">
      <c r="A458" s="41"/>
      <c r="B458" s="42"/>
      <c r="C458" s="43"/>
      <c r="D458" s="228" t="s">
        <v>195</v>
      </c>
      <c r="E458" s="43"/>
      <c r="F458" s="229" t="s">
        <v>845</v>
      </c>
      <c r="G458" s="43"/>
      <c r="H458" s="43"/>
      <c r="I458" s="230"/>
      <c r="J458" s="43"/>
      <c r="K458" s="43"/>
      <c r="L458" s="47"/>
      <c r="M458" s="231"/>
      <c r="N458" s="232"/>
      <c r="O458" s="87"/>
      <c r="P458" s="87"/>
      <c r="Q458" s="87"/>
      <c r="R458" s="87"/>
      <c r="S458" s="87"/>
      <c r="T458" s="88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T458" s="20" t="s">
        <v>195</v>
      </c>
      <c r="AU458" s="20" t="s">
        <v>82</v>
      </c>
    </row>
    <row r="459" s="2" customFormat="1" ht="16.5" customHeight="1">
      <c r="A459" s="41"/>
      <c r="B459" s="42"/>
      <c r="C459" s="271" t="s">
        <v>847</v>
      </c>
      <c r="D459" s="271" t="s">
        <v>491</v>
      </c>
      <c r="E459" s="272" t="s">
        <v>848</v>
      </c>
      <c r="F459" s="273" t="s">
        <v>845</v>
      </c>
      <c r="G459" s="274" t="s">
        <v>322</v>
      </c>
      <c r="H459" s="275">
        <v>1</v>
      </c>
      <c r="I459" s="276"/>
      <c r="J459" s="277">
        <f>ROUND(I459*H459,2)</f>
        <v>0</v>
      </c>
      <c r="K459" s="273" t="s">
        <v>19</v>
      </c>
      <c r="L459" s="278"/>
      <c r="M459" s="279" t="s">
        <v>19</v>
      </c>
      <c r="N459" s="280" t="s">
        <v>44</v>
      </c>
      <c r="O459" s="87"/>
      <c r="P459" s="224">
        <f>O459*H459</f>
        <v>0</v>
      </c>
      <c r="Q459" s="224">
        <v>0</v>
      </c>
      <c r="R459" s="224">
        <f>Q459*H459</f>
        <v>0</v>
      </c>
      <c r="S459" s="224">
        <v>0</v>
      </c>
      <c r="T459" s="225">
        <f>S459*H459</f>
        <v>0</v>
      </c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R459" s="226" t="s">
        <v>415</v>
      </c>
      <c r="AT459" s="226" t="s">
        <v>491</v>
      </c>
      <c r="AU459" s="226" t="s">
        <v>82</v>
      </c>
      <c r="AY459" s="20" t="s">
        <v>185</v>
      </c>
      <c r="BE459" s="227">
        <f>IF(N459="základní",J459,0)</f>
        <v>0</v>
      </c>
      <c r="BF459" s="227">
        <f>IF(N459="snížená",J459,0)</f>
        <v>0</v>
      </c>
      <c r="BG459" s="227">
        <f>IF(N459="zákl. přenesená",J459,0)</f>
        <v>0</v>
      </c>
      <c r="BH459" s="227">
        <f>IF(N459="sníž. přenesená",J459,0)</f>
        <v>0</v>
      </c>
      <c r="BI459" s="227">
        <f>IF(N459="nulová",J459,0)</f>
        <v>0</v>
      </c>
      <c r="BJ459" s="20" t="s">
        <v>80</v>
      </c>
      <c r="BK459" s="227">
        <f>ROUND(I459*H459,2)</f>
        <v>0</v>
      </c>
      <c r="BL459" s="20" t="s">
        <v>280</v>
      </c>
      <c r="BM459" s="226" t="s">
        <v>849</v>
      </c>
    </row>
    <row r="460" s="2" customFormat="1">
      <c r="A460" s="41"/>
      <c r="B460" s="42"/>
      <c r="C460" s="43"/>
      <c r="D460" s="228" t="s">
        <v>195</v>
      </c>
      <c r="E460" s="43"/>
      <c r="F460" s="229" t="s">
        <v>845</v>
      </c>
      <c r="G460" s="43"/>
      <c r="H460" s="43"/>
      <c r="I460" s="230"/>
      <c r="J460" s="43"/>
      <c r="K460" s="43"/>
      <c r="L460" s="47"/>
      <c r="M460" s="231"/>
      <c r="N460" s="232"/>
      <c r="O460" s="87"/>
      <c r="P460" s="87"/>
      <c r="Q460" s="87"/>
      <c r="R460" s="87"/>
      <c r="S460" s="87"/>
      <c r="T460" s="88"/>
      <c r="U460" s="41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T460" s="20" t="s">
        <v>195</v>
      </c>
      <c r="AU460" s="20" t="s">
        <v>82</v>
      </c>
    </row>
    <row r="461" s="2" customFormat="1" ht="16.5" customHeight="1">
      <c r="A461" s="41"/>
      <c r="B461" s="42"/>
      <c r="C461" s="271" t="s">
        <v>850</v>
      </c>
      <c r="D461" s="271" t="s">
        <v>491</v>
      </c>
      <c r="E461" s="272" t="s">
        <v>851</v>
      </c>
      <c r="F461" s="273" t="s">
        <v>852</v>
      </c>
      <c r="G461" s="274" t="s">
        <v>322</v>
      </c>
      <c r="H461" s="275">
        <v>1</v>
      </c>
      <c r="I461" s="276"/>
      <c r="J461" s="277">
        <f>ROUND(I461*H461,2)</f>
        <v>0</v>
      </c>
      <c r="K461" s="273" t="s">
        <v>19</v>
      </c>
      <c r="L461" s="278"/>
      <c r="M461" s="279" t="s">
        <v>19</v>
      </c>
      <c r="N461" s="280" t="s">
        <v>44</v>
      </c>
      <c r="O461" s="87"/>
      <c r="P461" s="224">
        <f>O461*H461</f>
        <v>0</v>
      </c>
      <c r="Q461" s="224">
        <v>0</v>
      </c>
      <c r="R461" s="224">
        <f>Q461*H461</f>
        <v>0</v>
      </c>
      <c r="S461" s="224">
        <v>0</v>
      </c>
      <c r="T461" s="225">
        <f>S461*H461</f>
        <v>0</v>
      </c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R461" s="226" t="s">
        <v>415</v>
      </c>
      <c r="AT461" s="226" t="s">
        <v>491</v>
      </c>
      <c r="AU461" s="226" t="s">
        <v>82</v>
      </c>
      <c r="AY461" s="20" t="s">
        <v>185</v>
      </c>
      <c r="BE461" s="227">
        <f>IF(N461="základní",J461,0)</f>
        <v>0</v>
      </c>
      <c r="BF461" s="227">
        <f>IF(N461="snížená",J461,0)</f>
        <v>0</v>
      </c>
      <c r="BG461" s="227">
        <f>IF(N461="zákl. přenesená",J461,0)</f>
        <v>0</v>
      </c>
      <c r="BH461" s="227">
        <f>IF(N461="sníž. přenesená",J461,0)</f>
        <v>0</v>
      </c>
      <c r="BI461" s="227">
        <f>IF(N461="nulová",J461,0)</f>
        <v>0</v>
      </c>
      <c r="BJ461" s="20" t="s">
        <v>80</v>
      </c>
      <c r="BK461" s="227">
        <f>ROUND(I461*H461,2)</f>
        <v>0</v>
      </c>
      <c r="BL461" s="20" t="s">
        <v>280</v>
      </c>
      <c r="BM461" s="226" t="s">
        <v>853</v>
      </c>
    </row>
    <row r="462" s="2" customFormat="1">
      <c r="A462" s="41"/>
      <c r="B462" s="42"/>
      <c r="C462" s="43"/>
      <c r="D462" s="228" t="s">
        <v>195</v>
      </c>
      <c r="E462" s="43"/>
      <c r="F462" s="229" t="s">
        <v>852</v>
      </c>
      <c r="G462" s="43"/>
      <c r="H462" s="43"/>
      <c r="I462" s="230"/>
      <c r="J462" s="43"/>
      <c r="K462" s="43"/>
      <c r="L462" s="47"/>
      <c r="M462" s="231"/>
      <c r="N462" s="232"/>
      <c r="O462" s="87"/>
      <c r="P462" s="87"/>
      <c r="Q462" s="87"/>
      <c r="R462" s="87"/>
      <c r="S462" s="87"/>
      <c r="T462" s="88"/>
      <c r="U462" s="41"/>
      <c r="V462" s="41"/>
      <c r="W462" s="41"/>
      <c r="X462" s="41"/>
      <c r="Y462" s="41"/>
      <c r="Z462" s="41"/>
      <c r="AA462" s="41"/>
      <c r="AB462" s="41"/>
      <c r="AC462" s="41"/>
      <c r="AD462" s="41"/>
      <c r="AE462" s="41"/>
      <c r="AT462" s="20" t="s">
        <v>195</v>
      </c>
      <c r="AU462" s="20" t="s">
        <v>82</v>
      </c>
    </row>
    <row r="463" s="2" customFormat="1" ht="16.5" customHeight="1">
      <c r="A463" s="41"/>
      <c r="B463" s="42"/>
      <c r="C463" s="271" t="s">
        <v>854</v>
      </c>
      <c r="D463" s="271" t="s">
        <v>491</v>
      </c>
      <c r="E463" s="272" t="s">
        <v>855</v>
      </c>
      <c r="F463" s="273" t="s">
        <v>852</v>
      </c>
      <c r="G463" s="274" t="s">
        <v>322</v>
      </c>
      <c r="H463" s="275">
        <v>1</v>
      </c>
      <c r="I463" s="276"/>
      <c r="J463" s="277">
        <f>ROUND(I463*H463,2)</f>
        <v>0</v>
      </c>
      <c r="K463" s="273" t="s">
        <v>19</v>
      </c>
      <c r="L463" s="278"/>
      <c r="M463" s="279" t="s">
        <v>19</v>
      </c>
      <c r="N463" s="280" t="s">
        <v>44</v>
      </c>
      <c r="O463" s="87"/>
      <c r="P463" s="224">
        <f>O463*H463</f>
        <v>0</v>
      </c>
      <c r="Q463" s="224">
        <v>0</v>
      </c>
      <c r="R463" s="224">
        <f>Q463*H463</f>
        <v>0</v>
      </c>
      <c r="S463" s="224">
        <v>0</v>
      </c>
      <c r="T463" s="225">
        <f>S463*H463</f>
        <v>0</v>
      </c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R463" s="226" t="s">
        <v>415</v>
      </c>
      <c r="AT463" s="226" t="s">
        <v>491</v>
      </c>
      <c r="AU463" s="226" t="s">
        <v>82</v>
      </c>
      <c r="AY463" s="20" t="s">
        <v>185</v>
      </c>
      <c r="BE463" s="227">
        <f>IF(N463="základní",J463,0)</f>
        <v>0</v>
      </c>
      <c r="BF463" s="227">
        <f>IF(N463="snížená",J463,0)</f>
        <v>0</v>
      </c>
      <c r="BG463" s="227">
        <f>IF(N463="zákl. přenesená",J463,0)</f>
        <v>0</v>
      </c>
      <c r="BH463" s="227">
        <f>IF(N463="sníž. přenesená",J463,0)</f>
        <v>0</v>
      </c>
      <c r="BI463" s="227">
        <f>IF(N463="nulová",J463,0)</f>
        <v>0</v>
      </c>
      <c r="BJ463" s="20" t="s">
        <v>80</v>
      </c>
      <c r="BK463" s="227">
        <f>ROUND(I463*H463,2)</f>
        <v>0</v>
      </c>
      <c r="BL463" s="20" t="s">
        <v>280</v>
      </c>
      <c r="BM463" s="226" t="s">
        <v>856</v>
      </c>
    </row>
    <row r="464" s="2" customFormat="1">
      <c r="A464" s="41"/>
      <c r="B464" s="42"/>
      <c r="C464" s="43"/>
      <c r="D464" s="228" t="s">
        <v>195</v>
      </c>
      <c r="E464" s="43"/>
      <c r="F464" s="229" t="s">
        <v>852</v>
      </c>
      <c r="G464" s="43"/>
      <c r="H464" s="43"/>
      <c r="I464" s="230"/>
      <c r="J464" s="43"/>
      <c r="K464" s="43"/>
      <c r="L464" s="47"/>
      <c r="M464" s="231"/>
      <c r="N464" s="232"/>
      <c r="O464" s="87"/>
      <c r="P464" s="87"/>
      <c r="Q464" s="87"/>
      <c r="R464" s="87"/>
      <c r="S464" s="87"/>
      <c r="T464" s="88"/>
      <c r="U464" s="41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T464" s="20" t="s">
        <v>195</v>
      </c>
      <c r="AU464" s="20" t="s">
        <v>82</v>
      </c>
    </row>
    <row r="465" s="2" customFormat="1" ht="16.5" customHeight="1">
      <c r="A465" s="41"/>
      <c r="B465" s="42"/>
      <c r="C465" s="271" t="s">
        <v>857</v>
      </c>
      <c r="D465" s="271" t="s">
        <v>491</v>
      </c>
      <c r="E465" s="272" t="s">
        <v>858</v>
      </c>
      <c r="F465" s="273" t="s">
        <v>852</v>
      </c>
      <c r="G465" s="274" t="s">
        <v>322</v>
      </c>
      <c r="H465" s="275">
        <v>2</v>
      </c>
      <c r="I465" s="276"/>
      <c r="J465" s="277">
        <f>ROUND(I465*H465,2)</f>
        <v>0</v>
      </c>
      <c r="K465" s="273" t="s">
        <v>19</v>
      </c>
      <c r="L465" s="278"/>
      <c r="M465" s="279" t="s">
        <v>19</v>
      </c>
      <c r="N465" s="280" t="s">
        <v>44</v>
      </c>
      <c r="O465" s="87"/>
      <c r="P465" s="224">
        <f>O465*H465</f>
        <v>0</v>
      </c>
      <c r="Q465" s="224">
        <v>0</v>
      </c>
      <c r="R465" s="224">
        <f>Q465*H465</f>
        <v>0</v>
      </c>
      <c r="S465" s="224">
        <v>0</v>
      </c>
      <c r="T465" s="225">
        <f>S465*H465</f>
        <v>0</v>
      </c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R465" s="226" t="s">
        <v>415</v>
      </c>
      <c r="AT465" s="226" t="s">
        <v>491</v>
      </c>
      <c r="AU465" s="226" t="s">
        <v>82</v>
      </c>
      <c r="AY465" s="20" t="s">
        <v>185</v>
      </c>
      <c r="BE465" s="227">
        <f>IF(N465="základní",J465,0)</f>
        <v>0</v>
      </c>
      <c r="BF465" s="227">
        <f>IF(N465="snížená",J465,0)</f>
        <v>0</v>
      </c>
      <c r="BG465" s="227">
        <f>IF(N465="zákl. přenesená",J465,0)</f>
        <v>0</v>
      </c>
      <c r="BH465" s="227">
        <f>IF(N465="sníž. přenesená",J465,0)</f>
        <v>0</v>
      </c>
      <c r="BI465" s="227">
        <f>IF(N465="nulová",J465,0)</f>
        <v>0</v>
      </c>
      <c r="BJ465" s="20" t="s">
        <v>80</v>
      </c>
      <c r="BK465" s="227">
        <f>ROUND(I465*H465,2)</f>
        <v>0</v>
      </c>
      <c r="BL465" s="20" t="s">
        <v>280</v>
      </c>
      <c r="BM465" s="226" t="s">
        <v>859</v>
      </c>
    </row>
    <row r="466" s="2" customFormat="1">
      <c r="A466" s="41"/>
      <c r="B466" s="42"/>
      <c r="C466" s="43"/>
      <c r="D466" s="228" t="s">
        <v>195</v>
      </c>
      <c r="E466" s="43"/>
      <c r="F466" s="229" t="s">
        <v>852</v>
      </c>
      <c r="G466" s="43"/>
      <c r="H466" s="43"/>
      <c r="I466" s="230"/>
      <c r="J466" s="43"/>
      <c r="K466" s="43"/>
      <c r="L466" s="47"/>
      <c r="M466" s="231"/>
      <c r="N466" s="232"/>
      <c r="O466" s="87"/>
      <c r="P466" s="87"/>
      <c r="Q466" s="87"/>
      <c r="R466" s="87"/>
      <c r="S466" s="87"/>
      <c r="T466" s="88"/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T466" s="20" t="s">
        <v>195</v>
      </c>
      <c r="AU466" s="20" t="s">
        <v>82</v>
      </c>
    </row>
    <row r="467" s="2" customFormat="1" ht="16.5" customHeight="1">
      <c r="A467" s="41"/>
      <c r="B467" s="42"/>
      <c r="C467" s="271" t="s">
        <v>860</v>
      </c>
      <c r="D467" s="271" t="s">
        <v>491</v>
      </c>
      <c r="E467" s="272" t="s">
        <v>861</v>
      </c>
      <c r="F467" s="273" t="s">
        <v>862</v>
      </c>
      <c r="G467" s="274" t="s">
        <v>322</v>
      </c>
      <c r="H467" s="275">
        <v>1</v>
      </c>
      <c r="I467" s="276"/>
      <c r="J467" s="277">
        <f>ROUND(I467*H467,2)</f>
        <v>0</v>
      </c>
      <c r="K467" s="273" t="s">
        <v>19</v>
      </c>
      <c r="L467" s="278"/>
      <c r="M467" s="279" t="s">
        <v>19</v>
      </c>
      <c r="N467" s="280" t="s">
        <v>44</v>
      </c>
      <c r="O467" s="87"/>
      <c r="P467" s="224">
        <f>O467*H467</f>
        <v>0</v>
      </c>
      <c r="Q467" s="224">
        <v>0</v>
      </c>
      <c r="R467" s="224">
        <f>Q467*H467</f>
        <v>0</v>
      </c>
      <c r="S467" s="224">
        <v>0</v>
      </c>
      <c r="T467" s="225">
        <f>S467*H467</f>
        <v>0</v>
      </c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R467" s="226" t="s">
        <v>415</v>
      </c>
      <c r="AT467" s="226" t="s">
        <v>491</v>
      </c>
      <c r="AU467" s="226" t="s">
        <v>82</v>
      </c>
      <c r="AY467" s="20" t="s">
        <v>185</v>
      </c>
      <c r="BE467" s="227">
        <f>IF(N467="základní",J467,0)</f>
        <v>0</v>
      </c>
      <c r="BF467" s="227">
        <f>IF(N467="snížená",J467,0)</f>
        <v>0</v>
      </c>
      <c r="BG467" s="227">
        <f>IF(N467="zákl. přenesená",J467,0)</f>
        <v>0</v>
      </c>
      <c r="BH467" s="227">
        <f>IF(N467="sníž. přenesená",J467,0)</f>
        <v>0</v>
      </c>
      <c r="BI467" s="227">
        <f>IF(N467="nulová",J467,0)</f>
        <v>0</v>
      </c>
      <c r="BJ467" s="20" t="s">
        <v>80</v>
      </c>
      <c r="BK467" s="227">
        <f>ROUND(I467*H467,2)</f>
        <v>0</v>
      </c>
      <c r="BL467" s="20" t="s">
        <v>280</v>
      </c>
      <c r="BM467" s="226" t="s">
        <v>863</v>
      </c>
    </row>
    <row r="468" s="2" customFormat="1">
      <c r="A468" s="41"/>
      <c r="B468" s="42"/>
      <c r="C468" s="43"/>
      <c r="D468" s="228" t="s">
        <v>195</v>
      </c>
      <c r="E468" s="43"/>
      <c r="F468" s="229" t="s">
        <v>862</v>
      </c>
      <c r="G468" s="43"/>
      <c r="H468" s="43"/>
      <c r="I468" s="230"/>
      <c r="J468" s="43"/>
      <c r="K468" s="43"/>
      <c r="L468" s="47"/>
      <c r="M468" s="231"/>
      <c r="N468" s="232"/>
      <c r="O468" s="87"/>
      <c r="P468" s="87"/>
      <c r="Q468" s="87"/>
      <c r="R468" s="87"/>
      <c r="S468" s="87"/>
      <c r="T468" s="88"/>
      <c r="U468" s="41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T468" s="20" t="s">
        <v>195</v>
      </c>
      <c r="AU468" s="20" t="s">
        <v>82</v>
      </c>
    </row>
    <row r="469" s="2" customFormat="1" ht="16.5" customHeight="1">
      <c r="A469" s="41"/>
      <c r="B469" s="42"/>
      <c r="C469" s="215" t="s">
        <v>864</v>
      </c>
      <c r="D469" s="215" t="s">
        <v>188</v>
      </c>
      <c r="E469" s="216" t="s">
        <v>865</v>
      </c>
      <c r="F469" s="217" t="s">
        <v>866</v>
      </c>
      <c r="G469" s="218" t="s">
        <v>226</v>
      </c>
      <c r="H469" s="219">
        <v>8.3000000000000007</v>
      </c>
      <c r="I469" s="220"/>
      <c r="J469" s="221">
        <f>ROUND(I469*H469,2)</f>
        <v>0</v>
      </c>
      <c r="K469" s="217" t="s">
        <v>192</v>
      </c>
      <c r="L469" s="47"/>
      <c r="M469" s="222" t="s">
        <v>19</v>
      </c>
      <c r="N469" s="223" t="s">
        <v>44</v>
      </c>
      <c r="O469" s="87"/>
      <c r="P469" s="224">
        <f>O469*H469</f>
        <v>0</v>
      </c>
      <c r="Q469" s="224">
        <v>0</v>
      </c>
      <c r="R469" s="224">
        <f>Q469*H469</f>
        <v>0</v>
      </c>
      <c r="S469" s="224">
        <v>0</v>
      </c>
      <c r="T469" s="225">
        <f>S469*H469</f>
        <v>0</v>
      </c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R469" s="226" t="s">
        <v>193</v>
      </c>
      <c r="AT469" s="226" t="s">
        <v>188</v>
      </c>
      <c r="AU469" s="226" t="s">
        <v>82</v>
      </c>
      <c r="AY469" s="20" t="s">
        <v>185</v>
      </c>
      <c r="BE469" s="227">
        <f>IF(N469="základní",J469,0)</f>
        <v>0</v>
      </c>
      <c r="BF469" s="227">
        <f>IF(N469="snížená",J469,0)</f>
        <v>0</v>
      </c>
      <c r="BG469" s="227">
        <f>IF(N469="zákl. přenesená",J469,0)</f>
        <v>0</v>
      </c>
      <c r="BH469" s="227">
        <f>IF(N469="sníž. přenesená",J469,0)</f>
        <v>0</v>
      </c>
      <c r="BI469" s="227">
        <f>IF(N469="nulová",J469,0)</f>
        <v>0</v>
      </c>
      <c r="BJ469" s="20" t="s">
        <v>80</v>
      </c>
      <c r="BK469" s="227">
        <f>ROUND(I469*H469,2)</f>
        <v>0</v>
      </c>
      <c r="BL469" s="20" t="s">
        <v>193</v>
      </c>
      <c r="BM469" s="226" t="s">
        <v>867</v>
      </c>
    </row>
    <row r="470" s="2" customFormat="1">
      <c r="A470" s="41"/>
      <c r="B470" s="42"/>
      <c r="C470" s="43"/>
      <c r="D470" s="228" t="s">
        <v>195</v>
      </c>
      <c r="E470" s="43"/>
      <c r="F470" s="229" t="s">
        <v>868</v>
      </c>
      <c r="G470" s="43"/>
      <c r="H470" s="43"/>
      <c r="I470" s="230"/>
      <c r="J470" s="43"/>
      <c r="K470" s="43"/>
      <c r="L470" s="47"/>
      <c r="M470" s="231"/>
      <c r="N470" s="232"/>
      <c r="O470" s="87"/>
      <c r="P470" s="87"/>
      <c r="Q470" s="87"/>
      <c r="R470" s="87"/>
      <c r="S470" s="87"/>
      <c r="T470" s="88"/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T470" s="20" t="s">
        <v>195</v>
      </c>
      <c r="AU470" s="20" t="s">
        <v>82</v>
      </c>
    </row>
    <row r="471" s="2" customFormat="1">
      <c r="A471" s="41"/>
      <c r="B471" s="42"/>
      <c r="C471" s="43"/>
      <c r="D471" s="233" t="s">
        <v>197</v>
      </c>
      <c r="E471" s="43"/>
      <c r="F471" s="234" t="s">
        <v>869</v>
      </c>
      <c r="G471" s="43"/>
      <c r="H471" s="43"/>
      <c r="I471" s="230"/>
      <c r="J471" s="43"/>
      <c r="K471" s="43"/>
      <c r="L471" s="47"/>
      <c r="M471" s="231"/>
      <c r="N471" s="232"/>
      <c r="O471" s="87"/>
      <c r="P471" s="87"/>
      <c r="Q471" s="87"/>
      <c r="R471" s="87"/>
      <c r="S471" s="87"/>
      <c r="T471" s="88"/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T471" s="20" t="s">
        <v>197</v>
      </c>
      <c r="AU471" s="20" t="s">
        <v>82</v>
      </c>
    </row>
    <row r="472" s="13" customFormat="1">
      <c r="A472" s="13"/>
      <c r="B472" s="235"/>
      <c r="C472" s="236"/>
      <c r="D472" s="228" t="s">
        <v>199</v>
      </c>
      <c r="E472" s="237" t="s">
        <v>19</v>
      </c>
      <c r="F472" s="238" t="s">
        <v>870</v>
      </c>
      <c r="G472" s="236"/>
      <c r="H472" s="237" t="s">
        <v>19</v>
      </c>
      <c r="I472" s="239"/>
      <c r="J472" s="236"/>
      <c r="K472" s="236"/>
      <c r="L472" s="240"/>
      <c r="M472" s="241"/>
      <c r="N472" s="242"/>
      <c r="O472" s="242"/>
      <c r="P472" s="242"/>
      <c r="Q472" s="242"/>
      <c r="R472" s="242"/>
      <c r="S472" s="242"/>
      <c r="T472" s="24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44" t="s">
        <v>199</v>
      </c>
      <c r="AU472" s="244" t="s">
        <v>82</v>
      </c>
      <c r="AV472" s="13" t="s">
        <v>80</v>
      </c>
      <c r="AW472" s="13" t="s">
        <v>34</v>
      </c>
      <c r="AX472" s="13" t="s">
        <v>73</v>
      </c>
      <c r="AY472" s="244" t="s">
        <v>185</v>
      </c>
    </row>
    <row r="473" s="14" customFormat="1">
      <c r="A473" s="14"/>
      <c r="B473" s="245"/>
      <c r="C473" s="246"/>
      <c r="D473" s="228" t="s">
        <v>199</v>
      </c>
      <c r="E473" s="247" t="s">
        <v>19</v>
      </c>
      <c r="F473" s="248" t="s">
        <v>871</v>
      </c>
      <c r="G473" s="246"/>
      <c r="H473" s="249">
        <v>2.3999999999999999</v>
      </c>
      <c r="I473" s="250"/>
      <c r="J473" s="246"/>
      <c r="K473" s="246"/>
      <c r="L473" s="251"/>
      <c r="M473" s="252"/>
      <c r="N473" s="253"/>
      <c r="O473" s="253"/>
      <c r="P473" s="253"/>
      <c r="Q473" s="253"/>
      <c r="R473" s="253"/>
      <c r="S473" s="253"/>
      <c r="T473" s="25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T473" s="255" t="s">
        <v>199</v>
      </c>
      <c r="AU473" s="255" t="s">
        <v>82</v>
      </c>
      <c r="AV473" s="14" t="s">
        <v>82</v>
      </c>
      <c r="AW473" s="14" t="s">
        <v>34</v>
      </c>
      <c r="AX473" s="14" t="s">
        <v>73</v>
      </c>
      <c r="AY473" s="255" t="s">
        <v>185</v>
      </c>
    </row>
    <row r="474" s="14" customFormat="1">
      <c r="A474" s="14"/>
      <c r="B474" s="245"/>
      <c r="C474" s="246"/>
      <c r="D474" s="228" t="s">
        <v>199</v>
      </c>
      <c r="E474" s="247" t="s">
        <v>19</v>
      </c>
      <c r="F474" s="248" t="s">
        <v>872</v>
      </c>
      <c r="G474" s="246"/>
      <c r="H474" s="249">
        <v>2.3599999999999999</v>
      </c>
      <c r="I474" s="250"/>
      <c r="J474" s="246"/>
      <c r="K474" s="246"/>
      <c r="L474" s="251"/>
      <c r="M474" s="252"/>
      <c r="N474" s="253"/>
      <c r="O474" s="253"/>
      <c r="P474" s="253"/>
      <c r="Q474" s="253"/>
      <c r="R474" s="253"/>
      <c r="S474" s="253"/>
      <c r="T474" s="25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T474" s="255" t="s">
        <v>199</v>
      </c>
      <c r="AU474" s="255" t="s">
        <v>82</v>
      </c>
      <c r="AV474" s="14" t="s">
        <v>82</v>
      </c>
      <c r="AW474" s="14" t="s">
        <v>34</v>
      </c>
      <c r="AX474" s="14" t="s">
        <v>73</v>
      </c>
      <c r="AY474" s="255" t="s">
        <v>185</v>
      </c>
    </row>
    <row r="475" s="14" customFormat="1">
      <c r="A475" s="14"/>
      <c r="B475" s="245"/>
      <c r="C475" s="246"/>
      <c r="D475" s="228" t="s">
        <v>199</v>
      </c>
      <c r="E475" s="247" t="s">
        <v>19</v>
      </c>
      <c r="F475" s="248" t="s">
        <v>873</v>
      </c>
      <c r="G475" s="246"/>
      <c r="H475" s="249">
        <v>2.3599999999999999</v>
      </c>
      <c r="I475" s="250"/>
      <c r="J475" s="246"/>
      <c r="K475" s="246"/>
      <c r="L475" s="251"/>
      <c r="M475" s="252"/>
      <c r="N475" s="253"/>
      <c r="O475" s="253"/>
      <c r="P475" s="253"/>
      <c r="Q475" s="253"/>
      <c r="R475" s="253"/>
      <c r="S475" s="253"/>
      <c r="T475" s="25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T475" s="255" t="s">
        <v>199</v>
      </c>
      <c r="AU475" s="255" t="s">
        <v>82</v>
      </c>
      <c r="AV475" s="14" t="s">
        <v>82</v>
      </c>
      <c r="AW475" s="14" t="s">
        <v>34</v>
      </c>
      <c r="AX475" s="14" t="s">
        <v>73</v>
      </c>
      <c r="AY475" s="255" t="s">
        <v>185</v>
      </c>
    </row>
    <row r="476" s="14" customFormat="1">
      <c r="A476" s="14"/>
      <c r="B476" s="245"/>
      <c r="C476" s="246"/>
      <c r="D476" s="228" t="s">
        <v>199</v>
      </c>
      <c r="E476" s="247" t="s">
        <v>19</v>
      </c>
      <c r="F476" s="248" t="s">
        <v>874</v>
      </c>
      <c r="G476" s="246"/>
      <c r="H476" s="249">
        <v>1.1799999999999999</v>
      </c>
      <c r="I476" s="250"/>
      <c r="J476" s="246"/>
      <c r="K476" s="246"/>
      <c r="L476" s="251"/>
      <c r="M476" s="252"/>
      <c r="N476" s="253"/>
      <c r="O476" s="253"/>
      <c r="P476" s="253"/>
      <c r="Q476" s="253"/>
      <c r="R476" s="253"/>
      <c r="S476" s="253"/>
      <c r="T476" s="25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T476" s="255" t="s">
        <v>199</v>
      </c>
      <c r="AU476" s="255" t="s">
        <v>82</v>
      </c>
      <c r="AV476" s="14" t="s">
        <v>82</v>
      </c>
      <c r="AW476" s="14" t="s">
        <v>34</v>
      </c>
      <c r="AX476" s="14" t="s">
        <v>73</v>
      </c>
      <c r="AY476" s="255" t="s">
        <v>185</v>
      </c>
    </row>
    <row r="477" s="15" customFormat="1">
      <c r="A477" s="15"/>
      <c r="B477" s="256"/>
      <c r="C477" s="257"/>
      <c r="D477" s="228" t="s">
        <v>199</v>
      </c>
      <c r="E477" s="258" t="s">
        <v>19</v>
      </c>
      <c r="F477" s="259" t="s">
        <v>202</v>
      </c>
      <c r="G477" s="257"/>
      <c r="H477" s="260">
        <v>8.2999999999999989</v>
      </c>
      <c r="I477" s="261"/>
      <c r="J477" s="257"/>
      <c r="K477" s="257"/>
      <c r="L477" s="262"/>
      <c r="M477" s="263"/>
      <c r="N477" s="264"/>
      <c r="O477" s="264"/>
      <c r="P477" s="264"/>
      <c r="Q477" s="264"/>
      <c r="R477" s="264"/>
      <c r="S477" s="264"/>
      <c r="T477" s="26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T477" s="266" t="s">
        <v>199</v>
      </c>
      <c r="AU477" s="266" t="s">
        <v>82</v>
      </c>
      <c r="AV477" s="15" t="s">
        <v>193</v>
      </c>
      <c r="AW477" s="15" t="s">
        <v>34</v>
      </c>
      <c r="AX477" s="15" t="s">
        <v>80</v>
      </c>
      <c r="AY477" s="266" t="s">
        <v>185</v>
      </c>
    </row>
    <row r="478" s="2" customFormat="1" ht="16.5" customHeight="1">
      <c r="A478" s="41"/>
      <c r="B478" s="42"/>
      <c r="C478" s="271" t="s">
        <v>875</v>
      </c>
      <c r="D478" s="271" t="s">
        <v>491</v>
      </c>
      <c r="E478" s="272" t="s">
        <v>876</v>
      </c>
      <c r="F478" s="273" t="s">
        <v>877</v>
      </c>
      <c r="G478" s="274" t="s">
        <v>226</v>
      </c>
      <c r="H478" s="275">
        <v>8.3000000000000007</v>
      </c>
      <c r="I478" s="276"/>
      <c r="J478" s="277">
        <f>ROUND(I478*H478,2)</f>
        <v>0</v>
      </c>
      <c r="K478" s="273" t="s">
        <v>192</v>
      </c>
      <c r="L478" s="278"/>
      <c r="M478" s="279" t="s">
        <v>19</v>
      </c>
      <c r="N478" s="280" t="s">
        <v>44</v>
      </c>
      <c r="O478" s="87"/>
      <c r="P478" s="224">
        <f>O478*H478</f>
        <v>0</v>
      </c>
      <c r="Q478" s="224">
        <v>0.0018</v>
      </c>
      <c r="R478" s="224">
        <f>Q478*H478</f>
        <v>0.01494</v>
      </c>
      <c r="S478" s="224">
        <v>0</v>
      </c>
      <c r="T478" s="225">
        <f>S478*H478</f>
        <v>0</v>
      </c>
      <c r="U478" s="41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R478" s="226" t="s">
        <v>246</v>
      </c>
      <c r="AT478" s="226" t="s">
        <v>491</v>
      </c>
      <c r="AU478" s="226" t="s">
        <v>82</v>
      </c>
      <c r="AY478" s="20" t="s">
        <v>185</v>
      </c>
      <c r="BE478" s="227">
        <f>IF(N478="základní",J478,0)</f>
        <v>0</v>
      </c>
      <c r="BF478" s="227">
        <f>IF(N478="snížená",J478,0)</f>
        <v>0</v>
      </c>
      <c r="BG478" s="227">
        <f>IF(N478="zákl. přenesená",J478,0)</f>
        <v>0</v>
      </c>
      <c r="BH478" s="227">
        <f>IF(N478="sníž. přenesená",J478,0)</f>
        <v>0</v>
      </c>
      <c r="BI478" s="227">
        <f>IF(N478="nulová",J478,0)</f>
        <v>0</v>
      </c>
      <c r="BJ478" s="20" t="s">
        <v>80</v>
      </c>
      <c r="BK478" s="227">
        <f>ROUND(I478*H478,2)</f>
        <v>0</v>
      </c>
      <c r="BL478" s="20" t="s">
        <v>193</v>
      </c>
      <c r="BM478" s="226" t="s">
        <v>878</v>
      </c>
    </row>
    <row r="479" s="2" customFormat="1">
      <c r="A479" s="41"/>
      <c r="B479" s="42"/>
      <c r="C479" s="43"/>
      <c r="D479" s="228" t="s">
        <v>195</v>
      </c>
      <c r="E479" s="43"/>
      <c r="F479" s="229" t="s">
        <v>877</v>
      </c>
      <c r="G479" s="43"/>
      <c r="H479" s="43"/>
      <c r="I479" s="230"/>
      <c r="J479" s="43"/>
      <c r="K479" s="43"/>
      <c r="L479" s="47"/>
      <c r="M479" s="231"/>
      <c r="N479" s="232"/>
      <c r="O479" s="87"/>
      <c r="P479" s="87"/>
      <c r="Q479" s="87"/>
      <c r="R479" s="87"/>
      <c r="S479" s="87"/>
      <c r="T479" s="88"/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T479" s="20" t="s">
        <v>195</v>
      </c>
      <c r="AU479" s="20" t="s">
        <v>82</v>
      </c>
    </row>
    <row r="480" s="2" customFormat="1" ht="16.5" customHeight="1">
      <c r="A480" s="41"/>
      <c r="B480" s="42"/>
      <c r="C480" s="215" t="s">
        <v>879</v>
      </c>
      <c r="D480" s="215" t="s">
        <v>188</v>
      </c>
      <c r="E480" s="216" t="s">
        <v>880</v>
      </c>
      <c r="F480" s="217" t="s">
        <v>881</v>
      </c>
      <c r="G480" s="218" t="s">
        <v>672</v>
      </c>
      <c r="H480" s="281"/>
      <c r="I480" s="220"/>
      <c r="J480" s="221">
        <f>ROUND(I480*H480,2)</f>
        <v>0</v>
      </c>
      <c r="K480" s="217" t="s">
        <v>192</v>
      </c>
      <c r="L480" s="47"/>
      <c r="M480" s="222" t="s">
        <v>19</v>
      </c>
      <c r="N480" s="223" t="s">
        <v>44</v>
      </c>
      <c r="O480" s="87"/>
      <c r="P480" s="224">
        <f>O480*H480</f>
        <v>0</v>
      </c>
      <c r="Q480" s="224">
        <v>0</v>
      </c>
      <c r="R480" s="224">
        <f>Q480*H480</f>
        <v>0</v>
      </c>
      <c r="S480" s="224">
        <v>0</v>
      </c>
      <c r="T480" s="225">
        <f>S480*H480</f>
        <v>0</v>
      </c>
      <c r="U480" s="41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R480" s="226" t="s">
        <v>280</v>
      </c>
      <c r="AT480" s="226" t="s">
        <v>188</v>
      </c>
      <c r="AU480" s="226" t="s">
        <v>82</v>
      </c>
      <c r="AY480" s="20" t="s">
        <v>185</v>
      </c>
      <c r="BE480" s="227">
        <f>IF(N480="základní",J480,0)</f>
        <v>0</v>
      </c>
      <c r="BF480" s="227">
        <f>IF(N480="snížená",J480,0)</f>
        <v>0</v>
      </c>
      <c r="BG480" s="227">
        <f>IF(N480="zákl. přenesená",J480,0)</f>
        <v>0</v>
      </c>
      <c r="BH480" s="227">
        <f>IF(N480="sníž. přenesená",J480,0)</f>
        <v>0</v>
      </c>
      <c r="BI480" s="227">
        <f>IF(N480="nulová",J480,0)</f>
        <v>0</v>
      </c>
      <c r="BJ480" s="20" t="s">
        <v>80</v>
      </c>
      <c r="BK480" s="227">
        <f>ROUND(I480*H480,2)</f>
        <v>0</v>
      </c>
      <c r="BL480" s="20" t="s">
        <v>280</v>
      </c>
      <c r="BM480" s="226" t="s">
        <v>882</v>
      </c>
    </row>
    <row r="481" s="2" customFormat="1">
      <c r="A481" s="41"/>
      <c r="B481" s="42"/>
      <c r="C481" s="43"/>
      <c r="D481" s="228" t="s">
        <v>195</v>
      </c>
      <c r="E481" s="43"/>
      <c r="F481" s="229" t="s">
        <v>883</v>
      </c>
      <c r="G481" s="43"/>
      <c r="H481" s="43"/>
      <c r="I481" s="230"/>
      <c r="J481" s="43"/>
      <c r="K481" s="43"/>
      <c r="L481" s="47"/>
      <c r="M481" s="231"/>
      <c r="N481" s="232"/>
      <c r="O481" s="87"/>
      <c r="P481" s="87"/>
      <c r="Q481" s="87"/>
      <c r="R481" s="87"/>
      <c r="S481" s="87"/>
      <c r="T481" s="88"/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T481" s="20" t="s">
        <v>195</v>
      </c>
      <c r="AU481" s="20" t="s">
        <v>82</v>
      </c>
    </row>
    <row r="482" s="2" customFormat="1">
      <c r="A482" s="41"/>
      <c r="B482" s="42"/>
      <c r="C482" s="43"/>
      <c r="D482" s="233" t="s">
        <v>197</v>
      </c>
      <c r="E482" s="43"/>
      <c r="F482" s="234" t="s">
        <v>884</v>
      </c>
      <c r="G482" s="43"/>
      <c r="H482" s="43"/>
      <c r="I482" s="230"/>
      <c r="J482" s="43"/>
      <c r="K482" s="43"/>
      <c r="L482" s="47"/>
      <c r="M482" s="231"/>
      <c r="N482" s="232"/>
      <c r="O482" s="87"/>
      <c r="P482" s="87"/>
      <c r="Q482" s="87"/>
      <c r="R482" s="87"/>
      <c r="S482" s="87"/>
      <c r="T482" s="88"/>
      <c r="U482" s="41"/>
      <c r="V482" s="41"/>
      <c r="W482" s="41"/>
      <c r="X482" s="41"/>
      <c r="Y482" s="41"/>
      <c r="Z482" s="41"/>
      <c r="AA482" s="41"/>
      <c r="AB482" s="41"/>
      <c r="AC482" s="41"/>
      <c r="AD482" s="41"/>
      <c r="AE482" s="41"/>
      <c r="AT482" s="20" t="s">
        <v>197</v>
      </c>
      <c r="AU482" s="20" t="s">
        <v>82</v>
      </c>
    </row>
    <row r="483" s="12" customFormat="1" ht="22.8" customHeight="1">
      <c r="A483" s="12"/>
      <c r="B483" s="199"/>
      <c r="C483" s="200"/>
      <c r="D483" s="201" t="s">
        <v>72</v>
      </c>
      <c r="E483" s="213" t="s">
        <v>429</v>
      </c>
      <c r="F483" s="213" t="s">
        <v>430</v>
      </c>
      <c r="G483" s="200"/>
      <c r="H483" s="200"/>
      <c r="I483" s="203"/>
      <c r="J483" s="214">
        <f>BK483</f>
        <v>0</v>
      </c>
      <c r="K483" s="200"/>
      <c r="L483" s="205"/>
      <c r="M483" s="206"/>
      <c r="N483" s="207"/>
      <c r="O483" s="207"/>
      <c r="P483" s="208">
        <f>SUM(P484:P511)</f>
        <v>0</v>
      </c>
      <c r="Q483" s="207"/>
      <c r="R483" s="208">
        <f>SUM(R484:R511)</f>
        <v>9.1800000000000009E-05</v>
      </c>
      <c r="S483" s="207"/>
      <c r="T483" s="209">
        <f>SUM(T484:T511)</f>
        <v>0</v>
      </c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R483" s="210" t="s">
        <v>82</v>
      </c>
      <c r="AT483" s="211" t="s">
        <v>72</v>
      </c>
      <c r="AU483" s="211" t="s">
        <v>80</v>
      </c>
      <c r="AY483" s="210" t="s">
        <v>185</v>
      </c>
      <c r="BK483" s="212">
        <f>SUM(BK484:BK511)</f>
        <v>0</v>
      </c>
    </row>
    <row r="484" s="2" customFormat="1" ht="16.5" customHeight="1">
      <c r="A484" s="41"/>
      <c r="B484" s="42"/>
      <c r="C484" s="215" t="s">
        <v>885</v>
      </c>
      <c r="D484" s="215" t="s">
        <v>188</v>
      </c>
      <c r="E484" s="216" t="s">
        <v>886</v>
      </c>
      <c r="F484" s="217" t="s">
        <v>887</v>
      </c>
      <c r="G484" s="218" t="s">
        <v>322</v>
      </c>
      <c r="H484" s="219">
        <v>5</v>
      </c>
      <c r="I484" s="220"/>
      <c r="J484" s="221">
        <f>ROUND(I484*H484,2)</f>
        <v>0</v>
      </c>
      <c r="K484" s="217" t="s">
        <v>192</v>
      </c>
      <c r="L484" s="47"/>
      <c r="M484" s="222" t="s">
        <v>19</v>
      </c>
      <c r="N484" s="223" t="s">
        <v>44</v>
      </c>
      <c r="O484" s="87"/>
      <c r="P484" s="224">
        <f>O484*H484</f>
        <v>0</v>
      </c>
      <c r="Q484" s="224">
        <v>0</v>
      </c>
      <c r="R484" s="224">
        <f>Q484*H484</f>
        <v>0</v>
      </c>
      <c r="S484" s="224">
        <v>0</v>
      </c>
      <c r="T484" s="225">
        <f>S484*H484</f>
        <v>0</v>
      </c>
      <c r="U484" s="41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R484" s="226" t="s">
        <v>280</v>
      </c>
      <c r="AT484" s="226" t="s">
        <v>188</v>
      </c>
      <c r="AU484" s="226" t="s">
        <v>82</v>
      </c>
      <c r="AY484" s="20" t="s">
        <v>185</v>
      </c>
      <c r="BE484" s="227">
        <f>IF(N484="základní",J484,0)</f>
        <v>0</v>
      </c>
      <c r="BF484" s="227">
        <f>IF(N484="snížená",J484,0)</f>
        <v>0</v>
      </c>
      <c r="BG484" s="227">
        <f>IF(N484="zákl. přenesená",J484,0)</f>
        <v>0</v>
      </c>
      <c r="BH484" s="227">
        <f>IF(N484="sníž. přenesená",J484,0)</f>
        <v>0</v>
      </c>
      <c r="BI484" s="227">
        <f>IF(N484="nulová",J484,0)</f>
        <v>0</v>
      </c>
      <c r="BJ484" s="20" t="s">
        <v>80</v>
      </c>
      <c r="BK484" s="227">
        <f>ROUND(I484*H484,2)</f>
        <v>0</v>
      </c>
      <c r="BL484" s="20" t="s">
        <v>280</v>
      </c>
      <c r="BM484" s="226" t="s">
        <v>888</v>
      </c>
    </row>
    <row r="485" s="2" customFormat="1">
      <c r="A485" s="41"/>
      <c r="B485" s="42"/>
      <c r="C485" s="43"/>
      <c r="D485" s="228" t="s">
        <v>195</v>
      </c>
      <c r="E485" s="43"/>
      <c r="F485" s="229" t="s">
        <v>887</v>
      </c>
      <c r="G485" s="43"/>
      <c r="H485" s="43"/>
      <c r="I485" s="230"/>
      <c r="J485" s="43"/>
      <c r="K485" s="43"/>
      <c r="L485" s="47"/>
      <c r="M485" s="231"/>
      <c r="N485" s="232"/>
      <c r="O485" s="87"/>
      <c r="P485" s="87"/>
      <c r="Q485" s="87"/>
      <c r="R485" s="87"/>
      <c r="S485" s="87"/>
      <c r="T485" s="88"/>
      <c r="U485" s="41"/>
      <c r="V485" s="41"/>
      <c r="W485" s="41"/>
      <c r="X485" s="41"/>
      <c r="Y485" s="41"/>
      <c r="Z485" s="41"/>
      <c r="AA485" s="41"/>
      <c r="AB485" s="41"/>
      <c r="AC485" s="41"/>
      <c r="AD485" s="41"/>
      <c r="AE485" s="41"/>
      <c r="AT485" s="20" t="s">
        <v>195</v>
      </c>
      <c r="AU485" s="20" t="s">
        <v>82</v>
      </c>
    </row>
    <row r="486" s="2" customFormat="1">
      <c r="A486" s="41"/>
      <c r="B486" s="42"/>
      <c r="C486" s="43"/>
      <c r="D486" s="233" t="s">
        <v>197</v>
      </c>
      <c r="E486" s="43"/>
      <c r="F486" s="234" t="s">
        <v>889</v>
      </c>
      <c r="G486" s="43"/>
      <c r="H486" s="43"/>
      <c r="I486" s="230"/>
      <c r="J486" s="43"/>
      <c r="K486" s="43"/>
      <c r="L486" s="47"/>
      <c r="M486" s="231"/>
      <c r="N486" s="232"/>
      <c r="O486" s="87"/>
      <c r="P486" s="87"/>
      <c r="Q486" s="87"/>
      <c r="R486" s="87"/>
      <c r="S486" s="87"/>
      <c r="T486" s="88"/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T486" s="20" t="s">
        <v>197</v>
      </c>
      <c r="AU486" s="20" t="s">
        <v>82</v>
      </c>
    </row>
    <row r="487" s="13" customFormat="1">
      <c r="A487" s="13"/>
      <c r="B487" s="235"/>
      <c r="C487" s="236"/>
      <c r="D487" s="228" t="s">
        <v>199</v>
      </c>
      <c r="E487" s="237" t="s">
        <v>19</v>
      </c>
      <c r="F487" s="238" t="s">
        <v>890</v>
      </c>
      <c r="G487" s="236"/>
      <c r="H487" s="237" t="s">
        <v>19</v>
      </c>
      <c r="I487" s="239"/>
      <c r="J487" s="236"/>
      <c r="K487" s="236"/>
      <c r="L487" s="240"/>
      <c r="M487" s="241"/>
      <c r="N487" s="242"/>
      <c r="O487" s="242"/>
      <c r="P487" s="242"/>
      <c r="Q487" s="242"/>
      <c r="R487" s="242"/>
      <c r="S487" s="242"/>
      <c r="T487" s="243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T487" s="244" t="s">
        <v>199</v>
      </c>
      <c r="AU487" s="244" t="s">
        <v>82</v>
      </c>
      <c r="AV487" s="13" t="s">
        <v>80</v>
      </c>
      <c r="AW487" s="13" t="s">
        <v>34</v>
      </c>
      <c r="AX487" s="13" t="s">
        <v>73</v>
      </c>
      <c r="AY487" s="244" t="s">
        <v>185</v>
      </c>
    </row>
    <row r="488" s="14" customFormat="1">
      <c r="A488" s="14"/>
      <c r="B488" s="245"/>
      <c r="C488" s="246"/>
      <c r="D488" s="228" t="s">
        <v>199</v>
      </c>
      <c r="E488" s="247" t="s">
        <v>19</v>
      </c>
      <c r="F488" s="248" t="s">
        <v>891</v>
      </c>
      <c r="G488" s="246"/>
      <c r="H488" s="249">
        <v>1</v>
      </c>
      <c r="I488" s="250"/>
      <c r="J488" s="246"/>
      <c r="K488" s="246"/>
      <c r="L488" s="251"/>
      <c r="M488" s="252"/>
      <c r="N488" s="253"/>
      <c r="O488" s="253"/>
      <c r="P488" s="253"/>
      <c r="Q488" s="253"/>
      <c r="R488" s="253"/>
      <c r="S488" s="253"/>
      <c r="T488" s="25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T488" s="255" t="s">
        <v>199</v>
      </c>
      <c r="AU488" s="255" t="s">
        <v>82</v>
      </c>
      <c r="AV488" s="14" t="s">
        <v>82</v>
      </c>
      <c r="AW488" s="14" t="s">
        <v>34</v>
      </c>
      <c r="AX488" s="14" t="s">
        <v>73</v>
      </c>
      <c r="AY488" s="255" t="s">
        <v>185</v>
      </c>
    </row>
    <row r="489" s="14" customFormat="1">
      <c r="A489" s="14"/>
      <c r="B489" s="245"/>
      <c r="C489" s="246"/>
      <c r="D489" s="228" t="s">
        <v>199</v>
      </c>
      <c r="E489" s="247" t="s">
        <v>19</v>
      </c>
      <c r="F489" s="248" t="s">
        <v>892</v>
      </c>
      <c r="G489" s="246"/>
      <c r="H489" s="249">
        <v>1</v>
      </c>
      <c r="I489" s="250"/>
      <c r="J489" s="246"/>
      <c r="K489" s="246"/>
      <c r="L489" s="251"/>
      <c r="M489" s="252"/>
      <c r="N489" s="253"/>
      <c r="O489" s="253"/>
      <c r="P489" s="253"/>
      <c r="Q489" s="253"/>
      <c r="R489" s="253"/>
      <c r="S489" s="253"/>
      <c r="T489" s="25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T489" s="255" t="s">
        <v>199</v>
      </c>
      <c r="AU489" s="255" t="s">
        <v>82</v>
      </c>
      <c r="AV489" s="14" t="s">
        <v>82</v>
      </c>
      <c r="AW489" s="14" t="s">
        <v>34</v>
      </c>
      <c r="AX489" s="14" t="s">
        <v>73</v>
      </c>
      <c r="AY489" s="255" t="s">
        <v>185</v>
      </c>
    </row>
    <row r="490" s="14" customFormat="1">
      <c r="A490" s="14"/>
      <c r="B490" s="245"/>
      <c r="C490" s="246"/>
      <c r="D490" s="228" t="s">
        <v>199</v>
      </c>
      <c r="E490" s="247" t="s">
        <v>19</v>
      </c>
      <c r="F490" s="248" t="s">
        <v>893</v>
      </c>
      <c r="G490" s="246"/>
      <c r="H490" s="249">
        <v>1</v>
      </c>
      <c r="I490" s="250"/>
      <c r="J490" s="246"/>
      <c r="K490" s="246"/>
      <c r="L490" s="251"/>
      <c r="M490" s="252"/>
      <c r="N490" s="253"/>
      <c r="O490" s="253"/>
      <c r="P490" s="253"/>
      <c r="Q490" s="253"/>
      <c r="R490" s="253"/>
      <c r="S490" s="253"/>
      <c r="T490" s="25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T490" s="255" t="s">
        <v>199</v>
      </c>
      <c r="AU490" s="255" t="s">
        <v>82</v>
      </c>
      <c r="AV490" s="14" t="s">
        <v>82</v>
      </c>
      <c r="AW490" s="14" t="s">
        <v>34</v>
      </c>
      <c r="AX490" s="14" t="s">
        <v>73</v>
      </c>
      <c r="AY490" s="255" t="s">
        <v>185</v>
      </c>
    </row>
    <row r="491" s="14" customFormat="1">
      <c r="A491" s="14"/>
      <c r="B491" s="245"/>
      <c r="C491" s="246"/>
      <c r="D491" s="228" t="s">
        <v>199</v>
      </c>
      <c r="E491" s="247" t="s">
        <v>19</v>
      </c>
      <c r="F491" s="248" t="s">
        <v>894</v>
      </c>
      <c r="G491" s="246"/>
      <c r="H491" s="249">
        <v>2</v>
      </c>
      <c r="I491" s="250"/>
      <c r="J491" s="246"/>
      <c r="K491" s="246"/>
      <c r="L491" s="251"/>
      <c r="M491" s="252"/>
      <c r="N491" s="253"/>
      <c r="O491" s="253"/>
      <c r="P491" s="253"/>
      <c r="Q491" s="253"/>
      <c r="R491" s="253"/>
      <c r="S491" s="253"/>
      <c r="T491" s="25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T491" s="255" t="s">
        <v>199</v>
      </c>
      <c r="AU491" s="255" t="s">
        <v>82</v>
      </c>
      <c r="AV491" s="14" t="s">
        <v>82</v>
      </c>
      <c r="AW491" s="14" t="s">
        <v>34</v>
      </c>
      <c r="AX491" s="14" t="s">
        <v>73</v>
      </c>
      <c r="AY491" s="255" t="s">
        <v>185</v>
      </c>
    </row>
    <row r="492" s="15" customFormat="1">
      <c r="A492" s="15"/>
      <c r="B492" s="256"/>
      <c r="C492" s="257"/>
      <c r="D492" s="228" t="s">
        <v>199</v>
      </c>
      <c r="E492" s="258" t="s">
        <v>19</v>
      </c>
      <c r="F492" s="259" t="s">
        <v>202</v>
      </c>
      <c r="G492" s="257"/>
      <c r="H492" s="260">
        <v>5</v>
      </c>
      <c r="I492" s="261"/>
      <c r="J492" s="257"/>
      <c r="K492" s="257"/>
      <c r="L492" s="262"/>
      <c r="M492" s="263"/>
      <c r="N492" s="264"/>
      <c r="O492" s="264"/>
      <c r="P492" s="264"/>
      <c r="Q492" s="264"/>
      <c r="R492" s="264"/>
      <c r="S492" s="264"/>
      <c r="T492" s="26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T492" s="266" t="s">
        <v>199</v>
      </c>
      <c r="AU492" s="266" t="s">
        <v>82</v>
      </c>
      <c r="AV492" s="15" t="s">
        <v>193</v>
      </c>
      <c r="AW492" s="15" t="s">
        <v>34</v>
      </c>
      <c r="AX492" s="15" t="s">
        <v>80</v>
      </c>
      <c r="AY492" s="266" t="s">
        <v>185</v>
      </c>
    </row>
    <row r="493" s="2" customFormat="1" ht="16.5" customHeight="1">
      <c r="A493" s="41"/>
      <c r="B493" s="42"/>
      <c r="C493" s="271" t="s">
        <v>895</v>
      </c>
      <c r="D493" s="271" t="s">
        <v>491</v>
      </c>
      <c r="E493" s="272" t="s">
        <v>896</v>
      </c>
      <c r="F493" s="273" t="s">
        <v>897</v>
      </c>
      <c r="G493" s="274" t="s">
        <v>234</v>
      </c>
      <c r="H493" s="275">
        <v>1</v>
      </c>
      <c r="I493" s="276"/>
      <c r="J493" s="277">
        <f>ROUND(I493*H493,2)</f>
        <v>0</v>
      </c>
      <c r="K493" s="273" t="s">
        <v>19</v>
      </c>
      <c r="L493" s="278"/>
      <c r="M493" s="279" t="s">
        <v>19</v>
      </c>
      <c r="N493" s="280" t="s">
        <v>44</v>
      </c>
      <c r="O493" s="87"/>
      <c r="P493" s="224">
        <f>O493*H493</f>
        <v>0</v>
      </c>
      <c r="Q493" s="224">
        <v>0</v>
      </c>
      <c r="R493" s="224">
        <f>Q493*H493</f>
        <v>0</v>
      </c>
      <c r="S493" s="224">
        <v>0</v>
      </c>
      <c r="T493" s="225">
        <f>S493*H493</f>
        <v>0</v>
      </c>
      <c r="U493" s="41"/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  <c r="AR493" s="226" t="s">
        <v>415</v>
      </c>
      <c r="AT493" s="226" t="s">
        <v>491</v>
      </c>
      <c r="AU493" s="226" t="s">
        <v>82</v>
      </c>
      <c r="AY493" s="20" t="s">
        <v>185</v>
      </c>
      <c r="BE493" s="227">
        <f>IF(N493="základní",J493,0)</f>
        <v>0</v>
      </c>
      <c r="BF493" s="227">
        <f>IF(N493="snížená",J493,0)</f>
        <v>0</v>
      </c>
      <c r="BG493" s="227">
        <f>IF(N493="zákl. přenesená",J493,0)</f>
        <v>0</v>
      </c>
      <c r="BH493" s="227">
        <f>IF(N493="sníž. přenesená",J493,0)</f>
        <v>0</v>
      </c>
      <c r="BI493" s="227">
        <f>IF(N493="nulová",J493,0)</f>
        <v>0</v>
      </c>
      <c r="BJ493" s="20" t="s">
        <v>80</v>
      </c>
      <c r="BK493" s="227">
        <f>ROUND(I493*H493,2)</f>
        <v>0</v>
      </c>
      <c r="BL493" s="20" t="s">
        <v>280</v>
      </c>
      <c r="BM493" s="226" t="s">
        <v>898</v>
      </c>
    </row>
    <row r="494" s="2" customFormat="1">
      <c r="A494" s="41"/>
      <c r="B494" s="42"/>
      <c r="C494" s="43"/>
      <c r="D494" s="228" t="s">
        <v>195</v>
      </c>
      <c r="E494" s="43"/>
      <c r="F494" s="229" t="s">
        <v>897</v>
      </c>
      <c r="G494" s="43"/>
      <c r="H494" s="43"/>
      <c r="I494" s="230"/>
      <c r="J494" s="43"/>
      <c r="K494" s="43"/>
      <c r="L494" s="47"/>
      <c r="M494" s="231"/>
      <c r="N494" s="232"/>
      <c r="O494" s="87"/>
      <c r="P494" s="87"/>
      <c r="Q494" s="87"/>
      <c r="R494" s="87"/>
      <c r="S494" s="87"/>
      <c r="T494" s="88"/>
      <c r="U494" s="41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T494" s="20" t="s">
        <v>195</v>
      </c>
      <c r="AU494" s="20" t="s">
        <v>82</v>
      </c>
    </row>
    <row r="495" s="2" customFormat="1" ht="16.5" customHeight="1">
      <c r="A495" s="41"/>
      <c r="B495" s="42"/>
      <c r="C495" s="271" t="s">
        <v>899</v>
      </c>
      <c r="D495" s="271" t="s">
        <v>491</v>
      </c>
      <c r="E495" s="272" t="s">
        <v>900</v>
      </c>
      <c r="F495" s="273" t="s">
        <v>901</v>
      </c>
      <c r="G495" s="274" t="s">
        <v>234</v>
      </c>
      <c r="H495" s="275">
        <v>1</v>
      </c>
      <c r="I495" s="276"/>
      <c r="J495" s="277">
        <f>ROUND(I495*H495,2)</f>
        <v>0</v>
      </c>
      <c r="K495" s="273" t="s">
        <v>19</v>
      </c>
      <c r="L495" s="278"/>
      <c r="M495" s="279" t="s">
        <v>19</v>
      </c>
      <c r="N495" s="280" t="s">
        <v>44</v>
      </c>
      <c r="O495" s="87"/>
      <c r="P495" s="224">
        <f>O495*H495</f>
        <v>0</v>
      </c>
      <c r="Q495" s="224">
        <v>0</v>
      </c>
      <c r="R495" s="224">
        <f>Q495*H495</f>
        <v>0</v>
      </c>
      <c r="S495" s="224">
        <v>0</v>
      </c>
      <c r="T495" s="225">
        <f>S495*H495</f>
        <v>0</v>
      </c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R495" s="226" t="s">
        <v>415</v>
      </c>
      <c r="AT495" s="226" t="s">
        <v>491</v>
      </c>
      <c r="AU495" s="226" t="s">
        <v>82</v>
      </c>
      <c r="AY495" s="20" t="s">
        <v>185</v>
      </c>
      <c r="BE495" s="227">
        <f>IF(N495="základní",J495,0)</f>
        <v>0</v>
      </c>
      <c r="BF495" s="227">
        <f>IF(N495="snížená",J495,0)</f>
        <v>0</v>
      </c>
      <c r="BG495" s="227">
        <f>IF(N495="zákl. přenesená",J495,0)</f>
        <v>0</v>
      </c>
      <c r="BH495" s="227">
        <f>IF(N495="sníž. přenesená",J495,0)</f>
        <v>0</v>
      </c>
      <c r="BI495" s="227">
        <f>IF(N495="nulová",J495,0)</f>
        <v>0</v>
      </c>
      <c r="BJ495" s="20" t="s">
        <v>80</v>
      </c>
      <c r="BK495" s="227">
        <f>ROUND(I495*H495,2)</f>
        <v>0</v>
      </c>
      <c r="BL495" s="20" t="s">
        <v>280</v>
      </c>
      <c r="BM495" s="226" t="s">
        <v>902</v>
      </c>
    </row>
    <row r="496" s="2" customFormat="1">
      <c r="A496" s="41"/>
      <c r="B496" s="42"/>
      <c r="C496" s="43"/>
      <c r="D496" s="228" t="s">
        <v>195</v>
      </c>
      <c r="E496" s="43"/>
      <c r="F496" s="229" t="s">
        <v>901</v>
      </c>
      <c r="G496" s="43"/>
      <c r="H496" s="43"/>
      <c r="I496" s="230"/>
      <c r="J496" s="43"/>
      <c r="K496" s="43"/>
      <c r="L496" s="47"/>
      <c r="M496" s="231"/>
      <c r="N496" s="232"/>
      <c r="O496" s="87"/>
      <c r="P496" s="87"/>
      <c r="Q496" s="87"/>
      <c r="R496" s="87"/>
      <c r="S496" s="87"/>
      <c r="T496" s="88"/>
      <c r="U496" s="41"/>
      <c r="V496" s="41"/>
      <c r="W496" s="41"/>
      <c r="X496" s="41"/>
      <c r="Y496" s="41"/>
      <c r="Z496" s="41"/>
      <c r="AA496" s="41"/>
      <c r="AB496" s="41"/>
      <c r="AC496" s="41"/>
      <c r="AD496" s="41"/>
      <c r="AE496" s="41"/>
      <c r="AT496" s="20" t="s">
        <v>195</v>
      </c>
      <c r="AU496" s="20" t="s">
        <v>82</v>
      </c>
    </row>
    <row r="497" s="2" customFormat="1" ht="16.5" customHeight="1">
      <c r="A497" s="41"/>
      <c r="B497" s="42"/>
      <c r="C497" s="271" t="s">
        <v>903</v>
      </c>
      <c r="D497" s="271" t="s">
        <v>491</v>
      </c>
      <c r="E497" s="272" t="s">
        <v>904</v>
      </c>
      <c r="F497" s="273" t="s">
        <v>905</v>
      </c>
      <c r="G497" s="274" t="s">
        <v>234</v>
      </c>
      <c r="H497" s="275">
        <v>1</v>
      </c>
      <c r="I497" s="276"/>
      <c r="J497" s="277">
        <f>ROUND(I497*H497,2)</f>
        <v>0</v>
      </c>
      <c r="K497" s="273" t="s">
        <v>19</v>
      </c>
      <c r="L497" s="278"/>
      <c r="M497" s="279" t="s">
        <v>19</v>
      </c>
      <c r="N497" s="280" t="s">
        <v>44</v>
      </c>
      <c r="O497" s="87"/>
      <c r="P497" s="224">
        <f>O497*H497</f>
        <v>0</v>
      </c>
      <c r="Q497" s="224">
        <v>0</v>
      </c>
      <c r="R497" s="224">
        <f>Q497*H497</f>
        <v>0</v>
      </c>
      <c r="S497" s="224">
        <v>0</v>
      </c>
      <c r="T497" s="225">
        <f>S497*H497</f>
        <v>0</v>
      </c>
      <c r="U497" s="41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R497" s="226" t="s">
        <v>415</v>
      </c>
      <c r="AT497" s="226" t="s">
        <v>491</v>
      </c>
      <c r="AU497" s="226" t="s">
        <v>82</v>
      </c>
      <c r="AY497" s="20" t="s">
        <v>185</v>
      </c>
      <c r="BE497" s="227">
        <f>IF(N497="základní",J497,0)</f>
        <v>0</v>
      </c>
      <c r="BF497" s="227">
        <f>IF(N497="snížená",J497,0)</f>
        <v>0</v>
      </c>
      <c r="BG497" s="227">
        <f>IF(N497="zákl. přenesená",J497,0)</f>
        <v>0</v>
      </c>
      <c r="BH497" s="227">
        <f>IF(N497="sníž. přenesená",J497,0)</f>
        <v>0</v>
      </c>
      <c r="BI497" s="227">
        <f>IF(N497="nulová",J497,0)</f>
        <v>0</v>
      </c>
      <c r="BJ497" s="20" t="s">
        <v>80</v>
      </c>
      <c r="BK497" s="227">
        <f>ROUND(I497*H497,2)</f>
        <v>0</v>
      </c>
      <c r="BL497" s="20" t="s">
        <v>280</v>
      </c>
      <c r="BM497" s="226" t="s">
        <v>906</v>
      </c>
    </row>
    <row r="498" s="2" customFormat="1">
      <c r="A498" s="41"/>
      <c r="B498" s="42"/>
      <c r="C498" s="43"/>
      <c r="D498" s="228" t="s">
        <v>195</v>
      </c>
      <c r="E498" s="43"/>
      <c r="F498" s="229" t="s">
        <v>905</v>
      </c>
      <c r="G498" s="43"/>
      <c r="H498" s="43"/>
      <c r="I498" s="230"/>
      <c r="J498" s="43"/>
      <c r="K498" s="43"/>
      <c r="L498" s="47"/>
      <c r="M498" s="231"/>
      <c r="N498" s="232"/>
      <c r="O498" s="87"/>
      <c r="P498" s="87"/>
      <c r="Q498" s="87"/>
      <c r="R498" s="87"/>
      <c r="S498" s="87"/>
      <c r="T498" s="88"/>
      <c r="U498" s="41"/>
      <c r="V498" s="41"/>
      <c r="W498" s="41"/>
      <c r="X498" s="41"/>
      <c r="Y498" s="41"/>
      <c r="Z498" s="41"/>
      <c r="AA498" s="41"/>
      <c r="AB498" s="41"/>
      <c r="AC498" s="41"/>
      <c r="AD498" s="41"/>
      <c r="AE498" s="41"/>
      <c r="AT498" s="20" t="s">
        <v>195</v>
      </c>
      <c r="AU498" s="20" t="s">
        <v>82</v>
      </c>
    </row>
    <row r="499" s="2" customFormat="1" ht="16.5" customHeight="1">
      <c r="A499" s="41"/>
      <c r="B499" s="42"/>
      <c r="C499" s="271" t="s">
        <v>907</v>
      </c>
      <c r="D499" s="271" t="s">
        <v>491</v>
      </c>
      <c r="E499" s="272" t="s">
        <v>908</v>
      </c>
      <c r="F499" s="273" t="s">
        <v>909</v>
      </c>
      <c r="G499" s="274" t="s">
        <v>234</v>
      </c>
      <c r="H499" s="275">
        <v>2</v>
      </c>
      <c r="I499" s="276"/>
      <c r="J499" s="277">
        <f>ROUND(I499*H499,2)</f>
        <v>0</v>
      </c>
      <c r="K499" s="273" t="s">
        <v>19</v>
      </c>
      <c r="L499" s="278"/>
      <c r="M499" s="279" t="s">
        <v>19</v>
      </c>
      <c r="N499" s="280" t="s">
        <v>44</v>
      </c>
      <c r="O499" s="87"/>
      <c r="P499" s="224">
        <f>O499*H499</f>
        <v>0</v>
      </c>
      <c r="Q499" s="224">
        <v>0</v>
      </c>
      <c r="R499" s="224">
        <f>Q499*H499</f>
        <v>0</v>
      </c>
      <c r="S499" s="224">
        <v>0</v>
      </c>
      <c r="T499" s="225">
        <f>S499*H499</f>
        <v>0</v>
      </c>
      <c r="U499" s="41"/>
      <c r="V499" s="41"/>
      <c r="W499" s="41"/>
      <c r="X499" s="41"/>
      <c r="Y499" s="41"/>
      <c r="Z499" s="41"/>
      <c r="AA499" s="41"/>
      <c r="AB499" s="41"/>
      <c r="AC499" s="41"/>
      <c r="AD499" s="41"/>
      <c r="AE499" s="41"/>
      <c r="AR499" s="226" t="s">
        <v>415</v>
      </c>
      <c r="AT499" s="226" t="s">
        <v>491</v>
      </c>
      <c r="AU499" s="226" t="s">
        <v>82</v>
      </c>
      <c r="AY499" s="20" t="s">
        <v>185</v>
      </c>
      <c r="BE499" s="227">
        <f>IF(N499="základní",J499,0)</f>
        <v>0</v>
      </c>
      <c r="BF499" s="227">
        <f>IF(N499="snížená",J499,0)</f>
        <v>0</v>
      </c>
      <c r="BG499" s="227">
        <f>IF(N499="zákl. přenesená",J499,0)</f>
        <v>0</v>
      </c>
      <c r="BH499" s="227">
        <f>IF(N499="sníž. přenesená",J499,0)</f>
        <v>0</v>
      </c>
      <c r="BI499" s="227">
        <f>IF(N499="nulová",J499,0)</f>
        <v>0</v>
      </c>
      <c r="BJ499" s="20" t="s">
        <v>80</v>
      </c>
      <c r="BK499" s="227">
        <f>ROUND(I499*H499,2)</f>
        <v>0</v>
      </c>
      <c r="BL499" s="20" t="s">
        <v>280</v>
      </c>
      <c r="BM499" s="226" t="s">
        <v>910</v>
      </c>
    </row>
    <row r="500" s="2" customFormat="1">
      <c r="A500" s="41"/>
      <c r="B500" s="42"/>
      <c r="C500" s="43"/>
      <c r="D500" s="228" t="s">
        <v>195</v>
      </c>
      <c r="E500" s="43"/>
      <c r="F500" s="229" t="s">
        <v>909</v>
      </c>
      <c r="G500" s="43"/>
      <c r="H500" s="43"/>
      <c r="I500" s="230"/>
      <c r="J500" s="43"/>
      <c r="K500" s="43"/>
      <c r="L500" s="47"/>
      <c r="M500" s="231"/>
      <c r="N500" s="232"/>
      <c r="O500" s="87"/>
      <c r="P500" s="87"/>
      <c r="Q500" s="87"/>
      <c r="R500" s="87"/>
      <c r="S500" s="87"/>
      <c r="T500" s="88"/>
      <c r="U500" s="41"/>
      <c r="V500" s="41"/>
      <c r="W500" s="41"/>
      <c r="X500" s="41"/>
      <c r="Y500" s="41"/>
      <c r="Z500" s="41"/>
      <c r="AA500" s="41"/>
      <c r="AB500" s="41"/>
      <c r="AC500" s="41"/>
      <c r="AD500" s="41"/>
      <c r="AE500" s="41"/>
      <c r="AT500" s="20" t="s">
        <v>195</v>
      </c>
      <c r="AU500" s="20" t="s">
        <v>82</v>
      </c>
    </row>
    <row r="501" s="2" customFormat="1" ht="16.5" customHeight="1">
      <c r="A501" s="41"/>
      <c r="B501" s="42"/>
      <c r="C501" s="215" t="s">
        <v>911</v>
      </c>
      <c r="D501" s="215" t="s">
        <v>188</v>
      </c>
      <c r="E501" s="216" t="s">
        <v>912</v>
      </c>
      <c r="F501" s="217" t="s">
        <v>913</v>
      </c>
      <c r="G501" s="218" t="s">
        <v>191</v>
      </c>
      <c r="H501" s="219">
        <v>0.54000000000000004</v>
      </c>
      <c r="I501" s="220"/>
      <c r="J501" s="221">
        <f>ROUND(I501*H501,2)</f>
        <v>0</v>
      </c>
      <c r="K501" s="217" t="s">
        <v>192</v>
      </c>
      <c r="L501" s="47"/>
      <c r="M501" s="222" t="s">
        <v>19</v>
      </c>
      <c r="N501" s="223" t="s">
        <v>44</v>
      </c>
      <c r="O501" s="87"/>
      <c r="P501" s="224">
        <f>O501*H501</f>
        <v>0</v>
      </c>
      <c r="Q501" s="224">
        <v>0.00017000000000000001</v>
      </c>
      <c r="R501" s="224">
        <f>Q501*H501</f>
        <v>9.1800000000000009E-05</v>
      </c>
      <c r="S501" s="224">
        <v>0</v>
      </c>
      <c r="T501" s="225">
        <f>S501*H501</f>
        <v>0</v>
      </c>
      <c r="U501" s="41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R501" s="226" t="s">
        <v>280</v>
      </c>
      <c r="AT501" s="226" t="s">
        <v>188</v>
      </c>
      <c r="AU501" s="226" t="s">
        <v>82</v>
      </c>
      <c r="AY501" s="20" t="s">
        <v>185</v>
      </c>
      <c r="BE501" s="227">
        <f>IF(N501="základní",J501,0)</f>
        <v>0</v>
      </c>
      <c r="BF501" s="227">
        <f>IF(N501="snížená",J501,0)</f>
        <v>0</v>
      </c>
      <c r="BG501" s="227">
        <f>IF(N501="zákl. přenesená",J501,0)</f>
        <v>0</v>
      </c>
      <c r="BH501" s="227">
        <f>IF(N501="sníž. přenesená",J501,0)</f>
        <v>0</v>
      </c>
      <c r="BI501" s="227">
        <f>IF(N501="nulová",J501,0)</f>
        <v>0</v>
      </c>
      <c r="BJ501" s="20" t="s">
        <v>80</v>
      </c>
      <c r="BK501" s="227">
        <f>ROUND(I501*H501,2)</f>
        <v>0</v>
      </c>
      <c r="BL501" s="20" t="s">
        <v>280</v>
      </c>
      <c r="BM501" s="226" t="s">
        <v>914</v>
      </c>
    </row>
    <row r="502" s="2" customFormat="1">
      <c r="A502" s="41"/>
      <c r="B502" s="42"/>
      <c r="C502" s="43"/>
      <c r="D502" s="228" t="s">
        <v>195</v>
      </c>
      <c r="E502" s="43"/>
      <c r="F502" s="229" t="s">
        <v>915</v>
      </c>
      <c r="G502" s="43"/>
      <c r="H502" s="43"/>
      <c r="I502" s="230"/>
      <c r="J502" s="43"/>
      <c r="K502" s="43"/>
      <c r="L502" s="47"/>
      <c r="M502" s="231"/>
      <c r="N502" s="232"/>
      <c r="O502" s="87"/>
      <c r="P502" s="87"/>
      <c r="Q502" s="87"/>
      <c r="R502" s="87"/>
      <c r="S502" s="87"/>
      <c r="T502" s="88"/>
      <c r="U502" s="41"/>
      <c r="V502" s="41"/>
      <c r="W502" s="41"/>
      <c r="X502" s="41"/>
      <c r="Y502" s="41"/>
      <c r="Z502" s="41"/>
      <c r="AA502" s="41"/>
      <c r="AB502" s="41"/>
      <c r="AC502" s="41"/>
      <c r="AD502" s="41"/>
      <c r="AE502" s="41"/>
      <c r="AT502" s="20" t="s">
        <v>195</v>
      </c>
      <c r="AU502" s="20" t="s">
        <v>82</v>
      </c>
    </row>
    <row r="503" s="2" customFormat="1">
      <c r="A503" s="41"/>
      <c r="B503" s="42"/>
      <c r="C503" s="43"/>
      <c r="D503" s="233" t="s">
        <v>197</v>
      </c>
      <c r="E503" s="43"/>
      <c r="F503" s="234" t="s">
        <v>916</v>
      </c>
      <c r="G503" s="43"/>
      <c r="H503" s="43"/>
      <c r="I503" s="230"/>
      <c r="J503" s="43"/>
      <c r="K503" s="43"/>
      <c r="L503" s="47"/>
      <c r="M503" s="231"/>
      <c r="N503" s="232"/>
      <c r="O503" s="87"/>
      <c r="P503" s="87"/>
      <c r="Q503" s="87"/>
      <c r="R503" s="87"/>
      <c r="S503" s="87"/>
      <c r="T503" s="88"/>
      <c r="U503" s="41"/>
      <c r="V503" s="41"/>
      <c r="W503" s="41"/>
      <c r="X503" s="41"/>
      <c r="Y503" s="41"/>
      <c r="Z503" s="41"/>
      <c r="AA503" s="41"/>
      <c r="AB503" s="41"/>
      <c r="AC503" s="41"/>
      <c r="AD503" s="41"/>
      <c r="AE503" s="41"/>
      <c r="AT503" s="20" t="s">
        <v>197</v>
      </c>
      <c r="AU503" s="20" t="s">
        <v>82</v>
      </c>
    </row>
    <row r="504" s="13" customFormat="1">
      <c r="A504" s="13"/>
      <c r="B504" s="235"/>
      <c r="C504" s="236"/>
      <c r="D504" s="228" t="s">
        <v>199</v>
      </c>
      <c r="E504" s="237" t="s">
        <v>19</v>
      </c>
      <c r="F504" s="238" t="s">
        <v>917</v>
      </c>
      <c r="G504" s="236"/>
      <c r="H504" s="237" t="s">
        <v>19</v>
      </c>
      <c r="I504" s="239"/>
      <c r="J504" s="236"/>
      <c r="K504" s="236"/>
      <c r="L504" s="240"/>
      <c r="M504" s="241"/>
      <c r="N504" s="242"/>
      <c r="O504" s="242"/>
      <c r="P504" s="242"/>
      <c r="Q504" s="242"/>
      <c r="R504" s="242"/>
      <c r="S504" s="242"/>
      <c r="T504" s="243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T504" s="244" t="s">
        <v>199</v>
      </c>
      <c r="AU504" s="244" t="s">
        <v>82</v>
      </c>
      <c r="AV504" s="13" t="s">
        <v>80</v>
      </c>
      <c r="AW504" s="13" t="s">
        <v>34</v>
      </c>
      <c r="AX504" s="13" t="s">
        <v>73</v>
      </c>
      <c r="AY504" s="244" t="s">
        <v>185</v>
      </c>
    </row>
    <row r="505" s="14" customFormat="1">
      <c r="A505" s="14"/>
      <c r="B505" s="245"/>
      <c r="C505" s="246"/>
      <c r="D505" s="228" t="s">
        <v>199</v>
      </c>
      <c r="E505" s="247" t="s">
        <v>19</v>
      </c>
      <c r="F505" s="248" t="s">
        <v>918</v>
      </c>
      <c r="G505" s="246"/>
      <c r="H505" s="249">
        <v>0.54000000000000004</v>
      </c>
      <c r="I505" s="250"/>
      <c r="J505" s="246"/>
      <c r="K505" s="246"/>
      <c r="L505" s="251"/>
      <c r="M505" s="252"/>
      <c r="N505" s="253"/>
      <c r="O505" s="253"/>
      <c r="P505" s="253"/>
      <c r="Q505" s="253"/>
      <c r="R505" s="253"/>
      <c r="S505" s="253"/>
      <c r="T505" s="25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T505" s="255" t="s">
        <v>199</v>
      </c>
      <c r="AU505" s="255" t="s">
        <v>82</v>
      </c>
      <c r="AV505" s="14" t="s">
        <v>82</v>
      </c>
      <c r="AW505" s="14" t="s">
        <v>34</v>
      </c>
      <c r="AX505" s="14" t="s">
        <v>73</v>
      </c>
      <c r="AY505" s="255" t="s">
        <v>185</v>
      </c>
    </row>
    <row r="506" s="15" customFormat="1">
      <c r="A506" s="15"/>
      <c r="B506" s="256"/>
      <c r="C506" s="257"/>
      <c r="D506" s="228" t="s">
        <v>199</v>
      </c>
      <c r="E506" s="258" t="s">
        <v>19</v>
      </c>
      <c r="F506" s="259" t="s">
        <v>202</v>
      </c>
      <c r="G506" s="257"/>
      <c r="H506" s="260">
        <v>0.54000000000000004</v>
      </c>
      <c r="I506" s="261"/>
      <c r="J506" s="257"/>
      <c r="K506" s="257"/>
      <c r="L506" s="262"/>
      <c r="M506" s="263"/>
      <c r="N506" s="264"/>
      <c r="O506" s="264"/>
      <c r="P506" s="264"/>
      <c r="Q506" s="264"/>
      <c r="R506" s="264"/>
      <c r="S506" s="264"/>
      <c r="T506" s="265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T506" s="266" t="s">
        <v>199</v>
      </c>
      <c r="AU506" s="266" t="s">
        <v>82</v>
      </c>
      <c r="AV506" s="15" t="s">
        <v>193</v>
      </c>
      <c r="AW506" s="15" t="s">
        <v>34</v>
      </c>
      <c r="AX506" s="15" t="s">
        <v>80</v>
      </c>
      <c r="AY506" s="266" t="s">
        <v>185</v>
      </c>
    </row>
    <row r="507" s="2" customFormat="1" ht="16.5" customHeight="1">
      <c r="A507" s="41"/>
      <c r="B507" s="42"/>
      <c r="C507" s="271" t="s">
        <v>919</v>
      </c>
      <c r="D507" s="271" t="s">
        <v>491</v>
      </c>
      <c r="E507" s="272" t="s">
        <v>920</v>
      </c>
      <c r="F507" s="273" t="s">
        <v>921</v>
      </c>
      <c r="G507" s="274" t="s">
        <v>191</v>
      </c>
      <c r="H507" s="275">
        <v>0.54000000000000004</v>
      </c>
      <c r="I507" s="276"/>
      <c r="J507" s="277">
        <f>ROUND(I507*H507,2)</f>
        <v>0</v>
      </c>
      <c r="K507" s="273" t="s">
        <v>19</v>
      </c>
      <c r="L507" s="278"/>
      <c r="M507" s="279" t="s">
        <v>19</v>
      </c>
      <c r="N507" s="280" t="s">
        <v>44</v>
      </c>
      <c r="O507" s="87"/>
      <c r="P507" s="224">
        <f>O507*H507</f>
        <v>0</v>
      </c>
      <c r="Q507" s="224">
        <v>0</v>
      </c>
      <c r="R507" s="224">
        <f>Q507*H507</f>
        <v>0</v>
      </c>
      <c r="S507" s="224">
        <v>0</v>
      </c>
      <c r="T507" s="225">
        <f>S507*H507</f>
        <v>0</v>
      </c>
      <c r="U507" s="41"/>
      <c r="V507" s="41"/>
      <c r="W507" s="41"/>
      <c r="X507" s="41"/>
      <c r="Y507" s="41"/>
      <c r="Z507" s="41"/>
      <c r="AA507" s="41"/>
      <c r="AB507" s="41"/>
      <c r="AC507" s="41"/>
      <c r="AD507" s="41"/>
      <c r="AE507" s="41"/>
      <c r="AR507" s="226" t="s">
        <v>415</v>
      </c>
      <c r="AT507" s="226" t="s">
        <v>491</v>
      </c>
      <c r="AU507" s="226" t="s">
        <v>82</v>
      </c>
      <c r="AY507" s="20" t="s">
        <v>185</v>
      </c>
      <c r="BE507" s="227">
        <f>IF(N507="základní",J507,0)</f>
        <v>0</v>
      </c>
      <c r="BF507" s="227">
        <f>IF(N507="snížená",J507,0)</f>
        <v>0</v>
      </c>
      <c r="BG507" s="227">
        <f>IF(N507="zákl. přenesená",J507,0)</f>
        <v>0</v>
      </c>
      <c r="BH507" s="227">
        <f>IF(N507="sníž. přenesená",J507,0)</f>
        <v>0</v>
      </c>
      <c r="BI507" s="227">
        <f>IF(N507="nulová",J507,0)</f>
        <v>0</v>
      </c>
      <c r="BJ507" s="20" t="s">
        <v>80</v>
      </c>
      <c r="BK507" s="227">
        <f>ROUND(I507*H507,2)</f>
        <v>0</v>
      </c>
      <c r="BL507" s="20" t="s">
        <v>280</v>
      </c>
      <c r="BM507" s="226" t="s">
        <v>922</v>
      </c>
    </row>
    <row r="508" s="2" customFormat="1">
      <c r="A508" s="41"/>
      <c r="B508" s="42"/>
      <c r="C508" s="43"/>
      <c r="D508" s="228" t="s">
        <v>195</v>
      </c>
      <c r="E508" s="43"/>
      <c r="F508" s="229" t="s">
        <v>921</v>
      </c>
      <c r="G508" s="43"/>
      <c r="H508" s="43"/>
      <c r="I508" s="230"/>
      <c r="J508" s="43"/>
      <c r="K508" s="43"/>
      <c r="L508" s="47"/>
      <c r="M508" s="231"/>
      <c r="N508" s="232"/>
      <c r="O508" s="87"/>
      <c r="P508" s="87"/>
      <c r="Q508" s="87"/>
      <c r="R508" s="87"/>
      <c r="S508" s="87"/>
      <c r="T508" s="88"/>
      <c r="U508" s="41"/>
      <c r="V508" s="41"/>
      <c r="W508" s="41"/>
      <c r="X508" s="41"/>
      <c r="Y508" s="41"/>
      <c r="Z508" s="41"/>
      <c r="AA508" s="41"/>
      <c r="AB508" s="41"/>
      <c r="AC508" s="41"/>
      <c r="AD508" s="41"/>
      <c r="AE508" s="41"/>
      <c r="AT508" s="20" t="s">
        <v>195</v>
      </c>
      <c r="AU508" s="20" t="s">
        <v>82</v>
      </c>
    </row>
    <row r="509" s="2" customFormat="1" ht="16.5" customHeight="1">
      <c r="A509" s="41"/>
      <c r="B509" s="42"/>
      <c r="C509" s="215" t="s">
        <v>923</v>
      </c>
      <c r="D509" s="215" t="s">
        <v>188</v>
      </c>
      <c r="E509" s="216" t="s">
        <v>924</v>
      </c>
      <c r="F509" s="217" t="s">
        <v>925</v>
      </c>
      <c r="G509" s="218" t="s">
        <v>672</v>
      </c>
      <c r="H509" s="281"/>
      <c r="I509" s="220"/>
      <c r="J509" s="221">
        <f>ROUND(I509*H509,2)</f>
        <v>0</v>
      </c>
      <c r="K509" s="217" t="s">
        <v>192</v>
      </c>
      <c r="L509" s="47"/>
      <c r="M509" s="222" t="s">
        <v>19</v>
      </c>
      <c r="N509" s="223" t="s">
        <v>44</v>
      </c>
      <c r="O509" s="87"/>
      <c r="P509" s="224">
        <f>O509*H509</f>
        <v>0</v>
      </c>
      <c r="Q509" s="224">
        <v>0</v>
      </c>
      <c r="R509" s="224">
        <f>Q509*H509</f>
        <v>0</v>
      </c>
      <c r="S509" s="224">
        <v>0</v>
      </c>
      <c r="T509" s="225">
        <f>S509*H509</f>
        <v>0</v>
      </c>
      <c r="U509" s="41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R509" s="226" t="s">
        <v>280</v>
      </c>
      <c r="AT509" s="226" t="s">
        <v>188</v>
      </c>
      <c r="AU509" s="226" t="s">
        <v>82</v>
      </c>
      <c r="AY509" s="20" t="s">
        <v>185</v>
      </c>
      <c r="BE509" s="227">
        <f>IF(N509="základní",J509,0)</f>
        <v>0</v>
      </c>
      <c r="BF509" s="227">
        <f>IF(N509="snížená",J509,0)</f>
        <v>0</v>
      </c>
      <c r="BG509" s="227">
        <f>IF(N509="zákl. přenesená",J509,0)</f>
        <v>0</v>
      </c>
      <c r="BH509" s="227">
        <f>IF(N509="sníž. přenesená",J509,0)</f>
        <v>0</v>
      </c>
      <c r="BI509" s="227">
        <f>IF(N509="nulová",J509,0)</f>
        <v>0</v>
      </c>
      <c r="BJ509" s="20" t="s">
        <v>80</v>
      </c>
      <c r="BK509" s="227">
        <f>ROUND(I509*H509,2)</f>
        <v>0</v>
      </c>
      <c r="BL509" s="20" t="s">
        <v>280</v>
      </c>
      <c r="BM509" s="226" t="s">
        <v>926</v>
      </c>
    </row>
    <row r="510" s="2" customFormat="1">
      <c r="A510" s="41"/>
      <c r="B510" s="42"/>
      <c r="C510" s="43"/>
      <c r="D510" s="228" t="s">
        <v>195</v>
      </c>
      <c r="E510" s="43"/>
      <c r="F510" s="229" t="s">
        <v>927</v>
      </c>
      <c r="G510" s="43"/>
      <c r="H510" s="43"/>
      <c r="I510" s="230"/>
      <c r="J510" s="43"/>
      <c r="K510" s="43"/>
      <c r="L510" s="47"/>
      <c r="M510" s="231"/>
      <c r="N510" s="232"/>
      <c r="O510" s="87"/>
      <c r="P510" s="87"/>
      <c r="Q510" s="87"/>
      <c r="R510" s="87"/>
      <c r="S510" s="87"/>
      <c r="T510" s="88"/>
      <c r="U510" s="41"/>
      <c r="V510" s="41"/>
      <c r="W510" s="41"/>
      <c r="X510" s="41"/>
      <c r="Y510" s="41"/>
      <c r="Z510" s="41"/>
      <c r="AA510" s="41"/>
      <c r="AB510" s="41"/>
      <c r="AC510" s="41"/>
      <c r="AD510" s="41"/>
      <c r="AE510" s="41"/>
      <c r="AT510" s="20" t="s">
        <v>195</v>
      </c>
      <c r="AU510" s="20" t="s">
        <v>82</v>
      </c>
    </row>
    <row r="511" s="2" customFormat="1">
      <c r="A511" s="41"/>
      <c r="B511" s="42"/>
      <c r="C511" s="43"/>
      <c r="D511" s="233" t="s">
        <v>197</v>
      </c>
      <c r="E511" s="43"/>
      <c r="F511" s="234" t="s">
        <v>928</v>
      </c>
      <c r="G511" s="43"/>
      <c r="H511" s="43"/>
      <c r="I511" s="230"/>
      <c r="J511" s="43"/>
      <c r="K511" s="43"/>
      <c r="L511" s="47"/>
      <c r="M511" s="231"/>
      <c r="N511" s="232"/>
      <c r="O511" s="87"/>
      <c r="P511" s="87"/>
      <c r="Q511" s="87"/>
      <c r="R511" s="87"/>
      <c r="S511" s="87"/>
      <c r="T511" s="88"/>
      <c r="U511" s="41"/>
      <c r="V511" s="41"/>
      <c r="W511" s="41"/>
      <c r="X511" s="41"/>
      <c r="Y511" s="41"/>
      <c r="Z511" s="41"/>
      <c r="AA511" s="41"/>
      <c r="AB511" s="41"/>
      <c r="AC511" s="41"/>
      <c r="AD511" s="41"/>
      <c r="AE511" s="41"/>
      <c r="AT511" s="20" t="s">
        <v>197</v>
      </c>
      <c r="AU511" s="20" t="s">
        <v>82</v>
      </c>
    </row>
    <row r="512" s="12" customFormat="1" ht="22.8" customHeight="1">
      <c r="A512" s="12"/>
      <c r="B512" s="199"/>
      <c r="C512" s="200"/>
      <c r="D512" s="201" t="s">
        <v>72</v>
      </c>
      <c r="E512" s="213" t="s">
        <v>438</v>
      </c>
      <c r="F512" s="213" t="s">
        <v>439</v>
      </c>
      <c r="G512" s="200"/>
      <c r="H512" s="200"/>
      <c r="I512" s="203"/>
      <c r="J512" s="214">
        <f>BK512</f>
        <v>0</v>
      </c>
      <c r="K512" s="200"/>
      <c r="L512" s="205"/>
      <c r="M512" s="206"/>
      <c r="N512" s="207"/>
      <c r="O512" s="207"/>
      <c r="P512" s="208">
        <f>SUM(P513:P556)</f>
        <v>0</v>
      </c>
      <c r="Q512" s="207"/>
      <c r="R512" s="208">
        <f>SUM(R513:R556)</f>
        <v>1.1413318399999999</v>
      </c>
      <c r="S512" s="207"/>
      <c r="T512" s="209">
        <f>SUM(T513:T556)</f>
        <v>0</v>
      </c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R512" s="210" t="s">
        <v>82</v>
      </c>
      <c r="AT512" s="211" t="s">
        <v>72</v>
      </c>
      <c r="AU512" s="211" t="s">
        <v>80</v>
      </c>
      <c r="AY512" s="210" t="s">
        <v>185</v>
      </c>
      <c r="BK512" s="212">
        <f>SUM(BK513:BK556)</f>
        <v>0</v>
      </c>
    </row>
    <row r="513" s="2" customFormat="1" ht="16.5" customHeight="1">
      <c r="A513" s="41"/>
      <c r="B513" s="42"/>
      <c r="C513" s="215" t="s">
        <v>929</v>
      </c>
      <c r="D513" s="215" t="s">
        <v>188</v>
      </c>
      <c r="E513" s="216" t="s">
        <v>930</v>
      </c>
      <c r="F513" s="217" t="s">
        <v>931</v>
      </c>
      <c r="G513" s="218" t="s">
        <v>191</v>
      </c>
      <c r="H513" s="219">
        <v>33.68</v>
      </c>
      <c r="I513" s="220"/>
      <c r="J513" s="221">
        <f>ROUND(I513*H513,2)</f>
        <v>0</v>
      </c>
      <c r="K513" s="217" t="s">
        <v>192</v>
      </c>
      <c r="L513" s="47"/>
      <c r="M513" s="222" t="s">
        <v>19</v>
      </c>
      <c r="N513" s="223" t="s">
        <v>44</v>
      </c>
      <c r="O513" s="87"/>
      <c r="P513" s="224">
        <f>O513*H513</f>
        <v>0</v>
      </c>
      <c r="Q513" s="224">
        <v>0</v>
      </c>
      <c r="R513" s="224">
        <f>Q513*H513</f>
        <v>0</v>
      </c>
      <c r="S513" s="224">
        <v>0</v>
      </c>
      <c r="T513" s="225">
        <f>S513*H513</f>
        <v>0</v>
      </c>
      <c r="U513" s="41"/>
      <c r="V513" s="41"/>
      <c r="W513" s="41"/>
      <c r="X513" s="41"/>
      <c r="Y513" s="41"/>
      <c r="Z513" s="41"/>
      <c r="AA513" s="41"/>
      <c r="AB513" s="41"/>
      <c r="AC513" s="41"/>
      <c r="AD513" s="41"/>
      <c r="AE513" s="41"/>
      <c r="AR513" s="226" t="s">
        <v>280</v>
      </c>
      <c r="AT513" s="226" t="s">
        <v>188</v>
      </c>
      <c r="AU513" s="226" t="s">
        <v>82</v>
      </c>
      <c r="AY513" s="20" t="s">
        <v>185</v>
      </c>
      <c r="BE513" s="227">
        <f>IF(N513="základní",J513,0)</f>
        <v>0</v>
      </c>
      <c r="BF513" s="227">
        <f>IF(N513="snížená",J513,0)</f>
        <v>0</v>
      </c>
      <c r="BG513" s="227">
        <f>IF(N513="zákl. přenesená",J513,0)</f>
        <v>0</v>
      </c>
      <c r="BH513" s="227">
        <f>IF(N513="sníž. přenesená",J513,0)</f>
        <v>0</v>
      </c>
      <c r="BI513" s="227">
        <f>IF(N513="nulová",J513,0)</f>
        <v>0</v>
      </c>
      <c r="BJ513" s="20" t="s">
        <v>80</v>
      </c>
      <c r="BK513" s="227">
        <f>ROUND(I513*H513,2)</f>
        <v>0</v>
      </c>
      <c r="BL513" s="20" t="s">
        <v>280</v>
      </c>
      <c r="BM513" s="226" t="s">
        <v>932</v>
      </c>
    </row>
    <row r="514" s="2" customFormat="1">
      <c r="A514" s="41"/>
      <c r="B514" s="42"/>
      <c r="C514" s="43"/>
      <c r="D514" s="228" t="s">
        <v>195</v>
      </c>
      <c r="E514" s="43"/>
      <c r="F514" s="229" t="s">
        <v>933</v>
      </c>
      <c r="G514" s="43"/>
      <c r="H514" s="43"/>
      <c r="I514" s="230"/>
      <c r="J514" s="43"/>
      <c r="K514" s="43"/>
      <c r="L514" s="47"/>
      <c r="M514" s="231"/>
      <c r="N514" s="232"/>
      <c r="O514" s="87"/>
      <c r="P514" s="87"/>
      <c r="Q514" s="87"/>
      <c r="R514" s="87"/>
      <c r="S514" s="87"/>
      <c r="T514" s="88"/>
      <c r="U514" s="41"/>
      <c r="V514" s="41"/>
      <c r="W514" s="41"/>
      <c r="X514" s="41"/>
      <c r="Y514" s="41"/>
      <c r="Z514" s="41"/>
      <c r="AA514" s="41"/>
      <c r="AB514" s="41"/>
      <c r="AC514" s="41"/>
      <c r="AD514" s="41"/>
      <c r="AE514" s="41"/>
      <c r="AT514" s="20" t="s">
        <v>195</v>
      </c>
      <c r="AU514" s="20" t="s">
        <v>82</v>
      </c>
    </row>
    <row r="515" s="2" customFormat="1">
      <c r="A515" s="41"/>
      <c r="B515" s="42"/>
      <c r="C515" s="43"/>
      <c r="D515" s="233" t="s">
        <v>197</v>
      </c>
      <c r="E515" s="43"/>
      <c r="F515" s="234" t="s">
        <v>934</v>
      </c>
      <c r="G515" s="43"/>
      <c r="H515" s="43"/>
      <c r="I515" s="230"/>
      <c r="J515" s="43"/>
      <c r="K515" s="43"/>
      <c r="L515" s="47"/>
      <c r="M515" s="231"/>
      <c r="N515" s="232"/>
      <c r="O515" s="87"/>
      <c r="P515" s="87"/>
      <c r="Q515" s="87"/>
      <c r="R515" s="87"/>
      <c r="S515" s="87"/>
      <c r="T515" s="88"/>
      <c r="U515" s="41"/>
      <c r="V515" s="41"/>
      <c r="W515" s="41"/>
      <c r="X515" s="41"/>
      <c r="Y515" s="41"/>
      <c r="Z515" s="41"/>
      <c r="AA515" s="41"/>
      <c r="AB515" s="41"/>
      <c r="AC515" s="41"/>
      <c r="AD515" s="41"/>
      <c r="AE515" s="41"/>
      <c r="AT515" s="20" t="s">
        <v>197</v>
      </c>
      <c r="AU515" s="20" t="s">
        <v>82</v>
      </c>
    </row>
    <row r="516" s="13" customFormat="1">
      <c r="A516" s="13"/>
      <c r="B516" s="235"/>
      <c r="C516" s="236"/>
      <c r="D516" s="228" t="s">
        <v>199</v>
      </c>
      <c r="E516" s="237" t="s">
        <v>19</v>
      </c>
      <c r="F516" s="238" t="s">
        <v>935</v>
      </c>
      <c r="G516" s="236"/>
      <c r="H516" s="237" t="s">
        <v>19</v>
      </c>
      <c r="I516" s="239"/>
      <c r="J516" s="236"/>
      <c r="K516" s="236"/>
      <c r="L516" s="240"/>
      <c r="M516" s="241"/>
      <c r="N516" s="242"/>
      <c r="O516" s="242"/>
      <c r="P516" s="242"/>
      <c r="Q516" s="242"/>
      <c r="R516" s="242"/>
      <c r="S516" s="242"/>
      <c r="T516" s="24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44" t="s">
        <v>199</v>
      </c>
      <c r="AU516" s="244" t="s">
        <v>82</v>
      </c>
      <c r="AV516" s="13" t="s">
        <v>80</v>
      </c>
      <c r="AW516" s="13" t="s">
        <v>34</v>
      </c>
      <c r="AX516" s="13" t="s">
        <v>73</v>
      </c>
      <c r="AY516" s="244" t="s">
        <v>185</v>
      </c>
    </row>
    <row r="517" s="13" customFormat="1">
      <c r="A517" s="13"/>
      <c r="B517" s="235"/>
      <c r="C517" s="236"/>
      <c r="D517" s="228" t="s">
        <v>199</v>
      </c>
      <c r="E517" s="237" t="s">
        <v>19</v>
      </c>
      <c r="F517" s="238" t="s">
        <v>664</v>
      </c>
      <c r="G517" s="236"/>
      <c r="H517" s="237" t="s">
        <v>19</v>
      </c>
      <c r="I517" s="239"/>
      <c r="J517" s="236"/>
      <c r="K517" s="236"/>
      <c r="L517" s="240"/>
      <c r="M517" s="241"/>
      <c r="N517" s="242"/>
      <c r="O517" s="242"/>
      <c r="P517" s="242"/>
      <c r="Q517" s="242"/>
      <c r="R517" s="242"/>
      <c r="S517" s="242"/>
      <c r="T517" s="24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44" t="s">
        <v>199</v>
      </c>
      <c r="AU517" s="244" t="s">
        <v>82</v>
      </c>
      <c r="AV517" s="13" t="s">
        <v>80</v>
      </c>
      <c r="AW517" s="13" t="s">
        <v>34</v>
      </c>
      <c r="AX517" s="13" t="s">
        <v>73</v>
      </c>
      <c r="AY517" s="244" t="s">
        <v>185</v>
      </c>
    </row>
    <row r="518" s="14" customFormat="1">
      <c r="A518" s="14"/>
      <c r="B518" s="245"/>
      <c r="C518" s="246"/>
      <c r="D518" s="228" t="s">
        <v>199</v>
      </c>
      <c r="E518" s="247" t="s">
        <v>19</v>
      </c>
      <c r="F518" s="248" t="s">
        <v>665</v>
      </c>
      <c r="G518" s="246"/>
      <c r="H518" s="249">
        <v>17.18</v>
      </c>
      <c r="I518" s="250"/>
      <c r="J518" s="246"/>
      <c r="K518" s="246"/>
      <c r="L518" s="251"/>
      <c r="M518" s="252"/>
      <c r="N518" s="253"/>
      <c r="O518" s="253"/>
      <c r="P518" s="253"/>
      <c r="Q518" s="253"/>
      <c r="R518" s="253"/>
      <c r="S518" s="253"/>
      <c r="T518" s="25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T518" s="255" t="s">
        <v>199</v>
      </c>
      <c r="AU518" s="255" t="s">
        <v>82</v>
      </c>
      <c r="AV518" s="14" t="s">
        <v>82</v>
      </c>
      <c r="AW518" s="14" t="s">
        <v>34</v>
      </c>
      <c r="AX518" s="14" t="s">
        <v>73</v>
      </c>
      <c r="AY518" s="255" t="s">
        <v>185</v>
      </c>
    </row>
    <row r="519" s="13" customFormat="1">
      <c r="A519" s="13"/>
      <c r="B519" s="235"/>
      <c r="C519" s="236"/>
      <c r="D519" s="228" t="s">
        <v>199</v>
      </c>
      <c r="E519" s="237" t="s">
        <v>19</v>
      </c>
      <c r="F519" s="238" t="s">
        <v>936</v>
      </c>
      <c r="G519" s="236"/>
      <c r="H519" s="237" t="s">
        <v>19</v>
      </c>
      <c r="I519" s="239"/>
      <c r="J519" s="236"/>
      <c r="K519" s="236"/>
      <c r="L519" s="240"/>
      <c r="M519" s="241"/>
      <c r="N519" s="242"/>
      <c r="O519" s="242"/>
      <c r="P519" s="242"/>
      <c r="Q519" s="242"/>
      <c r="R519" s="242"/>
      <c r="S519" s="242"/>
      <c r="T519" s="243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44" t="s">
        <v>199</v>
      </c>
      <c r="AU519" s="244" t="s">
        <v>82</v>
      </c>
      <c r="AV519" s="13" t="s">
        <v>80</v>
      </c>
      <c r="AW519" s="13" t="s">
        <v>34</v>
      </c>
      <c r="AX519" s="13" t="s">
        <v>73</v>
      </c>
      <c r="AY519" s="244" t="s">
        <v>185</v>
      </c>
    </row>
    <row r="520" s="14" customFormat="1">
      <c r="A520" s="14"/>
      <c r="B520" s="245"/>
      <c r="C520" s="246"/>
      <c r="D520" s="228" t="s">
        <v>199</v>
      </c>
      <c r="E520" s="247" t="s">
        <v>19</v>
      </c>
      <c r="F520" s="248" t="s">
        <v>937</v>
      </c>
      <c r="G520" s="246"/>
      <c r="H520" s="249">
        <v>16.5</v>
      </c>
      <c r="I520" s="250"/>
      <c r="J520" s="246"/>
      <c r="K520" s="246"/>
      <c r="L520" s="251"/>
      <c r="M520" s="252"/>
      <c r="N520" s="253"/>
      <c r="O520" s="253"/>
      <c r="P520" s="253"/>
      <c r="Q520" s="253"/>
      <c r="R520" s="253"/>
      <c r="S520" s="253"/>
      <c r="T520" s="25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T520" s="255" t="s">
        <v>199</v>
      </c>
      <c r="AU520" s="255" t="s">
        <v>82</v>
      </c>
      <c r="AV520" s="14" t="s">
        <v>82</v>
      </c>
      <c r="AW520" s="14" t="s">
        <v>34</v>
      </c>
      <c r="AX520" s="14" t="s">
        <v>73</v>
      </c>
      <c r="AY520" s="255" t="s">
        <v>185</v>
      </c>
    </row>
    <row r="521" s="15" customFormat="1">
      <c r="A521" s="15"/>
      <c r="B521" s="256"/>
      <c r="C521" s="257"/>
      <c r="D521" s="228" t="s">
        <v>199</v>
      </c>
      <c r="E521" s="258" t="s">
        <v>19</v>
      </c>
      <c r="F521" s="259" t="s">
        <v>202</v>
      </c>
      <c r="G521" s="257"/>
      <c r="H521" s="260">
        <v>33.68</v>
      </c>
      <c r="I521" s="261"/>
      <c r="J521" s="257"/>
      <c r="K521" s="257"/>
      <c r="L521" s="262"/>
      <c r="M521" s="263"/>
      <c r="N521" s="264"/>
      <c r="O521" s="264"/>
      <c r="P521" s="264"/>
      <c r="Q521" s="264"/>
      <c r="R521" s="264"/>
      <c r="S521" s="264"/>
      <c r="T521" s="26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T521" s="266" t="s">
        <v>199</v>
      </c>
      <c r="AU521" s="266" t="s">
        <v>82</v>
      </c>
      <c r="AV521" s="15" t="s">
        <v>193</v>
      </c>
      <c r="AW521" s="15" t="s">
        <v>34</v>
      </c>
      <c r="AX521" s="15" t="s">
        <v>80</v>
      </c>
      <c r="AY521" s="266" t="s">
        <v>185</v>
      </c>
    </row>
    <row r="522" s="2" customFormat="1" ht="16.5" customHeight="1">
      <c r="A522" s="41"/>
      <c r="B522" s="42"/>
      <c r="C522" s="215" t="s">
        <v>938</v>
      </c>
      <c r="D522" s="215" t="s">
        <v>188</v>
      </c>
      <c r="E522" s="216" t="s">
        <v>939</v>
      </c>
      <c r="F522" s="217" t="s">
        <v>940</v>
      </c>
      <c r="G522" s="218" t="s">
        <v>191</v>
      </c>
      <c r="H522" s="219">
        <v>33.68</v>
      </c>
      <c r="I522" s="220"/>
      <c r="J522" s="221">
        <f>ROUND(I522*H522,2)</f>
        <v>0</v>
      </c>
      <c r="K522" s="217" t="s">
        <v>192</v>
      </c>
      <c r="L522" s="47"/>
      <c r="M522" s="222" t="s">
        <v>19</v>
      </c>
      <c r="N522" s="223" t="s">
        <v>44</v>
      </c>
      <c r="O522" s="87"/>
      <c r="P522" s="224">
        <f>O522*H522</f>
        <v>0</v>
      </c>
      <c r="Q522" s="224">
        <v>0.00029999999999999997</v>
      </c>
      <c r="R522" s="224">
        <f>Q522*H522</f>
        <v>0.010103999999999998</v>
      </c>
      <c r="S522" s="224">
        <v>0</v>
      </c>
      <c r="T522" s="225">
        <f>S522*H522</f>
        <v>0</v>
      </c>
      <c r="U522" s="41"/>
      <c r="V522" s="41"/>
      <c r="W522" s="41"/>
      <c r="X522" s="41"/>
      <c r="Y522" s="41"/>
      <c r="Z522" s="41"/>
      <c r="AA522" s="41"/>
      <c r="AB522" s="41"/>
      <c r="AC522" s="41"/>
      <c r="AD522" s="41"/>
      <c r="AE522" s="41"/>
      <c r="AR522" s="226" t="s">
        <v>280</v>
      </c>
      <c r="AT522" s="226" t="s">
        <v>188</v>
      </c>
      <c r="AU522" s="226" t="s">
        <v>82</v>
      </c>
      <c r="AY522" s="20" t="s">
        <v>185</v>
      </c>
      <c r="BE522" s="227">
        <f>IF(N522="základní",J522,0)</f>
        <v>0</v>
      </c>
      <c r="BF522" s="227">
        <f>IF(N522="snížená",J522,0)</f>
        <v>0</v>
      </c>
      <c r="BG522" s="227">
        <f>IF(N522="zákl. přenesená",J522,0)</f>
        <v>0</v>
      </c>
      <c r="BH522" s="227">
        <f>IF(N522="sníž. přenesená",J522,0)</f>
        <v>0</v>
      </c>
      <c r="BI522" s="227">
        <f>IF(N522="nulová",J522,0)</f>
        <v>0</v>
      </c>
      <c r="BJ522" s="20" t="s">
        <v>80</v>
      </c>
      <c r="BK522" s="227">
        <f>ROUND(I522*H522,2)</f>
        <v>0</v>
      </c>
      <c r="BL522" s="20" t="s">
        <v>280</v>
      </c>
      <c r="BM522" s="226" t="s">
        <v>941</v>
      </c>
    </row>
    <row r="523" s="2" customFormat="1">
      <c r="A523" s="41"/>
      <c r="B523" s="42"/>
      <c r="C523" s="43"/>
      <c r="D523" s="228" t="s">
        <v>195</v>
      </c>
      <c r="E523" s="43"/>
      <c r="F523" s="229" t="s">
        <v>942</v>
      </c>
      <c r="G523" s="43"/>
      <c r="H523" s="43"/>
      <c r="I523" s="230"/>
      <c r="J523" s="43"/>
      <c r="K523" s="43"/>
      <c r="L523" s="47"/>
      <c r="M523" s="231"/>
      <c r="N523" s="232"/>
      <c r="O523" s="87"/>
      <c r="P523" s="87"/>
      <c r="Q523" s="87"/>
      <c r="R523" s="87"/>
      <c r="S523" s="87"/>
      <c r="T523" s="88"/>
      <c r="U523" s="41"/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  <c r="AT523" s="20" t="s">
        <v>195</v>
      </c>
      <c r="AU523" s="20" t="s">
        <v>82</v>
      </c>
    </row>
    <row r="524" s="2" customFormat="1">
      <c r="A524" s="41"/>
      <c r="B524" s="42"/>
      <c r="C524" s="43"/>
      <c r="D524" s="233" t="s">
        <v>197</v>
      </c>
      <c r="E524" s="43"/>
      <c r="F524" s="234" t="s">
        <v>943</v>
      </c>
      <c r="G524" s="43"/>
      <c r="H524" s="43"/>
      <c r="I524" s="230"/>
      <c r="J524" s="43"/>
      <c r="K524" s="43"/>
      <c r="L524" s="47"/>
      <c r="M524" s="231"/>
      <c r="N524" s="232"/>
      <c r="O524" s="87"/>
      <c r="P524" s="87"/>
      <c r="Q524" s="87"/>
      <c r="R524" s="87"/>
      <c r="S524" s="87"/>
      <c r="T524" s="88"/>
      <c r="U524" s="41"/>
      <c r="V524" s="41"/>
      <c r="W524" s="41"/>
      <c r="X524" s="41"/>
      <c r="Y524" s="41"/>
      <c r="Z524" s="41"/>
      <c r="AA524" s="41"/>
      <c r="AB524" s="41"/>
      <c r="AC524" s="41"/>
      <c r="AD524" s="41"/>
      <c r="AE524" s="41"/>
      <c r="AT524" s="20" t="s">
        <v>197</v>
      </c>
      <c r="AU524" s="20" t="s">
        <v>82</v>
      </c>
    </row>
    <row r="525" s="13" customFormat="1">
      <c r="A525" s="13"/>
      <c r="B525" s="235"/>
      <c r="C525" s="236"/>
      <c r="D525" s="228" t="s">
        <v>199</v>
      </c>
      <c r="E525" s="237" t="s">
        <v>19</v>
      </c>
      <c r="F525" s="238" t="s">
        <v>935</v>
      </c>
      <c r="G525" s="236"/>
      <c r="H525" s="237" t="s">
        <v>19</v>
      </c>
      <c r="I525" s="239"/>
      <c r="J525" s="236"/>
      <c r="K525" s="236"/>
      <c r="L525" s="240"/>
      <c r="M525" s="241"/>
      <c r="N525" s="242"/>
      <c r="O525" s="242"/>
      <c r="P525" s="242"/>
      <c r="Q525" s="242"/>
      <c r="R525" s="242"/>
      <c r="S525" s="242"/>
      <c r="T525" s="24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44" t="s">
        <v>199</v>
      </c>
      <c r="AU525" s="244" t="s">
        <v>82</v>
      </c>
      <c r="AV525" s="13" t="s">
        <v>80</v>
      </c>
      <c r="AW525" s="13" t="s">
        <v>34</v>
      </c>
      <c r="AX525" s="13" t="s">
        <v>73</v>
      </c>
      <c r="AY525" s="244" t="s">
        <v>185</v>
      </c>
    </row>
    <row r="526" s="13" customFormat="1">
      <c r="A526" s="13"/>
      <c r="B526" s="235"/>
      <c r="C526" s="236"/>
      <c r="D526" s="228" t="s">
        <v>199</v>
      </c>
      <c r="E526" s="237" t="s">
        <v>19</v>
      </c>
      <c r="F526" s="238" t="s">
        <v>664</v>
      </c>
      <c r="G526" s="236"/>
      <c r="H526" s="237" t="s">
        <v>19</v>
      </c>
      <c r="I526" s="239"/>
      <c r="J526" s="236"/>
      <c r="K526" s="236"/>
      <c r="L526" s="240"/>
      <c r="M526" s="241"/>
      <c r="N526" s="242"/>
      <c r="O526" s="242"/>
      <c r="P526" s="242"/>
      <c r="Q526" s="242"/>
      <c r="R526" s="242"/>
      <c r="S526" s="242"/>
      <c r="T526" s="243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T526" s="244" t="s">
        <v>199</v>
      </c>
      <c r="AU526" s="244" t="s">
        <v>82</v>
      </c>
      <c r="AV526" s="13" t="s">
        <v>80</v>
      </c>
      <c r="AW526" s="13" t="s">
        <v>34</v>
      </c>
      <c r="AX526" s="13" t="s">
        <v>73</v>
      </c>
      <c r="AY526" s="244" t="s">
        <v>185</v>
      </c>
    </row>
    <row r="527" s="14" customFormat="1">
      <c r="A527" s="14"/>
      <c r="B527" s="245"/>
      <c r="C527" s="246"/>
      <c r="D527" s="228" t="s">
        <v>199</v>
      </c>
      <c r="E527" s="247" t="s">
        <v>19</v>
      </c>
      <c r="F527" s="248" t="s">
        <v>665</v>
      </c>
      <c r="G527" s="246"/>
      <c r="H527" s="249">
        <v>17.18</v>
      </c>
      <c r="I527" s="250"/>
      <c r="J527" s="246"/>
      <c r="K527" s="246"/>
      <c r="L527" s="251"/>
      <c r="M527" s="252"/>
      <c r="N527" s="253"/>
      <c r="O527" s="253"/>
      <c r="P527" s="253"/>
      <c r="Q527" s="253"/>
      <c r="R527" s="253"/>
      <c r="S527" s="253"/>
      <c r="T527" s="25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T527" s="255" t="s">
        <v>199</v>
      </c>
      <c r="AU527" s="255" t="s">
        <v>82</v>
      </c>
      <c r="AV527" s="14" t="s">
        <v>82</v>
      </c>
      <c r="AW527" s="14" t="s">
        <v>34</v>
      </c>
      <c r="AX527" s="14" t="s">
        <v>73</v>
      </c>
      <c r="AY527" s="255" t="s">
        <v>185</v>
      </c>
    </row>
    <row r="528" s="13" customFormat="1">
      <c r="A528" s="13"/>
      <c r="B528" s="235"/>
      <c r="C528" s="236"/>
      <c r="D528" s="228" t="s">
        <v>199</v>
      </c>
      <c r="E528" s="237" t="s">
        <v>19</v>
      </c>
      <c r="F528" s="238" t="s">
        <v>936</v>
      </c>
      <c r="G528" s="236"/>
      <c r="H528" s="237" t="s">
        <v>19</v>
      </c>
      <c r="I528" s="239"/>
      <c r="J528" s="236"/>
      <c r="K528" s="236"/>
      <c r="L528" s="240"/>
      <c r="M528" s="241"/>
      <c r="N528" s="242"/>
      <c r="O528" s="242"/>
      <c r="P528" s="242"/>
      <c r="Q528" s="242"/>
      <c r="R528" s="242"/>
      <c r="S528" s="242"/>
      <c r="T528" s="243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44" t="s">
        <v>199</v>
      </c>
      <c r="AU528" s="244" t="s">
        <v>82</v>
      </c>
      <c r="AV528" s="13" t="s">
        <v>80</v>
      </c>
      <c r="AW528" s="13" t="s">
        <v>34</v>
      </c>
      <c r="AX528" s="13" t="s">
        <v>73</v>
      </c>
      <c r="AY528" s="244" t="s">
        <v>185</v>
      </c>
    </row>
    <row r="529" s="14" customFormat="1">
      <c r="A529" s="14"/>
      <c r="B529" s="245"/>
      <c r="C529" s="246"/>
      <c r="D529" s="228" t="s">
        <v>199</v>
      </c>
      <c r="E529" s="247" t="s">
        <v>19</v>
      </c>
      <c r="F529" s="248" t="s">
        <v>937</v>
      </c>
      <c r="G529" s="246"/>
      <c r="H529" s="249">
        <v>16.5</v>
      </c>
      <c r="I529" s="250"/>
      <c r="J529" s="246"/>
      <c r="K529" s="246"/>
      <c r="L529" s="251"/>
      <c r="M529" s="252"/>
      <c r="N529" s="253"/>
      <c r="O529" s="253"/>
      <c r="P529" s="253"/>
      <c r="Q529" s="253"/>
      <c r="R529" s="253"/>
      <c r="S529" s="253"/>
      <c r="T529" s="25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T529" s="255" t="s">
        <v>199</v>
      </c>
      <c r="AU529" s="255" t="s">
        <v>82</v>
      </c>
      <c r="AV529" s="14" t="s">
        <v>82</v>
      </c>
      <c r="AW529" s="14" t="s">
        <v>34</v>
      </c>
      <c r="AX529" s="14" t="s">
        <v>73</v>
      </c>
      <c r="AY529" s="255" t="s">
        <v>185</v>
      </c>
    </row>
    <row r="530" s="15" customFormat="1">
      <c r="A530" s="15"/>
      <c r="B530" s="256"/>
      <c r="C530" s="257"/>
      <c r="D530" s="228" t="s">
        <v>199</v>
      </c>
      <c r="E530" s="258" t="s">
        <v>19</v>
      </c>
      <c r="F530" s="259" t="s">
        <v>202</v>
      </c>
      <c r="G530" s="257"/>
      <c r="H530" s="260">
        <v>33.68</v>
      </c>
      <c r="I530" s="261"/>
      <c r="J530" s="257"/>
      <c r="K530" s="257"/>
      <c r="L530" s="262"/>
      <c r="M530" s="263"/>
      <c r="N530" s="264"/>
      <c r="O530" s="264"/>
      <c r="P530" s="264"/>
      <c r="Q530" s="264"/>
      <c r="R530" s="264"/>
      <c r="S530" s="264"/>
      <c r="T530" s="265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T530" s="266" t="s">
        <v>199</v>
      </c>
      <c r="AU530" s="266" t="s">
        <v>82</v>
      </c>
      <c r="AV530" s="15" t="s">
        <v>193</v>
      </c>
      <c r="AW530" s="15" t="s">
        <v>34</v>
      </c>
      <c r="AX530" s="15" t="s">
        <v>80</v>
      </c>
      <c r="AY530" s="266" t="s">
        <v>185</v>
      </c>
    </row>
    <row r="531" s="2" customFormat="1" ht="21.75" customHeight="1">
      <c r="A531" s="41"/>
      <c r="B531" s="42"/>
      <c r="C531" s="215" t="s">
        <v>944</v>
      </c>
      <c r="D531" s="215" t="s">
        <v>188</v>
      </c>
      <c r="E531" s="216" t="s">
        <v>945</v>
      </c>
      <c r="F531" s="217" t="s">
        <v>946</v>
      </c>
      <c r="G531" s="218" t="s">
        <v>226</v>
      </c>
      <c r="H531" s="219">
        <v>23.73</v>
      </c>
      <c r="I531" s="220"/>
      <c r="J531" s="221">
        <f>ROUND(I531*H531,2)</f>
        <v>0</v>
      </c>
      <c r="K531" s="217" t="s">
        <v>192</v>
      </c>
      <c r="L531" s="47"/>
      <c r="M531" s="222" t="s">
        <v>19</v>
      </c>
      <c r="N531" s="223" t="s">
        <v>44</v>
      </c>
      <c r="O531" s="87"/>
      <c r="P531" s="224">
        <f>O531*H531</f>
        <v>0</v>
      </c>
      <c r="Q531" s="224">
        <v>0.00042999999999999999</v>
      </c>
      <c r="R531" s="224">
        <f>Q531*H531</f>
        <v>0.0102039</v>
      </c>
      <c r="S531" s="224">
        <v>0</v>
      </c>
      <c r="T531" s="225">
        <f>S531*H531</f>
        <v>0</v>
      </c>
      <c r="U531" s="41"/>
      <c r="V531" s="41"/>
      <c r="W531" s="41"/>
      <c r="X531" s="41"/>
      <c r="Y531" s="41"/>
      <c r="Z531" s="41"/>
      <c r="AA531" s="41"/>
      <c r="AB531" s="41"/>
      <c r="AC531" s="41"/>
      <c r="AD531" s="41"/>
      <c r="AE531" s="41"/>
      <c r="AR531" s="226" t="s">
        <v>280</v>
      </c>
      <c r="AT531" s="226" t="s">
        <v>188</v>
      </c>
      <c r="AU531" s="226" t="s">
        <v>82</v>
      </c>
      <c r="AY531" s="20" t="s">
        <v>185</v>
      </c>
      <c r="BE531" s="227">
        <f>IF(N531="základní",J531,0)</f>
        <v>0</v>
      </c>
      <c r="BF531" s="227">
        <f>IF(N531="snížená",J531,0)</f>
        <v>0</v>
      </c>
      <c r="BG531" s="227">
        <f>IF(N531="zákl. přenesená",J531,0)</f>
        <v>0</v>
      </c>
      <c r="BH531" s="227">
        <f>IF(N531="sníž. přenesená",J531,0)</f>
        <v>0</v>
      </c>
      <c r="BI531" s="227">
        <f>IF(N531="nulová",J531,0)</f>
        <v>0</v>
      </c>
      <c r="BJ531" s="20" t="s">
        <v>80</v>
      </c>
      <c r="BK531" s="227">
        <f>ROUND(I531*H531,2)</f>
        <v>0</v>
      </c>
      <c r="BL531" s="20" t="s">
        <v>280</v>
      </c>
      <c r="BM531" s="226" t="s">
        <v>947</v>
      </c>
    </row>
    <row r="532" s="2" customFormat="1">
      <c r="A532" s="41"/>
      <c r="B532" s="42"/>
      <c r="C532" s="43"/>
      <c r="D532" s="228" t="s">
        <v>195</v>
      </c>
      <c r="E532" s="43"/>
      <c r="F532" s="229" t="s">
        <v>948</v>
      </c>
      <c r="G532" s="43"/>
      <c r="H532" s="43"/>
      <c r="I532" s="230"/>
      <c r="J532" s="43"/>
      <c r="K532" s="43"/>
      <c r="L532" s="47"/>
      <c r="M532" s="231"/>
      <c r="N532" s="232"/>
      <c r="O532" s="87"/>
      <c r="P532" s="87"/>
      <c r="Q532" s="87"/>
      <c r="R532" s="87"/>
      <c r="S532" s="87"/>
      <c r="T532" s="88"/>
      <c r="U532" s="41"/>
      <c r="V532" s="41"/>
      <c r="W532" s="41"/>
      <c r="X532" s="41"/>
      <c r="Y532" s="41"/>
      <c r="Z532" s="41"/>
      <c r="AA532" s="41"/>
      <c r="AB532" s="41"/>
      <c r="AC532" s="41"/>
      <c r="AD532" s="41"/>
      <c r="AE532" s="41"/>
      <c r="AT532" s="20" t="s">
        <v>195</v>
      </c>
      <c r="AU532" s="20" t="s">
        <v>82</v>
      </c>
    </row>
    <row r="533" s="2" customFormat="1">
      <c r="A533" s="41"/>
      <c r="B533" s="42"/>
      <c r="C533" s="43"/>
      <c r="D533" s="233" t="s">
        <v>197</v>
      </c>
      <c r="E533" s="43"/>
      <c r="F533" s="234" t="s">
        <v>949</v>
      </c>
      <c r="G533" s="43"/>
      <c r="H533" s="43"/>
      <c r="I533" s="230"/>
      <c r="J533" s="43"/>
      <c r="K533" s="43"/>
      <c r="L533" s="47"/>
      <c r="M533" s="231"/>
      <c r="N533" s="232"/>
      <c r="O533" s="87"/>
      <c r="P533" s="87"/>
      <c r="Q533" s="87"/>
      <c r="R533" s="87"/>
      <c r="S533" s="87"/>
      <c r="T533" s="88"/>
      <c r="U533" s="41"/>
      <c r="V533" s="41"/>
      <c r="W533" s="41"/>
      <c r="X533" s="41"/>
      <c r="Y533" s="41"/>
      <c r="Z533" s="41"/>
      <c r="AA533" s="41"/>
      <c r="AB533" s="41"/>
      <c r="AC533" s="41"/>
      <c r="AD533" s="41"/>
      <c r="AE533" s="41"/>
      <c r="AT533" s="20" t="s">
        <v>197</v>
      </c>
      <c r="AU533" s="20" t="s">
        <v>82</v>
      </c>
    </row>
    <row r="534" s="13" customFormat="1">
      <c r="A534" s="13"/>
      <c r="B534" s="235"/>
      <c r="C534" s="236"/>
      <c r="D534" s="228" t="s">
        <v>199</v>
      </c>
      <c r="E534" s="237" t="s">
        <v>19</v>
      </c>
      <c r="F534" s="238" t="s">
        <v>950</v>
      </c>
      <c r="G534" s="236"/>
      <c r="H534" s="237" t="s">
        <v>19</v>
      </c>
      <c r="I534" s="239"/>
      <c r="J534" s="236"/>
      <c r="K534" s="236"/>
      <c r="L534" s="240"/>
      <c r="M534" s="241"/>
      <c r="N534" s="242"/>
      <c r="O534" s="242"/>
      <c r="P534" s="242"/>
      <c r="Q534" s="242"/>
      <c r="R534" s="242"/>
      <c r="S534" s="242"/>
      <c r="T534" s="24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44" t="s">
        <v>199</v>
      </c>
      <c r="AU534" s="244" t="s">
        <v>82</v>
      </c>
      <c r="AV534" s="13" t="s">
        <v>80</v>
      </c>
      <c r="AW534" s="13" t="s">
        <v>34</v>
      </c>
      <c r="AX534" s="13" t="s">
        <v>73</v>
      </c>
      <c r="AY534" s="244" t="s">
        <v>185</v>
      </c>
    </row>
    <row r="535" s="14" customFormat="1">
      <c r="A535" s="14"/>
      <c r="B535" s="245"/>
      <c r="C535" s="246"/>
      <c r="D535" s="228" t="s">
        <v>199</v>
      </c>
      <c r="E535" s="247" t="s">
        <v>19</v>
      </c>
      <c r="F535" s="248" t="s">
        <v>951</v>
      </c>
      <c r="G535" s="246"/>
      <c r="H535" s="249">
        <v>4.3799999999999999</v>
      </c>
      <c r="I535" s="250"/>
      <c r="J535" s="246"/>
      <c r="K535" s="246"/>
      <c r="L535" s="251"/>
      <c r="M535" s="252"/>
      <c r="N535" s="253"/>
      <c r="O535" s="253"/>
      <c r="P535" s="253"/>
      <c r="Q535" s="253"/>
      <c r="R535" s="253"/>
      <c r="S535" s="253"/>
      <c r="T535" s="25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T535" s="255" t="s">
        <v>199</v>
      </c>
      <c r="AU535" s="255" t="s">
        <v>82</v>
      </c>
      <c r="AV535" s="14" t="s">
        <v>82</v>
      </c>
      <c r="AW535" s="14" t="s">
        <v>34</v>
      </c>
      <c r="AX535" s="14" t="s">
        <v>73</v>
      </c>
      <c r="AY535" s="255" t="s">
        <v>185</v>
      </c>
    </row>
    <row r="536" s="14" customFormat="1">
      <c r="A536" s="14"/>
      <c r="B536" s="245"/>
      <c r="C536" s="246"/>
      <c r="D536" s="228" t="s">
        <v>199</v>
      </c>
      <c r="E536" s="247" t="s">
        <v>19</v>
      </c>
      <c r="F536" s="248" t="s">
        <v>952</v>
      </c>
      <c r="G536" s="246"/>
      <c r="H536" s="249">
        <v>5.0499999999999998</v>
      </c>
      <c r="I536" s="250"/>
      <c r="J536" s="246"/>
      <c r="K536" s="246"/>
      <c r="L536" s="251"/>
      <c r="M536" s="252"/>
      <c r="N536" s="253"/>
      <c r="O536" s="253"/>
      <c r="P536" s="253"/>
      <c r="Q536" s="253"/>
      <c r="R536" s="253"/>
      <c r="S536" s="253"/>
      <c r="T536" s="25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T536" s="255" t="s">
        <v>199</v>
      </c>
      <c r="AU536" s="255" t="s">
        <v>82</v>
      </c>
      <c r="AV536" s="14" t="s">
        <v>82</v>
      </c>
      <c r="AW536" s="14" t="s">
        <v>34</v>
      </c>
      <c r="AX536" s="14" t="s">
        <v>73</v>
      </c>
      <c r="AY536" s="255" t="s">
        <v>185</v>
      </c>
    </row>
    <row r="537" s="14" customFormat="1">
      <c r="A537" s="14"/>
      <c r="B537" s="245"/>
      <c r="C537" s="246"/>
      <c r="D537" s="228" t="s">
        <v>199</v>
      </c>
      <c r="E537" s="247" t="s">
        <v>19</v>
      </c>
      <c r="F537" s="248" t="s">
        <v>953</v>
      </c>
      <c r="G537" s="246"/>
      <c r="H537" s="249">
        <v>14.300000000000001</v>
      </c>
      <c r="I537" s="250"/>
      <c r="J537" s="246"/>
      <c r="K537" s="246"/>
      <c r="L537" s="251"/>
      <c r="M537" s="252"/>
      <c r="N537" s="253"/>
      <c r="O537" s="253"/>
      <c r="P537" s="253"/>
      <c r="Q537" s="253"/>
      <c r="R537" s="253"/>
      <c r="S537" s="253"/>
      <c r="T537" s="25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T537" s="255" t="s">
        <v>199</v>
      </c>
      <c r="AU537" s="255" t="s">
        <v>82</v>
      </c>
      <c r="AV537" s="14" t="s">
        <v>82</v>
      </c>
      <c r="AW537" s="14" t="s">
        <v>34</v>
      </c>
      <c r="AX537" s="14" t="s">
        <v>73</v>
      </c>
      <c r="AY537" s="255" t="s">
        <v>185</v>
      </c>
    </row>
    <row r="538" s="15" customFormat="1">
      <c r="A538" s="15"/>
      <c r="B538" s="256"/>
      <c r="C538" s="257"/>
      <c r="D538" s="228" t="s">
        <v>199</v>
      </c>
      <c r="E538" s="258" t="s">
        <v>19</v>
      </c>
      <c r="F538" s="259" t="s">
        <v>202</v>
      </c>
      <c r="G538" s="257"/>
      <c r="H538" s="260">
        <v>23.73</v>
      </c>
      <c r="I538" s="261"/>
      <c r="J538" s="257"/>
      <c r="K538" s="257"/>
      <c r="L538" s="262"/>
      <c r="M538" s="263"/>
      <c r="N538" s="264"/>
      <c r="O538" s="264"/>
      <c r="P538" s="264"/>
      <c r="Q538" s="264"/>
      <c r="R538" s="264"/>
      <c r="S538" s="264"/>
      <c r="T538" s="265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T538" s="266" t="s">
        <v>199</v>
      </c>
      <c r="AU538" s="266" t="s">
        <v>82</v>
      </c>
      <c r="AV538" s="15" t="s">
        <v>193</v>
      </c>
      <c r="AW538" s="15" t="s">
        <v>34</v>
      </c>
      <c r="AX538" s="15" t="s">
        <v>80</v>
      </c>
      <c r="AY538" s="266" t="s">
        <v>185</v>
      </c>
    </row>
    <row r="539" s="2" customFormat="1" ht="16.5" customHeight="1">
      <c r="A539" s="41"/>
      <c r="B539" s="42"/>
      <c r="C539" s="271" t="s">
        <v>954</v>
      </c>
      <c r="D539" s="271" t="s">
        <v>491</v>
      </c>
      <c r="E539" s="272" t="s">
        <v>955</v>
      </c>
      <c r="F539" s="273" t="s">
        <v>956</v>
      </c>
      <c r="G539" s="274" t="s">
        <v>226</v>
      </c>
      <c r="H539" s="275">
        <v>26.103000000000002</v>
      </c>
      <c r="I539" s="276"/>
      <c r="J539" s="277">
        <f>ROUND(I539*H539,2)</f>
        <v>0</v>
      </c>
      <c r="K539" s="273" t="s">
        <v>192</v>
      </c>
      <c r="L539" s="278"/>
      <c r="M539" s="279" t="s">
        <v>19</v>
      </c>
      <c r="N539" s="280" t="s">
        <v>44</v>
      </c>
      <c r="O539" s="87"/>
      <c r="P539" s="224">
        <f>O539*H539</f>
        <v>0</v>
      </c>
      <c r="Q539" s="224">
        <v>0.00198</v>
      </c>
      <c r="R539" s="224">
        <f>Q539*H539</f>
        <v>0.051683940000000005</v>
      </c>
      <c r="S539" s="224">
        <v>0</v>
      </c>
      <c r="T539" s="225">
        <f>S539*H539</f>
        <v>0</v>
      </c>
      <c r="U539" s="41"/>
      <c r="V539" s="41"/>
      <c r="W539" s="41"/>
      <c r="X539" s="41"/>
      <c r="Y539" s="41"/>
      <c r="Z539" s="41"/>
      <c r="AA539" s="41"/>
      <c r="AB539" s="41"/>
      <c r="AC539" s="41"/>
      <c r="AD539" s="41"/>
      <c r="AE539" s="41"/>
      <c r="AR539" s="226" t="s">
        <v>415</v>
      </c>
      <c r="AT539" s="226" t="s">
        <v>491</v>
      </c>
      <c r="AU539" s="226" t="s">
        <v>82</v>
      </c>
      <c r="AY539" s="20" t="s">
        <v>185</v>
      </c>
      <c r="BE539" s="227">
        <f>IF(N539="základní",J539,0)</f>
        <v>0</v>
      </c>
      <c r="BF539" s="227">
        <f>IF(N539="snížená",J539,0)</f>
        <v>0</v>
      </c>
      <c r="BG539" s="227">
        <f>IF(N539="zákl. přenesená",J539,0)</f>
        <v>0</v>
      </c>
      <c r="BH539" s="227">
        <f>IF(N539="sníž. přenesená",J539,0)</f>
        <v>0</v>
      </c>
      <c r="BI539" s="227">
        <f>IF(N539="nulová",J539,0)</f>
        <v>0</v>
      </c>
      <c r="BJ539" s="20" t="s">
        <v>80</v>
      </c>
      <c r="BK539" s="227">
        <f>ROUND(I539*H539,2)</f>
        <v>0</v>
      </c>
      <c r="BL539" s="20" t="s">
        <v>280</v>
      </c>
      <c r="BM539" s="226" t="s">
        <v>957</v>
      </c>
    </row>
    <row r="540" s="2" customFormat="1">
      <c r="A540" s="41"/>
      <c r="B540" s="42"/>
      <c r="C540" s="43"/>
      <c r="D540" s="228" t="s">
        <v>195</v>
      </c>
      <c r="E540" s="43"/>
      <c r="F540" s="229" t="s">
        <v>956</v>
      </c>
      <c r="G540" s="43"/>
      <c r="H540" s="43"/>
      <c r="I540" s="230"/>
      <c r="J540" s="43"/>
      <c r="K540" s="43"/>
      <c r="L540" s="47"/>
      <c r="M540" s="231"/>
      <c r="N540" s="232"/>
      <c r="O540" s="87"/>
      <c r="P540" s="87"/>
      <c r="Q540" s="87"/>
      <c r="R540" s="87"/>
      <c r="S540" s="87"/>
      <c r="T540" s="88"/>
      <c r="U540" s="41"/>
      <c r="V540" s="41"/>
      <c r="W540" s="41"/>
      <c r="X540" s="41"/>
      <c r="Y540" s="41"/>
      <c r="Z540" s="41"/>
      <c r="AA540" s="41"/>
      <c r="AB540" s="41"/>
      <c r="AC540" s="41"/>
      <c r="AD540" s="41"/>
      <c r="AE540" s="41"/>
      <c r="AT540" s="20" t="s">
        <v>195</v>
      </c>
      <c r="AU540" s="20" t="s">
        <v>82</v>
      </c>
    </row>
    <row r="541" s="14" customFormat="1">
      <c r="A541" s="14"/>
      <c r="B541" s="245"/>
      <c r="C541" s="246"/>
      <c r="D541" s="228" t="s">
        <v>199</v>
      </c>
      <c r="E541" s="246"/>
      <c r="F541" s="248" t="s">
        <v>958</v>
      </c>
      <c r="G541" s="246"/>
      <c r="H541" s="249">
        <v>26.103000000000002</v>
      </c>
      <c r="I541" s="250"/>
      <c r="J541" s="246"/>
      <c r="K541" s="246"/>
      <c r="L541" s="251"/>
      <c r="M541" s="252"/>
      <c r="N541" s="253"/>
      <c r="O541" s="253"/>
      <c r="P541" s="253"/>
      <c r="Q541" s="253"/>
      <c r="R541" s="253"/>
      <c r="S541" s="253"/>
      <c r="T541" s="25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T541" s="255" t="s">
        <v>199</v>
      </c>
      <c r="AU541" s="255" t="s">
        <v>82</v>
      </c>
      <c r="AV541" s="14" t="s">
        <v>82</v>
      </c>
      <c r="AW541" s="14" t="s">
        <v>4</v>
      </c>
      <c r="AX541" s="14" t="s">
        <v>80</v>
      </c>
      <c r="AY541" s="255" t="s">
        <v>185</v>
      </c>
    </row>
    <row r="542" s="2" customFormat="1" ht="21.75" customHeight="1">
      <c r="A542" s="41"/>
      <c r="B542" s="42"/>
      <c r="C542" s="215" t="s">
        <v>959</v>
      </c>
      <c r="D542" s="215" t="s">
        <v>188</v>
      </c>
      <c r="E542" s="216" t="s">
        <v>960</v>
      </c>
      <c r="F542" s="217" t="s">
        <v>961</v>
      </c>
      <c r="G542" s="218" t="s">
        <v>191</v>
      </c>
      <c r="H542" s="219">
        <v>33.68</v>
      </c>
      <c r="I542" s="220"/>
      <c r="J542" s="221">
        <f>ROUND(I542*H542,2)</f>
        <v>0</v>
      </c>
      <c r="K542" s="217" t="s">
        <v>192</v>
      </c>
      <c r="L542" s="47"/>
      <c r="M542" s="222" t="s">
        <v>19</v>
      </c>
      <c r="N542" s="223" t="s">
        <v>44</v>
      </c>
      <c r="O542" s="87"/>
      <c r="P542" s="224">
        <f>O542*H542</f>
        <v>0</v>
      </c>
      <c r="Q542" s="224">
        <v>0.0075500000000000003</v>
      </c>
      <c r="R542" s="224">
        <f>Q542*H542</f>
        <v>0.25428400000000001</v>
      </c>
      <c r="S542" s="224">
        <v>0</v>
      </c>
      <c r="T542" s="225">
        <f>S542*H542</f>
        <v>0</v>
      </c>
      <c r="U542" s="41"/>
      <c r="V542" s="41"/>
      <c r="W542" s="41"/>
      <c r="X542" s="41"/>
      <c r="Y542" s="41"/>
      <c r="Z542" s="41"/>
      <c r="AA542" s="41"/>
      <c r="AB542" s="41"/>
      <c r="AC542" s="41"/>
      <c r="AD542" s="41"/>
      <c r="AE542" s="41"/>
      <c r="AR542" s="226" t="s">
        <v>280</v>
      </c>
      <c r="AT542" s="226" t="s">
        <v>188</v>
      </c>
      <c r="AU542" s="226" t="s">
        <v>82</v>
      </c>
      <c r="AY542" s="20" t="s">
        <v>185</v>
      </c>
      <c r="BE542" s="227">
        <f>IF(N542="základní",J542,0)</f>
        <v>0</v>
      </c>
      <c r="BF542" s="227">
        <f>IF(N542="snížená",J542,0)</f>
        <v>0</v>
      </c>
      <c r="BG542" s="227">
        <f>IF(N542="zákl. přenesená",J542,0)</f>
        <v>0</v>
      </c>
      <c r="BH542" s="227">
        <f>IF(N542="sníž. přenesená",J542,0)</f>
        <v>0</v>
      </c>
      <c r="BI542" s="227">
        <f>IF(N542="nulová",J542,0)</f>
        <v>0</v>
      </c>
      <c r="BJ542" s="20" t="s">
        <v>80</v>
      </c>
      <c r="BK542" s="227">
        <f>ROUND(I542*H542,2)</f>
        <v>0</v>
      </c>
      <c r="BL542" s="20" t="s">
        <v>280</v>
      </c>
      <c r="BM542" s="226" t="s">
        <v>962</v>
      </c>
    </row>
    <row r="543" s="2" customFormat="1">
      <c r="A543" s="41"/>
      <c r="B543" s="42"/>
      <c r="C543" s="43"/>
      <c r="D543" s="228" t="s">
        <v>195</v>
      </c>
      <c r="E543" s="43"/>
      <c r="F543" s="229" t="s">
        <v>963</v>
      </c>
      <c r="G543" s="43"/>
      <c r="H543" s="43"/>
      <c r="I543" s="230"/>
      <c r="J543" s="43"/>
      <c r="K543" s="43"/>
      <c r="L543" s="47"/>
      <c r="M543" s="231"/>
      <c r="N543" s="232"/>
      <c r="O543" s="87"/>
      <c r="P543" s="87"/>
      <c r="Q543" s="87"/>
      <c r="R543" s="87"/>
      <c r="S543" s="87"/>
      <c r="T543" s="88"/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T543" s="20" t="s">
        <v>195</v>
      </c>
      <c r="AU543" s="20" t="s">
        <v>82</v>
      </c>
    </row>
    <row r="544" s="2" customFormat="1">
      <c r="A544" s="41"/>
      <c r="B544" s="42"/>
      <c r="C544" s="43"/>
      <c r="D544" s="233" t="s">
        <v>197</v>
      </c>
      <c r="E544" s="43"/>
      <c r="F544" s="234" t="s">
        <v>964</v>
      </c>
      <c r="G544" s="43"/>
      <c r="H544" s="43"/>
      <c r="I544" s="230"/>
      <c r="J544" s="43"/>
      <c r="K544" s="43"/>
      <c r="L544" s="47"/>
      <c r="M544" s="231"/>
      <c r="N544" s="232"/>
      <c r="O544" s="87"/>
      <c r="P544" s="87"/>
      <c r="Q544" s="87"/>
      <c r="R544" s="87"/>
      <c r="S544" s="87"/>
      <c r="T544" s="88"/>
      <c r="U544" s="41"/>
      <c r="V544" s="41"/>
      <c r="W544" s="41"/>
      <c r="X544" s="41"/>
      <c r="Y544" s="41"/>
      <c r="Z544" s="41"/>
      <c r="AA544" s="41"/>
      <c r="AB544" s="41"/>
      <c r="AC544" s="41"/>
      <c r="AD544" s="41"/>
      <c r="AE544" s="41"/>
      <c r="AT544" s="20" t="s">
        <v>197</v>
      </c>
      <c r="AU544" s="20" t="s">
        <v>82</v>
      </c>
    </row>
    <row r="545" s="13" customFormat="1">
      <c r="A545" s="13"/>
      <c r="B545" s="235"/>
      <c r="C545" s="236"/>
      <c r="D545" s="228" t="s">
        <v>199</v>
      </c>
      <c r="E545" s="237" t="s">
        <v>19</v>
      </c>
      <c r="F545" s="238" t="s">
        <v>935</v>
      </c>
      <c r="G545" s="236"/>
      <c r="H545" s="237" t="s">
        <v>19</v>
      </c>
      <c r="I545" s="239"/>
      <c r="J545" s="236"/>
      <c r="K545" s="236"/>
      <c r="L545" s="240"/>
      <c r="M545" s="241"/>
      <c r="N545" s="242"/>
      <c r="O545" s="242"/>
      <c r="P545" s="242"/>
      <c r="Q545" s="242"/>
      <c r="R545" s="242"/>
      <c r="S545" s="242"/>
      <c r="T545" s="243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44" t="s">
        <v>199</v>
      </c>
      <c r="AU545" s="244" t="s">
        <v>82</v>
      </c>
      <c r="AV545" s="13" t="s">
        <v>80</v>
      </c>
      <c r="AW545" s="13" t="s">
        <v>34</v>
      </c>
      <c r="AX545" s="13" t="s">
        <v>73</v>
      </c>
      <c r="AY545" s="244" t="s">
        <v>185</v>
      </c>
    </row>
    <row r="546" s="13" customFormat="1">
      <c r="A546" s="13"/>
      <c r="B546" s="235"/>
      <c r="C546" s="236"/>
      <c r="D546" s="228" t="s">
        <v>199</v>
      </c>
      <c r="E546" s="237" t="s">
        <v>19</v>
      </c>
      <c r="F546" s="238" t="s">
        <v>664</v>
      </c>
      <c r="G546" s="236"/>
      <c r="H546" s="237" t="s">
        <v>19</v>
      </c>
      <c r="I546" s="239"/>
      <c r="J546" s="236"/>
      <c r="K546" s="236"/>
      <c r="L546" s="240"/>
      <c r="M546" s="241"/>
      <c r="N546" s="242"/>
      <c r="O546" s="242"/>
      <c r="P546" s="242"/>
      <c r="Q546" s="242"/>
      <c r="R546" s="242"/>
      <c r="S546" s="242"/>
      <c r="T546" s="24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44" t="s">
        <v>199</v>
      </c>
      <c r="AU546" s="244" t="s">
        <v>82</v>
      </c>
      <c r="AV546" s="13" t="s">
        <v>80</v>
      </c>
      <c r="AW546" s="13" t="s">
        <v>34</v>
      </c>
      <c r="AX546" s="13" t="s">
        <v>73</v>
      </c>
      <c r="AY546" s="244" t="s">
        <v>185</v>
      </c>
    </row>
    <row r="547" s="14" customFormat="1">
      <c r="A547" s="14"/>
      <c r="B547" s="245"/>
      <c r="C547" s="246"/>
      <c r="D547" s="228" t="s">
        <v>199</v>
      </c>
      <c r="E547" s="247" t="s">
        <v>19</v>
      </c>
      <c r="F547" s="248" t="s">
        <v>665</v>
      </c>
      <c r="G547" s="246"/>
      <c r="H547" s="249">
        <v>17.18</v>
      </c>
      <c r="I547" s="250"/>
      <c r="J547" s="246"/>
      <c r="K547" s="246"/>
      <c r="L547" s="251"/>
      <c r="M547" s="252"/>
      <c r="N547" s="253"/>
      <c r="O547" s="253"/>
      <c r="P547" s="253"/>
      <c r="Q547" s="253"/>
      <c r="R547" s="253"/>
      <c r="S547" s="253"/>
      <c r="T547" s="25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T547" s="255" t="s">
        <v>199</v>
      </c>
      <c r="AU547" s="255" t="s">
        <v>82</v>
      </c>
      <c r="AV547" s="14" t="s">
        <v>82</v>
      </c>
      <c r="AW547" s="14" t="s">
        <v>34</v>
      </c>
      <c r="AX547" s="14" t="s">
        <v>73</v>
      </c>
      <c r="AY547" s="255" t="s">
        <v>185</v>
      </c>
    </row>
    <row r="548" s="13" customFormat="1">
      <c r="A548" s="13"/>
      <c r="B548" s="235"/>
      <c r="C548" s="236"/>
      <c r="D548" s="228" t="s">
        <v>199</v>
      </c>
      <c r="E548" s="237" t="s">
        <v>19</v>
      </c>
      <c r="F548" s="238" t="s">
        <v>936</v>
      </c>
      <c r="G548" s="236"/>
      <c r="H548" s="237" t="s">
        <v>19</v>
      </c>
      <c r="I548" s="239"/>
      <c r="J548" s="236"/>
      <c r="K548" s="236"/>
      <c r="L548" s="240"/>
      <c r="M548" s="241"/>
      <c r="N548" s="242"/>
      <c r="O548" s="242"/>
      <c r="P548" s="242"/>
      <c r="Q548" s="242"/>
      <c r="R548" s="242"/>
      <c r="S548" s="242"/>
      <c r="T548" s="243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T548" s="244" t="s">
        <v>199</v>
      </c>
      <c r="AU548" s="244" t="s">
        <v>82</v>
      </c>
      <c r="AV548" s="13" t="s">
        <v>80</v>
      </c>
      <c r="AW548" s="13" t="s">
        <v>34</v>
      </c>
      <c r="AX548" s="13" t="s">
        <v>73</v>
      </c>
      <c r="AY548" s="244" t="s">
        <v>185</v>
      </c>
    </row>
    <row r="549" s="14" customFormat="1">
      <c r="A549" s="14"/>
      <c r="B549" s="245"/>
      <c r="C549" s="246"/>
      <c r="D549" s="228" t="s">
        <v>199</v>
      </c>
      <c r="E549" s="247" t="s">
        <v>19</v>
      </c>
      <c r="F549" s="248" t="s">
        <v>937</v>
      </c>
      <c r="G549" s="246"/>
      <c r="H549" s="249">
        <v>16.5</v>
      </c>
      <c r="I549" s="250"/>
      <c r="J549" s="246"/>
      <c r="K549" s="246"/>
      <c r="L549" s="251"/>
      <c r="M549" s="252"/>
      <c r="N549" s="253"/>
      <c r="O549" s="253"/>
      <c r="P549" s="253"/>
      <c r="Q549" s="253"/>
      <c r="R549" s="253"/>
      <c r="S549" s="253"/>
      <c r="T549" s="25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T549" s="255" t="s">
        <v>199</v>
      </c>
      <c r="AU549" s="255" t="s">
        <v>82</v>
      </c>
      <c r="AV549" s="14" t="s">
        <v>82</v>
      </c>
      <c r="AW549" s="14" t="s">
        <v>34</v>
      </c>
      <c r="AX549" s="14" t="s">
        <v>73</v>
      </c>
      <c r="AY549" s="255" t="s">
        <v>185</v>
      </c>
    </row>
    <row r="550" s="15" customFormat="1">
      <c r="A550" s="15"/>
      <c r="B550" s="256"/>
      <c r="C550" s="257"/>
      <c r="D550" s="228" t="s">
        <v>199</v>
      </c>
      <c r="E550" s="258" t="s">
        <v>19</v>
      </c>
      <c r="F550" s="259" t="s">
        <v>202</v>
      </c>
      <c r="G550" s="257"/>
      <c r="H550" s="260">
        <v>33.68</v>
      </c>
      <c r="I550" s="261"/>
      <c r="J550" s="257"/>
      <c r="K550" s="257"/>
      <c r="L550" s="262"/>
      <c r="M550" s="263"/>
      <c r="N550" s="264"/>
      <c r="O550" s="264"/>
      <c r="P550" s="264"/>
      <c r="Q550" s="264"/>
      <c r="R550" s="264"/>
      <c r="S550" s="264"/>
      <c r="T550" s="265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T550" s="266" t="s">
        <v>199</v>
      </c>
      <c r="AU550" s="266" t="s">
        <v>82</v>
      </c>
      <c r="AV550" s="15" t="s">
        <v>193</v>
      </c>
      <c r="AW550" s="15" t="s">
        <v>34</v>
      </c>
      <c r="AX550" s="15" t="s">
        <v>80</v>
      </c>
      <c r="AY550" s="266" t="s">
        <v>185</v>
      </c>
    </row>
    <row r="551" s="2" customFormat="1" ht="21.75" customHeight="1">
      <c r="A551" s="41"/>
      <c r="B551" s="42"/>
      <c r="C551" s="271" t="s">
        <v>965</v>
      </c>
      <c r="D551" s="271" t="s">
        <v>491</v>
      </c>
      <c r="E551" s="272" t="s">
        <v>966</v>
      </c>
      <c r="F551" s="273" t="s">
        <v>967</v>
      </c>
      <c r="G551" s="274" t="s">
        <v>191</v>
      </c>
      <c r="H551" s="275">
        <v>37.048000000000002</v>
      </c>
      <c r="I551" s="276"/>
      <c r="J551" s="277">
        <f>ROUND(I551*H551,2)</f>
        <v>0</v>
      </c>
      <c r="K551" s="273" t="s">
        <v>192</v>
      </c>
      <c r="L551" s="278"/>
      <c r="M551" s="279" t="s">
        <v>19</v>
      </c>
      <c r="N551" s="280" t="s">
        <v>44</v>
      </c>
      <c r="O551" s="87"/>
      <c r="P551" s="224">
        <f>O551*H551</f>
        <v>0</v>
      </c>
      <c r="Q551" s="224">
        <v>0.021999999999999999</v>
      </c>
      <c r="R551" s="224">
        <f>Q551*H551</f>
        <v>0.815056</v>
      </c>
      <c r="S551" s="224">
        <v>0</v>
      </c>
      <c r="T551" s="225">
        <f>S551*H551</f>
        <v>0</v>
      </c>
      <c r="U551" s="41"/>
      <c r="V551" s="41"/>
      <c r="W551" s="41"/>
      <c r="X551" s="41"/>
      <c r="Y551" s="41"/>
      <c r="Z551" s="41"/>
      <c r="AA551" s="41"/>
      <c r="AB551" s="41"/>
      <c r="AC551" s="41"/>
      <c r="AD551" s="41"/>
      <c r="AE551" s="41"/>
      <c r="AR551" s="226" t="s">
        <v>415</v>
      </c>
      <c r="AT551" s="226" t="s">
        <v>491</v>
      </c>
      <c r="AU551" s="226" t="s">
        <v>82</v>
      </c>
      <c r="AY551" s="20" t="s">
        <v>185</v>
      </c>
      <c r="BE551" s="227">
        <f>IF(N551="základní",J551,0)</f>
        <v>0</v>
      </c>
      <c r="BF551" s="227">
        <f>IF(N551="snížená",J551,0)</f>
        <v>0</v>
      </c>
      <c r="BG551" s="227">
        <f>IF(N551="zákl. přenesená",J551,0)</f>
        <v>0</v>
      </c>
      <c r="BH551" s="227">
        <f>IF(N551="sníž. přenesená",J551,0)</f>
        <v>0</v>
      </c>
      <c r="BI551" s="227">
        <f>IF(N551="nulová",J551,0)</f>
        <v>0</v>
      </c>
      <c r="BJ551" s="20" t="s">
        <v>80</v>
      </c>
      <c r="BK551" s="227">
        <f>ROUND(I551*H551,2)</f>
        <v>0</v>
      </c>
      <c r="BL551" s="20" t="s">
        <v>280</v>
      </c>
      <c r="BM551" s="226" t="s">
        <v>968</v>
      </c>
    </row>
    <row r="552" s="2" customFormat="1">
      <c r="A552" s="41"/>
      <c r="B552" s="42"/>
      <c r="C552" s="43"/>
      <c r="D552" s="228" t="s">
        <v>195</v>
      </c>
      <c r="E552" s="43"/>
      <c r="F552" s="229" t="s">
        <v>967</v>
      </c>
      <c r="G552" s="43"/>
      <c r="H552" s="43"/>
      <c r="I552" s="230"/>
      <c r="J552" s="43"/>
      <c r="K552" s="43"/>
      <c r="L552" s="47"/>
      <c r="M552" s="231"/>
      <c r="N552" s="232"/>
      <c r="O552" s="87"/>
      <c r="P552" s="87"/>
      <c r="Q552" s="87"/>
      <c r="R552" s="87"/>
      <c r="S552" s="87"/>
      <c r="T552" s="88"/>
      <c r="U552" s="41"/>
      <c r="V552" s="41"/>
      <c r="W552" s="41"/>
      <c r="X552" s="41"/>
      <c r="Y552" s="41"/>
      <c r="Z552" s="41"/>
      <c r="AA552" s="41"/>
      <c r="AB552" s="41"/>
      <c r="AC552" s="41"/>
      <c r="AD552" s="41"/>
      <c r="AE552" s="41"/>
      <c r="AT552" s="20" t="s">
        <v>195</v>
      </c>
      <c r="AU552" s="20" t="s">
        <v>82</v>
      </c>
    </row>
    <row r="553" s="14" customFormat="1">
      <c r="A553" s="14"/>
      <c r="B553" s="245"/>
      <c r="C553" s="246"/>
      <c r="D553" s="228" t="s">
        <v>199</v>
      </c>
      <c r="E553" s="246"/>
      <c r="F553" s="248" t="s">
        <v>969</v>
      </c>
      <c r="G553" s="246"/>
      <c r="H553" s="249">
        <v>37.048000000000002</v>
      </c>
      <c r="I553" s="250"/>
      <c r="J553" s="246"/>
      <c r="K553" s="246"/>
      <c r="L553" s="251"/>
      <c r="M553" s="252"/>
      <c r="N553" s="253"/>
      <c r="O553" s="253"/>
      <c r="P553" s="253"/>
      <c r="Q553" s="253"/>
      <c r="R553" s="253"/>
      <c r="S553" s="253"/>
      <c r="T553" s="25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T553" s="255" t="s">
        <v>199</v>
      </c>
      <c r="AU553" s="255" t="s">
        <v>82</v>
      </c>
      <c r="AV553" s="14" t="s">
        <v>82</v>
      </c>
      <c r="AW553" s="14" t="s">
        <v>4</v>
      </c>
      <c r="AX553" s="14" t="s">
        <v>80</v>
      </c>
      <c r="AY553" s="255" t="s">
        <v>185</v>
      </c>
    </row>
    <row r="554" s="2" customFormat="1" ht="16.5" customHeight="1">
      <c r="A554" s="41"/>
      <c r="B554" s="42"/>
      <c r="C554" s="215" t="s">
        <v>970</v>
      </c>
      <c r="D554" s="215" t="s">
        <v>188</v>
      </c>
      <c r="E554" s="216" t="s">
        <v>971</v>
      </c>
      <c r="F554" s="217" t="s">
        <v>972</v>
      </c>
      <c r="G554" s="218" t="s">
        <v>672</v>
      </c>
      <c r="H554" s="281"/>
      <c r="I554" s="220"/>
      <c r="J554" s="221">
        <f>ROUND(I554*H554,2)</f>
        <v>0</v>
      </c>
      <c r="K554" s="217" t="s">
        <v>192</v>
      </c>
      <c r="L554" s="47"/>
      <c r="M554" s="222" t="s">
        <v>19</v>
      </c>
      <c r="N554" s="223" t="s">
        <v>44</v>
      </c>
      <c r="O554" s="87"/>
      <c r="P554" s="224">
        <f>O554*H554</f>
        <v>0</v>
      </c>
      <c r="Q554" s="224">
        <v>0</v>
      </c>
      <c r="R554" s="224">
        <f>Q554*H554</f>
        <v>0</v>
      </c>
      <c r="S554" s="224">
        <v>0</v>
      </c>
      <c r="T554" s="225">
        <f>S554*H554</f>
        <v>0</v>
      </c>
      <c r="U554" s="41"/>
      <c r="V554" s="41"/>
      <c r="W554" s="41"/>
      <c r="X554" s="41"/>
      <c r="Y554" s="41"/>
      <c r="Z554" s="41"/>
      <c r="AA554" s="41"/>
      <c r="AB554" s="41"/>
      <c r="AC554" s="41"/>
      <c r="AD554" s="41"/>
      <c r="AE554" s="41"/>
      <c r="AR554" s="226" t="s">
        <v>280</v>
      </c>
      <c r="AT554" s="226" t="s">
        <v>188</v>
      </c>
      <c r="AU554" s="226" t="s">
        <v>82</v>
      </c>
      <c r="AY554" s="20" t="s">
        <v>185</v>
      </c>
      <c r="BE554" s="227">
        <f>IF(N554="základní",J554,0)</f>
        <v>0</v>
      </c>
      <c r="BF554" s="227">
        <f>IF(N554="snížená",J554,0)</f>
        <v>0</v>
      </c>
      <c r="BG554" s="227">
        <f>IF(N554="zákl. přenesená",J554,0)</f>
        <v>0</v>
      </c>
      <c r="BH554" s="227">
        <f>IF(N554="sníž. přenesená",J554,0)</f>
        <v>0</v>
      </c>
      <c r="BI554" s="227">
        <f>IF(N554="nulová",J554,0)</f>
        <v>0</v>
      </c>
      <c r="BJ554" s="20" t="s">
        <v>80</v>
      </c>
      <c r="BK554" s="227">
        <f>ROUND(I554*H554,2)</f>
        <v>0</v>
      </c>
      <c r="BL554" s="20" t="s">
        <v>280</v>
      </c>
      <c r="BM554" s="226" t="s">
        <v>973</v>
      </c>
    </row>
    <row r="555" s="2" customFormat="1">
      <c r="A555" s="41"/>
      <c r="B555" s="42"/>
      <c r="C555" s="43"/>
      <c r="D555" s="228" t="s">
        <v>195</v>
      </c>
      <c r="E555" s="43"/>
      <c r="F555" s="229" t="s">
        <v>974</v>
      </c>
      <c r="G555" s="43"/>
      <c r="H555" s="43"/>
      <c r="I555" s="230"/>
      <c r="J555" s="43"/>
      <c r="K555" s="43"/>
      <c r="L555" s="47"/>
      <c r="M555" s="231"/>
      <c r="N555" s="232"/>
      <c r="O555" s="87"/>
      <c r="P555" s="87"/>
      <c r="Q555" s="87"/>
      <c r="R555" s="87"/>
      <c r="S555" s="87"/>
      <c r="T555" s="88"/>
      <c r="U555" s="41"/>
      <c r="V555" s="41"/>
      <c r="W555" s="41"/>
      <c r="X555" s="41"/>
      <c r="Y555" s="41"/>
      <c r="Z555" s="41"/>
      <c r="AA555" s="41"/>
      <c r="AB555" s="41"/>
      <c r="AC555" s="41"/>
      <c r="AD555" s="41"/>
      <c r="AE555" s="41"/>
      <c r="AT555" s="20" t="s">
        <v>195</v>
      </c>
      <c r="AU555" s="20" t="s">
        <v>82</v>
      </c>
    </row>
    <row r="556" s="2" customFormat="1">
      <c r="A556" s="41"/>
      <c r="B556" s="42"/>
      <c r="C556" s="43"/>
      <c r="D556" s="233" t="s">
        <v>197</v>
      </c>
      <c r="E556" s="43"/>
      <c r="F556" s="234" t="s">
        <v>975</v>
      </c>
      <c r="G556" s="43"/>
      <c r="H556" s="43"/>
      <c r="I556" s="230"/>
      <c r="J556" s="43"/>
      <c r="K556" s="43"/>
      <c r="L556" s="47"/>
      <c r="M556" s="231"/>
      <c r="N556" s="232"/>
      <c r="O556" s="87"/>
      <c r="P556" s="87"/>
      <c r="Q556" s="87"/>
      <c r="R556" s="87"/>
      <c r="S556" s="87"/>
      <c r="T556" s="88"/>
      <c r="U556" s="41"/>
      <c r="V556" s="41"/>
      <c r="W556" s="41"/>
      <c r="X556" s="41"/>
      <c r="Y556" s="41"/>
      <c r="Z556" s="41"/>
      <c r="AA556" s="41"/>
      <c r="AB556" s="41"/>
      <c r="AC556" s="41"/>
      <c r="AD556" s="41"/>
      <c r="AE556" s="41"/>
      <c r="AT556" s="20" t="s">
        <v>197</v>
      </c>
      <c r="AU556" s="20" t="s">
        <v>82</v>
      </c>
    </row>
    <row r="557" s="12" customFormat="1" ht="22.8" customHeight="1">
      <c r="A557" s="12"/>
      <c r="B557" s="199"/>
      <c r="C557" s="200"/>
      <c r="D557" s="201" t="s">
        <v>72</v>
      </c>
      <c r="E557" s="213" t="s">
        <v>445</v>
      </c>
      <c r="F557" s="213" t="s">
        <v>446</v>
      </c>
      <c r="G557" s="200"/>
      <c r="H557" s="200"/>
      <c r="I557" s="203"/>
      <c r="J557" s="214">
        <f>BK557</f>
        <v>0</v>
      </c>
      <c r="K557" s="200"/>
      <c r="L557" s="205"/>
      <c r="M557" s="206"/>
      <c r="N557" s="207"/>
      <c r="O557" s="207"/>
      <c r="P557" s="208">
        <f>SUM(P558:P596)</f>
        <v>0</v>
      </c>
      <c r="Q557" s="207"/>
      <c r="R557" s="208">
        <f>SUM(R558:R596)</f>
        <v>1.3662087700000001</v>
      </c>
      <c r="S557" s="207"/>
      <c r="T557" s="209">
        <f>SUM(T558:T596)</f>
        <v>0</v>
      </c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R557" s="210" t="s">
        <v>82</v>
      </c>
      <c r="AT557" s="211" t="s">
        <v>72</v>
      </c>
      <c r="AU557" s="211" t="s">
        <v>80</v>
      </c>
      <c r="AY557" s="210" t="s">
        <v>185</v>
      </c>
      <c r="BK557" s="212">
        <f>SUM(BK558:BK596)</f>
        <v>0</v>
      </c>
    </row>
    <row r="558" s="2" customFormat="1" ht="16.5" customHeight="1">
      <c r="A558" s="41"/>
      <c r="B558" s="42"/>
      <c r="C558" s="215" t="s">
        <v>976</v>
      </c>
      <c r="D558" s="215" t="s">
        <v>188</v>
      </c>
      <c r="E558" s="216" t="s">
        <v>977</v>
      </c>
      <c r="F558" s="217" t="s">
        <v>978</v>
      </c>
      <c r="G558" s="218" t="s">
        <v>191</v>
      </c>
      <c r="H558" s="219">
        <v>47.076000000000001</v>
      </c>
      <c r="I558" s="220"/>
      <c r="J558" s="221">
        <f>ROUND(I558*H558,2)</f>
        <v>0</v>
      </c>
      <c r="K558" s="217" t="s">
        <v>192</v>
      </c>
      <c r="L558" s="47"/>
      <c r="M558" s="222" t="s">
        <v>19</v>
      </c>
      <c r="N558" s="223" t="s">
        <v>44</v>
      </c>
      <c r="O558" s="87"/>
      <c r="P558" s="224">
        <f>O558*H558</f>
        <v>0</v>
      </c>
      <c r="Q558" s="224">
        <v>0</v>
      </c>
      <c r="R558" s="224">
        <f>Q558*H558</f>
        <v>0</v>
      </c>
      <c r="S558" s="224">
        <v>0</v>
      </c>
      <c r="T558" s="225">
        <f>S558*H558</f>
        <v>0</v>
      </c>
      <c r="U558" s="41"/>
      <c r="V558" s="41"/>
      <c r="W558" s="41"/>
      <c r="X558" s="41"/>
      <c r="Y558" s="41"/>
      <c r="Z558" s="41"/>
      <c r="AA558" s="41"/>
      <c r="AB558" s="41"/>
      <c r="AC558" s="41"/>
      <c r="AD558" s="41"/>
      <c r="AE558" s="41"/>
      <c r="AR558" s="226" t="s">
        <v>280</v>
      </c>
      <c r="AT558" s="226" t="s">
        <v>188</v>
      </c>
      <c r="AU558" s="226" t="s">
        <v>82</v>
      </c>
      <c r="AY558" s="20" t="s">
        <v>185</v>
      </c>
      <c r="BE558" s="227">
        <f>IF(N558="základní",J558,0)</f>
        <v>0</v>
      </c>
      <c r="BF558" s="227">
        <f>IF(N558="snížená",J558,0)</f>
        <v>0</v>
      </c>
      <c r="BG558" s="227">
        <f>IF(N558="zákl. přenesená",J558,0)</f>
        <v>0</v>
      </c>
      <c r="BH558" s="227">
        <f>IF(N558="sníž. přenesená",J558,0)</f>
        <v>0</v>
      </c>
      <c r="BI558" s="227">
        <f>IF(N558="nulová",J558,0)</f>
        <v>0</v>
      </c>
      <c r="BJ558" s="20" t="s">
        <v>80</v>
      </c>
      <c r="BK558" s="227">
        <f>ROUND(I558*H558,2)</f>
        <v>0</v>
      </c>
      <c r="BL558" s="20" t="s">
        <v>280</v>
      </c>
      <c r="BM558" s="226" t="s">
        <v>979</v>
      </c>
    </row>
    <row r="559" s="2" customFormat="1">
      <c r="A559" s="41"/>
      <c r="B559" s="42"/>
      <c r="C559" s="43"/>
      <c r="D559" s="228" t="s">
        <v>195</v>
      </c>
      <c r="E559" s="43"/>
      <c r="F559" s="229" t="s">
        <v>980</v>
      </c>
      <c r="G559" s="43"/>
      <c r="H559" s="43"/>
      <c r="I559" s="230"/>
      <c r="J559" s="43"/>
      <c r="K559" s="43"/>
      <c r="L559" s="47"/>
      <c r="M559" s="231"/>
      <c r="N559" s="232"/>
      <c r="O559" s="87"/>
      <c r="P559" s="87"/>
      <c r="Q559" s="87"/>
      <c r="R559" s="87"/>
      <c r="S559" s="87"/>
      <c r="T559" s="88"/>
      <c r="U559" s="41"/>
      <c r="V559" s="41"/>
      <c r="W559" s="41"/>
      <c r="X559" s="41"/>
      <c r="Y559" s="41"/>
      <c r="Z559" s="41"/>
      <c r="AA559" s="41"/>
      <c r="AB559" s="41"/>
      <c r="AC559" s="41"/>
      <c r="AD559" s="41"/>
      <c r="AE559" s="41"/>
      <c r="AT559" s="20" t="s">
        <v>195</v>
      </c>
      <c r="AU559" s="20" t="s">
        <v>82</v>
      </c>
    </row>
    <row r="560" s="2" customFormat="1">
      <c r="A560" s="41"/>
      <c r="B560" s="42"/>
      <c r="C560" s="43"/>
      <c r="D560" s="233" t="s">
        <v>197</v>
      </c>
      <c r="E560" s="43"/>
      <c r="F560" s="234" t="s">
        <v>981</v>
      </c>
      <c r="G560" s="43"/>
      <c r="H560" s="43"/>
      <c r="I560" s="230"/>
      <c r="J560" s="43"/>
      <c r="K560" s="43"/>
      <c r="L560" s="47"/>
      <c r="M560" s="231"/>
      <c r="N560" s="232"/>
      <c r="O560" s="87"/>
      <c r="P560" s="87"/>
      <c r="Q560" s="87"/>
      <c r="R560" s="87"/>
      <c r="S560" s="87"/>
      <c r="T560" s="88"/>
      <c r="U560" s="41"/>
      <c r="V560" s="41"/>
      <c r="W560" s="41"/>
      <c r="X560" s="41"/>
      <c r="Y560" s="41"/>
      <c r="Z560" s="41"/>
      <c r="AA560" s="41"/>
      <c r="AB560" s="41"/>
      <c r="AC560" s="41"/>
      <c r="AD560" s="41"/>
      <c r="AE560" s="41"/>
      <c r="AT560" s="20" t="s">
        <v>197</v>
      </c>
      <c r="AU560" s="20" t="s">
        <v>82</v>
      </c>
    </row>
    <row r="561" s="13" customFormat="1">
      <c r="A561" s="13"/>
      <c r="B561" s="235"/>
      <c r="C561" s="236"/>
      <c r="D561" s="228" t="s">
        <v>199</v>
      </c>
      <c r="E561" s="237" t="s">
        <v>19</v>
      </c>
      <c r="F561" s="238" t="s">
        <v>982</v>
      </c>
      <c r="G561" s="236"/>
      <c r="H561" s="237" t="s">
        <v>19</v>
      </c>
      <c r="I561" s="239"/>
      <c r="J561" s="236"/>
      <c r="K561" s="236"/>
      <c r="L561" s="240"/>
      <c r="M561" s="241"/>
      <c r="N561" s="242"/>
      <c r="O561" s="242"/>
      <c r="P561" s="242"/>
      <c r="Q561" s="242"/>
      <c r="R561" s="242"/>
      <c r="S561" s="242"/>
      <c r="T561" s="243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T561" s="244" t="s">
        <v>199</v>
      </c>
      <c r="AU561" s="244" t="s">
        <v>82</v>
      </c>
      <c r="AV561" s="13" t="s">
        <v>80</v>
      </c>
      <c r="AW561" s="13" t="s">
        <v>34</v>
      </c>
      <c r="AX561" s="13" t="s">
        <v>73</v>
      </c>
      <c r="AY561" s="244" t="s">
        <v>185</v>
      </c>
    </row>
    <row r="562" s="13" customFormat="1">
      <c r="A562" s="13"/>
      <c r="B562" s="235"/>
      <c r="C562" s="236"/>
      <c r="D562" s="228" t="s">
        <v>199</v>
      </c>
      <c r="E562" s="237" t="s">
        <v>19</v>
      </c>
      <c r="F562" s="238" t="s">
        <v>714</v>
      </c>
      <c r="G562" s="236"/>
      <c r="H562" s="237" t="s">
        <v>19</v>
      </c>
      <c r="I562" s="239"/>
      <c r="J562" s="236"/>
      <c r="K562" s="236"/>
      <c r="L562" s="240"/>
      <c r="M562" s="241"/>
      <c r="N562" s="242"/>
      <c r="O562" s="242"/>
      <c r="P562" s="242"/>
      <c r="Q562" s="242"/>
      <c r="R562" s="242"/>
      <c r="S562" s="242"/>
      <c r="T562" s="24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44" t="s">
        <v>199</v>
      </c>
      <c r="AU562" s="244" t="s">
        <v>82</v>
      </c>
      <c r="AV562" s="13" t="s">
        <v>80</v>
      </c>
      <c r="AW562" s="13" t="s">
        <v>34</v>
      </c>
      <c r="AX562" s="13" t="s">
        <v>73</v>
      </c>
      <c r="AY562" s="244" t="s">
        <v>185</v>
      </c>
    </row>
    <row r="563" s="14" customFormat="1">
      <c r="A563" s="14"/>
      <c r="B563" s="245"/>
      <c r="C563" s="246"/>
      <c r="D563" s="228" t="s">
        <v>199</v>
      </c>
      <c r="E563" s="247" t="s">
        <v>19</v>
      </c>
      <c r="F563" s="248" t="s">
        <v>983</v>
      </c>
      <c r="G563" s="246"/>
      <c r="H563" s="249">
        <v>12.6</v>
      </c>
      <c r="I563" s="250"/>
      <c r="J563" s="246"/>
      <c r="K563" s="246"/>
      <c r="L563" s="251"/>
      <c r="M563" s="252"/>
      <c r="N563" s="253"/>
      <c r="O563" s="253"/>
      <c r="P563" s="253"/>
      <c r="Q563" s="253"/>
      <c r="R563" s="253"/>
      <c r="S563" s="253"/>
      <c r="T563" s="25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T563" s="255" t="s">
        <v>199</v>
      </c>
      <c r="AU563" s="255" t="s">
        <v>82</v>
      </c>
      <c r="AV563" s="14" t="s">
        <v>82</v>
      </c>
      <c r="AW563" s="14" t="s">
        <v>34</v>
      </c>
      <c r="AX563" s="14" t="s">
        <v>73</v>
      </c>
      <c r="AY563" s="255" t="s">
        <v>185</v>
      </c>
    </row>
    <row r="564" s="14" customFormat="1">
      <c r="A564" s="14"/>
      <c r="B564" s="245"/>
      <c r="C564" s="246"/>
      <c r="D564" s="228" t="s">
        <v>199</v>
      </c>
      <c r="E564" s="247" t="s">
        <v>19</v>
      </c>
      <c r="F564" s="248" t="s">
        <v>984</v>
      </c>
      <c r="G564" s="246"/>
      <c r="H564" s="249">
        <v>7.7400000000000002</v>
      </c>
      <c r="I564" s="250"/>
      <c r="J564" s="246"/>
      <c r="K564" s="246"/>
      <c r="L564" s="251"/>
      <c r="M564" s="252"/>
      <c r="N564" s="253"/>
      <c r="O564" s="253"/>
      <c r="P564" s="253"/>
      <c r="Q564" s="253"/>
      <c r="R564" s="253"/>
      <c r="S564" s="253"/>
      <c r="T564" s="25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T564" s="255" t="s">
        <v>199</v>
      </c>
      <c r="AU564" s="255" t="s">
        <v>82</v>
      </c>
      <c r="AV564" s="14" t="s">
        <v>82</v>
      </c>
      <c r="AW564" s="14" t="s">
        <v>34</v>
      </c>
      <c r="AX564" s="14" t="s">
        <v>73</v>
      </c>
      <c r="AY564" s="255" t="s">
        <v>185</v>
      </c>
    </row>
    <row r="565" s="14" customFormat="1">
      <c r="A565" s="14"/>
      <c r="B565" s="245"/>
      <c r="C565" s="246"/>
      <c r="D565" s="228" t="s">
        <v>199</v>
      </c>
      <c r="E565" s="247" t="s">
        <v>19</v>
      </c>
      <c r="F565" s="248" t="s">
        <v>985</v>
      </c>
      <c r="G565" s="246"/>
      <c r="H565" s="249">
        <v>15.98</v>
      </c>
      <c r="I565" s="250"/>
      <c r="J565" s="246"/>
      <c r="K565" s="246"/>
      <c r="L565" s="251"/>
      <c r="M565" s="252"/>
      <c r="N565" s="253"/>
      <c r="O565" s="253"/>
      <c r="P565" s="253"/>
      <c r="Q565" s="253"/>
      <c r="R565" s="253"/>
      <c r="S565" s="253"/>
      <c r="T565" s="25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T565" s="255" t="s">
        <v>199</v>
      </c>
      <c r="AU565" s="255" t="s">
        <v>82</v>
      </c>
      <c r="AV565" s="14" t="s">
        <v>82</v>
      </c>
      <c r="AW565" s="14" t="s">
        <v>34</v>
      </c>
      <c r="AX565" s="14" t="s">
        <v>73</v>
      </c>
      <c r="AY565" s="255" t="s">
        <v>185</v>
      </c>
    </row>
    <row r="566" s="14" customFormat="1">
      <c r="A566" s="14"/>
      <c r="B566" s="245"/>
      <c r="C566" s="246"/>
      <c r="D566" s="228" t="s">
        <v>199</v>
      </c>
      <c r="E566" s="247" t="s">
        <v>19</v>
      </c>
      <c r="F566" s="248" t="s">
        <v>986</v>
      </c>
      <c r="G566" s="246"/>
      <c r="H566" s="249">
        <v>8</v>
      </c>
      <c r="I566" s="250"/>
      <c r="J566" s="246"/>
      <c r="K566" s="246"/>
      <c r="L566" s="251"/>
      <c r="M566" s="252"/>
      <c r="N566" s="253"/>
      <c r="O566" s="253"/>
      <c r="P566" s="253"/>
      <c r="Q566" s="253"/>
      <c r="R566" s="253"/>
      <c r="S566" s="253"/>
      <c r="T566" s="25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T566" s="255" t="s">
        <v>199</v>
      </c>
      <c r="AU566" s="255" t="s">
        <v>82</v>
      </c>
      <c r="AV566" s="14" t="s">
        <v>82</v>
      </c>
      <c r="AW566" s="14" t="s">
        <v>34</v>
      </c>
      <c r="AX566" s="14" t="s">
        <v>73</v>
      </c>
      <c r="AY566" s="255" t="s">
        <v>185</v>
      </c>
    </row>
    <row r="567" s="14" customFormat="1">
      <c r="A567" s="14"/>
      <c r="B567" s="245"/>
      <c r="C567" s="246"/>
      <c r="D567" s="228" t="s">
        <v>199</v>
      </c>
      <c r="E567" s="247" t="s">
        <v>19</v>
      </c>
      <c r="F567" s="248" t="s">
        <v>987</v>
      </c>
      <c r="G567" s="246"/>
      <c r="H567" s="249">
        <v>2.7559999999999998</v>
      </c>
      <c r="I567" s="250"/>
      <c r="J567" s="246"/>
      <c r="K567" s="246"/>
      <c r="L567" s="251"/>
      <c r="M567" s="252"/>
      <c r="N567" s="253"/>
      <c r="O567" s="253"/>
      <c r="P567" s="253"/>
      <c r="Q567" s="253"/>
      <c r="R567" s="253"/>
      <c r="S567" s="253"/>
      <c r="T567" s="25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T567" s="255" t="s">
        <v>199</v>
      </c>
      <c r="AU567" s="255" t="s">
        <v>82</v>
      </c>
      <c r="AV567" s="14" t="s">
        <v>82</v>
      </c>
      <c r="AW567" s="14" t="s">
        <v>34</v>
      </c>
      <c r="AX567" s="14" t="s">
        <v>73</v>
      </c>
      <c r="AY567" s="255" t="s">
        <v>185</v>
      </c>
    </row>
    <row r="568" s="15" customFormat="1">
      <c r="A568" s="15"/>
      <c r="B568" s="256"/>
      <c r="C568" s="257"/>
      <c r="D568" s="228" t="s">
        <v>199</v>
      </c>
      <c r="E568" s="258" t="s">
        <v>19</v>
      </c>
      <c r="F568" s="259" t="s">
        <v>202</v>
      </c>
      <c r="G568" s="257"/>
      <c r="H568" s="260">
        <v>47.076000000000001</v>
      </c>
      <c r="I568" s="261"/>
      <c r="J568" s="257"/>
      <c r="K568" s="257"/>
      <c r="L568" s="262"/>
      <c r="M568" s="263"/>
      <c r="N568" s="264"/>
      <c r="O568" s="264"/>
      <c r="P568" s="264"/>
      <c r="Q568" s="264"/>
      <c r="R568" s="264"/>
      <c r="S568" s="264"/>
      <c r="T568" s="26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T568" s="266" t="s">
        <v>199</v>
      </c>
      <c r="AU568" s="266" t="s">
        <v>82</v>
      </c>
      <c r="AV568" s="15" t="s">
        <v>193</v>
      </c>
      <c r="AW568" s="15" t="s">
        <v>34</v>
      </c>
      <c r="AX568" s="15" t="s">
        <v>80</v>
      </c>
      <c r="AY568" s="266" t="s">
        <v>185</v>
      </c>
    </row>
    <row r="569" s="2" customFormat="1" ht="16.5" customHeight="1">
      <c r="A569" s="41"/>
      <c r="B569" s="42"/>
      <c r="C569" s="215" t="s">
        <v>988</v>
      </c>
      <c r="D569" s="215" t="s">
        <v>188</v>
      </c>
      <c r="E569" s="216" t="s">
        <v>989</v>
      </c>
      <c r="F569" s="217" t="s">
        <v>990</v>
      </c>
      <c r="G569" s="218" t="s">
        <v>191</v>
      </c>
      <c r="H569" s="219">
        <v>47.076000000000001</v>
      </c>
      <c r="I569" s="220"/>
      <c r="J569" s="221">
        <f>ROUND(I569*H569,2)</f>
        <v>0</v>
      </c>
      <c r="K569" s="217" t="s">
        <v>192</v>
      </c>
      <c r="L569" s="47"/>
      <c r="M569" s="222" t="s">
        <v>19</v>
      </c>
      <c r="N569" s="223" t="s">
        <v>44</v>
      </c>
      <c r="O569" s="87"/>
      <c r="P569" s="224">
        <f>O569*H569</f>
        <v>0</v>
      </c>
      <c r="Q569" s="224">
        <v>0.00029999999999999997</v>
      </c>
      <c r="R569" s="224">
        <f>Q569*H569</f>
        <v>0.0141228</v>
      </c>
      <c r="S569" s="224">
        <v>0</v>
      </c>
      <c r="T569" s="225">
        <f>S569*H569</f>
        <v>0</v>
      </c>
      <c r="U569" s="41"/>
      <c r="V569" s="41"/>
      <c r="W569" s="41"/>
      <c r="X569" s="41"/>
      <c r="Y569" s="41"/>
      <c r="Z569" s="41"/>
      <c r="AA569" s="41"/>
      <c r="AB569" s="41"/>
      <c r="AC569" s="41"/>
      <c r="AD569" s="41"/>
      <c r="AE569" s="41"/>
      <c r="AR569" s="226" t="s">
        <v>280</v>
      </c>
      <c r="AT569" s="226" t="s">
        <v>188</v>
      </c>
      <c r="AU569" s="226" t="s">
        <v>82</v>
      </c>
      <c r="AY569" s="20" t="s">
        <v>185</v>
      </c>
      <c r="BE569" s="227">
        <f>IF(N569="základní",J569,0)</f>
        <v>0</v>
      </c>
      <c r="BF569" s="227">
        <f>IF(N569="snížená",J569,0)</f>
        <v>0</v>
      </c>
      <c r="BG569" s="227">
        <f>IF(N569="zákl. přenesená",J569,0)</f>
        <v>0</v>
      </c>
      <c r="BH569" s="227">
        <f>IF(N569="sníž. přenesená",J569,0)</f>
        <v>0</v>
      </c>
      <c r="BI569" s="227">
        <f>IF(N569="nulová",J569,0)</f>
        <v>0</v>
      </c>
      <c r="BJ569" s="20" t="s">
        <v>80</v>
      </c>
      <c r="BK569" s="227">
        <f>ROUND(I569*H569,2)</f>
        <v>0</v>
      </c>
      <c r="BL569" s="20" t="s">
        <v>280</v>
      </c>
      <c r="BM569" s="226" t="s">
        <v>991</v>
      </c>
    </row>
    <row r="570" s="2" customFormat="1">
      <c r="A570" s="41"/>
      <c r="B570" s="42"/>
      <c r="C570" s="43"/>
      <c r="D570" s="228" t="s">
        <v>195</v>
      </c>
      <c r="E570" s="43"/>
      <c r="F570" s="229" t="s">
        <v>992</v>
      </c>
      <c r="G570" s="43"/>
      <c r="H570" s="43"/>
      <c r="I570" s="230"/>
      <c r="J570" s="43"/>
      <c r="K570" s="43"/>
      <c r="L570" s="47"/>
      <c r="M570" s="231"/>
      <c r="N570" s="232"/>
      <c r="O570" s="87"/>
      <c r="P570" s="87"/>
      <c r="Q570" s="87"/>
      <c r="R570" s="87"/>
      <c r="S570" s="87"/>
      <c r="T570" s="88"/>
      <c r="U570" s="41"/>
      <c r="V570" s="41"/>
      <c r="W570" s="41"/>
      <c r="X570" s="41"/>
      <c r="Y570" s="41"/>
      <c r="Z570" s="41"/>
      <c r="AA570" s="41"/>
      <c r="AB570" s="41"/>
      <c r="AC570" s="41"/>
      <c r="AD570" s="41"/>
      <c r="AE570" s="41"/>
      <c r="AT570" s="20" t="s">
        <v>195</v>
      </c>
      <c r="AU570" s="20" t="s">
        <v>82</v>
      </c>
    </row>
    <row r="571" s="2" customFormat="1">
      <c r="A571" s="41"/>
      <c r="B571" s="42"/>
      <c r="C571" s="43"/>
      <c r="D571" s="233" t="s">
        <v>197</v>
      </c>
      <c r="E571" s="43"/>
      <c r="F571" s="234" t="s">
        <v>993</v>
      </c>
      <c r="G571" s="43"/>
      <c r="H571" s="43"/>
      <c r="I571" s="230"/>
      <c r="J571" s="43"/>
      <c r="K571" s="43"/>
      <c r="L571" s="47"/>
      <c r="M571" s="231"/>
      <c r="N571" s="232"/>
      <c r="O571" s="87"/>
      <c r="P571" s="87"/>
      <c r="Q571" s="87"/>
      <c r="R571" s="87"/>
      <c r="S571" s="87"/>
      <c r="T571" s="88"/>
      <c r="U571" s="41"/>
      <c r="V571" s="41"/>
      <c r="W571" s="41"/>
      <c r="X571" s="41"/>
      <c r="Y571" s="41"/>
      <c r="Z571" s="41"/>
      <c r="AA571" s="41"/>
      <c r="AB571" s="41"/>
      <c r="AC571" s="41"/>
      <c r="AD571" s="41"/>
      <c r="AE571" s="41"/>
      <c r="AT571" s="20" t="s">
        <v>197</v>
      </c>
      <c r="AU571" s="20" t="s">
        <v>82</v>
      </c>
    </row>
    <row r="572" s="13" customFormat="1">
      <c r="A572" s="13"/>
      <c r="B572" s="235"/>
      <c r="C572" s="236"/>
      <c r="D572" s="228" t="s">
        <v>199</v>
      </c>
      <c r="E572" s="237" t="s">
        <v>19</v>
      </c>
      <c r="F572" s="238" t="s">
        <v>982</v>
      </c>
      <c r="G572" s="236"/>
      <c r="H572" s="237" t="s">
        <v>19</v>
      </c>
      <c r="I572" s="239"/>
      <c r="J572" s="236"/>
      <c r="K572" s="236"/>
      <c r="L572" s="240"/>
      <c r="M572" s="241"/>
      <c r="N572" s="242"/>
      <c r="O572" s="242"/>
      <c r="P572" s="242"/>
      <c r="Q572" s="242"/>
      <c r="R572" s="242"/>
      <c r="S572" s="242"/>
      <c r="T572" s="24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T572" s="244" t="s">
        <v>199</v>
      </c>
      <c r="AU572" s="244" t="s">
        <v>82</v>
      </c>
      <c r="AV572" s="13" t="s">
        <v>80</v>
      </c>
      <c r="AW572" s="13" t="s">
        <v>34</v>
      </c>
      <c r="AX572" s="13" t="s">
        <v>73</v>
      </c>
      <c r="AY572" s="244" t="s">
        <v>185</v>
      </c>
    </row>
    <row r="573" s="13" customFormat="1">
      <c r="A573" s="13"/>
      <c r="B573" s="235"/>
      <c r="C573" s="236"/>
      <c r="D573" s="228" t="s">
        <v>199</v>
      </c>
      <c r="E573" s="237" t="s">
        <v>19</v>
      </c>
      <c r="F573" s="238" t="s">
        <v>714</v>
      </c>
      <c r="G573" s="236"/>
      <c r="H573" s="237" t="s">
        <v>19</v>
      </c>
      <c r="I573" s="239"/>
      <c r="J573" s="236"/>
      <c r="K573" s="236"/>
      <c r="L573" s="240"/>
      <c r="M573" s="241"/>
      <c r="N573" s="242"/>
      <c r="O573" s="242"/>
      <c r="P573" s="242"/>
      <c r="Q573" s="242"/>
      <c r="R573" s="242"/>
      <c r="S573" s="242"/>
      <c r="T573" s="24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44" t="s">
        <v>199</v>
      </c>
      <c r="AU573" s="244" t="s">
        <v>82</v>
      </c>
      <c r="AV573" s="13" t="s">
        <v>80</v>
      </c>
      <c r="AW573" s="13" t="s">
        <v>34</v>
      </c>
      <c r="AX573" s="13" t="s">
        <v>73</v>
      </c>
      <c r="AY573" s="244" t="s">
        <v>185</v>
      </c>
    </row>
    <row r="574" s="14" customFormat="1">
      <c r="A574" s="14"/>
      <c r="B574" s="245"/>
      <c r="C574" s="246"/>
      <c r="D574" s="228" t="s">
        <v>199</v>
      </c>
      <c r="E574" s="247" t="s">
        <v>19</v>
      </c>
      <c r="F574" s="248" t="s">
        <v>983</v>
      </c>
      <c r="G574" s="246"/>
      <c r="H574" s="249">
        <v>12.6</v>
      </c>
      <c r="I574" s="250"/>
      <c r="J574" s="246"/>
      <c r="K574" s="246"/>
      <c r="L574" s="251"/>
      <c r="M574" s="252"/>
      <c r="N574" s="253"/>
      <c r="O574" s="253"/>
      <c r="P574" s="253"/>
      <c r="Q574" s="253"/>
      <c r="R574" s="253"/>
      <c r="S574" s="253"/>
      <c r="T574" s="25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T574" s="255" t="s">
        <v>199</v>
      </c>
      <c r="AU574" s="255" t="s">
        <v>82</v>
      </c>
      <c r="AV574" s="14" t="s">
        <v>82</v>
      </c>
      <c r="AW574" s="14" t="s">
        <v>34</v>
      </c>
      <c r="AX574" s="14" t="s">
        <v>73</v>
      </c>
      <c r="AY574" s="255" t="s">
        <v>185</v>
      </c>
    </row>
    <row r="575" s="14" customFormat="1">
      <c r="A575" s="14"/>
      <c r="B575" s="245"/>
      <c r="C575" s="246"/>
      <c r="D575" s="228" t="s">
        <v>199</v>
      </c>
      <c r="E575" s="247" t="s">
        <v>19</v>
      </c>
      <c r="F575" s="248" t="s">
        <v>984</v>
      </c>
      <c r="G575" s="246"/>
      <c r="H575" s="249">
        <v>7.7400000000000002</v>
      </c>
      <c r="I575" s="250"/>
      <c r="J575" s="246"/>
      <c r="K575" s="246"/>
      <c r="L575" s="251"/>
      <c r="M575" s="252"/>
      <c r="N575" s="253"/>
      <c r="O575" s="253"/>
      <c r="P575" s="253"/>
      <c r="Q575" s="253"/>
      <c r="R575" s="253"/>
      <c r="S575" s="253"/>
      <c r="T575" s="25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T575" s="255" t="s">
        <v>199</v>
      </c>
      <c r="AU575" s="255" t="s">
        <v>82</v>
      </c>
      <c r="AV575" s="14" t="s">
        <v>82</v>
      </c>
      <c r="AW575" s="14" t="s">
        <v>34</v>
      </c>
      <c r="AX575" s="14" t="s">
        <v>73</v>
      </c>
      <c r="AY575" s="255" t="s">
        <v>185</v>
      </c>
    </row>
    <row r="576" s="14" customFormat="1">
      <c r="A576" s="14"/>
      <c r="B576" s="245"/>
      <c r="C576" s="246"/>
      <c r="D576" s="228" t="s">
        <v>199</v>
      </c>
      <c r="E576" s="247" t="s">
        <v>19</v>
      </c>
      <c r="F576" s="248" t="s">
        <v>985</v>
      </c>
      <c r="G576" s="246"/>
      <c r="H576" s="249">
        <v>15.98</v>
      </c>
      <c r="I576" s="250"/>
      <c r="J576" s="246"/>
      <c r="K576" s="246"/>
      <c r="L576" s="251"/>
      <c r="M576" s="252"/>
      <c r="N576" s="253"/>
      <c r="O576" s="253"/>
      <c r="P576" s="253"/>
      <c r="Q576" s="253"/>
      <c r="R576" s="253"/>
      <c r="S576" s="253"/>
      <c r="T576" s="25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T576" s="255" t="s">
        <v>199</v>
      </c>
      <c r="AU576" s="255" t="s">
        <v>82</v>
      </c>
      <c r="AV576" s="14" t="s">
        <v>82</v>
      </c>
      <c r="AW576" s="14" t="s">
        <v>34</v>
      </c>
      <c r="AX576" s="14" t="s">
        <v>73</v>
      </c>
      <c r="AY576" s="255" t="s">
        <v>185</v>
      </c>
    </row>
    <row r="577" s="14" customFormat="1">
      <c r="A577" s="14"/>
      <c r="B577" s="245"/>
      <c r="C577" s="246"/>
      <c r="D577" s="228" t="s">
        <v>199</v>
      </c>
      <c r="E577" s="247" t="s">
        <v>19</v>
      </c>
      <c r="F577" s="248" t="s">
        <v>986</v>
      </c>
      <c r="G577" s="246"/>
      <c r="H577" s="249">
        <v>8</v>
      </c>
      <c r="I577" s="250"/>
      <c r="J577" s="246"/>
      <c r="K577" s="246"/>
      <c r="L577" s="251"/>
      <c r="M577" s="252"/>
      <c r="N577" s="253"/>
      <c r="O577" s="253"/>
      <c r="P577" s="253"/>
      <c r="Q577" s="253"/>
      <c r="R577" s="253"/>
      <c r="S577" s="253"/>
      <c r="T577" s="25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T577" s="255" t="s">
        <v>199</v>
      </c>
      <c r="AU577" s="255" t="s">
        <v>82</v>
      </c>
      <c r="AV577" s="14" t="s">
        <v>82</v>
      </c>
      <c r="AW577" s="14" t="s">
        <v>34</v>
      </c>
      <c r="AX577" s="14" t="s">
        <v>73</v>
      </c>
      <c r="AY577" s="255" t="s">
        <v>185</v>
      </c>
    </row>
    <row r="578" s="14" customFormat="1">
      <c r="A578" s="14"/>
      <c r="B578" s="245"/>
      <c r="C578" s="246"/>
      <c r="D578" s="228" t="s">
        <v>199</v>
      </c>
      <c r="E578" s="247" t="s">
        <v>19</v>
      </c>
      <c r="F578" s="248" t="s">
        <v>987</v>
      </c>
      <c r="G578" s="246"/>
      <c r="H578" s="249">
        <v>2.7559999999999998</v>
      </c>
      <c r="I578" s="250"/>
      <c r="J578" s="246"/>
      <c r="K578" s="246"/>
      <c r="L578" s="251"/>
      <c r="M578" s="252"/>
      <c r="N578" s="253"/>
      <c r="O578" s="253"/>
      <c r="P578" s="253"/>
      <c r="Q578" s="253"/>
      <c r="R578" s="253"/>
      <c r="S578" s="253"/>
      <c r="T578" s="25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T578" s="255" t="s">
        <v>199</v>
      </c>
      <c r="AU578" s="255" t="s">
        <v>82</v>
      </c>
      <c r="AV578" s="14" t="s">
        <v>82</v>
      </c>
      <c r="AW578" s="14" t="s">
        <v>34</v>
      </c>
      <c r="AX578" s="14" t="s">
        <v>73</v>
      </c>
      <c r="AY578" s="255" t="s">
        <v>185</v>
      </c>
    </row>
    <row r="579" s="15" customFormat="1">
      <c r="A579" s="15"/>
      <c r="B579" s="256"/>
      <c r="C579" s="257"/>
      <c r="D579" s="228" t="s">
        <v>199</v>
      </c>
      <c r="E579" s="258" t="s">
        <v>19</v>
      </c>
      <c r="F579" s="259" t="s">
        <v>202</v>
      </c>
      <c r="G579" s="257"/>
      <c r="H579" s="260">
        <v>47.076000000000001</v>
      </c>
      <c r="I579" s="261"/>
      <c r="J579" s="257"/>
      <c r="K579" s="257"/>
      <c r="L579" s="262"/>
      <c r="M579" s="263"/>
      <c r="N579" s="264"/>
      <c r="O579" s="264"/>
      <c r="P579" s="264"/>
      <c r="Q579" s="264"/>
      <c r="R579" s="264"/>
      <c r="S579" s="264"/>
      <c r="T579" s="265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T579" s="266" t="s">
        <v>199</v>
      </c>
      <c r="AU579" s="266" t="s">
        <v>82</v>
      </c>
      <c r="AV579" s="15" t="s">
        <v>193</v>
      </c>
      <c r="AW579" s="15" t="s">
        <v>34</v>
      </c>
      <c r="AX579" s="15" t="s">
        <v>80</v>
      </c>
      <c r="AY579" s="266" t="s">
        <v>185</v>
      </c>
    </row>
    <row r="580" s="2" customFormat="1" ht="21.75" customHeight="1">
      <c r="A580" s="41"/>
      <c r="B580" s="42"/>
      <c r="C580" s="215" t="s">
        <v>994</v>
      </c>
      <c r="D580" s="215" t="s">
        <v>188</v>
      </c>
      <c r="E580" s="216" t="s">
        <v>995</v>
      </c>
      <c r="F580" s="217" t="s">
        <v>996</v>
      </c>
      <c r="G580" s="218" t="s">
        <v>191</v>
      </c>
      <c r="H580" s="219">
        <v>47.076000000000001</v>
      </c>
      <c r="I580" s="220"/>
      <c r="J580" s="221">
        <f>ROUND(I580*H580,2)</f>
        <v>0</v>
      </c>
      <c r="K580" s="217" t="s">
        <v>192</v>
      </c>
      <c r="L580" s="47"/>
      <c r="M580" s="222" t="s">
        <v>19</v>
      </c>
      <c r="N580" s="223" t="s">
        <v>44</v>
      </c>
      <c r="O580" s="87"/>
      <c r="P580" s="224">
        <f>O580*H580</f>
        <v>0</v>
      </c>
      <c r="Q580" s="224">
        <v>0.0075500000000000003</v>
      </c>
      <c r="R580" s="224">
        <f>Q580*H580</f>
        <v>0.35542380000000001</v>
      </c>
      <c r="S580" s="224">
        <v>0</v>
      </c>
      <c r="T580" s="225">
        <f>S580*H580</f>
        <v>0</v>
      </c>
      <c r="U580" s="41"/>
      <c r="V580" s="41"/>
      <c r="W580" s="41"/>
      <c r="X580" s="41"/>
      <c r="Y580" s="41"/>
      <c r="Z580" s="41"/>
      <c r="AA580" s="41"/>
      <c r="AB580" s="41"/>
      <c r="AC580" s="41"/>
      <c r="AD580" s="41"/>
      <c r="AE580" s="41"/>
      <c r="AR580" s="226" t="s">
        <v>280</v>
      </c>
      <c r="AT580" s="226" t="s">
        <v>188</v>
      </c>
      <c r="AU580" s="226" t="s">
        <v>82</v>
      </c>
      <c r="AY580" s="20" t="s">
        <v>185</v>
      </c>
      <c r="BE580" s="227">
        <f>IF(N580="základní",J580,0)</f>
        <v>0</v>
      </c>
      <c r="BF580" s="227">
        <f>IF(N580="snížená",J580,0)</f>
        <v>0</v>
      </c>
      <c r="BG580" s="227">
        <f>IF(N580="zákl. přenesená",J580,0)</f>
        <v>0</v>
      </c>
      <c r="BH580" s="227">
        <f>IF(N580="sníž. přenesená",J580,0)</f>
        <v>0</v>
      </c>
      <c r="BI580" s="227">
        <f>IF(N580="nulová",J580,0)</f>
        <v>0</v>
      </c>
      <c r="BJ580" s="20" t="s">
        <v>80</v>
      </c>
      <c r="BK580" s="227">
        <f>ROUND(I580*H580,2)</f>
        <v>0</v>
      </c>
      <c r="BL580" s="20" t="s">
        <v>280</v>
      </c>
      <c r="BM580" s="226" t="s">
        <v>997</v>
      </c>
    </row>
    <row r="581" s="2" customFormat="1">
      <c r="A581" s="41"/>
      <c r="B581" s="42"/>
      <c r="C581" s="43"/>
      <c r="D581" s="228" t="s">
        <v>195</v>
      </c>
      <c r="E581" s="43"/>
      <c r="F581" s="229" t="s">
        <v>998</v>
      </c>
      <c r="G581" s="43"/>
      <c r="H581" s="43"/>
      <c r="I581" s="230"/>
      <c r="J581" s="43"/>
      <c r="K581" s="43"/>
      <c r="L581" s="47"/>
      <c r="M581" s="231"/>
      <c r="N581" s="232"/>
      <c r="O581" s="87"/>
      <c r="P581" s="87"/>
      <c r="Q581" s="87"/>
      <c r="R581" s="87"/>
      <c r="S581" s="87"/>
      <c r="T581" s="88"/>
      <c r="U581" s="41"/>
      <c r="V581" s="41"/>
      <c r="W581" s="41"/>
      <c r="X581" s="41"/>
      <c r="Y581" s="41"/>
      <c r="Z581" s="41"/>
      <c r="AA581" s="41"/>
      <c r="AB581" s="41"/>
      <c r="AC581" s="41"/>
      <c r="AD581" s="41"/>
      <c r="AE581" s="41"/>
      <c r="AT581" s="20" t="s">
        <v>195</v>
      </c>
      <c r="AU581" s="20" t="s">
        <v>82</v>
      </c>
    </row>
    <row r="582" s="2" customFormat="1">
      <c r="A582" s="41"/>
      <c r="B582" s="42"/>
      <c r="C582" s="43"/>
      <c r="D582" s="233" t="s">
        <v>197</v>
      </c>
      <c r="E582" s="43"/>
      <c r="F582" s="234" t="s">
        <v>999</v>
      </c>
      <c r="G582" s="43"/>
      <c r="H582" s="43"/>
      <c r="I582" s="230"/>
      <c r="J582" s="43"/>
      <c r="K582" s="43"/>
      <c r="L582" s="47"/>
      <c r="M582" s="231"/>
      <c r="N582" s="232"/>
      <c r="O582" s="87"/>
      <c r="P582" s="87"/>
      <c r="Q582" s="87"/>
      <c r="R582" s="87"/>
      <c r="S582" s="87"/>
      <c r="T582" s="88"/>
      <c r="U582" s="41"/>
      <c r="V582" s="41"/>
      <c r="W582" s="41"/>
      <c r="X582" s="41"/>
      <c r="Y582" s="41"/>
      <c r="Z582" s="41"/>
      <c r="AA582" s="41"/>
      <c r="AB582" s="41"/>
      <c r="AC582" s="41"/>
      <c r="AD582" s="41"/>
      <c r="AE582" s="41"/>
      <c r="AT582" s="20" t="s">
        <v>197</v>
      </c>
      <c r="AU582" s="20" t="s">
        <v>82</v>
      </c>
    </row>
    <row r="583" s="13" customFormat="1">
      <c r="A583" s="13"/>
      <c r="B583" s="235"/>
      <c r="C583" s="236"/>
      <c r="D583" s="228" t="s">
        <v>199</v>
      </c>
      <c r="E583" s="237" t="s">
        <v>19</v>
      </c>
      <c r="F583" s="238" t="s">
        <v>982</v>
      </c>
      <c r="G583" s="236"/>
      <c r="H583" s="237" t="s">
        <v>19</v>
      </c>
      <c r="I583" s="239"/>
      <c r="J583" s="236"/>
      <c r="K583" s="236"/>
      <c r="L583" s="240"/>
      <c r="M583" s="241"/>
      <c r="N583" s="242"/>
      <c r="O583" s="242"/>
      <c r="P583" s="242"/>
      <c r="Q583" s="242"/>
      <c r="R583" s="242"/>
      <c r="S583" s="242"/>
      <c r="T583" s="24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44" t="s">
        <v>199</v>
      </c>
      <c r="AU583" s="244" t="s">
        <v>82</v>
      </c>
      <c r="AV583" s="13" t="s">
        <v>80</v>
      </c>
      <c r="AW583" s="13" t="s">
        <v>34</v>
      </c>
      <c r="AX583" s="13" t="s">
        <v>73</v>
      </c>
      <c r="AY583" s="244" t="s">
        <v>185</v>
      </c>
    </row>
    <row r="584" s="13" customFormat="1">
      <c r="A584" s="13"/>
      <c r="B584" s="235"/>
      <c r="C584" s="236"/>
      <c r="D584" s="228" t="s">
        <v>199</v>
      </c>
      <c r="E584" s="237" t="s">
        <v>19</v>
      </c>
      <c r="F584" s="238" t="s">
        <v>714</v>
      </c>
      <c r="G584" s="236"/>
      <c r="H584" s="237" t="s">
        <v>19</v>
      </c>
      <c r="I584" s="239"/>
      <c r="J584" s="236"/>
      <c r="K584" s="236"/>
      <c r="L584" s="240"/>
      <c r="M584" s="241"/>
      <c r="N584" s="242"/>
      <c r="O584" s="242"/>
      <c r="P584" s="242"/>
      <c r="Q584" s="242"/>
      <c r="R584" s="242"/>
      <c r="S584" s="242"/>
      <c r="T584" s="24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44" t="s">
        <v>199</v>
      </c>
      <c r="AU584" s="244" t="s">
        <v>82</v>
      </c>
      <c r="AV584" s="13" t="s">
        <v>80</v>
      </c>
      <c r="AW584" s="13" t="s">
        <v>34</v>
      </c>
      <c r="AX584" s="13" t="s">
        <v>73</v>
      </c>
      <c r="AY584" s="244" t="s">
        <v>185</v>
      </c>
    </row>
    <row r="585" s="14" customFormat="1">
      <c r="A585" s="14"/>
      <c r="B585" s="245"/>
      <c r="C585" s="246"/>
      <c r="D585" s="228" t="s">
        <v>199</v>
      </c>
      <c r="E585" s="247" t="s">
        <v>19</v>
      </c>
      <c r="F585" s="248" t="s">
        <v>983</v>
      </c>
      <c r="G585" s="246"/>
      <c r="H585" s="249">
        <v>12.6</v>
      </c>
      <c r="I585" s="250"/>
      <c r="J585" s="246"/>
      <c r="K585" s="246"/>
      <c r="L585" s="251"/>
      <c r="M585" s="252"/>
      <c r="N585" s="253"/>
      <c r="O585" s="253"/>
      <c r="P585" s="253"/>
      <c r="Q585" s="253"/>
      <c r="R585" s="253"/>
      <c r="S585" s="253"/>
      <c r="T585" s="254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T585" s="255" t="s">
        <v>199</v>
      </c>
      <c r="AU585" s="255" t="s">
        <v>82</v>
      </c>
      <c r="AV585" s="14" t="s">
        <v>82</v>
      </c>
      <c r="AW585" s="14" t="s">
        <v>34</v>
      </c>
      <c r="AX585" s="14" t="s">
        <v>73</v>
      </c>
      <c r="AY585" s="255" t="s">
        <v>185</v>
      </c>
    </row>
    <row r="586" s="14" customFormat="1">
      <c r="A586" s="14"/>
      <c r="B586" s="245"/>
      <c r="C586" s="246"/>
      <c r="D586" s="228" t="s">
        <v>199</v>
      </c>
      <c r="E586" s="247" t="s">
        <v>19</v>
      </c>
      <c r="F586" s="248" t="s">
        <v>984</v>
      </c>
      <c r="G586" s="246"/>
      <c r="H586" s="249">
        <v>7.7400000000000002</v>
      </c>
      <c r="I586" s="250"/>
      <c r="J586" s="246"/>
      <c r="K586" s="246"/>
      <c r="L586" s="251"/>
      <c r="M586" s="252"/>
      <c r="N586" s="253"/>
      <c r="O586" s="253"/>
      <c r="P586" s="253"/>
      <c r="Q586" s="253"/>
      <c r="R586" s="253"/>
      <c r="S586" s="253"/>
      <c r="T586" s="254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T586" s="255" t="s">
        <v>199</v>
      </c>
      <c r="AU586" s="255" t="s">
        <v>82</v>
      </c>
      <c r="AV586" s="14" t="s">
        <v>82</v>
      </c>
      <c r="AW586" s="14" t="s">
        <v>34</v>
      </c>
      <c r="AX586" s="14" t="s">
        <v>73</v>
      </c>
      <c r="AY586" s="255" t="s">
        <v>185</v>
      </c>
    </row>
    <row r="587" s="14" customFormat="1">
      <c r="A587" s="14"/>
      <c r="B587" s="245"/>
      <c r="C587" s="246"/>
      <c r="D587" s="228" t="s">
        <v>199</v>
      </c>
      <c r="E587" s="247" t="s">
        <v>19</v>
      </c>
      <c r="F587" s="248" t="s">
        <v>985</v>
      </c>
      <c r="G587" s="246"/>
      <c r="H587" s="249">
        <v>15.98</v>
      </c>
      <c r="I587" s="250"/>
      <c r="J587" s="246"/>
      <c r="K587" s="246"/>
      <c r="L587" s="251"/>
      <c r="M587" s="252"/>
      <c r="N587" s="253"/>
      <c r="O587" s="253"/>
      <c r="P587" s="253"/>
      <c r="Q587" s="253"/>
      <c r="R587" s="253"/>
      <c r="S587" s="253"/>
      <c r="T587" s="25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T587" s="255" t="s">
        <v>199</v>
      </c>
      <c r="AU587" s="255" t="s">
        <v>82</v>
      </c>
      <c r="AV587" s="14" t="s">
        <v>82</v>
      </c>
      <c r="AW587" s="14" t="s">
        <v>34</v>
      </c>
      <c r="AX587" s="14" t="s">
        <v>73</v>
      </c>
      <c r="AY587" s="255" t="s">
        <v>185</v>
      </c>
    </row>
    <row r="588" s="14" customFormat="1">
      <c r="A588" s="14"/>
      <c r="B588" s="245"/>
      <c r="C588" s="246"/>
      <c r="D588" s="228" t="s">
        <v>199</v>
      </c>
      <c r="E588" s="247" t="s">
        <v>19</v>
      </c>
      <c r="F588" s="248" t="s">
        <v>986</v>
      </c>
      <c r="G588" s="246"/>
      <c r="H588" s="249">
        <v>8</v>
      </c>
      <c r="I588" s="250"/>
      <c r="J588" s="246"/>
      <c r="K588" s="246"/>
      <c r="L588" s="251"/>
      <c r="M588" s="252"/>
      <c r="N588" s="253"/>
      <c r="O588" s="253"/>
      <c r="P588" s="253"/>
      <c r="Q588" s="253"/>
      <c r="R588" s="253"/>
      <c r="S588" s="253"/>
      <c r="T588" s="254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T588" s="255" t="s">
        <v>199</v>
      </c>
      <c r="AU588" s="255" t="s">
        <v>82</v>
      </c>
      <c r="AV588" s="14" t="s">
        <v>82</v>
      </c>
      <c r="AW588" s="14" t="s">
        <v>34</v>
      </c>
      <c r="AX588" s="14" t="s">
        <v>73</v>
      </c>
      <c r="AY588" s="255" t="s">
        <v>185</v>
      </c>
    </row>
    <row r="589" s="14" customFormat="1">
      <c r="A589" s="14"/>
      <c r="B589" s="245"/>
      <c r="C589" s="246"/>
      <c r="D589" s="228" t="s">
        <v>199</v>
      </c>
      <c r="E589" s="247" t="s">
        <v>19</v>
      </c>
      <c r="F589" s="248" t="s">
        <v>987</v>
      </c>
      <c r="G589" s="246"/>
      <c r="H589" s="249">
        <v>2.7559999999999998</v>
      </c>
      <c r="I589" s="250"/>
      <c r="J589" s="246"/>
      <c r="K589" s="246"/>
      <c r="L589" s="251"/>
      <c r="M589" s="252"/>
      <c r="N589" s="253"/>
      <c r="O589" s="253"/>
      <c r="P589" s="253"/>
      <c r="Q589" s="253"/>
      <c r="R589" s="253"/>
      <c r="S589" s="253"/>
      <c r="T589" s="254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  <c r="AT589" s="255" t="s">
        <v>199</v>
      </c>
      <c r="AU589" s="255" t="s">
        <v>82</v>
      </c>
      <c r="AV589" s="14" t="s">
        <v>82</v>
      </c>
      <c r="AW589" s="14" t="s">
        <v>34</v>
      </c>
      <c r="AX589" s="14" t="s">
        <v>73</v>
      </c>
      <c r="AY589" s="255" t="s">
        <v>185</v>
      </c>
    </row>
    <row r="590" s="15" customFormat="1">
      <c r="A590" s="15"/>
      <c r="B590" s="256"/>
      <c r="C590" s="257"/>
      <c r="D590" s="228" t="s">
        <v>199</v>
      </c>
      <c r="E590" s="258" t="s">
        <v>19</v>
      </c>
      <c r="F590" s="259" t="s">
        <v>202</v>
      </c>
      <c r="G590" s="257"/>
      <c r="H590" s="260">
        <v>47.076000000000001</v>
      </c>
      <c r="I590" s="261"/>
      <c r="J590" s="257"/>
      <c r="K590" s="257"/>
      <c r="L590" s="262"/>
      <c r="M590" s="263"/>
      <c r="N590" s="264"/>
      <c r="O590" s="264"/>
      <c r="P590" s="264"/>
      <c r="Q590" s="264"/>
      <c r="R590" s="264"/>
      <c r="S590" s="264"/>
      <c r="T590" s="265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5"/>
      <c r="AT590" s="266" t="s">
        <v>199</v>
      </c>
      <c r="AU590" s="266" t="s">
        <v>82</v>
      </c>
      <c r="AV590" s="15" t="s">
        <v>193</v>
      </c>
      <c r="AW590" s="15" t="s">
        <v>34</v>
      </c>
      <c r="AX590" s="15" t="s">
        <v>80</v>
      </c>
      <c r="AY590" s="266" t="s">
        <v>185</v>
      </c>
    </row>
    <row r="591" s="2" customFormat="1" ht="16.5" customHeight="1">
      <c r="A591" s="41"/>
      <c r="B591" s="42"/>
      <c r="C591" s="271" t="s">
        <v>1000</v>
      </c>
      <c r="D591" s="271" t="s">
        <v>491</v>
      </c>
      <c r="E591" s="272" t="s">
        <v>1001</v>
      </c>
      <c r="F591" s="273" t="s">
        <v>1002</v>
      </c>
      <c r="G591" s="274" t="s">
        <v>191</v>
      </c>
      <c r="H591" s="275">
        <v>54.137</v>
      </c>
      <c r="I591" s="276"/>
      <c r="J591" s="277">
        <f>ROUND(I591*H591,2)</f>
        <v>0</v>
      </c>
      <c r="K591" s="273" t="s">
        <v>192</v>
      </c>
      <c r="L591" s="278"/>
      <c r="M591" s="279" t="s">
        <v>19</v>
      </c>
      <c r="N591" s="280" t="s">
        <v>44</v>
      </c>
      <c r="O591" s="87"/>
      <c r="P591" s="224">
        <f>O591*H591</f>
        <v>0</v>
      </c>
      <c r="Q591" s="224">
        <v>0.018409999999999999</v>
      </c>
      <c r="R591" s="224">
        <f>Q591*H591</f>
        <v>0.99666217000000001</v>
      </c>
      <c r="S591" s="224">
        <v>0</v>
      </c>
      <c r="T591" s="225">
        <f>S591*H591</f>
        <v>0</v>
      </c>
      <c r="U591" s="41"/>
      <c r="V591" s="41"/>
      <c r="W591" s="41"/>
      <c r="X591" s="41"/>
      <c r="Y591" s="41"/>
      <c r="Z591" s="41"/>
      <c r="AA591" s="41"/>
      <c r="AB591" s="41"/>
      <c r="AC591" s="41"/>
      <c r="AD591" s="41"/>
      <c r="AE591" s="41"/>
      <c r="AR591" s="226" t="s">
        <v>415</v>
      </c>
      <c r="AT591" s="226" t="s">
        <v>491</v>
      </c>
      <c r="AU591" s="226" t="s">
        <v>82</v>
      </c>
      <c r="AY591" s="20" t="s">
        <v>185</v>
      </c>
      <c r="BE591" s="227">
        <f>IF(N591="základní",J591,0)</f>
        <v>0</v>
      </c>
      <c r="BF591" s="227">
        <f>IF(N591="snížená",J591,0)</f>
        <v>0</v>
      </c>
      <c r="BG591" s="227">
        <f>IF(N591="zákl. přenesená",J591,0)</f>
        <v>0</v>
      </c>
      <c r="BH591" s="227">
        <f>IF(N591="sníž. přenesená",J591,0)</f>
        <v>0</v>
      </c>
      <c r="BI591" s="227">
        <f>IF(N591="nulová",J591,0)</f>
        <v>0</v>
      </c>
      <c r="BJ591" s="20" t="s">
        <v>80</v>
      </c>
      <c r="BK591" s="227">
        <f>ROUND(I591*H591,2)</f>
        <v>0</v>
      </c>
      <c r="BL591" s="20" t="s">
        <v>280</v>
      </c>
      <c r="BM591" s="226" t="s">
        <v>1003</v>
      </c>
    </row>
    <row r="592" s="2" customFormat="1">
      <c r="A592" s="41"/>
      <c r="B592" s="42"/>
      <c r="C592" s="43"/>
      <c r="D592" s="228" t="s">
        <v>195</v>
      </c>
      <c r="E592" s="43"/>
      <c r="F592" s="229" t="s">
        <v>1002</v>
      </c>
      <c r="G592" s="43"/>
      <c r="H592" s="43"/>
      <c r="I592" s="230"/>
      <c r="J592" s="43"/>
      <c r="K592" s="43"/>
      <c r="L592" s="47"/>
      <c r="M592" s="231"/>
      <c r="N592" s="232"/>
      <c r="O592" s="87"/>
      <c r="P592" s="87"/>
      <c r="Q592" s="87"/>
      <c r="R592" s="87"/>
      <c r="S592" s="87"/>
      <c r="T592" s="88"/>
      <c r="U592" s="41"/>
      <c r="V592" s="41"/>
      <c r="W592" s="41"/>
      <c r="X592" s="41"/>
      <c r="Y592" s="41"/>
      <c r="Z592" s="41"/>
      <c r="AA592" s="41"/>
      <c r="AB592" s="41"/>
      <c r="AC592" s="41"/>
      <c r="AD592" s="41"/>
      <c r="AE592" s="41"/>
      <c r="AT592" s="20" t="s">
        <v>195</v>
      </c>
      <c r="AU592" s="20" t="s">
        <v>82</v>
      </c>
    </row>
    <row r="593" s="14" customFormat="1">
      <c r="A593" s="14"/>
      <c r="B593" s="245"/>
      <c r="C593" s="246"/>
      <c r="D593" s="228" t="s">
        <v>199</v>
      </c>
      <c r="E593" s="246"/>
      <c r="F593" s="248" t="s">
        <v>1004</v>
      </c>
      <c r="G593" s="246"/>
      <c r="H593" s="249">
        <v>54.137</v>
      </c>
      <c r="I593" s="250"/>
      <c r="J593" s="246"/>
      <c r="K593" s="246"/>
      <c r="L593" s="251"/>
      <c r="M593" s="252"/>
      <c r="N593" s="253"/>
      <c r="O593" s="253"/>
      <c r="P593" s="253"/>
      <c r="Q593" s="253"/>
      <c r="R593" s="253"/>
      <c r="S593" s="253"/>
      <c r="T593" s="25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255" t="s">
        <v>199</v>
      </c>
      <c r="AU593" s="255" t="s">
        <v>82</v>
      </c>
      <c r="AV593" s="14" t="s">
        <v>82</v>
      </c>
      <c r="AW593" s="14" t="s">
        <v>4</v>
      </c>
      <c r="AX593" s="14" t="s">
        <v>80</v>
      </c>
      <c r="AY593" s="255" t="s">
        <v>185</v>
      </c>
    </row>
    <row r="594" s="2" customFormat="1" ht="16.5" customHeight="1">
      <c r="A594" s="41"/>
      <c r="B594" s="42"/>
      <c r="C594" s="215" t="s">
        <v>1005</v>
      </c>
      <c r="D594" s="215" t="s">
        <v>188</v>
      </c>
      <c r="E594" s="216" t="s">
        <v>1006</v>
      </c>
      <c r="F594" s="217" t="s">
        <v>1007</v>
      </c>
      <c r="G594" s="218" t="s">
        <v>672</v>
      </c>
      <c r="H594" s="281"/>
      <c r="I594" s="220"/>
      <c r="J594" s="221">
        <f>ROUND(I594*H594,2)</f>
        <v>0</v>
      </c>
      <c r="K594" s="217" t="s">
        <v>192</v>
      </c>
      <c r="L594" s="47"/>
      <c r="M594" s="222" t="s">
        <v>19</v>
      </c>
      <c r="N594" s="223" t="s">
        <v>44</v>
      </c>
      <c r="O594" s="87"/>
      <c r="P594" s="224">
        <f>O594*H594</f>
        <v>0</v>
      </c>
      <c r="Q594" s="224">
        <v>0</v>
      </c>
      <c r="R594" s="224">
        <f>Q594*H594</f>
        <v>0</v>
      </c>
      <c r="S594" s="224">
        <v>0</v>
      </c>
      <c r="T594" s="225">
        <f>S594*H594</f>
        <v>0</v>
      </c>
      <c r="U594" s="41"/>
      <c r="V594" s="41"/>
      <c r="W594" s="41"/>
      <c r="X594" s="41"/>
      <c r="Y594" s="41"/>
      <c r="Z594" s="41"/>
      <c r="AA594" s="41"/>
      <c r="AB594" s="41"/>
      <c r="AC594" s="41"/>
      <c r="AD594" s="41"/>
      <c r="AE594" s="41"/>
      <c r="AR594" s="226" t="s">
        <v>280</v>
      </c>
      <c r="AT594" s="226" t="s">
        <v>188</v>
      </c>
      <c r="AU594" s="226" t="s">
        <v>82</v>
      </c>
      <c r="AY594" s="20" t="s">
        <v>185</v>
      </c>
      <c r="BE594" s="227">
        <f>IF(N594="základní",J594,0)</f>
        <v>0</v>
      </c>
      <c r="BF594" s="227">
        <f>IF(N594="snížená",J594,0)</f>
        <v>0</v>
      </c>
      <c r="BG594" s="227">
        <f>IF(N594="zákl. přenesená",J594,0)</f>
        <v>0</v>
      </c>
      <c r="BH594" s="227">
        <f>IF(N594="sníž. přenesená",J594,0)</f>
        <v>0</v>
      </c>
      <c r="BI594" s="227">
        <f>IF(N594="nulová",J594,0)</f>
        <v>0</v>
      </c>
      <c r="BJ594" s="20" t="s">
        <v>80</v>
      </c>
      <c r="BK594" s="227">
        <f>ROUND(I594*H594,2)</f>
        <v>0</v>
      </c>
      <c r="BL594" s="20" t="s">
        <v>280</v>
      </c>
      <c r="BM594" s="226" t="s">
        <v>1008</v>
      </c>
    </row>
    <row r="595" s="2" customFormat="1">
      <c r="A595" s="41"/>
      <c r="B595" s="42"/>
      <c r="C595" s="43"/>
      <c r="D595" s="228" t="s">
        <v>195</v>
      </c>
      <c r="E595" s="43"/>
      <c r="F595" s="229" t="s">
        <v>1009</v>
      </c>
      <c r="G595" s="43"/>
      <c r="H595" s="43"/>
      <c r="I595" s="230"/>
      <c r="J595" s="43"/>
      <c r="K595" s="43"/>
      <c r="L595" s="47"/>
      <c r="M595" s="231"/>
      <c r="N595" s="232"/>
      <c r="O595" s="87"/>
      <c r="P595" s="87"/>
      <c r="Q595" s="87"/>
      <c r="R595" s="87"/>
      <c r="S595" s="87"/>
      <c r="T595" s="88"/>
      <c r="U595" s="41"/>
      <c r="V595" s="41"/>
      <c r="W595" s="41"/>
      <c r="X595" s="41"/>
      <c r="Y595" s="41"/>
      <c r="Z595" s="41"/>
      <c r="AA595" s="41"/>
      <c r="AB595" s="41"/>
      <c r="AC595" s="41"/>
      <c r="AD595" s="41"/>
      <c r="AE595" s="41"/>
      <c r="AT595" s="20" t="s">
        <v>195</v>
      </c>
      <c r="AU595" s="20" t="s">
        <v>82</v>
      </c>
    </row>
    <row r="596" s="2" customFormat="1">
      <c r="A596" s="41"/>
      <c r="B596" s="42"/>
      <c r="C596" s="43"/>
      <c r="D596" s="233" t="s">
        <v>197</v>
      </c>
      <c r="E596" s="43"/>
      <c r="F596" s="234" t="s">
        <v>1010</v>
      </c>
      <c r="G596" s="43"/>
      <c r="H596" s="43"/>
      <c r="I596" s="230"/>
      <c r="J596" s="43"/>
      <c r="K596" s="43"/>
      <c r="L596" s="47"/>
      <c r="M596" s="231"/>
      <c r="N596" s="232"/>
      <c r="O596" s="87"/>
      <c r="P596" s="87"/>
      <c r="Q596" s="87"/>
      <c r="R596" s="87"/>
      <c r="S596" s="87"/>
      <c r="T596" s="88"/>
      <c r="U596" s="41"/>
      <c r="V596" s="41"/>
      <c r="W596" s="41"/>
      <c r="X596" s="41"/>
      <c r="Y596" s="41"/>
      <c r="Z596" s="41"/>
      <c r="AA596" s="41"/>
      <c r="AB596" s="41"/>
      <c r="AC596" s="41"/>
      <c r="AD596" s="41"/>
      <c r="AE596" s="41"/>
      <c r="AT596" s="20" t="s">
        <v>197</v>
      </c>
      <c r="AU596" s="20" t="s">
        <v>82</v>
      </c>
    </row>
    <row r="597" s="12" customFormat="1" ht="22.8" customHeight="1">
      <c r="A597" s="12"/>
      <c r="B597" s="199"/>
      <c r="C597" s="200"/>
      <c r="D597" s="201" t="s">
        <v>72</v>
      </c>
      <c r="E597" s="213" t="s">
        <v>1011</v>
      </c>
      <c r="F597" s="213" t="s">
        <v>1012</v>
      </c>
      <c r="G597" s="200"/>
      <c r="H597" s="200"/>
      <c r="I597" s="203"/>
      <c r="J597" s="214">
        <f>BK597</f>
        <v>0</v>
      </c>
      <c r="K597" s="200"/>
      <c r="L597" s="205"/>
      <c r="M597" s="206"/>
      <c r="N597" s="207"/>
      <c r="O597" s="207"/>
      <c r="P597" s="208">
        <f>SUM(P598:P660)</f>
        <v>0</v>
      </c>
      <c r="Q597" s="207"/>
      <c r="R597" s="208">
        <f>SUM(R598:R660)</f>
        <v>0.067541760000000006</v>
      </c>
      <c r="S597" s="207"/>
      <c r="T597" s="209">
        <f>SUM(T598:T660)</f>
        <v>0</v>
      </c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R597" s="210" t="s">
        <v>82</v>
      </c>
      <c r="AT597" s="211" t="s">
        <v>72</v>
      </c>
      <c r="AU597" s="211" t="s">
        <v>80</v>
      </c>
      <c r="AY597" s="210" t="s">
        <v>185</v>
      </c>
      <c r="BK597" s="212">
        <f>SUM(BK598:BK660)</f>
        <v>0</v>
      </c>
    </row>
    <row r="598" s="2" customFormat="1" ht="16.5" customHeight="1">
      <c r="A598" s="41"/>
      <c r="B598" s="42"/>
      <c r="C598" s="215" t="s">
        <v>1013</v>
      </c>
      <c r="D598" s="215" t="s">
        <v>188</v>
      </c>
      <c r="E598" s="216" t="s">
        <v>1014</v>
      </c>
      <c r="F598" s="217" t="s">
        <v>1015</v>
      </c>
      <c r="G598" s="218" t="s">
        <v>191</v>
      </c>
      <c r="H598" s="219">
        <v>120.712</v>
      </c>
      <c r="I598" s="220"/>
      <c r="J598" s="221">
        <f>ROUND(I598*H598,2)</f>
        <v>0</v>
      </c>
      <c r="K598" s="217" t="s">
        <v>192</v>
      </c>
      <c r="L598" s="47"/>
      <c r="M598" s="222" t="s">
        <v>19</v>
      </c>
      <c r="N598" s="223" t="s">
        <v>44</v>
      </c>
      <c r="O598" s="87"/>
      <c r="P598" s="224">
        <f>O598*H598</f>
        <v>0</v>
      </c>
      <c r="Q598" s="224">
        <v>0</v>
      </c>
      <c r="R598" s="224">
        <f>Q598*H598</f>
        <v>0</v>
      </c>
      <c r="S598" s="224">
        <v>0</v>
      </c>
      <c r="T598" s="225">
        <f>S598*H598</f>
        <v>0</v>
      </c>
      <c r="U598" s="41"/>
      <c r="V598" s="41"/>
      <c r="W598" s="41"/>
      <c r="X598" s="41"/>
      <c r="Y598" s="41"/>
      <c r="Z598" s="41"/>
      <c r="AA598" s="41"/>
      <c r="AB598" s="41"/>
      <c r="AC598" s="41"/>
      <c r="AD598" s="41"/>
      <c r="AE598" s="41"/>
      <c r="AR598" s="226" t="s">
        <v>280</v>
      </c>
      <c r="AT598" s="226" t="s">
        <v>188</v>
      </c>
      <c r="AU598" s="226" t="s">
        <v>82</v>
      </c>
      <c r="AY598" s="20" t="s">
        <v>185</v>
      </c>
      <c r="BE598" s="227">
        <f>IF(N598="základní",J598,0)</f>
        <v>0</v>
      </c>
      <c r="BF598" s="227">
        <f>IF(N598="snížená",J598,0)</f>
        <v>0</v>
      </c>
      <c r="BG598" s="227">
        <f>IF(N598="zákl. přenesená",J598,0)</f>
        <v>0</v>
      </c>
      <c r="BH598" s="227">
        <f>IF(N598="sníž. přenesená",J598,0)</f>
        <v>0</v>
      </c>
      <c r="BI598" s="227">
        <f>IF(N598="nulová",J598,0)</f>
        <v>0</v>
      </c>
      <c r="BJ598" s="20" t="s">
        <v>80</v>
      </c>
      <c r="BK598" s="227">
        <f>ROUND(I598*H598,2)</f>
        <v>0</v>
      </c>
      <c r="BL598" s="20" t="s">
        <v>280</v>
      </c>
      <c r="BM598" s="226" t="s">
        <v>1016</v>
      </c>
    </row>
    <row r="599" s="2" customFormat="1">
      <c r="A599" s="41"/>
      <c r="B599" s="42"/>
      <c r="C599" s="43"/>
      <c r="D599" s="228" t="s">
        <v>195</v>
      </c>
      <c r="E599" s="43"/>
      <c r="F599" s="229" t="s">
        <v>1017</v>
      </c>
      <c r="G599" s="43"/>
      <c r="H599" s="43"/>
      <c r="I599" s="230"/>
      <c r="J599" s="43"/>
      <c r="K599" s="43"/>
      <c r="L599" s="47"/>
      <c r="M599" s="231"/>
      <c r="N599" s="232"/>
      <c r="O599" s="87"/>
      <c r="P599" s="87"/>
      <c r="Q599" s="87"/>
      <c r="R599" s="87"/>
      <c r="S599" s="87"/>
      <c r="T599" s="88"/>
      <c r="U599" s="41"/>
      <c r="V599" s="41"/>
      <c r="W599" s="41"/>
      <c r="X599" s="41"/>
      <c r="Y599" s="41"/>
      <c r="Z599" s="41"/>
      <c r="AA599" s="41"/>
      <c r="AB599" s="41"/>
      <c r="AC599" s="41"/>
      <c r="AD599" s="41"/>
      <c r="AE599" s="41"/>
      <c r="AT599" s="20" t="s">
        <v>195</v>
      </c>
      <c r="AU599" s="20" t="s">
        <v>82</v>
      </c>
    </row>
    <row r="600" s="2" customFormat="1">
      <c r="A600" s="41"/>
      <c r="B600" s="42"/>
      <c r="C600" s="43"/>
      <c r="D600" s="233" t="s">
        <v>197</v>
      </c>
      <c r="E600" s="43"/>
      <c r="F600" s="234" t="s">
        <v>1018</v>
      </c>
      <c r="G600" s="43"/>
      <c r="H600" s="43"/>
      <c r="I600" s="230"/>
      <c r="J600" s="43"/>
      <c r="K600" s="43"/>
      <c r="L600" s="47"/>
      <c r="M600" s="231"/>
      <c r="N600" s="232"/>
      <c r="O600" s="87"/>
      <c r="P600" s="87"/>
      <c r="Q600" s="87"/>
      <c r="R600" s="87"/>
      <c r="S600" s="87"/>
      <c r="T600" s="88"/>
      <c r="U600" s="41"/>
      <c r="V600" s="41"/>
      <c r="W600" s="41"/>
      <c r="X600" s="41"/>
      <c r="Y600" s="41"/>
      <c r="Z600" s="41"/>
      <c r="AA600" s="41"/>
      <c r="AB600" s="41"/>
      <c r="AC600" s="41"/>
      <c r="AD600" s="41"/>
      <c r="AE600" s="41"/>
      <c r="AT600" s="20" t="s">
        <v>197</v>
      </c>
      <c r="AU600" s="20" t="s">
        <v>82</v>
      </c>
    </row>
    <row r="601" s="13" customFormat="1">
      <c r="A601" s="13"/>
      <c r="B601" s="235"/>
      <c r="C601" s="236"/>
      <c r="D601" s="228" t="s">
        <v>199</v>
      </c>
      <c r="E601" s="237" t="s">
        <v>19</v>
      </c>
      <c r="F601" s="238" t="s">
        <v>477</v>
      </c>
      <c r="G601" s="236"/>
      <c r="H601" s="237" t="s">
        <v>19</v>
      </c>
      <c r="I601" s="239"/>
      <c r="J601" s="236"/>
      <c r="K601" s="236"/>
      <c r="L601" s="240"/>
      <c r="M601" s="241"/>
      <c r="N601" s="242"/>
      <c r="O601" s="242"/>
      <c r="P601" s="242"/>
      <c r="Q601" s="242"/>
      <c r="R601" s="242"/>
      <c r="S601" s="242"/>
      <c r="T601" s="24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244" t="s">
        <v>199</v>
      </c>
      <c r="AU601" s="244" t="s">
        <v>82</v>
      </c>
      <c r="AV601" s="13" t="s">
        <v>80</v>
      </c>
      <c r="AW601" s="13" t="s">
        <v>34</v>
      </c>
      <c r="AX601" s="13" t="s">
        <v>73</v>
      </c>
      <c r="AY601" s="244" t="s">
        <v>185</v>
      </c>
    </row>
    <row r="602" s="13" customFormat="1">
      <c r="A602" s="13"/>
      <c r="B602" s="235"/>
      <c r="C602" s="236"/>
      <c r="D602" s="228" t="s">
        <v>199</v>
      </c>
      <c r="E602" s="237" t="s">
        <v>19</v>
      </c>
      <c r="F602" s="238" t="s">
        <v>1019</v>
      </c>
      <c r="G602" s="236"/>
      <c r="H602" s="237" t="s">
        <v>19</v>
      </c>
      <c r="I602" s="239"/>
      <c r="J602" s="236"/>
      <c r="K602" s="236"/>
      <c r="L602" s="240"/>
      <c r="M602" s="241"/>
      <c r="N602" s="242"/>
      <c r="O602" s="242"/>
      <c r="P602" s="242"/>
      <c r="Q602" s="242"/>
      <c r="R602" s="242"/>
      <c r="S602" s="242"/>
      <c r="T602" s="243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T602" s="244" t="s">
        <v>199</v>
      </c>
      <c r="AU602" s="244" t="s">
        <v>82</v>
      </c>
      <c r="AV602" s="13" t="s">
        <v>80</v>
      </c>
      <c r="AW602" s="13" t="s">
        <v>34</v>
      </c>
      <c r="AX602" s="13" t="s">
        <v>73</v>
      </c>
      <c r="AY602" s="244" t="s">
        <v>185</v>
      </c>
    </row>
    <row r="603" s="14" customFormat="1">
      <c r="A603" s="14"/>
      <c r="B603" s="245"/>
      <c r="C603" s="246"/>
      <c r="D603" s="228" t="s">
        <v>199</v>
      </c>
      <c r="E603" s="247" t="s">
        <v>19</v>
      </c>
      <c r="F603" s="248" t="s">
        <v>526</v>
      </c>
      <c r="G603" s="246"/>
      <c r="H603" s="249">
        <v>19.637</v>
      </c>
      <c r="I603" s="250"/>
      <c r="J603" s="246"/>
      <c r="K603" s="246"/>
      <c r="L603" s="251"/>
      <c r="M603" s="252"/>
      <c r="N603" s="253"/>
      <c r="O603" s="253"/>
      <c r="P603" s="253"/>
      <c r="Q603" s="253"/>
      <c r="R603" s="253"/>
      <c r="S603" s="253"/>
      <c r="T603" s="25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T603" s="255" t="s">
        <v>199</v>
      </c>
      <c r="AU603" s="255" t="s">
        <v>82</v>
      </c>
      <c r="AV603" s="14" t="s">
        <v>82</v>
      </c>
      <c r="AW603" s="14" t="s">
        <v>34</v>
      </c>
      <c r="AX603" s="14" t="s">
        <v>73</v>
      </c>
      <c r="AY603" s="255" t="s">
        <v>185</v>
      </c>
    </row>
    <row r="604" s="14" customFormat="1">
      <c r="A604" s="14"/>
      <c r="B604" s="245"/>
      <c r="C604" s="246"/>
      <c r="D604" s="228" t="s">
        <v>199</v>
      </c>
      <c r="E604" s="247" t="s">
        <v>19</v>
      </c>
      <c r="F604" s="248" t="s">
        <v>1020</v>
      </c>
      <c r="G604" s="246"/>
      <c r="H604" s="249">
        <v>2.8399999999999999</v>
      </c>
      <c r="I604" s="250"/>
      <c r="J604" s="246"/>
      <c r="K604" s="246"/>
      <c r="L604" s="251"/>
      <c r="M604" s="252"/>
      <c r="N604" s="253"/>
      <c r="O604" s="253"/>
      <c r="P604" s="253"/>
      <c r="Q604" s="253"/>
      <c r="R604" s="253"/>
      <c r="S604" s="253"/>
      <c r="T604" s="25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T604" s="255" t="s">
        <v>199</v>
      </c>
      <c r="AU604" s="255" t="s">
        <v>82</v>
      </c>
      <c r="AV604" s="14" t="s">
        <v>82</v>
      </c>
      <c r="AW604" s="14" t="s">
        <v>34</v>
      </c>
      <c r="AX604" s="14" t="s">
        <v>73</v>
      </c>
      <c r="AY604" s="255" t="s">
        <v>185</v>
      </c>
    </row>
    <row r="605" s="14" customFormat="1">
      <c r="A605" s="14"/>
      <c r="B605" s="245"/>
      <c r="C605" s="246"/>
      <c r="D605" s="228" t="s">
        <v>199</v>
      </c>
      <c r="E605" s="247" t="s">
        <v>19</v>
      </c>
      <c r="F605" s="248" t="s">
        <v>1021</v>
      </c>
      <c r="G605" s="246"/>
      <c r="H605" s="249">
        <v>14.712</v>
      </c>
      <c r="I605" s="250"/>
      <c r="J605" s="246"/>
      <c r="K605" s="246"/>
      <c r="L605" s="251"/>
      <c r="M605" s="252"/>
      <c r="N605" s="253"/>
      <c r="O605" s="253"/>
      <c r="P605" s="253"/>
      <c r="Q605" s="253"/>
      <c r="R605" s="253"/>
      <c r="S605" s="253"/>
      <c r="T605" s="25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55" t="s">
        <v>199</v>
      </c>
      <c r="AU605" s="255" t="s">
        <v>82</v>
      </c>
      <c r="AV605" s="14" t="s">
        <v>82</v>
      </c>
      <c r="AW605" s="14" t="s">
        <v>34</v>
      </c>
      <c r="AX605" s="14" t="s">
        <v>73</v>
      </c>
      <c r="AY605" s="255" t="s">
        <v>185</v>
      </c>
    </row>
    <row r="606" s="14" customFormat="1">
      <c r="A606" s="14"/>
      <c r="B606" s="245"/>
      <c r="C606" s="246"/>
      <c r="D606" s="228" t="s">
        <v>199</v>
      </c>
      <c r="E606" s="247" t="s">
        <v>19</v>
      </c>
      <c r="F606" s="248" t="s">
        <v>1022</v>
      </c>
      <c r="G606" s="246"/>
      <c r="H606" s="249">
        <v>1.8280000000000001</v>
      </c>
      <c r="I606" s="250"/>
      <c r="J606" s="246"/>
      <c r="K606" s="246"/>
      <c r="L606" s="251"/>
      <c r="M606" s="252"/>
      <c r="N606" s="253"/>
      <c r="O606" s="253"/>
      <c r="P606" s="253"/>
      <c r="Q606" s="253"/>
      <c r="R606" s="253"/>
      <c r="S606" s="253"/>
      <c r="T606" s="25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255" t="s">
        <v>199</v>
      </c>
      <c r="AU606" s="255" t="s">
        <v>82</v>
      </c>
      <c r="AV606" s="14" t="s">
        <v>82</v>
      </c>
      <c r="AW606" s="14" t="s">
        <v>34</v>
      </c>
      <c r="AX606" s="14" t="s">
        <v>73</v>
      </c>
      <c r="AY606" s="255" t="s">
        <v>185</v>
      </c>
    </row>
    <row r="607" s="14" customFormat="1">
      <c r="A607" s="14"/>
      <c r="B607" s="245"/>
      <c r="C607" s="246"/>
      <c r="D607" s="228" t="s">
        <v>199</v>
      </c>
      <c r="E607" s="247" t="s">
        <v>19</v>
      </c>
      <c r="F607" s="248" t="s">
        <v>1023</v>
      </c>
      <c r="G607" s="246"/>
      <c r="H607" s="249">
        <v>3.996</v>
      </c>
      <c r="I607" s="250"/>
      <c r="J607" s="246"/>
      <c r="K607" s="246"/>
      <c r="L607" s="251"/>
      <c r="M607" s="252"/>
      <c r="N607" s="253"/>
      <c r="O607" s="253"/>
      <c r="P607" s="253"/>
      <c r="Q607" s="253"/>
      <c r="R607" s="253"/>
      <c r="S607" s="253"/>
      <c r="T607" s="25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T607" s="255" t="s">
        <v>199</v>
      </c>
      <c r="AU607" s="255" t="s">
        <v>82</v>
      </c>
      <c r="AV607" s="14" t="s">
        <v>82</v>
      </c>
      <c r="AW607" s="14" t="s">
        <v>34</v>
      </c>
      <c r="AX607" s="14" t="s">
        <v>73</v>
      </c>
      <c r="AY607" s="255" t="s">
        <v>185</v>
      </c>
    </row>
    <row r="608" s="14" customFormat="1">
      <c r="A608" s="14"/>
      <c r="B608" s="245"/>
      <c r="C608" s="246"/>
      <c r="D608" s="228" t="s">
        <v>199</v>
      </c>
      <c r="E608" s="247" t="s">
        <v>19</v>
      </c>
      <c r="F608" s="248" t="s">
        <v>1024</v>
      </c>
      <c r="G608" s="246"/>
      <c r="H608" s="249">
        <v>1.8799999999999999</v>
      </c>
      <c r="I608" s="250"/>
      <c r="J608" s="246"/>
      <c r="K608" s="246"/>
      <c r="L608" s="251"/>
      <c r="M608" s="252"/>
      <c r="N608" s="253"/>
      <c r="O608" s="253"/>
      <c r="P608" s="253"/>
      <c r="Q608" s="253"/>
      <c r="R608" s="253"/>
      <c r="S608" s="253"/>
      <c r="T608" s="25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T608" s="255" t="s">
        <v>199</v>
      </c>
      <c r="AU608" s="255" t="s">
        <v>82</v>
      </c>
      <c r="AV608" s="14" t="s">
        <v>82</v>
      </c>
      <c r="AW608" s="14" t="s">
        <v>34</v>
      </c>
      <c r="AX608" s="14" t="s">
        <v>73</v>
      </c>
      <c r="AY608" s="255" t="s">
        <v>185</v>
      </c>
    </row>
    <row r="609" s="14" customFormat="1">
      <c r="A609" s="14"/>
      <c r="B609" s="245"/>
      <c r="C609" s="246"/>
      <c r="D609" s="228" t="s">
        <v>199</v>
      </c>
      <c r="E609" s="247" t="s">
        <v>19</v>
      </c>
      <c r="F609" s="248" t="s">
        <v>1025</v>
      </c>
      <c r="G609" s="246"/>
      <c r="H609" s="249">
        <v>0.83099999999999996</v>
      </c>
      <c r="I609" s="250"/>
      <c r="J609" s="246"/>
      <c r="K609" s="246"/>
      <c r="L609" s="251"/>
      <c r="M609" s="252"/>
      <c r="N609" s="253"/>
      <c r="O609" s="253"/>
      <c r="P609" s="253"/>
      <c r="Q609" s="253"/>
      <c r="R609" s="253"/>
      <c r="S609" s="253"/>
      <c r="T609" s="25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T609" s="255" t="s">
        <v>199</v>
      </c>
      <c r="AU609" s="255" t="s">
        <v>82</v>
      </c>
      <c r="AV609" s="14" t="s">
        <v>82</v>
      </c>
      <c r="AW609" s="14" t="s">
        <v>34</v>
      </c>
      <c r="AX609" s="14" t="s">
        <v>73</v>
      </c>
      <c r="AY609" s="255" t="s">
        <v>185</v>
      </c>
    </row>
    <row r="610" s="14" customFormat="1">
      <c r="A610" s="14"/>
      <c r="B610" s="245"/>
      <c r="C610" s="246"/>
      <c r="D610" s="228" t="s">
        <v>199</v>
      </c>
      <c r="E610" s="247" t="s">
        <v>19</v>
      </c>
      <c r="F610" s="248" t="s">
        <v>1026</v>
      </c>
      <c r="G610" s="246"/>
      <c r="H610" s="249">
        <v>40.454999999999998</v>
      </c>
      <c r="I610" s="250"/>
      <c r="J610" s="246"/>
      <c r="K610" s="246"/>
      <c r="L610" s="251"/>
      <c r="M610" s="252"/>
      <c r="N610" s="253"/>
      <c r="O610" s="253"/>
      <c r="P610" s="253"/>
      <c r="Q610" s="253"/>
      <c r="R610" s="253"/>
      <c r="S610" s="253"/>
      <c r="T610" s="25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T610" s="255" t="s">
        <v>199</v>
      </c>
      <c r="AU610" s="255" t="s">
        <v>82</v>
      </c>
      <c r="AV610" s="14" t="s">
        <v>82</v>
      </c>
      <c r="AW610" s="14" t="s">
        <v>34</v>
      </c>
      <c r="AX610" s="14" t="s">
        <v>73</v>
      </c>
      <c r="AY610" s="255" t="s">
        <v>185</v>
      </c>
    </row>
    <row r="611" s="13" customFormat="1">
      <c r="A611" s="13"/>
      <c r="B611" s="235"/>
      <c r="C611" s="236"/>
      <c r="D611" s="228" t="s">
        <v>199</v>
      </c>
      <c r="E611" s="237" t="s">
        <v>19</v>
      </c>
      <c r="F611" s="238" t="s">
        <v>1027</v>
      </c>
      <c r="G611" s="236"/>
      <c r="H611" s="237" t="s">
        <v>19</v>
      </c>
      <c r="I611" s="239"/>
      <c r="J611" s="236"/>
      <c r="K611" s="236"/>
      <c r="L611" s="240"/>
      <c r="M611" s="241"/>
      <c r="N611" s="242"/>
      <c r="O611" s="242"/>
      <c r="P611" s="242"/>
      <c r="Q611" s="242"/>
      <c r="R611" s="242"/>
      <c r="S611" s="242"/>
      <c r="T611" s="243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44" t="s">
        <v>199</v>
      </c>
      <c r="AU611" s="244" t="s">
        <v>82</v>
      </c>
      <c r="AV611" s="13" t="s">
        <v>80</v>
      </c>
      <c r="AW611" s="13" t="s">
        <v>34</v>
      </c>
      <c r="AX611" s="13" t="s">
        <v>73</v>
      </c>
      <c r="AY611" s="244" t="s">
        <v>185</v>
      </c>
    </row>
    <row r="612" s="14" customFormat="1">
      <c r="A612" s="14"/>
      <c r="B612" s="245"/>
      <c r="C612" s="246"/>
      <c r="D612" s="228" t="s">
        <v>199</v>
      </c>
      <c r="E612" s="247" t="s">
        <v>19</v>
      </c>
      <c r="F612" s="248" t="s">
        <v>1028</v>
      </c>
      <c r="G612" s="246"/>
      <c r="H612" s="249">
        <v>0.85299999999999998</v>
      </c>
      <c r="I612" s="250"/>
      <c r="J612" s="246"/>
      <c r="K612" s="246"/>
      <c r="L612" s="251"/>
      <c r="M612" s="252"/>
      <c r="N612" s="253"/>
      <c r="O612" s="253"/>
      <c r="P612" s="253"/>
      <c r="Q612" s="253"/>
      <c r="R612" s="253"/>
      <c r="S612" s="253"/>
      <c r="T612" s="25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T612" s="255" t="s">
        <v>199</v>
      </c>
      <c r="AU612" s="255" t="s">
        <v>82</v>
      </c>
      <c r="AV612" s="14" t="s">
        <v>82</v>
      </c>
      <c r="AW612" s="14" t="s">
        <v>34</v>
      </c>
      <c r="AX612" s="14" t="s">
        <v>73</v>
      </c>
      <c r="AY612" s="255" t="s">
        <v>185</v>
      </c>
    </row>
    <row r="613" s="13" customFormat="1">
      <c r="A613" s="13"/>
      <c r="B613" s="235"/>
      <c r="C613" s="236"/>
      <c r="D613" s="228" t="s">
        <v>199</v>
      </c>
      <c r="E613" s="237" t="s">
        <v>19</v>
      </c>
      <c r="F613" s="238" t="s">
        <v>1029</v>
      </c>
      <c r="G613" s="236"/>
      <c r="H613" s="237" t="s">
        <v>19</v>
      </c>
      <c r="I613" s="239"/>
      <c r="J613" s="236"/>
      <c r="K613" s="236"/>
      <c r="L613" s="240"/>
      <c r="M613" s="241"/>
      <c r="N613" s="242"/>
      <c r="O613" s="242"/>
      <c r="P613" s="242"/>
      <c r="Q613" s="242"/>
      <c r="R613" s="242"/>
      <c r="S613" s="242"/>
      <c r="T613" s="24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44" t="s">
        <v>199</v>
      </c>
      <c r="AU613" s="244" t="s">
        <v>82</v>
      </c>
      <c r="AV613" s="13" t="s">
        <v>80</v>
      </c>
      <c r="AW613" s="13" t="s">
        <v>34</v>
      </c>
      <c r="AX613" s="13" t="s">
        <v>73</v>
      </c>
      <c r="AY613" s="244" t="s">
        <v>185</v>
      </c>
    </row>
    <row r="614" s="13" customFormat="1">
      <c r="A614" s="13"/>
      <c r="B614" s="235"/>
      <c r="C614" s="236"/>
      <c r="D614" s="228" t="s">
        <v>199</v>
      </c>
      <c r="E614" s="237" t="s">
        <v>19</v>
      </c>
      <c r="F614" s="238" t="s">
        <v>1030</v>
      </c>
      <c r="G614" s="236"/>
      <c r="H614" s="237" t="s">
        <v>19</v>
      </c>
      <c r="I614" s="239"/>
      <c r="J614" s="236"/>
      <c r="K614" s="236"/>
      <c r="L614" s="240"/>
      <c r="M614" s="241"/>
      <c r="N614" s="242"/>
      <c r="O614" s="242"/>
      <c r="P614" s="242"/>
      <c r="Q614" s="242"/>
      <c r="R614" s="242"/>
      <c r="S614" s="242"/>
      <c r="T614" s="243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T614" s="244" t="s">
        <v>199</v>
      </c>
      <c r="AU614" s="244" t="s">
        <v>82</v>
      </c>
      <c r="AV614" s="13" t="s">
        <v>80</v>
      </c>
      <c r="AW614" s="13" t="s">
        <v>34</v>
      </c>
      <c r="AX614" s="13" t="s">
        <v>73</v>
      </c>
      <c r="AY614" s="244" t="s">
        <v>185</v>
      </c>
    </row>
    <row r="615" s="14" customFormat="1">
      <c r="A615" s="14"/>
      <c r="B615" s="245"/>
      <c r="C615" s="246"/>
      <c r="D615" s="228" t="s">
        <v>199</v>
      </c>
      <c r="E615" s="247" t="s">
        <v>19</v>
      </c>
      <c r="F615" s="248" t="s">
        <v>1031</v>
      </c>
      <c r="G615" s="246"/>
      <c r="H615" s="249">
        <v>33.68</v>
      </c>
      <c r="I615" s="250"/>
      <c r="J615" s="246"/>
      <c r="K615" s="246"/>
      <c r="L615" s="251"/>
      <c r="M615" s="252"/>
      <c r="N615" s="253"/>
      <c r="O615" s="253"/>
      <c r="P615" s="253"/>
      <c r="Q615" s="253"/>
      <c r="R615" s="253"/>
      <c r="S615" s="253"/>
      <c r="T615" s="25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T615" s="255" t="s">
        <v>199</v>
      </c>
      <c r="AU615" s="255" t="s">
        <v>82</v>
      </c>
      <c r="AV615" s="14" t="s">
        <v>82</v>
      </c>
      <c r="AW615" s="14" t="s">
        <v>34</v>
      </c>
      <c r="AX615" s="14" t="s">
        <v>73</v>
      </c>
      <c r="AY615" s="255" t="s">
        <v>185</v>
      </c>
    </row>
    <row r="616" s="15" customFormat="1">
      <c r="A616" s="15"/>
      <c r="B616" s="256"/>
      <c r="C616" s="257"/>
      <c r="D616" s="228" t="s">
        <v>199</v>
      </c>
      <c r="E616" s="258" t="s">
        <v>19</v>
      </c>
      <c r="F616" s="259" t="s">
        <v>202</v>
      </c>
      <c r="G616" s="257"/>
      <c r="H616" s="260">
        <v>120.71199999999999</v>
      </c>
      <c r="I616" s="261"/>
      <c r="J616" s="257"/>
      <c r="K616" s="257"/>
      <c r="L616" s="262"/>
      <c r="M616" s="263"/>
      <c r="N616" s="264"/>
      <c r="O616" s="264"/>
      <c r="P616" s="264"/>
      <c r="Q616" s="264"/>
      <c r="R616" s="264"/>
      <c r="S616" s="264"/>
      <c r="T616" s="26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T616" s="266" t="s">
        <v>199</v>
      </c>
      <c r="AU616" s="266" t="s">
        <v>82</v>
      </c>
      <c r="AV616" s="15" t="s">
        <v>193</v>
      </c>
      <c r="AW616" s="15" t="s">
        <v>34</v>
      </c>
      <c r="AX616" s="15" t="s">
        <v>80</v>
      </c>
      <c r="AY616" s="266" t="s">
        <v>185</v>
      </c>
    </row>
    <row r="617" s="2" customFormat="1" ht="16.5" customHeight="1">
      <c r="A617" s="41"/>
      <c r="B617" s="42"/>
      <c r="C617" s="215" t="s">
        <v>1032</v>
      </c>
      <c r="D617" s="215" t="s">
        <v>188</v>
      </c>
      <c r="E617" s="216" t="s">
        <v>1033</v>
      </c>
      <c r="F617" s="217" t="s">
        <v>1034</v>
      </c>
      <c r="G617" s="218" t="s">
        <v>322</v>
      </c>
      <c r="H617" s="219">
        <v>2</v>
      </c>
      <c r="I617" s="220"/>
      <c r="J617" s="221">
        <f>ROUND(I617*H617,2)</f>
        <v>0</v>
      </c>
      <c r="K617" s="217" t="s">
        <v>192</v>
      </c>
      <c r="L617" s="47"/>
      <c r="M617" s="222" t="s">
        <v>19</v>
      </c>
      <c r="N617" s="223" t="s">
        <v>44</v>
      </c>
      <c r="O617" s="87"/>
      <c r="P617" s="224">
        <f>O617*H617</f>
        <v>0</v>
      </c>
      <c r="Q617" s="224">
        <v>0.0047999999999999996</v>
      </c>
      <c r="R617" s="224">
        <f>Q617*H617</f>
        <v>0.0095999999999999992</v>
      </c>
      <c r="S617" s="224">
        <v>0</v>
      </c>
      <c r="T617" s="225">
        <f>S617*H617</f>
        <v>0</v>
      </c>
      <c r="U617" s="41"/>
      <c r="V617" s="41"/>
      <c r="W617" s="41"/>
      <c r="X617" s="41"/>
      <c r="Y617" s="41"/>
      <c r="Z617" s="41"/>
      <c r="AA617" s="41"/>
      <c r="AB617" s="41"/>
      <c r="AC617" s="41"/>
      <c r="AD617" s="41"/>
      <c r="AE617" s="41"/>
      <c r="AR617" s="226" t="s">
        <v>280</v>
      </c>
      <c r="AT617" s="226" t="s">
        <v>188</v>
      </c>
      <c r="AU617" s="226" t="s">
        <v>82</v>
      </c>
      <c r="AY617" s="20" t="s">
        <v>185</v>
      </c>
      <c r="BE617" s="227">
        <f>IF(N617="základní",J617,0)</f>
        <v>0</v>
      </c>
      <c r="BF617" s="227">
        <f>IF(N617="snížená",J617,0)</f>
        <v>0</v>
      </c>
      <c r="BG617" s="227">
        <f>IF(N617="zákl. přenesená",J617,0)</f>
        <v>0</v>
      </c>
      <c r="BH617" s="227">
        <f>IF(N617="sníž. přenesená",J617,0)</f>
        <v>0</v>
      </c>
      <c r="BI617" s="227">
        <f>IF(N617="nulová",J617,0)</f>
        <v>0</v>
      </c>
      <c r="BJ617" s="20" t="s">
        <v>80</v>
      </c>
      <c r="BK617" s="227">
        <f>ROUND(I617*H617,2)</f>
        <v>0</v>
      </c>
      <c r="BL617" s="20" t="s">
        <v>280</v>
      </c>
      <c r="BM617" s="226" t="s">
        <v>1035</v>
      </c>
    </row>
    <row r="618" s="2" customFormat="1">
      <c r="A618" s="41"/>
      <c r="B618" s="42"/>
      <c r="C618" s="43"/>
      <c r="D618" s="228" t="s">
        <v>195</v>
      </c>
      <c r="E618" s="43"/>
      <c r="F618" s="229" t="s">
        <v>1036</v>
      </c>
      <c r="G618" s="43"/>
      <c r="H618" s="43"/>
      <c r="I618" s="230"/>
      <c r="J618" s="43"/>
      <c r="K618" s="43"/>
      <c r="L618" s="47"/>
      <c r="M618" s="231"/>
      <c r="N618" s="232"/>
      <c r="O618" s="87"/>
      <c r="P618" s="87"/>
      <c r="Q618" s="87"/>
      <c r="R618" s="87"/>
      <c r="S618" s="87"/>
      <c r="T618" s="88"/>
      <c r="U618" s="41"/>
      <c r="V618" s="41"/>
      <c r="W618" s="41"/>
      <c r="X618" s="41"/>
      <c r="Y618" s="41"/>
      <c r="Z618" s="41"/>
      <c r="AA618" s="41"/>
      <c r="AB618" s="41"/>
      <c r="AC618" s="41"/>
      <c r="AD618" s="41"/>
      <c r="AE618" s="41"/>
      <c r="AT618" s="20" t="s">
        <v>195</v>
      </c>
      <c r="AU618" s="20" t="s">
        <v>82</v>
      </c>
    </row>
    <row r="619" s="2" customFormat="1">
      <c r="A619" s="41"/>
      <c r="B619" s="42"/>
      <c r="C619" s="43"/>
      <c r="D619" s="233" t="s">
        <v>197</v>
      </c>
      <c r="E619" s="43"/>
      <c r="F619" s="234" t="s">
        <v>1037</v>
      </c>
      <c r="G619" s="43"/>
      <c r="H619" s="43"/>
      <c r="I619" s="230"/>
      <c r="J619" s="43"/>
      <c r="K619" s="43"/>
      <c r="L619" s="47"/>
      <c r="M619" s="231"/>
      <c r="N619" s="232"/>
      <c r="O619" s="87"/>
      <c r="P619" s="87"/>
      <c r="Q619" s="87"/>
      <c r="R619" s="87"/>
      <c r="S619" s="87"/>
      <c r="T619" s="88"/>
      <c r="U619" s="41"/>
      <c r="V619" s="41"/>
      <c r="W619" s="41"/>
      <c r="X619" s="41"/>
      <c r="Y619" s="41"/>
      <c r="Z619" s="41"/>
      <c r="AA619" s="41"/>
      <c r="AB619" s="41"/>
      <c r="AC619" s="41"/>
      <c r="AD619" s="41"/>
      <c r="AE619" s="41"/>
      <c r="AT619" s="20" t="s">
        <v>197</v>
      </c>
      <c r="AU619" s="20" t="s">
        <v>82</v>
      </c>
    </row>
    <row r="620" s="13" customFormat="1">
      <c r="A620" s="13"/>
      <c r="B620" s="235"/>
      <c r="C620" s="236"/>
      <c r="D620" s="228" t="s">
        <v>199</v>
      </c>
      <c r="E620" s="237" t="s">
        <v>19</v>
      </c>
      <c r="F620" s="238" t="s">
        <v>1038</v>
      </c>
      <c r="G620" s="236"/>
      <c r="H620" s="237" t="s">
        <v>19</v>
      </c>
      <c r="I620" s="239"/>
      <c r="J620" s="236"/>
      <c r="K620" s="236"/>
      <c r="L620" s="240"/>
      <c r="M620" s="241"/>
      <c r="N620" s="242"/>
      <c r="O620" s="242"/>
      <c r="P620" s="242"/>
      <c r="Q620" s="242"/>
      <c r="R620" s="242"/>
      <c r="S620" s="242"/>
      <c r="T620" s="243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T620" s="244" t="s">
        <v>199</v>
      </c>
      <c r="AU620" s="244" t="s">
        <v>82</v>
      </c>
      <c r="AV620" s="13" t="s">
        <v>80</v>
      </c>
      <c r="AW620" s="13" t="s">
        <v>34</v>
      </c>
      <c r="AX620" s="13" t="s">
        <v>73</v>
      </c>
      <c r="AY620" s="244" t="s">
        <v>185</v>
      </c>
    </row>
    <row r="621" s="14" customFormat="1">
      <c r="A621" s="14"/>
      <c r="B621" s="245"/>
      <c r="C621" s="246"/>
      <c r="D621" s="228" t="s">
        <v>199</v>
      </c>
      <c r="E621" s="247" t="s">
        <v>19</v>
      </c>
      <c r="F621" s="248" t="s">
        <v>82</v>
      </c>
      <c r="G621" s="246"/>
      <c r="H621" s="249">
        <v>2</v>
      </c>
      <c r="I621" s="250"/>
      <c r="J621" s="246"/>
      <c r="K621" s="246"/>
      <c r="L621" s="251"/>
      <c r="M621" s="252"/>
      <c r="N621" s="253"/>
      <c r="O621" s="253"/>
      <c r="P621" s="253"/>
      <c r="Q621" s="253"/>
      <c r="R621" s="253"/>
      <c r="S621" s="253"/>
      <c r="T621" s="254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T621" s="255" t="s">
        <v>199</v>
      </c>
      <c r="AU621" s="255" t="s">
        <v>82</v>
      </c>
      <c r="AV621" s="14" t="s">
        <v>82</v>
      </c>
      <c r="AW621" s="14" t="s">
        <v>34</v>
      </c>
      <c r="AX621" s="14" t="s">
        <v>73</v>
      </c>
      <c r="AY621" s="255" t="s">
        <v>185</v>
      </c>
    </row>
    <row r="622" s="15" customFormat="1">
      <c r="A622" s="15"/>
      <c r="B622" s="256"/>
      <c r="C622" s="257"/>
      <c r="D622" s="228" t="s">
        <v>199</v>
      </c>
      <c r="E622" s="258" t="s">
        <v>19</v>
      </c>
      <c r="F622" s="259" t="s">
        <v>202</v>
      </c>
      <c r="G622" s="257"/>
      <c r="H622" s="260">
        <v>2</v>
      </c>
      <c r="I622" s="261"/>
      <c r="J622" s="257"/>
      <c r="K622" s="257"/>
      <c r="L622" s="262"/>
      <c r="M622" s="263"/>
      <c r="N622" s="264"/>
      <c r="O622" s="264"/>
      <c r="P622" s="264"/>
      <c r="Q622" s="264"/>
      <c r="R622" s="264"/>
      <c r="S622" s="264"/>
      <c r="T622" s="265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T622" s="266" t="s">
        <v>199</v>
      </c>
      <c r="AU622" s="266" t="s">
        <v>82</v>
      </c>
      <c r="AV622" s="15" t="s">
        <v>193</v>
      </c>
      <c r="AW622" s="15" t="s">
        <v>34</v>
      </c>
      <c r="AX622" s="15" t="s">
        <v>80</v>
      </c>
      <c r="AY622" s="266" t="s">
        <v>185</v>
      </c>
    </row>
    <row r="623" s="2" customFormat="1" ht="16.5" customHeight="1">
      <c r="A623" s="41"/>
      <c r="B623" s="42"/>
      <c r="C623" s="215" t="s">
        <v>1039</v>
      </c>
      <c r="D623" s="215" t="s">
        <v>188</v>
      </c>
      <c r="E623" s="216" t="s">
        <v>1040</v>
      </c>
      <c r="F623" s="217" t="s">
        <v>1041</v>
      </c>
      <c r="G623" s="218" t="s">
        <v>191</v>
      </c>
      <c r="H623" s="219">
        <v>120.712</v>
      </c>
      <c r="I623" s="220"/>
      <c r="J623" s="221">
        <f>ROUND(I623*H623,2)</f>
        <v>0</v>
      </c>
      <c r="K623" s="217" t="s">
        <v>192</v>
      </c>
      <c r="L623" s="47"/>
      <c r="M623" s="222" t="s">
        <v>19</v>
      </c>
      <c r="N623" s="223" t="s">
        <v>44</v>
      </c>
      <c r="O623" s="87"/>
      <c r="P623" s="224">
        <f>O623*H623</f>
        <v>0</v>
      </c>
      <c r="Q623" s="224">
        <v>0.00021000000000000001</v>
      </c>
      <c r="R623" s="224">
        <f>Q623*H623</f>
        <v>0.02534952</v>
      </c>
      <c r="S623" s="224">
        <v>0</v>
      </c>
      <c r="T623" s="225">
        <f>S623*H623</f>
        <v>0</v>
      </c>
      <c r="U623" s="41"/>
      <c r="V623" s="41"/>
      <c r="W623" s="41"/>
      <c r="X623" s="41"/>
      <c r="Y623" s="41"/>
      <c r="Z623" s="41"/>
      <c r="AA623" s="41"/>
      <c r="AB623" s="41"/>
      <c r="AC623" s="41"/>
      <c r="AD623" s="41"/>
      <c r="AE623" s="41"/>
      <c r="AR623" s="226" t="s">
        <v>280</v>
      </c>
      <c r="AT623" s="226" t="s">
        <v>188</v>
      </c>
      <c r="AU623" s="226" t="s">
        <v>82</v>
      </c>
      <c r="AY623" s="20" t="s">
        <v>185</v>
      </c>
      <c r="BE623" s="227">
        <f>IF(N623="základní",J623,0)</f>
        <v>0</v>
      </c>
      <c r="BF623" s="227">
        <f>IF(N623="snížená",J623,0)</f>
        <v>0</v>
      </c>
      <c r="BG623" s="227">
        <f>IF(N623="zákl. přenesená",J623,0)</f>
        <v>0</v>
      </c>
      <c r="BH623" s="227">
        <f>IF(N623="sníž. přenesená",J623,0)</f>
        <v>0</v>
      </c>
      <c r="BI623" s="227">
        <f>IF(N623="nulová",J623,0)</f>
        <v>0</v>
      </c>
      <c r="BJ623" s="20" t="s">
        <v>80</v>
      </c>
      <c r="BK623" s="227">
        <f>ROUND(I623*H623,2)</f>
        <v>0</v>
      </c>
      <c r="BL623" s="20" t="s">
        <v>280</v>
      </c>
      <c r="BM623" s="226" t="s">
        <v>1042</v>
      </c>
    </row>
    <row r="624" s="2" customFormat="1">
      <c r="A624" s="41"/>
      <c r="B624" s="42"/>
      <c r="C624" s="43"/>
      <c r="D624" s="228" t="s">
        <v>195</v>
      </c>
      <c r="E624" s="43"/>
      <c r="F624" s="229" t="s">
        <v>1043</v>
      </c>
      <c r="G624" s="43"/>
      <c r="H624" s="43"/>
      <c r="I624" s="230"/>
      <c r="J624" s="43"/>
      <c r="K624" s="43"/>
      <c r="L624" s="47"/>
      <c r="M624" s="231"/>
      <c r="N624" s="232"/>
      <c r="O624" s="87"/>
      <c r="P624" s="87"/>
      <c r="Q624" s="87"/>
      <c r="R624" s="87"/>
      <c r="S624" s="87"/>
      <c r="T624" s="88"/>
      <c r="U624" s="41"/>
      <c r="V624" s="41"/>
      <c r="W624" s="41"/>
      <c r="X624" s="41"/>
      <c r="Y624" s="41"/>
      <c r="Z624" s="41"/>
      <c r="AA624" s="41"/>
      <c r="AB624" s="41"/>
      <c r="AC624" s="41"/>
      <c r="AD624" s="41"/>
      <c r="AE624" s="41"/>
      <c r="AT624" s="20" t="s">
        <v>195</v>
      </c>
      <c r="AU624" s="20" t="s">
        <v>82</v>
      </c>
    </row>
    <row r="625" s="2" customFormat="1">
      <c r="A625" s="41"/>
      <c r="B625" s="42"/>
      <c r="C625" s="43"/>
      <c r="D625" s="233" t="s">
        <v>197</v>
      </c>
      <c r="E625" s="43"/>
      <c r="F625" s="234" t="s">
        <v>1044</v>
      </c>
      <c r="G625" s="43"/>
      <c r="H625" s="43"/>
      <c r="I625" s="230"/>
      <c r="J625" s="43"/>
      <c r="K625" s="43"/>
      <c r="L625" s="47"/>
      <c r="M625" s="231"/>
      <c r="N625" s="232"/>
      <c r="O625" s="87"/>
      <c r="P625" s="87"/>
      <c r="Q625" s="87"/>
      <c r="R625" s="87"/>
      <c r="S625" s="87"/>
      <c r="T625" s="88"/>
      <c r="U625" s="41"/>
      <c r="V625" s="41"/>
      <c r="W625" s="41"/>
      <c r="X625" s="41"/>
      <c r="Y625" s="41"/>
      <c r="Z625" s="41"/>
      <c r="AA625" s="41"/>
      <c r="AB625" s="41"/>
      <c r="AC625" s="41"/>
      <c r="AD625" s="41"/>
      <c r="AE625" s="41"/>
      <c r="AT625" s="20" t="s">
        <v>197</v>
      </c>
      <c r="AU625" s="20" t="s">
        <v>82</v>
      </c>
    </row>
    <row r="626" s="13" customFormat="1">
      <c r="A626" s="13"/>
      <c r="B626" s="235"/>
      <c r="C626" s="236"/>
      <c r="D626" s="228" t="s">
        <v>199</v>
      </c>
      <c r="E626" s="237" t="s">
        <v>19</v>
      </c>
      <c r="F626" s="238" t="s">
        <v>477</v>
      </c>
      <c r="G626" s="236"/>
      <c r="H626" s="237" t="s">
        <v>19</v>
      </c>
      <c r="I626" s="239"/>
      <c r="J626" s="236"/>
      <c r="K626" s="236"/>
      <c r="L626" s="240"/>
      <c r="M626" s="241"/>
      <c r="N626" s="242"/>
      <c r="O626" s="242"/>
      <c r="P626" s="242"/>
      <c r="Q626" s="242"/>
      <c r="R626" s="242"/>
      <c r="S626" s="242"/>
      <c r="T626" s="243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T626" s="244" t="s">
        <v>199</v>
      </c>
      <c r="AU626" s="244" t="s">
        <v>82</v>
      </c>
      <c r="AV626" s="13" t="s">
        <v>80</v>
      </c>
      <c r="AW626" s="13" t="s">
        <v>34</v>
      </c>
      <c r="AX626" s="13" t="s">
        <v>73</v>
      </c>
      <c r="AY626" s="244" t="s">
        <v>185</v>
      </c>
    </row>
    <row r="627" s="13" customFormat="1">
      <c r="A627" s="13"/>
      <c r="B627" s="235"/>
      <c r="C627" s="236"/>
      <c r="D627" s="228" t="s">
        <v>199</v>
      </c>
      <c r="E627" s="237" t="s">
        <v>19</v>
      </c>
      <c r="F627" s="238" t="s">
        <v>1019</v>
      </c>
      <c r="G627" s="236"/>
      <c r="H627" s="237" t="s">
        <v>19</v>
      </c>
      <c r="I627" s="239"/>
      <c r="J627" s="236"/>
      <c r="K627" s="236"/>
      <c r="L627" s="240"/>
      <c r="M627" s="241"/>
      <c r="N627" s="242"/>
      <c r="O627" s="242"/>
      <c r="P627" s="242"/>
      <c r="Q627" s="242"/>
      <c r="R627" s="242"/>
      <c r="S627" s="242"/>
      <c r="T627" s="24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44" t="s">
        <v>199</v>
      </c>
      <c r="AU627" s="244" t="s">
        <v>82</v>
      </c>
      <c r="AV627" s="13" t="s">
        <v>80</v>
      </c>
      <c r="AW627" s="13" t="s">
        <v>34</v>
      </c>
      <c r="AX627" s="13" t="s">
        <v>73</v>
      </c>
      <c r="AY627" s="244" t="s">
        <v>185</v>
      </c>
    </row>
    <row r="628" s="14" customFormat="1">
      <c r="A628" s="14"/>
      <c r="B628" s="245"/>
      <c r="C628" s="246"/>
      <c r="D628" s="228" t="s">
        <v>199</v>
      </c>
      <c r="E628" s="247" t="s">
        <v>19</v>
      </c>
      <c r="F628" s="248" t="s">
        <v>526</v>
      </c>
      <c r="G628" s="246"/>
      <c r="H628" s="249">
        <v>19.637</v>
      </c>
      <c r="I628" s="250"/>
      <c r="J628" s="246"/>
      <c r="K628" s="246"/>
      <c r="L628" s="251"/>
      <c r="M628" s="252"/>
      <c r="N628" s="253"/>
      <c r="O628" s="253"/>
      <c r="P628" s="253"/>
      <c r="Q628" s="253"/>
      <c r="R628" s="253"/>
      <c r="S628" s="253"/>
      <c r="T628" s="25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T628" s="255" t="s">
        <v>199</v>
      </c>
      <c r="AU628" s="255" t="s">
        <v>82</v>
      </c>
      <c r="AV628" s="14" t="s">
        <v>82</v>
      </c>
      <c r="AW628" s="14" t="s">
        <v>34</v>
      </c>
      <c r="AX628" s="14" t="s">
        <v>73</v>
      </c>
      <c r="AY628" s="255" t="s">
        <v>185</v>
      </c>
    </row>
    <row r="629" s="14" customFormat="1">
      <c r="A629" s="14"/>
      <c r="B629" s="245"/>
      <c r="C629" s="246"/>
      <c r="D629" s="228" t="s">
        <v>199</v>
      </c>
      <c r="E629" s="247" t="s">
        <v>19</v>
      </c>
      <c r="F629" s="248" t="s">
        <v>1020</v>
      </c>
      <c r="G629" s="246"/>
      <c r="H629" s="249">
        <v>2.8399999999999999</v>
      </c>
      <c r="I629" s="250"/>
      <c r="J629" s="246"/>
      <c r="K629" s="246"/>
      <c r="L629" s="251"/>
      <c r="M629" s="252"/>
      <c r="N629" s="253"/>
      <c r="O629" s="253"/>
      <c r="P629" s="253"/>
      <c r="Q629" s="253"/>
      <c r="R629" s="253"/>
      <c r="S629" s="253"/>
      <c r="T629" s="25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T629" s="255" t="s">
        <v>199</v>
      </c>
      <c r="AU629" s="255" t="s">
        <v>82</v>
      </c>
      <c r="AV629" s="14" t="s">
        <v>82</v>
      </c>
      <c r="AW629" s="14" t="s">
        <v>34</v>
      </c>
      <c r="AX629" s="14" t="s">
        <v>73</v>
      </c>
      <c r="AY629" s="255" t="s">
        <v>185</v>
      </c>
    </row>
    <row r="630" s="14" customFormat="1">
      <c r="A630" s="14"/>
      <c r="B630" s="245"/>
      <c r="C630" s="246"/>
      <c r="D630" s="228" t="s">
        <v>199</v>
      </c>
      <c r="E630" s="247" t="s">
        <v>19</v>
      </c>
      <c r="F630" s="248" t="s">
        <v>1021</v>
      </c>
      <c r="G630" s="246"/>
      <c r="H630" s="249">
        <v>14.712</v>
      </c>
      <c r="I630" s="250"/>
      <c r="J630" s="246"/>
      <c r="K630" s="246"/>
      <c r="L630" s="251"/>
      <c r="M630" s="252"/>
      <c r="N630" s="253"/>
      <c r="O630" s="253"/>
      <c r="P630" s="253"/>
      <c r="Q630" s="253"/>
      <c r="R630" s="253"/>
      <c r="S630" s="253"/>
      <c r="T630" s="25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T630" s="255" t="s">
        <v>199</v>
      </c>
      <c r="AU630" s="255" t="s">
        <v>82</v>
      </c>
      <c r="AV630" s="14" t="s">
        <v>82</v>
      </c>
      <c r="AW630" s="14" t="s">
        <v>34</v>
      </c>
      <c r="AX630" s="14" t="s">
        <v>73</v>
      </c>
      <c r="AY630" s="255" t="s">
        <v>185</v>
      </c>
    </row>
    <row r="631" s="14" customFormat="1">
      <c r="A631" s="14"/>
      <c r="B631" s="245"/>
      <c r="C631" s="246"/>
      <c r="D631" s="228" t="s">
        <v>199</v>
      </c>
      <c r="E631" s="247" t="s">
        <v>19</v>
      </c>
      <c r="F631" s="248" t="s">
        <v>1022</v>
      </c>
      <c r="G631" s="246"/>
      <c r="H631" s="249">
        <v>1.8280000000000001</v>
      </c>
      <c r="I631" s="250"/>
      <c r="J631" s="246"/>
      <c r="K631" s="246"/>
      <c r="L631" s="251"/>
      <c r="M631" s="252"/>
      <c r="N631" s="253"/>
      <c r="O631" s="253"/>
      <c r="P631" s="253"/>
      <c r="Q631" s="253"/>
      <c r="R631" s="253"/>
      <c r="S631" s="253"/>
      <c r="T631" s="25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T631" s="255" t="s">
        <v>199</v>
      </c>
      <c r="AU631" s="255" t="s">
        <v>82</v>
      </c>
      <c r="AV631" s="14" t="s">
        <v>82</v>
      </c>
      <c r="AW631" s="14" t="s">
        <v>34</v>
      </c>
      <c r="AX631" s="14" t="s">
        <v>73</v>
      </c>
      <c r="AY631" s="255" t="s">
        <v>185</v>
      </c>
    </row>
    <row r="632" s="14" customFormat="1">
      <c r="A632" s="14"/>
      <c r="B632" s="245"/>
      <c r="C632" s="246"/>
      <c r="D632" s="228" t="s">
        <v>199</v>
      </c>
      <c r="E632" s="247" t="s">
        <v>19</v>
      </c>
      <c r="F632" s="248" t="s">
        <v>1023</v>
      </c>
      <c r="G632" s="246"/>
      <c r="H632" s="249">
        <v>3.996</v>
      </c>
      <c r="I632" s="250"/>
      <c r="J632" s="246"/>
      <c r="K632" s="246"/>
      <c r="L632" s="251"/>
      <c r="M632" s="252"/>
      <c r="N632" s="253"/>
      <c r="O632" s="253"/>
      <c r="P632" s="253"/>
      <c r="Q632" s="253"/>
      <c r="R632" s="253"/>
      <c r="S632" s="253"/>
      <c r="T632" s="25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T632" s="255" t="s">
        <v>199</v>
      </c>
      <c r="AU632" s="255" t="s">
        <v>82</v>
      </c>
      <c r="AV632" s="14" t="s">
        <v>82</v>
      </c>
      <c r="AW632" s="14" t="s">
        <v>34</v>
      </c>
      <c r="AX632" s="14" t="s">
        <v>73</v>
      </c>
      <c r="AY632" s="255" t="s">
        <v>185</v>
      </c>
    </row>
    <row r="633" s="14" customFormat="1">
      <c r="A633" s="14"/>
      <c r="B633" s="245"/>
      <c r="C633" s="246"/>
      <c r="D633" s="228" t="s">
        <v>199</v>
      </c>
      <c r="E633" s="247" t="s">
        <v>19</v>
      </c>
      <c r="F633" s="248" t="s">
        <v>1024</v>
      </c>
      <c r="G633" s="246"/>
      <c r="H633" s="249">
        <v>1.8799999999999999</v>
      </c>
      <c r="I633" s="250"/>
      <c r="J633" s="246"/>
      <c r="K633" s="246"/>
      <c r="L633" s="251"/>
      <c r="M633" s="252"/>
      <c r="N633" s="253"/>
      <c r="O633" s="253"/>
      <c r="P633" s="253"/>
      <c r="Q633" s="253"/>
      <c r="R633" s="253"/>
      <c r="S633" s="253"/>
      <c r="T633" s="254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T633" s="255" t="s">
        <v>199</v>
      </c>
      <c r="AU633" s="255" t="s">
        <v>82</v>
      </c>
      <c r="AV633" s="14" t="s">
        <v>82</v>
      </c>
      <c r="AW633" s="14" t="s">
        <v>34</v>
      </c>
      <c r="AX633" s="14" t="s">
        <v>73</v>
      </c>
      <c r="AY633" s="255" t="s">
        <v>185</v>
      </c>
    </row>
    <row r="634" s="14" customFormat="1">
      <c r="A634" s="14"/>
      <c r="B634" s="245"/>
      <c r="C634" s="246"/>
      <c r="D634" s="228" t="s">
        <v>199</v>
      </c>
      <c r="E634" s="247" t="s">
        <v>19</v>
      </c>
      <c r="F634" s="248" t="s">
        <v>1025</v>
      </c>
      <c r="G634" s="246"/>
      <c r="H634" s="249">
        <v>0.83099999999999996</v>
      </c>
      <c r="I634" s="250"/>
      <c r="J634" s="246"/>
      <c r="K634" s="246"/>
      <c r="L634" s="251"/>
      <c r="M634" s="252"/>
      <c r="N634" s="253"/>
      <c r="O634" s="253"/>
      <c r="P634" s="253"/>
      <c r="Q634" s="253"/>
      <c r="R634" s="253"/>
      <c r="S634" s="253"/>
      <c r="T634" s="25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T634" s="255" t="s">
        <v>199</v>
      </c>
      <c r="AU634" s="255" t="s">
        <v>82</v>
      </c>
      <c r="AV634" s="14" t="s">
        <v>82</v>
      </c>
      <c r="AW634" s="14" t="s">
        <v>34</v>
      </c>
      <c r="AX634" s="14" t="s">
        <v>73</v>
      </c>
      <c r="AY634" s="255" t="s">
        <v>185</v>
      </c>
    </row>
    <row r="635" s="14" customFormat="1">
      <c r="A635" s="14"/>
      <c r="B635" s="245"/>
      <c r="C635" s="246"/>
      <c r="D635" s="228" t="s">
        <v>199</v>
      </c>
      <c r="E635" s="247" t="s">
        <v>19</v>
      </c>
      <c r="F635" s="248" t="s">
        <v>1026</v>
      </c>
      <c r="G635" s="246"/>
      <c r="H635" s="249">
        <v>40.454999999999998</v>
      </c>
      <c r="I635" s="250"/>
      <c r="J635" s="246"/>
      <c r="K635" s="246"/>
      <c r="L635" s="251"/>
      <c r="M635" s="252"/>
      <c r="N635" s="253"/>
      <c r="O635" s="253"/>
      <c r="P635" s="253"/>
      <c r="Q635" s="253"/>
      <c r="R635" s="253"/>
      <c r="S635" s="253"/>
      <c r="T635" s="25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T635" s="255" t="s">
        <v>199</v>
      </c>
      <c r="AU635" s="255" t="s">
        <v>82</v>
      </c>
      <c r="AV635" s="14" t="s">
        <v>82</v>
      </c>
      <c r="AW635" s="14" t="s">
        <v>34</v>
      </c>
      <c r="AX635" s="14" t="s">
        <v>73</v>
      </c>
      <c r="AY635" s="255" t="s">
        <v>185</v>
      </c>
    </row>
    <row r="636" s="13" customFormat="1">
      <c r="A636" s="13"/>
      <c r="B636" s="235"/>
      <c r="C636" s="236"/>
      <c r="D636" s="228" t="s">
        <v>199</v>
      </c>
      <c r="E636" s="237" t="s">
        <v>19</v>
      </c>
      <c r="F636" s="238" t="s">
        <v>1027</v>
      </c>
      <c r="G636" s="236"/>
      <c r="H636" s="237" t="s">
        <v>19</v>
      </c>
      <c r="I636" s="239"/>
      <c r="J636" s="236"/>
      <c r="K636" s="236"/>
      <c r="L636" s="240"/>
      <c r="M636" s="241"/>
      <c r="N636" s="242"/>
      <c r="O636" s="242"/>
      <c r="P636" s="242"/>
      <c r="Q636" s="242"/>
      <c r="R636" s="242"/>
      <c r="S636" s="242"/>
      <c r="T636" s="243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T636" s="244" t="s">
        <v>199</v>
      </c>
      <c r="AU636" s="244" t="s">
        <v>82</v>
      </c>
      <c r="AV636" s="13" t="s">
        <v>80</v>
      </c>
      <c r="AW636" s="13" t="s">
        <v>34</v>
      </c>
      <c r="AX636" s="13" t="s">
        <v>73</v>
      </c>
      <c r="AY636" s="244" t="s">
        <v>185</v>
      </c>
    </row>
    <row r="637" s="14" customFormat="1">
      <c r="A637" s="14"/>
      <c r="B637" s="245"/>
      <c r="C637" s="246"/>
      <c r="D637" s="228" t="s">
        <v>199</v>
      </c>
      <c r="E637" s="247" t="s">
        <v>19</v>
      </c>
      <c r="F637" s="248" t="s">
        <v>1028</v>
      </c>
      <c r="G637" s="246"/>
      <c r="H637" s="249">
        <v>0.85299999999999998</v>
      </c>
      <c r="I637" s="250"/>
      <c r="J637" s="246"/>
      <c r="K637" s="246"/>
      <c r="L637" s="251"/>
      <c r="M637" s="252"/>
      <c r="N637" s="253"/>
      <c r="O637" s="253"/>
      <c r="P637" s="253"/>
      <c r="Q637" s="253"/>
      <c r="R637" s="253"/>
      <c r="S637" s="253"/>
      <c r="T637" s="254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T637" s="255" t="s">
        <v>199</v>
      </c>
      <c r="AU637" s="255" t="s">
        <v>82</v>
      </c>
      <c r="AV637" s="14" t="s">
        <v>82</v>
      </c>
      <c r="AW637" s="14" t="s">
        <v>34</v>
      </c>
      <c r="AX637" s="14" t="s">
        <v>73</v>
      </c>
      <c r="AY637" s="255" t="s">
        <v>185</v>
      </c>
    </row>
    <row r="638" s="13" customFormat="1">
      <c r="A638" s="13"/>
      <c r="B638" s="235"/>
      <c r="C638" s="236"/>
      <c r="D638" s="228" t="s">
        <v>199</v>
      </c>
      <c r="E638" s="237" t="s">
        <v>19</v>
      </c>
      <c r="F638" s="238" t="s">
        <v>1029</v>
      </c>
      <c r="G638" s="236"/>
      <c r="H638" s="237" t="s">
        <v>19</v>
      </c>
      <c r="I638" s="239"/>
      <c r="J638" s="236"/>
      <c r="K638" s="236"/>
      <c r="L638" s="240"/>
      <c r="M638" s="241"/>
      <c r="N638" s="242"/>
      <c r="O638" s="242"/>
      <c r="P638" s="242"/>
      <c r="Q638" s="242"/>
      <c r="R638" s="242"/>
      <c r="S638" s="242"/>
      <c r="T638" s="243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T638" s="244" t="s">
        <v>199</v>
      </c>
      <c r="AU638" s="244" t="s">
        <v>82</v>
      </c>
      <c r="AV638" s="13" t="s">
        <v>80</v>
      </c>
      <c r="AW638" s="13" t="s">
        <v>34</v>
      </c>
      <c r="AX638" s="13" t="s">
        <v>73</v>
      </c>
      <c r="AY638" s="244" t="s">
        <v>185</v>
      </c>
    </row>
    <row r="639" s="13" customFormat="1">
      <c r="A639" s="13"/>
      <c r="B639" s="235"/>
      <c r="C639" s="236"/>
      <c r="D639" s="228" t="s">
        <v>199</v>
      </c>
      <c r="E639" s="237" t="s">
        <v>19</v>
      </c>
      <c r="F639" s="238" t="s">
        <v>1030</v>
      </c>
      <c r="G639" s="236"/>
      <c r="H639" s="237" t="s">
        <v>19</v>
      </c>
      <c r="I639" s="239"/>
      <c r="J639" s="236"/>
      <c r="K639" s="236"/>
      <c r="L639" s="240"/>
      <c r="M639" s="241"/>
      <c r="N639" s="242"/>
      <c r="O639" s="242"/>
      <c r="P639" s="242"/>
      <c r="Q639" s="242"/>
      <c r="R639" s="242"/>
      <c r="S639" s="242"/>
      <c r="T639" s="24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T639" s="244" t="s">
        <v>199</v>
      </c>
      <c r="AU639" s="244" t="s">
        <v>82</v>
      </c>
      <c r="AV639" s="13" t="s">
        <v>80</v>
      </c>
      <c r="AW639" s="13" t="s">
        <v>34</v>
      </c>
      <c r="AX639" s="13" t="s">
        <v>73</v>
      </c>
      <c r="AY639" s="244" t="s">
        <v>185</v>
      </c>
    </row>
    <row r="640" s="14" customFormat="1">
      <c r="A640" s="14"/>
      <c r="B640" s="245"/>
      <c r="C640" s="246"/>
      <c r="D640" s="228" t="s">
        <v>199</v>
      </c>
      <c r="E640" s="247" t="s">
        <v>19</v>
      </c>
      <c r="F640" s="248" t="s">
        <v>1031</v>
      </c>
      <c r="G640" s="246"/>
      <c r="H640" s="249">
        <v>33.68</v>
      </c>
      <c r="I640" s="250"/>
      <c r="J640" s="246"/>
      <c r="K640" s="246"/>
      <c r="L640" s="251"/>
      <c r="M640" s="252"/>
      <c r="N640" s="253"/>
      <c r="O640" s="253"/>
      <c r="P640" s="253"/>
      <c r="Q640" s="253"/>
      <c r="R640" s="253"/>
      <c r="S640" s="253"/>
      <c r="T640" s="25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T640" s="255" t="s">
        <v>199</v>
      </c>
      <c r="AU640" s="255" t="s">
        <v>82</v>
      </c>
      <c r="AV640" s="14" t="s">
        <v>82</v>
      </c>
      <c r="AW640" s="14" t="s">
        <v>34</v>
      </c>
      <c r="AX640" s="14" t="s">
        <v>73</v>
      </c>
      <c r="AY640" s="255" t="s">
        <v>185</v>
      </c>
    </row>
    <row r="641" s="15" customFormat="1">
      <c r="A641" s="15"/>
      <c r="B641" s="256"/>
      <c r="C641" s="257"/>
      <c r="D641" s="228" t="s">
        <v>199</v>
      </c>
      <c r="E641" s="258" t="s">
        <v>19</v>
      </c>
      <c r="F641" s="259" t="s">
        <v>202</v>
      </c>
      <c r="G641" s="257"/>
      <c r="H641" s="260">
        <v>120.71199999999999</v>
      </c>
      <c r="I641" s="261"/>
      <c r="J641" s="257"/>
      <c r="K641" s="257"/>
      <c r="L641" s="262"/>
      <c r="M641" s="263"/>
      <c r="N641" s="264"/>
      <c r="O641" s="264"/>
      <c r="P641" s="264"/>
      <c r="Q641" s="264"/>
      <c r="R641" s="264"/>
      <c r="S641" s="264"/>
      <c r="T641" s="265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T641" s="266" t="s">
        <v>199</v>
      </c>
      <c r="AU641" s="266" t="s">
        <v>82</v>
      </c>
      <c r="AV641" s="15" t="s">
        <v>193</v>
      </c>
      <c r="AW641" s="15" t="s">
        <v>34</v>
      </c>
      <c r="AX641" s="15" t="s">
        <v>80</v>
      </c>
      <c r="AY641" s="266" t="s">
        <v>185</v>
      </c>
    </row>
    <row r="642" s="2" customFormat="1" ht="16.5" customHeight="1">
      <c r="A642" s="41"/>
      <c r="B642" s="42"/>
      <c r="C642" s="215" t="s">
        <v>1045</v>
      </c>
      <c r="D642" s="215" t="s">
        <v>188</v>
      </c>
      <c r="E642" s="216" t="s">
        <v>1046</v>
      </c>
      <c r="F642" s="217" t="s">
        <v>1047</v>
      </c>
      <c r="G642" s="218" t="s">
        <v>191</v>
      </c>
      <c r="H642" s="219">
        <v>120.712</v>
      </c>
      <c r="I642" s="220"/>
      <c r="J642" s="221">
        <f>ROUND(I642*H642,2)</f>
        <v>0</v>
      </c>
      <c r="K642" s="217" t="s">
        <v>192</v>
      </c>
      <c r="L642" s="47"/>
      <c r="M642" s="222" t="s">
        <v>19</v>
      </c>
      <c r="N642" s="223" t="s">
        <v>44</v>
      </c>
      <c r="O642" s="87"/>
      <c r="P642" s="224">
        <f>O642*H642</f>
        <v>0</v>
      </c>
      <c r="Q642" s="224">
        <v>0.00027</v>
      </c>
      <c r="R642" s="224">
        <f>Q642*H642</f>
        <v>0.032592240000000001</v>
      </c>
      <c r="S642" s="224">
        <v>0</v>
      </c>
      <c r="T642" s="225">
        <f>S642*H642</f>
        <v>0</v>
      </c>
      <c r="U642" s="41"/>
      <c r="V642" s="41"/>
      <c r="W642" s="41"/>
      <c r="X642" s="41"/>
      <c r="Y642" s="41"/>
      <c r="Z642" s="41"/>
      <c r="AA642" s="41"/>
      <c r="AB642" s="41"/>
      <c r="AC642" s="41"/>
      <c r="AD642" s="41"/>
      <c r="AE642" s="41"/>
      <c r="AR642" s="226" t="s">
        <v>280</v>
      </c>
      <c r="AT642" s="226" t="s">
        <v>188</v>
      </c>
      <c r="AU642" s="226" t="s">
        <v>82</v>
      </c>
      <c r="AY642" s="20" t="s">
        <v>185</v>
      </c>
      <c r="BE642" s="227">
        <f>IF(N642="základní",J642,0)</f>
        <v>0</v>
      </c>
      <c r="BF642" s="227">
        <f>IF(N642="snížená",J642,0)</f>
        <v>0</v>
      </c>
      <c r="BG642" s="227">
        <f>IF(N642="zákl. přenesená",J642,0)</f>
        <v>0</v>
      </c>
      <c r="BH642" s="227">
        <f>IF(N642="sníž. přenesená",J642,0)</f>
        <v>0</v>
      </c>
      <c r="BI642" s="227">
        <f>IF(N642="nulová",J642,0)</f>
        <v>0</v>
      </c>
      <c r="BJ642" s="20" t="s">
        <v>80</v>
      </c>
      <c r="BK642" s="227">
        <f>ROUND(I642*H642,2)</f>
        <v>0</v>
      </c>
      <c r="BL642" s="20" t="s">
        <v>280</v>
      </c>
      <c r="BM642" s="226" t="s">
        <v>1048</v>
      </c>
    </row>
    <row r="643" s="2" customFormat="1">
      <c r="A643" s="41"/>
      <c r="B643" s="42"/>
      <c r="C643" s="43"/>
      <c r="D643" s="228" t="s">
        <v>195</v>
      </c>
      <c r="E643" s="43"/>
      <c r="F643" s="229" t="s">
        <v>1049</v>
      </c>
      <c r="G643" s="43"/>
      <c r="H643" s="43"/>
      <c r="I643" s="230"/>
      <c r="J643" s="43"/>
      <c r="K643" s="43"/>
      <c r="L643" s="47"/>
      <c r="M643" s="231"/>
      <c r="N643" s="232"/>
      <c r="O643" s="87"/>
      <c r="P643" s="87"/>
      <c r="Q643" s="87"/>
      <c r="R643" s="87"/>
      <c r="S643" s="87"/>
      <c r="T643" s="88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T643" s="20" t="s">
        <v>195</v>
      </c>
      <c r="AU643" s="20" t="s">
        <v>82</v>
      </c>
    </row>
    <row r="644" s="2" customFormat="1">
      <c r="A644" s="41"/>
      <c r="B644" s="42"/>
      <c r="C644" s="43"/>
      <c r="D644" s="233" t="s">
        <v>197</v>
      </c>
      <c r="E644" s="43"/>
      <c r="F644" s="234" t="s">
        <v>1050</v>
      </c>
      <c r="G644" s="43"/>
      <c r="H644" s="43"/>
      <c r="I644" s="230"/>
      <c r="J644" s="43"/>
      <c r="K644" s="43"/>
      <c r="L644" s="47"/>
      <c r="M644" s="231"/>
      <c r="N644" s="232"/>
      <c r="O644" s="87"/>
      <c r="P644" s="87"/>
      <c r="Q644" s="87"/>
      <c r="R644" s="87"/>
      <c r="S644" s="87"/>
      <c r="T644" s="88"/>
      <c r="U644" s="41"/>
      <c r="V644" s="41"/>
      <c r="W644" s="41"/>
      <c r="X644" s="41"/>
      <c r="Y644" s="41"/>
      <c r="Z644" s="41"/>
      <c r="AA644" s="41"/>
      <c r="AB644" s="41"/>
      <c r="AC644" s="41"/>
      <c r="AD644" s="41"/>
      <c r="AE644" s="41"/>
      <c r="AT644" s="20" t="s">
        <v>197</v>
      </c>
      <c r="AU644" s="20" t="s">
        <v>82</v>
      </c>
    </row>
    <row r="645" s="13" customFormat="1">
      <c r="A645" s="13"/>
      <c r="B645" s="235"/>
      <c r="C645" s="236"/>
      <c r="D645" s="228" t="s">
        <v>199</v>
      </c>
      <c r="E645" s="237" t="s">
        <v>19</v>
      </c>
      <c r="F645" s="238" t="s">
        <v>477</v>
      </c>
      <c r="G645" s="236"/>
      <c r="H645" s="237" t="s">
        <v>19</v>
      </c>
      <c r="I645" s="239"/>
      <c r="J645" s="236"/>
      <c r="K645" s="236"/>
      <c r="L645" s="240"/>
      <c r="M645" s="241"/>
      <c r="N645" s="242"/>
      <c r="O645" s="242"/>
      <c r="P645" s="242"/>
      <c r="Q645" s="242"/>
      <c r="R645" s="242"/>
      <c r="S645" s="242"/>
      <c r="T645" s="243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44" t="s">
        <v>199</v>
      </c>
      <c r="AU645" s="244" t="s">
        <v>82</v>
      </c>
      <c r="AV645" s="13" t="s">
        <v>80</v>
      </c>
      <c r="AW645" s="13" t="s">
        <v>34</v>
      </c>
      <c r="AX645" s="13" t="s">
        <v>73</v>
      </c>
      <c r="AY645" s="244" t="s">
        <v>185</v>
      </c>
    </row>
    <row r="646" s="13" customFormat="1">
      <c r="A646" s="13"/>
      <c r="B646" s="235"/>
      <c r="C646" s="236"/>
      <c r="D646" s="228" t="s">
        <v>199</v>
      </c>
      <c r="E646" s="237" t="s">
        <v>19</v>
      </c>
      <c r="F646" s="238" t="s">
        <v>1019</v>
      </c>
      <c r="G646" s="236"/>
      <c r="H646" s="237" t="s">
        <v>19</v>
      </c>
      <c r="I646" s="239"/>
      <c r="J646" s="236"/>
      <c r="K646" s="236"/>
      <c r="L646" s="240"/>
      <c r="M646" s="241"/>
      <c r="N646" s="242"/>
      <c r="O646" s="242"/>
      <c r="P646" s="242"/>
      <c r="Q646" s="242"/>
      <c r="R646" s="242"/>
      <c r="S646" s="242"/>
      <c r="T646" s="243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T646" s="244" t="s">
        <v>199</v>
      </c>
      <c r="AU646" s="244" t="s">
        <v>82</v>
      </c>
      <c r="AV646" s="13" t="s">
        <v>80</v>
      </c>
      <c r="AW646" s="13" t="s">
        <v>34</v>
      </c>
      <c r="AX646" s="13" t="s">
        <v>73</v>
      </c>
      <c r="AY646" s="244" t="s">
        <v>185</v>
      </c>
    </row>
    <row r="647" s="14" customFormat="1">
      <c r="A647" s="14"/>
      <c r="B647" s="245"/>
      <c r="C647" s="246"/>
      <c r="D647" s="228" t="s">
        <v>199</v>
      </c>
      <c r="E647" s="247" t="s">
        <v>19</v>
      </c>
      <c r="F647" s="248" t="s">
        <v>526</v>
      </c>
      <c r="G647" s="246"/>
      <c r="H647" s="249">
        <v>19.637</v>
      </c>
      <c r="I647" s="250"/>
      <c r="J647" s="246"/>
      <c r="K647" s="246"/>
      <c r="L647" s="251"/>
      <c r="M647" s="252"/>
      <c r="N647" s="253"/>
      <c r="O647" s="253"/>
      <c r="P647" s="253"/>
      <c r="Q647" s="253"/>
      <c r="R647" s="253"/>
      <c r="S647" s="253"/>
      <c r="T647" s="25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T647" s="255" t="s">
        <v>199</v>
      </c>
      <c r="AU647" s="255" t="s">
        <v>82</v>
      </c>
      <c r="AV647" s="14" t="s">
        <v>82</v>
      </c>
      <c r="AW647" s="14" t="s">
        <v>34</v>
      </c>
      <c r="AX647" s="14" t="s">
        <v>73</v>
      </c>
      <c r="AY647" s="255" t="s">
        <v>185</v>
      </c>
    </row>
    <row r="648" s="14" customFormat="1">
      <c r="A648" s="14"/>
      <c r="B648" s="245"/>
      <c r="C648" s="246"/>
      <c r="D648" s="228" t="s">
        <v>199</v>
      </c>
      <c r="E648" s="247" t="s">
        <v>19</v>
      </c>
      <c r="F648" s="248" t="s">
        <v>1020</v>
      </c>
      <c r="G648" s="246"/>
      <c r="H648" s="249">
        <v>2.8399999999999999</v>
      </c>
      <c r="I648" s="250"/>
      <c r="J648" s="246"/>
      <c r="K648" s="246"/>
      <c r="L648" s="251"/>
      <c r="M648" s="252"/>
      <c r="N648" s="253"/>
      <c r="O648" s="253"/>
      <c r="P648" s="253"/>
      <c r="Q648" s="253"/>
      <c r="R648" s="253"/>
      <c r="S648" s="253"/>
      <c r="T648" s="25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T648" s="255" t="s">
        <v>199</v>
      </c>
      <c r="AU648" s="255" t="s">
        <v>82</v>
      </c>
      <c r="AV648" s="14" t="s">
        <v>82</v>
      </c>
      <c r="AW648" s="14" t="s">
        <v>34</v>
      </c>
      <c r="AX648" s="14" t="s">
        <v>73</v>
      </c>
      <c r="AY648" s="255" t="s">
        <v>185</v>
      </c>
    </row>
    <row r="649" s="14" customFormat="1">
      <c r="A649" s="14"/>
      <c r="B649" s="245"/>
      <c r="C649" s="246"/>
      <c r="D649" s="228" t="s">
        <v>199</v>
      </c>
      <c r="E649" s="247" t="s">
        <v>19</v>
      </c>
      <c r="F649" s="248" t="s">
        <v>1021</v>
      </c>
      <c r="G649" s="246"/>
      <c r="H649" s="249">
        <v>14.712</v>
      </c>
      <c r="I649" s="250"/>
      <c r="J649" s="246"/>
      <c r="K649" s="246"/>
      <c r="L649" s="251"/>
      <c r="M649" s="252"/>
      <c r="N649" s="253"/>
      <c r="O649" s="253"/>
      <c r="P649" s="253"/>
      <c r="Q649" s="253"/>
      <c r="R649" s="253"/>
      <c r="S649" s="253"/>
      <c r="T649" s="254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T649" s="255" t="s">
        <v>199</v>
      </c>
      <c r="AU649" s="255" t="s">
        <v>82</v>
      </c>
      <c r="AV649" s="14" t="s">
        <v>82</v>
      </c>
      <c r="AW649" s="14" t="s">
        <v>34</v>
      </c>
      <c r="AX649" s="14" t="s">
        <v>73</v>
      </c>
      <c r="AY649" s="255" t="s">
        <v>185</v>
      </c>
    </row>
    <row r="650" s="14" customFormat="1">
      <c r="A650" s="14"/>
      <c r="B650" s="245"/>
      <c r="C650" s="246"/>
      <c r="D650" s="228" t="s">
        <v>199</v>
      </c>
      <c r="E650" s="247" t="s">
        <v>19</v>
      </c>
      <c r="F650" s="248" t="s">
        <v>1022</v>
      </c>
      <c r="G650" s="246"/>
      <c r="H650" s="249">
        <v>1.8280000000000001</v>
      </c>
      <c r="I650" s="250"/>
      <c r="J650" s="246"/>
      <c r="K650" s="246"/>
      <c r="L650" s="251"/>
      <c r="M650" s="252"/>
      <c r="N650" s="253"/>
      <c r="O650" s="253"/>
      <c r="P650" s="253"/>
      <c r="Q650" s="253"/>
      <c r="R650" s="253"/>
      <c r="S650" s="253"/>
      <c r="T650" s="25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T650" s="255" t="s">
        <v>199</v>
      </c>
      <c r="AU650" s="255" t="s">
        <v>82</v>
      </c>
      <c r="AV650" s="14" t="s">
        <v>82</v>
      </c>
      <c r="AW650" s="14" t="s">
        <v>34</v>
      </c>
      <c r="AX650" s="14" t="s">
        <v>73</v>
      </c>
      <c r="AY650" s="255" t="s">
        <v>185</v>
      </c>
    </row>
    <row r="651" s="14" customFormat="1">
      <c r="A651" s="14"/>
      <c r="B651" s="245"/>
      <c r="C651" s="246"/>
      <c r="D651" s="228" t="s">
        <v>199</v>
      </c>
      <c r="E651" s="247" t="s">
        <v>19</v>
      </c>
      <c r="F651" s="248" t="s">
        <v>1023</v>
      </c>
      <c r="G651" s="246"/>
      <c r="H651" s="249">
        <v>3.996</v>
      </c>
      <c r="I651" s="250"/>
      <c r="J651" s="246"/>
      <c r="K651" s="246"/>
      <c r="L651" s="251"/>
      <c r="M651" s="252"/>
      <c r="N651" s="253"/>
      <c r="O651" s="253"/>
      <c r="P651" s="253"/>
      <c r="Q651" s="253"/>
      <c r="R651" s="253"/>
      <c r="S651" s="253"/>
      <c r="T651" s="25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T651" s="255" t="s">
        <v>199</v>
      </c>
      <c r="AU651" s="255" t="s">
        <v>82</v>
      </c>
      <c r="AV651" s="14" t="s">
        <v>82</v>
      </c>
      <c r="AW651" s="14" t="s">
        <v>34</v>
      </c>
      <c r="AX651" s="14" t="s">
        <v>73</v>
      </c>
      <c r="AY651" s="255" t="s">
        <v>185</v>
      </c>
    </row>
    <row r="652" s="14" customFormat="1">
      <c r="A652" s="14"/>
      <c r="B652" s="245"/>
      <c r="C652" s="246"/>
      <c r="D652" s="228" t="s">
        <v>199</v>
      </c>
      <c r="E652" s="247" t="s">
        <v>19</v>
      </c>
      <c r="F652" s="248" t="s">
        <v>1024</v>
      </c>
      <c r="G652" s="246"/>
      <c r="H652" s="249">
        <v>1.8799999999999999</v>
      </c>
      <c r="I652" s="250"/>
      <c r="J652" s="246"/>
      <c r="K652" s="246"/>
      <c r="L652" s="251"/>
      <c r="M652" s="252"/>
      <c r="N652" s="253"/>
      <c r="O652" s="253"/>
      <c r="P652" s="253"/>
      <c r="Q652" s="253"/>
      <c r="R652" s="253"/>
      <c r="S652" s="253"/>
      <c r="T652" s="25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T652" s="255" t="s">
        <v>199</v>
      </c>
      <c r="AU652" s="255" t="s">
        <v>82</v>
      </c>
      <c r="AV652" s="14" t="s">
        <v>82</v>
      </c>
      <c r="AW652" s="14" t="s">
        <v>34</v>
      </c>
      <c r="AX652" s="14" t="s">
        <v>73</v>
      </c>
      <c r="AY652" s="255" t="s">
        <v>185</v>
      </c>
    </row>
    <row r="653" s="14" customFormat="1">
      <c r="A653" s="14"/>
      <c r="B653" s="245"/>
      <c r="C653" s="246"/>
      <c r="D653" s="228" t="s">
        <v>199</v>
      </c>
      <c r="E653" s="247" t="s">
        <v>19</v>
      </c>
      <c r="F653" s="248" t="s">
        <v>1025</v>
      </c>
      <c r="G653" s="246"/>
      <c r="H653" s="249">
        <v>0.83099999999999996</v>
      </c>
      <c r="I653" s="250"/>
      <c r="J653" s="246"/>
      <c r="K653" s="246"/>
      <c r="L653" s="251"/>
      <c r="M653" s="252"/>
      <c r="N653" s="253"/>
      <c r="O653" s="253"/>
      <c r="P653" s="253"/>
      <c r="Q653" s="253"/>
      <c r="R653" s="253"/>
      <c r="S653" s="253"/>
      <c r="T653" s="25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T653" s="255" t="s">
        <v>199</v>
      </c>
      <c r="AU653" s="255" t="s">
        <v>82</v>
      </c>
      <c r="AV653" s="14" t="s">
        <v>82</v>
      </c>
      <c r="AW653" s="14" t="s">
        <v>34</v>
      </c>
      <c r="AX653" s="14" t="s">
        <v>73</v>
      </c>
      <c r="AY653" s="255" t="s">
        <v>185</v>
      </c>
    </row>
    <row r="654" s="14" customFormat="1">
      <c r="A654" s="14"/>
      <c r="B654" s="245"/>
      <c r="C654" s="246"/>
      <c r="D654" s="228" t="s">
        <v>199</v>
      </c>
      <c r="E654" s="247" t="s">
        <v>19</v>
      </c>
      <c r="F654" s="248" t="s">
        <v>1026</v>
      </c>
      <c r="G654" s="246"/>
      <c r="H654" s="249">
        <v>40.454999999999998</v>
      </c>
      <c r="I654" s="250"/>
      <c r="J654" s="246"/>
      <c r="K654" s="246"/>
      <c r="L654" s="251"/>
      <c r="M654" s="252"/>
      <c r="N654" s="253"/>
      <c r="O654" s="253"/>
      <c r="P654" s="253"/>
      <c r="Q654" s="253"/>
      <c r="R654" s="253"/>
      <c r="S654" s="253"/>
      <c r="T654" s="25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T654" s="255" t="s">
        <v>199</v>
      </c>
      <c r="AU654" s="255" t="s">
        <v>82</v>
      </c>
      <c r="AV654" s="14" t="s">
        <v>82</v>
      </c>
      <c r="AW654" s="14" t="s">
        <v>34</v>
      </c>
      <c r="AX654" s="14" t="s">
        <v>73</v>
      </c>
      <c r="AY654" s="255" t="s">
        <v>185</v>
      </c>
    </row>
    <row r="655" s="13" customFormat="1">
      <c r="A655" s="13"/>
      <c r="B655" s="235"/>
      <c r="C655" s="236"/>
      <c r="D655" s="228" t="s">
        <v>199</v>
      </c>
      <c r="E655" s="237" t="s">
        <v>19</v>
      </c>
      <c r="F655" s="238" t="s">
        <v>1027</v>
      </c>
      <c r="G655" s="236"/>
      <c r="H655" s="237" t="s">
        <v>19</v>
      </c>
      <c r="I655" s="239"/>
      <c r="J655" s="236"/>
      <c r="K655" s="236"/>
      <c r="L655" s="240"/>
      <c r="M655" s="241"/>
      <c r="N655" s="242"/>
      <c r="O655" s="242"/>
      <c r="P655" s="242"/>
      <c r="Q655" s="242"/>
      <c r="R655" s="242"/>
      <c r="S655" s="242"/>
      <c r="T655" s="243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T655" s="244" t="s">
        <v>199</v>
      </c>
      <c r="AU655" s="244" t="s">
        <v>82</v>
      </c>
      <c r="AV655" s="13" t="s">
        <v>80</v>
      </c>
      <c r="AW655" s="13" t="s">
        <v>34</v>
      </c>
      <c r="AX655" s="13" t="s">
        <v>73</v>
      </c>
      <c r="AY655" s="244" t="s">
        <v>185</v>
      </c>
    </row>
    <row r="656" s="14" customFormat="1">
      <c r="A656" s="14"/>
      <c r="B656" s="245"/>
      <c r="C656" s="246"/>
      <c r="D656" s="228" t="s">
        <v>199</v>
      </c>
      <c r="E656" s="247" t="s">
        <v>19</v>
      </c>
      <c r="F656" s="248" t="s">
        <v>1028</v>
      </c>
      <c r="G656" s="246"/>
      <c r="H656" s="249">
        <v>0.85299999999999998</v>
      </c>
      <c r="I656" s="250"/>
      <c r="J656" s="246"/>
      <c r="K656" s="246"/>
      <c r="L656" s="251"/>
      <c r="M656" s="252"/>
      <c r="N656" s="253"/>
      <c r="O656" s="253"/>
      <c r="P656" s="253"/>
      <c r="Q656" s="253"/>
      <c r="R656" s="253"/>
      <c r="S656" s="253"/>
      <c r="T656" s="25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T656" s="255" t="s">
        <v>199</v>
      </c>
      <c r="AU656" s="255" t="s">
        <v>82</v>
      </c>
      <c r="AV656" s="14" t="s">
        <v>82</v>
      </c>
      <c r="AW656" s="14" t="s">
        <v>34</v>
      </c>
      <c r="AX656" s="14" t="s">
        <v>73</v>
      </c>
      <c r="AY656" s="255" t="s">
        <v>185</v>
      </c>
    </row>
    <row r="657" s="13" customFormat="1">
      <c r="A657" s="13"/>
      <c r="B657" s="235"/>
      <c r="C657" s="236"/>
      <c r="D657" s="228" t="s">
        <v>199</v>
      </c>
      <c r="E657" s="237" t="s">
        <v>19</v>
      </c>
      <c r="F657" s="238" t="s">
        <v>1029</v>
      </c>
      <c r="G657" s="236"/>
      <c r="H657" s="237" t="s">
        <v>19</v>
      </c>
      <c r="I657" s="239"/>
      <c r="J657" s="236"/>
      <c r="K657" s="236"/>
      <c r="L657" s="240"/>
      <c r="M657" s="241"/>
      <c r="N657" s="242"/>
      <c r="O657" s="242"/>
      <c r="P657" s="242"/>
      <c r="Q657" s="242"/>
      <c r="R657" s="242"/>
      <c r="S657" s="242"/>
      <c r="T657" s="243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244" t="s">
        <v>199</v>
      </c>
      <c r="AU657" s="244" t="s">
        <v>82</v>
      </c>
      <c r="AV657" s="13" t="s">
        <v>80</v>
      </c>
      <c r="AW657" s="13" t="s">
        <v>34</v>
      </c>
      <c r="AX657" s="13" t="s">
        <v>73</v>
      </c>
      <c r="AY657" s="244" t="s">
        <v>185</v>
      </c>
    </row>
    <row r="658" s="13" customFormat="1">
      <c r="A658" s="13"/>
      <c r="B658" s="235"/>
      <c r="C658" s="236"/>
      <c r="D658" s="228" t="s">
        <v>199</v>
      </c>
      <c r="E658" s="237" t="s">
        <v>19</v>
      </c>
      <c r="F658" s="238" t="s">
        <v>1030</v>
      </c>
      <c r="G658" s="236"/>
      <c r="H658" s="237" t="s">
        <v>19</v>
      </c>
      <c r="I658" s="239"/>
      <c r="J658" s="236"/>
      <c r="K658" s="236"/>
      <c r="L658" s="240"/>
      <c r="M658" s="241"/>
      <c r="N658" s="242"/>
      <c r="O658" s="242"/>
      <c r="P658" s="242"/>
      <c r="Q658" s="242"/>
      <c r="R658" s="242"/>
      <c r="S658" s="242"/>
      <c r="T658" s="24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44" t="s">
        <v>199</v>
      </c>
      <c r="AU658" s="244" t="s">
        <v>82</v>
      </c>
      <c r="AV658" s="13" t="s">
        <v>80</v>
      </c>
      <c r="AW658" s="13" t="s">
        <v>34</v>
      </c>
      <c r="AX658" s="13" t="s">
        <v>73</v>
      </c>
      <c r="AY658" s="244" t="s">
        <v>185</v>
      </c>
    </row>
    <row r="659" s="14" customFormat="1">
      <c r="A659" s="14"/>
      <c r="B659" s="245"/>
      <c r="C659" s="246"/>
      <c r="D659" s="228" t="s">
        <v>199</v>
      </c>
      <c r="E659" s="247" t="s">
        <v>19</v>
      </c>
      <c r="F659" s="248" t="s">
        <v>1031</v>
      </c>
      <c r="G659" s="246"/>
      <c r="H659" s="249">
        <v>33.68</v>
      </c>
      <c r="I659" s="250"/>
      <c r="J659" s="246"/>
      <c r="K659" s="246"/>
      <c r="L659" s="251"/>
      <c r="M659" s="252"/>
      <c r="N659" s="253"/>
      <c r="O659" s="253"/>
      <c r="P659" s="253"/>
      <c r="Q659" s="253"/>
      <c r="R659" s="253"/>
      <c r="S659" s="253"/>
      <c r="T659" s="25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T659" s="255" t="s">
        <v>199</v>
      </c>
      <c r="AU659" s="255" t="s">
        <v>82</v>
      </c>
      <c r="AV659" s="14" t="s">
        <v>82</v>
      </c>
      <c r="AW659" s="14" t="s">
        <v>34</v>
      </c>
      <c r="AX659" s="14" t="s">
        <v>73</v>
      </c>
      <c r="AY659" s="255" t="s">
        <v>185</v>
      </c>
    </row>
    <row r="660" s="15" customFormat="1">
      <c r="A660" s="15"/>
      <c r="B660" s="256"/>
      <c r="C660" s="257"/>
      <c r="D660" s="228" t="s">
        <v>199</v>
      </c>
      <c r="E660" s="258" t="s">
        <v>19</v>
      </c>
      <c r="F660" s="259" t="s">
        <v>202</v>
      </c>
      <c r="G660" s="257"/>
      <c r="H660" s="260">
        <v>120.71199999999999</v>
      </c>
      <c r="I660" s="261"/>
      <c r="J660" s="257"/>
      <c r="K660" s="257"/>
      <c r="L660" s="262"/>
      <c r="M660" s="268"/>
      <c r="N660" s="269"/>
      <c r="O660" s="269"/>
      <c r="P660" s="269"/>
      <c r="Q660" s="269"/>
      <c r="R660" s="269"/>
      <c r="S660" s="269"/>
      <c r="T660" s="270"/>
      <c r="U660" s="15"/>
      <c r="V660" s="15"/>
      <c r="W660" s="15"/>
      <c r="X660" s="15"/>
      <c r="Y660" s="15"/>
      <c r="Z660" s="15"/>
      <c r="AA660" s="15"/>
      <c r="AB660" s="15"/>
      <c r="AC660" s="15"/>
      <c r="AD660" s="15"/>
      <c r="AE660" s="15"/>
      <c r="AT660" s="266" t="s">
        <v>199</v>
      </c>
      <c r="AU660" s="266" t="s">
        <v>82</v>
      </c>
      <c r="AV660" s="15" t="s">
        <v>193</v>
      </c>
      <c r="AW660" s="15" t="s">
        <v>34</v>
      </c>
      <c r="AX660" s="15" t="s">
        <v>80</v>
      </c>
      <c r="AY660" s="266" t="s">
        <v>185</v>
      </c>
    </row>
    <row r="661" s="2" customFormat="1" ht="6.96" customHeight="1">
      <c r="A661" s="41"/>
      <c r="B661" s="62"/>
      <c r="C661" s="63"/>
      <c r="D661" s="63"/>
      <c r="E661" s="63"/>
      <c r="F661" s="63"/>
      <c r="G661" s="63"/>
      <c r="H661" s="63"/>
      <c r="I661" s="63"/>
      <c r="J661" s="63"/>
      <c r="K661" s="63"/>
      <c r="L661" s="47"/>
      <c r="M661" s="41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  <c r="AA661" s="41"/>
      <c r="AB661" s="41"/>
      <c r="AC661" s="41"/>
      <c r="AD661" s="41"/>
      <c r="AE661" s="41"/>
    </row>
  </sheetData>
  <sheetProtection sheet="1" autoFilter="0" formatColumns="0" formatRows="0" objects="1" scenarios="1" spinCount="100000" saltValue="wT7d0+DVG+kJHk6rbHXYkjn4RhauyP+9dwQwHYYBRbIzteehYEB7N5rBOAg8Q4L229ScBI5zY/tqnCp3W2u8oQ==" hashValue="4K/jwDPNwhrr4CVfjK/mIAkd1FCkyPIRfeh8AtFKw0NXZ1hI6HssLtZrUPEwqdW8OUcKHtnd8R6cJN7a5nwP9g==" algorithmName="SHA-512" password="CC35"/>
  <autoFilter ref="C98:K660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7:H87"/>
    <mergeCell ref="E89:H89"/>
    <mergeCell ref="E91:H91"/>
    <mergeCell ref="L2:V2"/>
  </mergeCells>
  <hyperlinks>
    <hyperlink ref="F104" r:id="rId1" display="https://podminky.urs.cz/item/CS_URS_2025_02/310232051"/>
    <hyperlink ref="F115" r:id="rId2" display="https://podminky.urs.cz/item/CS_URS_2025_02/317941123"/>
    <hyperlink ref="F124" r:id="rId3" display="https://podminky.urs.cz/item/CS_URS_2025_02/317998125"/>
    <hyperlink ref="F130" r:id="rId4" display="https://podminky.urs.cz/item/CS_URS_2025_02/310239211"/>
    <hyperlink ref="F136" r:id="rId5" display="https://podminky.urs.cz/item/CS_URS_2025_02/342272225"/>
    <hyperlink ref="F142" r:id="rId6" display="https://podminky.urs.cz/item/CS_URS_2025_02/346272256"/>
    <hyperlink ref="F149" r:id="rId7" display="https://podminky.urs.cz/item/CS_URS_2025_02/612131100"/>
    <hyperlink ref="F162" r:id="rId8" display="https://podminky.urs.cz/item/CS_URS_2025_02/612323111"/>
    <hyperlink ref="F175" r:id="rId9" display="https://podminky.urs.cz/item/CS_URS_2025_02/621151011"/>
    <hyperlink ref="F182" r:id="rId10" display="https://podminky.urs.cz/item/CS_URS_2025_02/621541022"/>
    <hyperlink ref="F189" r:id="rId11" display="https://podminky.urs.cz/item/CS_URS_2025_02/622135000"/>
    <hyperlink ref="F201" r:id="rId12" display="https://podminky.urs.cz/item/CS_URS_2025_02/622151011"/>
    <hyperlink ref="F215" r:id="rId13" display="https://podminky.urs.cz/item/CS_URS_2025_02/622221031"/>
    <hyperlink ref="F230" r:id="rId14" display="https://podminky.urs.cz/item/CS_URS_2025_02/622541022"/>
    <hyperlink ref="F244" r:id="rId15" display="https://podminky.urs.cz/item/CS_URS_2025_02/629995101"/>
    <hyperlink ref="F256" r:id="rId16" display="https://podminky.urs.cz/item/CS_URS_2025_02/631311114"/>
    <hyperlink ref="F262" r:id="rId17" display="https://podminky.urs.cz/item/CS_URS_2025_02/631319199"/>
    <hyperlink ref="F265" r:id="rId18" display="https://podminky.urs.cz/item/CS_URS_2025_02/631362021"/>
    <hyperlink ref="F271" r:id="rId19" display="https://podminky.urs.cz/item/CS_URS_2025_02/642942611"/>
    <hyperlink ref="F289" r:id="rId20" display="https://podminky.urs.cz/item/CS_URS_2025_02/998011001"/>
    <hyperlink ref="F294" r:id="rId21" display="https://podminky.urs.cz/item/CS_URS_2025_02/713111111"/>
    <hyperlink ref="F309" r:id="rId22" display="https://podminky.urs.cz/item/CS_URS_2025_02/713121111"/>
    <hyperlink ref="F319" r:id="rId23" display="https://podminky.urs.cz/item/CS_URS_2025_02/998713201"/>
    <hyperlink ref="F323" r:id="rId24" display="https://podminky.urs.cz/item/CS_URS_2025_02/762421110"/>
    <hyperlink ref="F339" r:id="rId25" display="https://podminky.urs.cz/item/CS_URS_2025_02/998762201"/>
    <hyperlink ref="F343" r:id="rId26" display="https://podminky.urs.cz/item/CS_URS_2025_02/763131431"/>
    <hyperlink ref="F350" r:id="rId27" display="https://podminky.urs.cz/item/CS_URS_2025_02/763131551"/>
    <hyperlink ref="F357" r:id="rId28" display="https://podminky.urs.cz/item/CS_URS_2025_02/763131621"/>
    <hyperlink ref="F367" r:id="rId29" display="https://podminky.urs.cz/item/CS_URS_2025_02/763131714"/>
    <hyperlink ref="F374" r:id="rId30" display="https://podminky.urs.cz/item/CS_URS_2025_02/998763401"/>
    <hyperlink ref="F385" r:id="rId31" display="https://podminky.urs.cz/item/CS_URS_2025_02/764511602"/>
    <hyperlink ref="F391" r:id="rId32" display="https://podminky.urs.cz/item/CS_URS_2025_02/764518622"/>
    <hyperlink ref="F398" r:id="rId33" display="https://podminky.urs.cz/item/CS_URS_2025_02/998764201"/>
    <hyperlink ref="F402" r:id="rId34" display="https://podminky.urs.cz/item/CS_URS_2025_02/766231113"/>
    <hyperlink ref="F410" r:id="rId35" display="https://podminky.urs.cz/item/CS_URS_2025_02/766417523"/>
    <hyperlink ref="F419" r:id="rId36" display="https://podminky.urs.cz/item/CS_URS_2025_02/766622131"/>
    <hyperlink ref="F427" r:id="rId37" display="https://podminky.urs.cz/item/CS_URS_2025_02/766622132"/>
    <hyperlink ref="F448" r:id="rId38" display="https://podminky.urs.cz/item/CS_URS_2025_02/766660001"/>
    <hyperlink ref="F471" r:id="rId39" display="https://podminky.urs.cz/item/CS_URS_2025_02/766694116"/>
    <hyperlink ref="F482" r:id="rId40" display="https://podminky.urs.cz/item/CS_URS_2025_02/998766201"/>
    <hyperlink ref="F486" r:id="rId41" display="https://podminky.urs.cz/item/CS_URS_2025_02/767640111"/>
    <hyperlink ref="F503" r:id="rId42" display="https://podminky.urs.cz/item/CS_URS_2025_02/767646412"/>
    <hyperlink ref="F511" r:id="rId43" display="https://podminky.urs.cz/item/CS_URS_2025_02/998767201"/>
    <hyperlink ref="F515" r:id="rId44" display="https://podminky.urs.cz/item/CS_URS_2025_02/771111011"/>
    <hyperlink ref="F524" r:id="rId45" display="https://podminky.urs.cz/item/CS_URS_2025_02/771121011"/>
    <hyperlink ref="F533" r:id="rId46" display="https://podminky.urs.cz/item/CS_URS_2025_02/771474112"/>
    <hyperlink ref="F544" r:id="rId47" display="https://podminky.urs.cz/item/CS_URS_2025_02/771574615"/>
    <hyperlink ref="F556" r:id="rId48" display="https://podminky.urs.cz/item/CS_URS_2025_02/998771201"/>
    <hyperlink ref="F560" r:id="rId49" display="https://podminky.urs.cz/item/CS_URS_2025_02/781111011"/>
    <hyperlink ref="F571" r:id="rId50" display="https://podminky.urs.cz/item/CS_URS_2025_02/781121011"/>
    <hyperlink ref="F582" r:id="rId51" display="https://podminky.urs.cz/item/CS_URS_2025_02/781472215"/>
    <hyperlink ref="F596" r:id="rId52" display="https://podminky.urs.cz/item/CS_URS_2025_02/998781201"/>
    <hyperlink ref="F600" r:id="rId53" display="https://podminky.urs.cz/item/CS_URS_2025_02/784111001"/>
    <hyperlink ref="F619" r:id="rId54" display="https://podminky.urs.cz/item/CS_URS_2025_02/784161231"/>
    <hyperlink ref="F625" r:id="rId55" display="https://podminky.urs.cz/item/CS_URS_2025_02/784181101"/>
    <hyperlink ref="F644" r:id="rId56" display="https://podminky.urs.cz/item/CS_URS_2025_02/78421112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57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93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1051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47.25" customHeight="1">
      <c r="A29" s="150"/>
      <c r="B29" s="151"/>
      <c r="C29" s="150"/>
      <c r="D29" s="150"/>
      <c r="E29" s="152" t="s">
        <v>38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ROUND(J94,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ROUND((SUM(BE94:BE299)),  2)</f>
        <v>0</v>
      </c>
      <c r="G35" s="41"/>
      <c r="H35" s="41"/>
      <c r="I35" s="160">
        <v>0.20999999999999999</v>
      </c>
      <c r="J35" s="159">
        <f>ROUND(((SUM(BE94:BE299))*I35),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ROUND((SUM(BF94:BF299)),  2)</f>
        <v>0</v>
      </c>
      <c r="G36" s="41"/>
      <c r="H36" s="41"/>
      <c r="I36" s="160">
        <v>0.12</v>
      </c>
      <c r="J36" s="159">
        <f>ROUND(((SUM(BF94:BF299))*I36),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ROUND((SUM(BG94:BG299)),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ROUND((SUM(BH94:BH299)),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ROUND((SUM(BI94:BI299)),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150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03 - ZTI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J94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1052</v>
      </c>
      <c r="E64" s="180"/>
      <c r="F64" s="180"/>
      <c r="G64" s="180"/>
      <c r="H64" s="180"/>
      <c r="I64" s="180"/>
      <c r="J64" s="181">
        <f>J95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7"/>
      <c r="C65" s="178"/>
      <c r="D65" s="179" t="s">
        <v>1053</v>
      </c>
      <c r="E65" s="180"/>
      <c r="F65" s="180"/>
      <c r="G65" s="180"/>
      <c r="H65" s="180"/>
      <c r="I65" s="180"/>
      <c r="J65" s="181">
        <f>J105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7"/>
      <c r="C66" s="178"/>
      <c r="D66" s="179" t="s">
        <v>1054</v>
      </c>
      <c r="E66" s="180"/>
      <c r="F66" s="180"/>
      <c r="G66" s="180"/>
      <c r="H66" s="180"/>
      <c r="I66" s="180"/>
      <c r="J66" s="181">
        <f>J110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7"/>
      <c r="C67" s="178"/>
      <c r="D67" s="179" t="s">
        <v>1055</v>
      </c>
      <c r="E67" s="180"/>
      <c r="F67" s="180"/>
      <c r="G67" s="180"/>
      <c r="H67" s="180"/>
      <c r="I67" s="180"/>
      <c r="J67" s="181">
        <f>J121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77"/>
      <c r="C68" s="178"/>
      <c r="D68" s="179" t="s">
        <v>1056</v>
      </c>
      <c r="E68" s="180"/>
      <c r="F68" s="180"/>
      <c r="G68" s="180"/>
      <c r="H68" s="180"/>
      <c r="I68" s="180"/>
      <c r="J68" s="181">
        <f>J155</f>
        <v>0</v>
      </c>
      <c r="K68" s="178"/>
      <c r="L68" s="182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9" customFormat="1" ht="24.96" customHeight="1">
      <c r="A69" s="9"/>
      <c r="B69" s="177"/>
      <c r="C69" s="178"/>
      <c r="D69" s="179" t="s">
        <v>1057</v>
      </c>
      <c r="E69" s="180"/>
      <c r="F69" s="180"/>
      <c r="G69" s="180"/>
      <c r="H69" s="180"/>
      <c r="I69" s="180"/>
      <c r="J69" s="181">
        <f>J228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9" customFormat="1" ht="24.96" customHeight="1">
      <c r="A70" s="9"/>
      <c r="B70" s="177"/>
      <c r="C70" s="178"/>
      <c r="D70" s="179" t="s">
        <v>1058</v>
      </c>
      <c r="E70" s="180"/>
      <c r="F70" s="180"/>
      <c r="G70" s="180"/>
      <c r="H70" s="180"/>
      <c r="I70" s="180"/>
      <c r="J70" s="181">
        <f>J232</f>
        <v>0</v>
      </c>
      <c r="K70" s="178"/>
      <c r="L70" s="182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9" customFormat="1" ht="24.96" customHeight="1">
      <c r="A71" s="9"/>
      <c r="B71" s="177"/>
      <c r="C71" s="178"/>
      <c r="D71" s="179" t="s">
        <v>1059</v>
      </c>
      <c r="E71" s="180"/>
      <c r="F71" s="180"/>
      <c r="G71" s="180"/>
      <c r="H71" s="180"/>
      <c r="I71" s="180"/>
      <c r="J71" s="181">
        <f>J278</f>
        <v>0</v>
      </c>
      <c r="K71" s="178"/>
      <c r="L71" s="182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9" customFormat="1" ht="24.96" customHeight="1">
      <c r="A72" s="9"/>
      <c r="B72" s="177"/>
      <c r="C72" s="178"/>
      <c r="D72" s="179" t="s">
        <v>1060</v>
      </c>
      <c r="E72" s="180"/>
      <c r="F72" s="180"/>
      <c r="G72" s="180"/>
      <c r="H72" s="180"/>
      <c r="I72" s="180"/>
      <c r="J72" s="181">
        <f>J296</f>
        <v>0</v>
      </c>
      <c r="K72" s="178"/>
      <c r="L72" s="182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2" customFormat="1" ht="21.84" customHeight="1">
      <c r="A73" s="41"/>
      <c r="B73" s="42"/>
      <c r="C73" s="43"/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62"/>
      <c r="C74" s="63"/>
      <c r="D74" s="63"/>
      <c r="E74" s="63"/>
      <c r="F74" s="63"/>
      <c r="G74" s="63"/>
      <c r="H74" s="63"/>
      <c r="I74" s="63"/>
      <c r="J74" s="63"/>
      <c r="K74" s="6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8" s="2" customFormat="1" ht="6.96" customHeight="1">
      <c r="A78" s="41"/>
      <c r="B78" s="64"/>
      <c r="C78" s="65"/>
      <c r="D78" s="65"/>
      <c r="E78" s="65"/>
      <c r="F78" s="65"/>
      <c r="G78" s="65"/>
      <c r="H78" s="65"/>
      <c r="I78" s="65"/>
      <c r="J78" s="65"/>
      <c r="K78" s="65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24.96" customHeight="1">
      <c r="A79" s="41"/>
      <c r="B79" s="42"/>
      <c r="C79" s="26" t="s">
        <v>170</v>
      </c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16</v>
      </c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6.5" customHeight="1">
      <c r="A82" s="41"/>
      <c r="B82" s="42"/>
      <c r="C82" s="43"/>
      <c r="D82" s="43"/>
      <c r="E82" s="172" t="str">
        <f>E7</f>
        <v>PŘÍSTAVBA A STAVEBNÍ ÚPRAVY ŠATEN SK VĚTROVY</v>
      </c>
      <c r="F82" s="35"/>
      <c r="G82" s="35"/>
      <c r="H82" s="35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1" customFormat="1" ht="12" customHeight="1">
      <c r="B83" s="24"/>
      <c r="C83" s="35" t="s">
        <v>149</v>
      </c>
      <c r="D83" s="25"/>
      <c r="E83" s="25"/>
      <c r="F83" s="25"/>
      <c r="G83" s="25"/>
      <c r="H83" s="25"/>
      <c r="I83" s="25"/>
      <c r="J83" s="25"/>
      <c r="K83" s="25"/>
      <c r="L83" s="23"/>
    </row>
    <row r="84" s="2" customFormat="1" ht="16.5" customHeight="1">
      <c r="A84" s="41"/>
      <c r="B84" s="42"/>
      <c r="C84" s="43"/>
      <c r="D84" s="43"/>
      <c r="E84" s="172" t="s">
        <v>150</v>
      </c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2" customHeight="1">
      <c r="A85" s="41"/>
      <c r="B85" s="42"/>
      <c r="C85" s="35" t="s">
        <v>151</v>
      </c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6.5" customHeight="1">
      <c r="A86" s="41"/>
      <c r="B86" s="42"/>
      <c r="C86" s="43"/>
      <c r="D86" s="43"/>
      <c r="E86" s="72" t="str">
        <f>E11</f>
        <v>03 - ZTI</v>
      </c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6.96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2" customHeight="1">
      <c r="A88" s="41"/>
      <c r="B88" s="42"/>
      <c r="C88" s="35" t="s">
        <v>21</v>
      </c>
      <c r="D88" s="43"/>
      <c r="E88" s="43"/>
      <c r="F88" s="30" t="str">
        <f>F14</f>
        <v xml:space="preserve"> </v>
      </c>
      <c r="G88" s="43"/>
      <c r="H88" s="43"/>
      <c r="I88" s="35" t="s">
        <v>23</v>
      </c>
      <c r="J88" s="75" t="str">
        <f>IF(J14="","",J14)</f>
        <v>23. 10. 2025</v>
      </c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6.96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5.15" customHeight="1">
      <c r="A90" s="41"/>
      <c r="B90" s="42"/>
      <c r="C90" s="35" t="s">
        <v>25</v>
      </c>
      <c r="D90" s="43"/>
      <c r="E90" s="43"/>
      <c r="F90" s="30" t="str">
        <f>E17</f>
        <v xml:space="preserve"> </v>
      </c>
      <c r="G90" s="43"/>
      <c r="H90" s="43"/>
      <c r="I90" s="35" t="s">
        <v>31</v>
      </c>
      <c r="J90" s="39" t="str">
        <f>E23</f>
        <v xml:space="preserve"> </v>
      </c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5.15" customHeight="1">
      <c r="A91" s="41"/>
      <c r="B91" s="42"/>
      <c r="C91" s="35" t="s">
        <v>29</v>
      </c>
      <c r="D91" s="43"/>
      <c r="E91" s="43"/>
      <c r="F91" s="30" t="str">
        <f>IF(E20="","",E20)</f>
        <v>Vyplň údaj</v>
      </c>
      <c r="G91" s="43"/>
      <c r="H91" s="43"/>
      <c r="I91" s="35" t="s">
        <v>35</v>
      </c>
      <c r="J91" s="39" t="str">
        <f>E26</f>
        <v xml:space="preserve"> 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0.32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11" customFormat="1" ht="29.28" customHeight="1">
      <c r="A93" s="188"/>
      <c r="B93" s="189"/>
      <c r="C93" s="190" t="s">
        <v>171</v>
      </c>
      <c r="D93" s="191" t="s">
        <v>58</v>
      </c>
      <c r="E93" s="191" t="s">
        <v>54</v>
      </c>
      <c r="F93" s="191" t="s">
        <v>55</v>
      </c>
      <c r="G93" s="191" t="s">
        <v>172</v>
      </c>
      <c r="H93" s="191" t="s">
        <v>173</v>
      </c>
      <c r="I93" s="191" t="s">
        <v>174</v>
      </c>
      <c r="J93" s="191" t="s">
        <v>155</v>
      </c>
      <c r="K93" s="192" t="s">
        <v>175</v>
      </c>
      <c r="L93" s="193"/>
      <c r="M93" s="95" t="s">
        <v>19</v>
      </c>
      <c r="N93" s="96" t="s">
        <v>43</v>
      </c>
      <c r="O93" s="96" t="s">
        <v>176</v>
      </c>
      <c r="P93" s="96" t="s">
        <v>177</v>
      </c>
      <c r="Q93" s="96" t="s">
        <v>178</v>
      </c>
      <c r="R93" s="96" t="s">
        <v>179</v>
      </c>
      <c r="S93" s="96" t="s">
        <v>180</v>
      </c>
      <c r="T93" s="97" t="s">
        <v>181</v>
      </c>
      <c r="U93" s="188"/>
      <c r="V93" s="188"/>
      <c r="W93" s="188"/>
      <c r="X93" s="188"/>
      <c r="Y93" s="188"/>
      <c r="Z93" s="188"/>
      <c r="AA93" s="188"/>
      <c r="AB93" s="188"/>
      <c r="AC93" s="188"/>
      <c r="AD93" s="188"/>
      <c r="AE93" s="188"/>
    </row>
    <row r="94" s="2" customFormat="1" ht="22.8" customHeight="1">
      <c r="A94" s="41"/>
      <c r="B94" s="42"/>
      <c r="C94" s="102" t="s">
        <v>182</v>
      </c>
      <c r="D94" s="43"/>
      <c r="E94" s="43"/>
      <c r="F94" s="43"/>
      <c r="G94" s="43"/>
      <c r="H94" s="43"/>
      <c r="I94" s="43"/>
      <c r="J94" s="194">
        <f>BK94</f>
        <v>0</v>
      </c>
      <c r="K94" s="43"/>
      <c r="L94" s="47"/>
      <c r="M94" s="98"/>
      <c r="N94" s="195"/>
      <c r="O94" s="99"/>
      <c r="P94" s="196">
        <f>P95+P105+P110+P121+P155+P228+P232+P278+P296</f>
        <v>0</v>
      </c>
      <c r="Q94" s="99"/>
      <c r="R94" s="196">
        <f>R95+R105+R110+R121+R155+R228+R232+R278+R296</f>
        <v>1.0938701399999999</v>
      </c>
      <c r="S94" s="99"/>
      <c r="T94" s="197">
        <f>T95+T105+T110+T121+T155+T228+T232+T278+T296</f>
        <v>0.49500000000000005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72</v>
      </c>
      <c r="AU94" s="20" t="s">
        <v>156</v>
      </c>
      <c r="BK94" s="198">
        <f>BK95+BK105+BK110+BK121+BK155+BK228+BK232+BK278+BK296</f>
        <v>0</v>
      </c>
    </row>
    <row r="95" s="12" customFormat="1" ht="25.92" customHeight="1">
      <c r="A95" s="12"/>
      <c r="B95" s="199"/>
      <c r="C95" s="200"/>
      <c r="D95" s="201" t="s">
        <v>72</v>
      </c>
      <c r="E95" s="202" t="s">
        <v>82</v>
      </c>
      <c r="F95" s="202" t="s">
        <v>1061</v>
      </c>
      <c r="G95" s="200"/>
      <c r="H95" s="200"/>
      <c r="I95" s="203"/>
      <c r="J95" s="204">
        <f>BK95</f>
        <v>0</v>
      </c>
      <c r="K95" s="200"/>
      <c r="L95" s="205"/>
      <c r="M95" s="206"/>
      <c r="N95" s="207"/>
      <c r="O95" s="207"/>
      <c r="P95" s="208">
        <f>SUM(P96:P104)</f>
        <v>0</v>
      </c>
      <c r="Q95" s="207"/>
      <c r="R95" s="208">
        <f>SUM(R96:R104)</f>
        <v>0.57036014000000002</v>
      </c>
      <c r="S95" s="207"/>
      <c r="T95" s="209">
        <f>SUM(T96:T104)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0" t="s">
        <v>80</v>
      </c>
      <c r="AT95" s="211" t="s">
        <v>72</v>
      </c>
      <c r="AU95" s="211" t="s">
        <v>73</v>
      </c>
      <c r="AY95" s="210" t="s">
        <v>185</v>
      </c>
      <c r="BK95" s="212">
        <f>SUM(BK96:BK104)</f>
        <v>0</v>
      </c>
    </row>
    <row r="96" s="2" customFormat="1" ht="16.5" customHeight="1">
      <c r="A96" s="41"/>
      <c r="B96" s="42"/>
      <c r="C96" s="215" t="s">
        <v>80</v>
      </c>
      <c r="D96" s="215" t="s">
        <v>188</v>
      </c>
      <c r="E96" s="216" t="s">
        <v>1062</v>
      </c>
      <c r="F96" s="217" t="s">
        <v>1063</v>
      </c>
      <c r="G96" s="218" t="s">
        <v>212</v>
      </c>
      <c r="H96" s="219">
        <v>0.22500000000000001</v>
      </c>
      <c r="I96" s="220"/>
      <c r="J96" s="221">
        <f>ROUND(I96*H96,2)</f>
        <v>0</v>
      </c>
      <c r="K96" s="217" t="s">
        <v>192</v>
      </c>
      <c r="L96" s="47"/>
      <c r="M96" s="222" t="s">
        <v>19</v>
      </c>
      <c r="N96" s="223" t="s">
        <v>44</v>
      </c>
      <c r="O96" s="87"/>
      <c r="P96" s="224">
        <f>O96*H96</f>
        <v>0</v>
      </c>
      <c r="Q96" s="224">
        <v>2.5018699999999998</v>
      </c>
      <c r="R96" s="224">
        <f>Q96*H96</f>
        <v>0.56292074999999997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193</v>
      </c>
      <c r="AT96" s="226" t="s">
        <v>188</v>
      </c>
      <c r="AU96" s="226" t="s">
        <v>80</v>
      </c>
      <c r="AY96" s="20" t="s">
        <v>185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80</v>
      </c>
      <c r="BK96" s="227">
        <f>ROUND(I96*H96,2)</f>
        <v>0</v>
      </c>
      <c r="BL96" s="20" t="s">
        <v>193</v>
      </c>
      <c r="BM96" s="226" t="s">
        <v>1064</v>
      </c>
    </row>
    <row r="97" s="2" customFormat="1">
      <c r="A97" s="41"/>
      <c r="B97" s="42"/>
      <c r="C97" s="43"/>
      <c r="D97" s="228" t="s">
        <v>195</v>
      </c>
      <c r="E97" s="43"/>
      <c r="F97" s="229" t="s">
        <v>1065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195</v>
      </c>
      <c r="AU97" s="20" t="s">
        <v>80</v>
      </c>
    </row>
    <row r="98" s="2" customFormat="1">
      <c r="A98" s="41"/>
      <c r="B98" s="42"/>
      <c r="C98" s="43"/>
      <c r="D98" s="233" t="s">
        <v>197</v>
      </c>
      <c r="E98" s="43"/>
      <c r="F98" s="234" t="s">
        <v>1066</v>
      </c>
      <c r="G98" s="43"/>
      <c r="H98" s="43"/>
      <c r="I98" s="230"/>
      <c r="J98" s="43"/>
      <c r="K98" s="43"/>
      <c r="L98" s="47"/>
      <c r="M98" s="231"/>
      <c r="N98" s="232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197</v>
      </c>
      <c r="AU98" s="20" t="s">
        <v>80</v>
      </c>
    </row>
    <row r="99" s="2" customFormat="1">
      <c r="A99" s="41"/>
      <c r="B99" s="42"/>
      <c r="C99" s="43"/>
      <c r="D99" s="228" t="s">
        <v>264</v>
      </c>
      <c r="E99" s="43"/>
      <c r="F99" s="267" t="s">
        <v>1067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264</v>
      </c>
      <c r="AU99" s="20" t="s">
        <v>80</v>
      </c>
    </row>
    <row r="100" s="14" customFormat="1">
      <c r="A100" s="14"/>
      <c r="B100" s="245"/>
      <c r="C100" s="246"/>
      <c r="D100" s="228" t="s">
        <v>199</v>
      </c>
      <c r="E100" s="247" t="s">
        <v>19</v>
      </c>
      <c r="F100" s="248" t="s">
        <v>1068</v>
      </c>
      <c r="G100" s="246"/>
      <c r="H100" s="249">
        <v>0.22500000000000001</v>
      </c>
      <c r="I100" s="250"/>
      <c r="J100" s="246"/>
      <c r="K100" s="246"/>
      <c r="L100" s="251"/>
      <c r="M100" s="252"/>
      <c r="N100" s="253"/>
      <c r="O100" s="253"/>
      <c r="P100" s="253"/>
      <c r="Q100" s="253"/>
      <c r="R100" s="253"/>
      <c r="S100" s="253"/>
      <c r="T100" s="25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5" t="s">
        <v>199</v>
      </c>
      <c r="AU100" s="255" t="s">
        <v>80</v>
      </c>
      <c r="AV100" s="14" t="s">
        <v>82</v>
      </c>
      <c r="AW100" s="14" t="s">
        <v>34</v>
      </c>
      <c r="AX100" s="14" t="s">
        <v>80</v>
      </c>
      <c r="AY100" s="255" t="s">
        <v>185</v>
      </c>
    </row>
    <row r="101" s="2" customFormat="1" ht="16.5" customHeight="1">
      <c r="A101" s="41"/>
      <c r="B101" s="42"/>
      <c r="C101" s="215" t="s">
        <v>82</v>
      </c>
      <c r="D101" s="215" t="s">
        <v>188</v>
      </c>
      <c r="E101" s="216" t="s">
        <v>1069</v>
      </c>
      <c r="F101" s="217" t="s">
        <v>1070</v>
      </c>
      <c r="G101" s="218" t="s">
        <v>249</v>
      </c>
      <c r="H101" s="219">
        <v>0.0070000000000000001</v>
      </c>
      <c r="I101" s="220"/>
      <c r="J101" s="221">
        <f>ROUND(I101*H101,2)</f>
        <v>0</v>
      </c>
      <c r="K101" s="217" t="s">
        <v>192</v>
      </c>
      <c r="L101" s="47"/>
      <c r="M101" s="222" t="s">
        <v>19</v>
      </c>
      <c r="N101" s="223" t="s">
        <v>44</v>
      </c>
      <c r="O101" s="87"/>
      <c r="P101" s="224">
        <f>O101*H101</f>
        <v>0</v>
      </c>
      <c r="Q101" s="224">
        <v>1.06277</v>
      </c>
      <c r="R101" s="224">
        <f>Q101*H101</f>
        <v>0.0074393899999999997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193</v>
      </c>
      <c r="AT101" s="226" t="s">
        <v>188</v>
      </c>
      <c r="AU101" s="226" t="s">
        <v>80</v>
      </c>
      <c r="AY101" s="20" t="s">
        <v>185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80</v>
      </c>
      <c r="BK101" s="227">
        <f>ROUND(I101*H101,2)</f>
        <v>0</v>
      </c>
      <c r="BL101" s="20" t="s">
        <v>193</v>
      </c>
      <c r="BM101" s="226" t="s">
        <v>1071</v>
      </c>
    </row>
    <row r="102" s="2" customFormat="1">
      <c r="A102" s="41"/>
      <c r="B102" s="42"/>
      <c r="C102" s="43"/>
      <c r="D102" s="228" t="s">
        <v>195</v>
      </c>
      <c r="E102" s="43"/>
      <c r="F102" s="229" t="s">
        <v>1072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195</v>
      </c>
      <c r="AU102" s="20" t="s">
        <v>80</v>
      </c>
    </row>
    <row r="103" s="2" customFormat="1">
      <c r="A103" s="41"/>
      <c r="B103" s="42"/>
      <c r="C103" s="43"/>
      <c r="D103" s="233" t="s">
        <v>197</v>
      </c>
      <c r="E103" s="43"/>
      <c r="F103" s="234" t="s">
        <v>1073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197</v>
      </c>
      <c r="AU103" s="20" t="s">
        <v>80</v>
      </c>
    </row>
    <row r="104" s="2" customFormat="1">
      <c r="A104" s="41"/>
      <c r="B104" s="42"/>
      <c r="C104" s="43"/>
      <c r="D104" s="228" t="s">
        <v>264</v>
      </c>
      <c r="E104" s="43"/>
      <c r="F104" s="267" t="s">
        <v>1074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264</v>
      </c>
      <c r="AU104" s="20" t="s">
        <v>80</v>
      </c>
    </row>
    <row r="105" s="12" customFormat="1" ht="25.92" customHeight="1">
      <c r="A105" s="12"/>
      <c r="B105" s="199"/>
      <c r="C105" s="200"/>
      <c r="D105" s="201" t="s">
        <v>72</v>
      </c>
      <c r="E105" s="202" t="s">
        <v>186</v>
      </c>
      <c r="F105" s="202" t="s">
        <v>187</v>
      </c>
      <c r="G105" s="200"/>
      <c r="H105" s="200"/>
      <c r="I105" s="203"/>
      <c r="J105" s="204">
        <f>BK105</f>
        <v>0</v>
      </c>
      <c r="K105" s="200"/>
      <c r="L105" s="205"/>
      <c r="M105" s="206"/>
      <c r="N105" s="207"/>
      <c r="O105" s="207"/>
      <c r="P105" s="208">
        <f>SUM(P106:P109)</f>
        <v>0</v>
      </c>
      <c r="Q105" s="207"/>
      <c r="R105" s="208">
        <f>SUM(R106:R109)</f>
        <v>0</v>
      </c>
      <c r="S105" s="207"/>
      <c r="T105" s="209">
        <f>SUM(T106:T109)</f>
        <v>0.49500000000000005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R105" s="210" t="s">
        <v>80</v>
      </c>
      <c r="AT105" s="211" t="s">
        <v>72</v>
      </c>
      <c r="AU105" s="211" t="s">
        <v>73</v>
      </c>
      <c r="AY105" s="210" t="s">
        <v>185</v>
      </c>
      <c r="BK105" s="212">
        <f>SUM(BK106:BK109)</f>
        <v>0</v>
      </c>
    </row>
    <row r="106" s="2" customFormat="1" ht="21.75" customHeight="1">
      <c r="A106" s="41"/>
      <c r="B106" s="42"/>
      <c r="C106" s="215" t="s">
        <v>209</v>
      </c>
      <c r="D106" s="215" t="s">
        <v>188</v>
      </c>
      <c r="E106" s="216" t="s">
        <v>1075</v>
      </c>
      <c r="F106" s="217" t="s">
        <v>1076</v>
      </c>
      <c r="G106" s="218" t="s">
        <v>212</v>
      </c>
      <c r="H106" s="219">
        <v>0.22500000000000001</v>
      </c>
      <c r="I106" s="220"/>
      <c r="J106" s="221">
        <f>ROUND(I106*H106,2)</f>
        <v>0</v>
      </c>
      <c r="K106" s="217" t="s">
        <v>192</v>
      </c>
      <c r="L106" s="47"/>
      <c r="M106" s="222" t="s">
        <v>19</v>
      </c>
      <c r="N106" s="223" t="s">
        <v>44</v>
      </c>
      <c r="O106" s="87"/>
      <c r="P106" s="224">
        <f>O106*H106</f>
        <v>0</v>
      </c>
      <c r="Q106" s="224">
        <v>0</v>
      </c>
      <c r="R106" s="224">
        <f>Q106*H106</f>
        <v>0</v>
      </c>
      <c r="S106" s="224">
        <v>2.2000000000000002</v>
      </c>
      <c r="T106" s="225">
        <f>S106*H106</f>
        <v>0.49500000000000005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193</v>
      </c>
      <c r="AT106" s="226" t="s">
        <v>188</v>
      </c>
      <c r="AU106" s="226" t="s">
        <v>80</v>
      </c>
      <c r="AY106" s="20" t="s">
        <v>185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80</v>
      </c>
      <c r="BK106" s="227">
        <f>ROUND(I106*H106,2)</f>
        <v>0</v>
      </c>
      <c r="BL106" s="20" t="s">
        <v>193</v>
      </c>
      <c r="BM106" s="226" t="s">
        <v>1077</v>
      </c>
    </row>
    <row r="107" s="2" customFormat="1">
      <c r="A107" s="41"/>
      <c r="B107" s="42"/>
      <c r="C107" s="43"/>
      <c r="D107" s="228" t="s">
        <v>195</v>
      </c>
      <c r="E107" s="43"/>
      <c r="F107" s="229" t="s">
        <v>1078</v>
      </c>
      <c r="G107" s="43"/>
      <c r="H107" s="43"/>
      <c r="I107" s="230"/>
      <c r="J107" s="43"/>
      <c r="K107" s="43"/>
      <c r="L107" s="47"/>
      <c r="M107" s="231"/>
      <c r="N107" s="232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195</v>
      </c>
      <c r="AU107" s="20" t="s">
        <v>80</v>
      </c>
    </row>
    <row r="108" s="2" customFormat="1">
      <c r="A108" s="41"/>
      <c r="B108" s="42"/>
      <c r="C108" s="43"/>
      <c r="D108" s="233" t="s">
        <v>197</v>
      </c>
      <c r="E108" s="43"/>
      <c r="F108" s="234" t="s">
        <v>1079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197</v>
      </c>
      <c r="AU108" s="20" t="s">
        <v>80</v>
      </c>
    </row>
    <row r="109" s="14" customFormat="1">
      <c r="A109" s="14"/>
      <c r="B109" s="245"/>
      <c r="C109" s="246"/>
      <c r="D109" s="228" t="s">
        <v>199</v>
      </c>
      <c r="E109" s="247" t="s">
        <v>19</v>
      </c>
      <c r="F109" s="248" t="s">
        <v>1068</v>
      </c>
      <c r="G109" s="246"/>
      <c r="H109" s="249">
        <v>0.22500000000000001</v>
      </c>
      <c r="I109" s="250"/>
      <c r="J109" s="246"/>
      <c r="K109" s="246"/>
      <c r="L109" s="251"/>
      <c r="M109" s="252"/>
      <c r="N109" s="253"/>
      <c r="O109" s="253"/>
      <c r="P109" s="253"/>
      <c r="Q109" s="253"/>
      <c r="R109" s="253"/>
      <c r="S109" s="253"/>
      <c r="T109" s="25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5" t="s">
        <v>199</v>
      </c>
      <c r="AU109" s="255" t="s">
        <v>80</v>
      </c>
      <c r="AV109" s="14" t="s">
        <v>82</v>
      </c>
      <c r="AW109" s="14" t="s">
        <v>34</v>
      </c>
      <c r="AX109" s="14" t="s">
        <v>80</v>
      </c>
      <c r="AY109" s="255" t="s">
        <v>185</v>
      </c>
    </row>
    <row r="110" s="12" customFormat="1" ht="25.92" customHeight="1">
      <c r="A110" s="12"/>
      <c r="B110" s="199"/>
      <c r="C110" s="200"/>
      <c r="D110" s="201" t="s">
        <v>72</v>
      </c>
      <c r="E110" s="202" t="s">
        <v>244</v>
      </c>
      <c r="F110" s="202" t="s">
        <v>245</v>
      </c>
      <c r="G110" s="200"/>
      <c r="H110" s="200"/>
      <c r="I110" s="203"/>
      <c r="J110" s="204">
        <f>BK110</f>
        <v>0</v>
      </c>
      <c r="K110" s="200"/>
      <c r="L110" s="205"/>
      <c r="M110" s="206"/>
      <c r="N110" s="207"/>
      <c r="O110" s="207"/>
      <c r="P110" s="208">
        <f>SUM(P111:P120)</f>
        <v>0</v>
      </c>
      <c r="Q110" s="207"/>
      <c r="R110" s="208">
        <f>SUM(R111:R120)</f>
        <v>0</v>
      </c>
      <c r="S110" s="207"/>
      <c r="T110" s="209">
        <f>SUM(T111:T120)</f>
        <v>0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210" t="s">
        <v>80</v>
      </c>
      <c r="AT110" s="211" t="s">
        <v>72</v>
      </c>
      <c r="AU110" s="211" t="s">
        <v>73</v>
      </c>
      <c r="AY110" s="210" t="s">
        <v>185</v>
      </c>
      <c r="BK110" s="212">
        <f>SUM(BK111:BK120)</f>
        <v>0</v>
      </c>
    </row>
    <row r="111" s="2" customFormat="1" ht="16.5" customHeight="1">
      <c r="A111" s="41"/>
      <c r="B111" s="42"/>
      <c r="C111" s="215" t="s">
        <v>193</v>
      </c>
      <c r="D111" s="215" t="s">
        <v>188</v>
      </c>
      <c r="E111" s="216" t="s">
        <v>253</v>
      </c>
      <c r="F111" s="217" t="s">
        <v>254</v>
      </c>
      <c r="G111" s="218" t="s">
        <v>249</v>
      </c>
      <c r="H111" s="219">
        <v>0.495</v>
      </c>
      <c r="I111" s="220"/>
      <c r="J111" s="221">
        <f>ROUND(I111*H111,2)</f>
        <v>0</v>
      </c>
      <c r="K111" s="217" t="s">
        <v>192</v>
      </c>
      <c r="L111" s="47"/>
      <c r="M111" s="222" t="s">
        <v>19</v>
      </c>
      <c r="N111" s="223" t="s">
        <v>44</v>
      </c>
      <c r="O111" s="87"/>
      <c r="P111" s="224">
        <f>O111*H111</f>
        <v>0</v>
      </c>
      <c r="Q111" s="224">
        <v>0</v>
      </c>
      <c r="R111" s="224">
        <f>Q111*H111</f>
        <v>0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193</v>
      </c>
      <c r="AT111" s="226" t="s">
        <v>188</v>
      </c>
      <c r="AU111" s="226" t="s">
        <v>80</v>
      </c>
      <c r="AY111" s="20" t="s">
        <v>185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80</v>
      </c>
      <c r="BK111" s="227">
        <f>ROUND(I111*H111,2)</f>
        <v>0</v>
      </c>
      <c r="BL111" s="20" t="s">
        <v>193</v>
      </c>
      <c r="BM111" s="226" t="s">
        <v>1080</v>
      </c>
    </row>
    <row r="112" s="2" customFormat="1">
      <c r="A112" s="41"/>
      <c r="B112" s="42"/>
      <c r="C112" s="43"/>
      <c r="D112" s="228" t="s">
        <v>195</v>
      </c>
      <c r="E112" s="43"/>
      <c r="F112" s="229" t="s">
        <v>256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195</v>
      </c>
      <c r="AU112" s="20" t="s">
        <v>80</v>
      </c>
    </row>
    <row r="113" s="2" customFormat="1">
      <c r="A113" s="41"/>
      <c r="B113" s="42"/>
      <c r="C113" s="43"/>
      <c r="D113" s="233" t="s">
        <v>197</v>
      </c>
      <c r="E113" s="43"/>
      <c r="F113" s="234" t="s">
        <v>257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197</v>
      </c>
      <c r="AU113" s="20" t="s">
        <v>80</v>
      </c>
    </row>
    <row r="114" s="2" customFormat="1" ht="16.5" customHeight="1">
      <c r="A114" s="41"/>
      <c r="B114" s="42"/>
      <c r="C114" s="215" t="s">
        <v>223</v>
      </c>
      <c r="D114" s="215" t="s">
        <v>188</v>
      </c>
      <c r="E114" s="216" t="s">
        <v>259</v>
      </c>
      <c r="F114" s="217" t="s">
        <v>260</v>
      </c>
      <c r="G114" s="218" t="s">
        <v>249</v>
      </c>
      <c r="H114" s="219">
        <v>5.4950000000000001</v>
      </c>
      <c r="I114" s="220"/>
      <c r="J114" s="221">
        <f>ROUND(I114*H114,2)</f>
        <v>0</v>
      </c>
      <c r="K114" s="217" t="s">
        <v>192</v>
      </c>
      <c r="L114" s="47"/>
      <c r="M114" s="222" t="s">
        <v>19</v>
      </c>
      <c r="N114" s="223" t="s">
        <v>44</v>
      </c>
      <c r="O114" s="87"/>
      <c r="P114" s="224">
        <f>O114*H114</f>
        <v>0</v>
      </c>
      <c r="Q114" s="224">
        <v>0</v>
      </c>
      <c r="R114" s="224">
        <f>Q114*H114</f>
        <v>0</v>
      </c>
      <c r="S114" s="224">
        <v>0</v>
      </c>
      <c r="T114" s="225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193</v>
      </c>
      <c r="AT114" s="226" t="s">
        <v>188</v>
      </c>
      <c r="AU114" s="226" t="s">
        <v>80</v>
      </c>
      <c r="AY114" s="20" t="s">
        <v>185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80</v>
      </c>
      <c r="BK114" s="227">
        <f>ROUND(I114*H114,2)</f>
        <v>0</v>
      </c>
      <c r="BL114" s="20" t="s">
        <v>193</v>
      </c>
      <c r="BM114" s="226" t="s">
        <v>1081</v>
      </c>
    </row>
    <row r="115" s="2" customFormat="1">
      <c r="A115" s="41"/>
      <c r="B115" s="42"/>
      <c r="C115" s="43"/>
      <c r="D115" s="228" t="s">
        <v>195</v>
      </c>
      <c r="E115" s="43"/>
      <c r="F115" s="229" t="s">
        <v>262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195</v>
      </c>
      <c r="AU115" s="20" t="s">
        <v>80</v>
      </c>
    </row>
    <row r="116" s="2" customFormat="1">
      <c r="A116" s="41"/>
      <c r="B116" s="42"/>
      <c r="C116" s="43"/>
      <c r="D116" s="233" t="s">
        <v>197</v>
      </c>
      <c r="E116" s="43"/>
      <c r="F116" s="234" t="s">
        <v>263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197</v>
      </c>
      <c r="AU116" s="20" t="s">
        <v>80</v>
      </c>
    </row>
    <row r="117" s="14" customFormat="1">
      <c r="A117" s="14"/>
      <c r="B117" s="245"/>
      <c r="C117" s="246"/>
      <c r="D117" s="228" t="s">
        <v>199</v>
      </c>
      <c r="E117" s="247" t="s">
        <v>19</v>
      </c>
      <c r="F117" s="248" t="s">
        <v>1082</v>
      </c>
      <c r="G117" s="246"/>
      <c r="H117" s="249">
        <v>5.4950000000000001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199</v>
      </c>
      <c r="AU117" s="255" t="s">
        <v>80</v>
      </c>
      <c r="AV117" s="14" t="s">
        <v>82</v>
      </c>
      <c r="AW117" s="14" t="s">
        <v>34</v>
      </c>
      <c r="AX117" s="14" t="s">
        <v>80</v>
      </c>
      <c r="AY117" s="255" t="s">
        <v>185</v>
      </c>
    </row>
    <row r="118" s="2" customFormat="1" ht="21.75" customHeight="1">
      <c r="A118" s="41"/>
      <c r="B118" s="42"/>
      <c r="C118" s="215" t="s">
        <v>231</v>
      </c>
      <c r="D118" s="215" t="s">
        <v>188</v>
      </c>
      <c r="E118" s="216" t="s">
        <v>1083</v>
      </c>
      <c r="F118" s="217" t="s">
        <v>1084</v>
      </c>
      <c r="G118" s="218" t="s">
        <v>249</v>
      </c>
      <c r="H118" s="219">
        <v>0.495</v>
      </c>
      <c r="I118" s="220"/>
      <c r="J118" s="221">
        <f>ROUND(I118*H118,2)</f>
        <v>0</v>
      </c>
      <c r="K118" s="217" t="s">
        <v>192</v>
      </c>
      <c r="L118" s="47"/>
      <c r="M118" s="222" t="s">
        <v>19</v>
      </c>
      <c r="N118" s="223" t="s">
        <v>44</v>
      </c>
      <c r="O118" s="87"/>
      <c r="P118" s="224">
        <f>O118*H118</f>
        <v>0</v>
      </c>
      <c r="Q118" s="224">
        <v>0</v>
      </c>
      <c r="R118" s="224">
        <f>Q118*H118</f>
        <v>0</v>
      </c>
      <c r="S118" s="224">
        <v>0</v>
      </c>
      <c r="T118" s="225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193</v>
      </c>
      <c r="AT118" s="226" t="s">
        <v>188</v>
      </c>
      <c r="AU118" s="226" t="s">
        <v>80</v>
      </c>
      <c r="AY118" s="20" t="s">
        <v>185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80</v>
      </c>
      <c r="BK118" s="227">
        <f>ROUND(I118*H118,2)</f>
        <v>0</v>
      </c>
      <c r="BL118" s="20" t="s">
        <v>193</v>
      </c>
      <c r="BM118" s="226" t="s">
        <v>1085</v>
      </c>
    </row>
    <row r="119" s="2" customFormat="1">
      <c r="A119" s="41"/>
      <c r="B119" s="42"/>
      <c r="C119" s="43"/>
      <c r="D119" s="228" t="s">
        <v>195</v>
      </c>
      <c r="E119" s="43"/>
      <c r="F119" s="229" t="s">
        <v>1086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195</v>
      </c>
      <c r="AU119" s="20" t="s">
        <v>80</v>
      </c>
    </row>
    <row r="120" s="2" customFormat="1">
      <c r="A120" s="41"/>
      <c r="B120" s="42"/>
      <c r="C120" s="43"/>
      <c r="D120" s="233" t="s">
        <v>197</v>
      </c>
      <c r="E120" s="43"/>
      <c r="F120" s="234" t="s">
        <v>1087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197</v>
      </c>
      <c r="AU120" s="20" t="s">
        <v>80</v>
      </c>
    </row>
    <row r="121" s="12" customFormat="1" ht="25.92" customHeight="1">
      <c r="A121" s="12"/>
      <c r="B121" s="199"/>
      <c r="C121" s="200"/>
      <c r="D121" s="201" t="s">
        <v>72</v>
      </c>
      <c r="E121" s="202" t="s">
        <v>1088</v>
      </c>
      <c r="F121" s="202" t="s">
        <v>1089</v>
      </c>
      <c r="G121" s="200"/>
      <c r="H121" s="200"/>
      <c r="I121" s="203"/>
      <c r="J121" s="204">
        <f>BK121</f>
        <v>0</v>
      </c>
      <c r="K121" s="200"/>
      <c r="L121" s="205"/>
      <c r="M121" s="206"/>
      <c r="N121" s="207"/>
      <c r="O121" s="207"/>
      <c r="P121" s="208">
        <f>SUM(P122:P154)</f>
        <v>0</v>
      </c>
      <c r="Q121" s="207"/>
      <c r="R121" s="208">
        <f>SUM(R122:R154)</f>
        <v>0.027139999999999997</v>
      </c>
      <c r="S121" s="207"/>
      <c r="T121" s="209">
        <f>SUM(T122:T154)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10" t="s">
        <v>82</v>
      </c>
      <c r="AT121" s="211" t="s">
        <v>72</v>
      </c>
      <c r="AU121" s="211" t="s">
        <v>73</v>
      </c>
      <c r="AY121" s="210" t="s">
        <v>185</v>
      </c>
      <c r="BK121" s="212">
        <f>SUM(BK122:BK154)</f>
        <v>0</v>
      </c>
    </row>
    <row r="122" s="2" customFormat="1" ht="16.5" customHeight="1">
      <c r="A122" s="41"/>
      <c r="B122" s="42"/>
      <c r="C122" s="215" t="s">
        <v>237</v>
      </c>
      <c r="D122" s="215" t="s">
        <v>188</v>
      </c>
      <c r="E122" s="216" t="s">
        <v>1090</v>
      </c>
      <c r="F122" s="217" t="s">
        <v>1091</v>
      </c>
      <c r="G122" s="218" t="s">
        <v>226</v>
      </c>
      <c r="H122" s="219">
        <v>4</v>
      </c>
      <c r="I122" s="220"/>
      <c r="J122" s="221">
        <f>ROUND(I122*H122,2)</f>
        <v>0</v>
      </c>
      <c r="K122" s="217" t="s">
        <v>192</v>
      </c>
      <c r="L122" s="47"/>
      <c r="M122" s="222" t="s">
        <v>19</v>
      </c>
      <c r="N122" s="223" t="s">
        <v>44</v>
      </c>
      <c r="O122" s="87"/>
      <c r="P122" s="224">
        <f>O122*H122</f>
        <v>0</v>
      </c>
      <c r="Q122" s="224">
        <v>0.0014400000000000001</v>
      </c>
      <c r="R122" s="224">
        <f>Q122*H122</f>
        <v>0.0057600000000000004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280</v>
      </c>
      <c r="AT122" s="226" t="s">
        <v>188</v>
      </c>
      <c r="AU122" s="226" t="s">
        <v>80</v>
      </c>
      <c r="AY122" s="20" t="s">
        <v>185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80</v>
      </c>
      <c r="BK122" s="227">
        <f>ROUND(I122*H122,2)</f>
        <v>0</v>
      </c>
      <c r="BL122" s="20" t="s">
        <v>280</v>
      </c>
      <c r="BM122" s="226" t="s">
        <v>1092</v>
      </c>
    </row>
    <row r="123" s="2" customFormat="1">
      <c r="A123" s="41"/>
      <c r="B123" s="42"/>
      <c r="C123" s="43"/>
      <c r="D123" s="228" t="s">
        <v>195</v>
      </c>
      <c r="E123" s="43"/>
      <c r="F123" s="229" t="s">
        <v>1093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195</v>
      </c>
      <c r="AU123" s="20" t="s">
        <v>80</v>
      </c>
    </row>
    <row r="124" s="2" customFormat="1">
      <c r="A124" s="41"/>
      <c r="B124" s="42"/>
      <c r="C124" s="43"/>
      <c r="D124" s="233" t="s">
        <v>197</v>
      </c>
      <c r="E124" s="43"/>
      <c r="F124" s="234" t="s">
        <v>1094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197</v>
      </c>
      <c r="AU124" s="20" t="s">
        <v>80</v>
      </c>
    </row>
    <row r="125" s="2" customFormat="1" ht="16.5" customHeight="1">
      <c r="A125" s="41"/>
      <c r="B125" s="42"/>
      <c r="C125" s="215" t="s">
        <v>246</v>
      </c>
      <c r="D125" s="215" t="s">
        <v>188</v>
      </c>
      <c r="E125" s="216" t="s">
        <v>1095</v>
      </c>
      <c r="F125" s="217" t="s">
        <v>1096</v>
      </c>
      <c r="G125" s="218" t="s">
        <v>226</v>
      </c>
      <c r="H125" s="219">
        <v>3</v>
      </c>
      <c r="I125" s="220"/>
      <c r="J125" s="221">
        <f>ROUND(I125*H125,2)</f>
        <v>0</v>
      </c>
      <c r="K125" s="217" t="s">
        <v>192</v>
      </c>
      <c r="L125" s="47"/>
      <c r="M125" s="222" t="s">
        <v>19</v>
      </c>
      <c r="N125" s="223" t="s">
        <v>44</v>
      </c>
      <c r="O125" s="87"/>
      <c r="P125" s="224">
        <f>O125*H125</f>
        <v>0</v>
      </c>
      <c r="Q125" s="224">
        <v>0.0012999999999999999</v>
      </c>
      <c r="R125" s="224">
        <f>Q125*H125</f>
        <v>0.0038999999999999998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280</v>
      </c>
      <c r="AT125" s="226" t="s">
        <v>188</v>
      </c>
      <c r="AU125" s="226" t="s">
        <v>80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280</v>
      </c>
      <c r="BM125" s="226" t="s">
        <v>1097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1098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80</v>
      </c>
    </row>
    <row r="127" s="2" customFormat="1">
      <c r="A127" s="41"/>
      <c r="B127" s="42"/>
      <c r="C127" s="43"/>
      <c r="D127" s="233" t="s">
        <v>197</v>
      </c>
      <c r="E127" s="43"/>
      <c r="F127" s="234" t="s">
        <v>1099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197</v>
      </c>
      <c r="AU127" s="20" t="s">
        <v>80</v>
      </c>
    </row>
    <row r="128" s="2" customFormat="1" ht="16.5" customHeight="1">
      <c r="A128" s="41"/>
      <c r="B128" s="42"/>
      <c r="C128" s="215" t="s">
        <v>186</v>
      </c>
      <c r="D128" s="215" t="s">
        <v>188</v>
      </c>
      <c r="E128" s="216" t="s">
        <v>1100</v>
      </c>
      <c r="F128" s="217" t="s">
        <v>1101</v>
      </c>
      <c r="G128" s="218" t="s">
        <v>226</v>
      </c>
      <c r="H128" s="219">
        <v>4</v>
      </c>
      <c r="I128" s="220"/>
      <c r="J128" s="221">
        <f>ROUND(I128*H128,2)</f>
        <v>0</v>
      </c>
      <c r="K128" s="217" t="s">
        <v>192</v>
      </c>
      <c r="L128" s="47"/>
      <c r="M128" s="222" t="s">
        <v>19</v>
      </c>
      <c r="N128" s="223" t="s">
        <v>44</v>
      </c>
      <c r="O128" s="87"/>
      <c r="P128" s="224">
        <f>O128*H128</f>
        <v>0</v>
      </c>
      <c r="Q128" s="224">
        <v>0.00050000000000000001</v>
      </c>
      <c r="R128" s="224">
        <f>Q128*H128</f>
        <v>0.002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280</v>
      </c>
      <c r="AT128" s="226" t="s">
        <v>188</v>
      </c>
      <c r="AU128" s="226" t="s">
        <v>80</v>
      </c>
      <c r="AY128" s="20" t="s">
        <v>185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80</v>
      </c>
      <c r="BK128" s="227">
        <f>ROUND(I128*H128,2)</f>
        <v>0</v>
      </c>
      <c r="BL128" s="20" t="s">
        <v>280</v>
      </c>
      <c r="BM128" s="226" t="s">
        <v>1102</v>
      </c>
    </row>
    <row r="129" s="2" customFormat="1">
      <c r="A129" s="41"/>
      <c r="B129" s="42"/>
      <c r="C129" s="43"/>
      <c r="D129" s="228" t="s">
        <v>195</v>
      </c>
      <c r="E129" s="43"/>
      <c r="F129" s="229" t="s">
        <v>1103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195</v>
      </c>
      <c r="AU129" s="20" t="s">
        <v>80</v>
      </c>
    </row>
    <row r="130" s="2" customFormat="1">
      <c r="A130" s="41"/>
      <c r="B130" s="42"/>
      <c r="C130" s="43"/>
      <c r="D130" s="233" t="s">
        <v>197</v>
      </c>
      <c r="E130" s="43"/>
      <c r="F130" s="234" t="s">
        <v>1104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197</v>
      </c>
      <c r="AU130" s="20" t="s">
        <v>80</v>
      </c>
    </row>
    <row r="131" s="2" customFormat="1" ht="16.5" customHeight="1">
      <c r="A131" s="41"/>
      <c r="B131" s="42"/>
      <c r="C131" s="215" t="s">
        <v>258</v>
      </c>
      <c r="D131" s="215" t="s">
        <v>188</v>
      </c>
      <c r="E131" s="216" t="s">
        <v>1105</v>
      </c>
      <c r="F131" s="217" t="s">
        <v>1106</v>
      </c>
      <c r="G131" s="218" t="s">
        <v>226</v>
      </c>
      <c r="H131" s="219">
        <v>10</v>
      </c>
      <c r="I131" s="220"/>
      <c r="J131" s="221">
        <f>ROUND(I131*H131,2)</f>
        <v>0</v>
      </c>
      <c r="K131" s="217" t="s">
        <v>192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0.0015299999999999999</v>
      </c>
      <c r="R131" s="224">
        <f>Q131*H131</f>
        <v>0.015299999999999999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280</v>
      </c>
      <c r="AT131" s="226" t="s">
        <v>188</v>
      </c>
      <c r="AU131" s="226" t="s">
        <v>80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280</v>
      </c>
      <c r="BM131" s="226" t="s">
        <v>1107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1108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80</v>
      </c>
    </row>
    <row r="133" s="2" customFormat="1">
      <c r="A133" s="41"/>
      <c r="B133" s="42"/>
      <c r="C133" s="43"/>
      <c r="D133" s="233" t="s">
        <v>197</v>
      </c>
      <c r="E133" s="43"/>
      <c r="F133" s="234" t="s">
        <v>1109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197</v>
      </c>
      <c r="AU133" s="20" t="s">
        <v>80</v>
      </c>
    </row>
    <row r="134" s="2" customFormat="1" ht="16.5" customHeight="1">
      <c r="A134" s="41"/>
      <c r="B134" s="42"/>
      <c r="C134" s="215" t="s">
        <v>267</v>
      </c>
      <c r="D134" s="215" t="s">
        <v>188</v>
      </c>
      <c r="E134" s="216" t="s">
        <v>1110</v>
      </c>
      <c r="F134" s="217" t="s">
        <v>1111</v>
      </c>
      <c r="G134" s="218" t="s">
        <v>322</v>
      </c>
      <c r="H134" s="219">
        <v>3</v>
      </c>
      <c r="I134" s="220"/>
      <c r="J134" s="221">
        <f>ROUND(I134*H134,2)</f>
        <v>0</v>
      </c>
      <c r="K134" s="217" t="s">
        <v>192</v>
      </c>
      <c r="L134" s="47"/>
      <c r="M134" s="222" t="s">
        <v>19</v>
      </c>
      <c r="N134" s="223" t="s">
        <v>44</v>
      </c>
      <c r="O134" s="87"/>
      <c r="P134" s="224">
        <f>O134*H134</f>
        <v>0</v>
      </c>
      <c r="Q134" s="224">
        <v>0</v>
      </c>
      <c r="R134" s="224">
        <f>Q134*H134</f>
        <v>0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280</v>
      </c>
      <c r="AT134" s="226" t="s">
        <v>188</v>
      </c>
      <c r="AU134" s="226" t="s">
        <v>80</v>
      </c>
      <c r="AY134" s="20" t="s">
        <v>185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80</v>
      </c>
      <c r="BK134" s="227">
        <f>ROUND(I134*H134,2)</f>
        <v>0</v>
      </c>
      <c r="BL134" s="20" t="s">
        <v>280</v>
      </c>
      <c r="BM134" s="226" t="s">
        <v>1112</v>
      </c>
    </row>
    <row r="135" s="2" customFormat="1">
      <c r="A135" s="41"/>
      <c r="B135" s="42"/>
      <c r="C135" s="43"/>
      <c r="D135" s="228" t="s">
        <v>195</v>
      </c>
      <c r="E135" s="43"/>
      <c r="F135" s="229" t="s">
        <v>1113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195</v>
      </c>
      <c r="AU135" s="20" t="s">
        <v>80</v>
      </c>
    </row>
    <row r="136" s="2" customFormat="1">
      <c r="A136" s="41"/>
      <c r="B136" s="42"/>
      <c r="C136" s="43"/>
      <c r="D136" s="233" t="s">
        <v>197</v>
      </c>
      <c r="E136" s="43"/>
      <c r="F136" s="234" t="s">
        <v>1114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197</v>
      </c>
      <c r="AU136" s="20" t="s">
        <v>80</v>
      </c>
    </row>
    <row r="137" s="2" customFormat="1" ht="16.5" customHeight="1">
      <c r="A137" s="41"/>
      <c r="B137" s="42"/>
      <c r="C137" s="215" t="s">
        <v>8</v>
      </c>
      <c r="D137" s="215" t="s">
        <v>188</v>
      </c>
      <c r="E137" s="216" t="s">
        <v>1115</v>
      </c>
      <c r="F137" s="217" t="s">
        <v>1116</v>
      </c>
      <c r="G137" s="218" t="s">
        <v>322</v>
      </c>
      <c r="H137" s="219">
        <v>2</v>
      </c>
      <c r="I137" s="220"/>
      <c r="J137" s="221">
        <f>ROUND(I137*H137,2)</f>
        <v>0</v>
      </c>
      <c r="K137" s="217" t="s">
        <v>192</v>
      </c>
      <c r="L137" s="47"/>
      <c r="M137" s="222" t="s">
        <v>19</v>
      </c>
      <c r="N137" s="223" t="s">
        <v>44</v>
      </c>
      <c r="O137" s="87"/>
      <c r="P137" s="224">
        <f>O137*H137</f>
        <v>0</v>
      </c>
      <c r="Q137" s="224">
        <v>0</v>
      </c>
      <c r="R137" s="224">
        <f>Q137*H137</f>
        <v>0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280</v>
      </c>
      <c r="AT137" s="226" t="s">
        <v>188</v>
      </c>
      <c r="AU137" s="226" t="s">
        <v>80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280</v>
      </c>
      <c r="BM137" s="226" t="s">
        <v>1117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1118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80</v>
      </c>
    </row>
    <row r="139" s="2" customFormat="1">
      <c r="A139" s="41"/>
      <c r="B139" s="42"/>
      <c r="C139" s="43"/>
      <c r="D139" s="233" t="s">
        <v>197</v>
      </c>
      <c r="E139" s="43"/>
      <c r="F139" s="234" t="s">
        <v>1119</v>
      </c>
      <c r="G139" s="43"/>
      <c r="H139" s="43"/>
      <c r="I139" s="230"/>
      <c r="J139" s="43"/>
      <c r="K139" s="43"/>
      <c r="L139" s="47"/>
      <c r="M139" s="231"/>
      <c r="N139" s="232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197</v>
      </c>
      <c r="AU139" s="20" t="s">
        <v>80</v>
      </c>
    </row>
    <row r="140" s="2" customFormat="1" ht="16.5" customHeight="1">
      <c r="A140" s="41"/>
      <c r="B140" s="42"/>
      <c r="C140" s="215" t="s">
        <v>284</v>
      </c>
      <c r="D140" s="215" t="s">
        <v>188</v>
      </c>
      <c r="E140" s="216" t="s">
        <v>1120</v>
      </c>
      <c r="F140" s="217" t="s">
        <v>1121</v>
      </c>
      <c r="G140" s="218" t="s">
        <v>322</v>
      </c>
      <c r="H140" s="219">
        <v>3</v>
      </c>
      <c r="I140" s="220"/>
      <c r="J140" s="221">
        <f>ROUND(I140*H140,2)</f>
        <v>0</v>
      </c>
      <c r="K140" s="217" t="s">
        <v>192</v>
      </c>
      <c r="L140" s="47"/>
      <c r="M140" s="222" t="s">
        <v>19</v>
      </c>
      <c r="N140" s="223" t="s">
        <v>44</v>
      </c>
      <c r="O140" s="87"/>
      <c r="P140" s="224">
        <f>O140*H140</f>
        <v>0</v>
      </c>
      <c r="Q140" s="224">
        <v>0</v>
      </c>
      <c r="R140" s="224">
        <f>Q140*H140</f>
        <v>0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280</v>
      </c>
      <c r="AT140" s="226" t="s">
        <v>188</v>
      </c>
      <c r="AU140" s="226" t="s">
        <v>80</v>
      </c>
      <c r="AY140" s="20" t="s">
        <v>185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80</v>
      </c>
      <c r="BK140" s="227">
        <f>ROUND(I140*H140,2)</f>
        <v>0</v>
      </c>
      <c r="BL140" s="20" t="s">
        <v>280</v>
      </c>
      <c r="BM140" s="226" t="s">
        <v>1122</v>
      </c>
    </row>
    <row r="141" s="2" customFormat="1">
      <c r="A141" s="41"/>
      <c r="B141" s="42"/>
      <c r="C141" s="43"/>
      <c r="D141" s="228" t="s">
        <v>195</v>
      </c>
      <c r="E141" s="43"/>
      <c r="F141" s="229" t="s">
        <v>1123</v>
      </c>
      <c r="G141" s="43"/>
      <c r="H141" s="43"/>
      <c r="I141" s="230"/>
      <c r="J141" s="43"/>
      <c r="K141" s="43"/>
      <c r="L141" s="47"/>
      <c r="M141" s="231"/>
      <c r="N141" s="232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195</v>
      </c>
      <c r="AU141" s="20" t="s">
        <v>80</v>
      </c>
    </row>
    <row r="142" s="2" customFormat="1">
      <c r="A142" s="41"/>
      <c r="B142" s="42"/>
      <c r="C142" s="43"/>
      <c r="D142" s="233" t="s">
        <v>197</v>
      </c>
      <c r="E142" s="43"/>
      <c r="F142" s="234" t="s">
        <v>1124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197</v>
      </c>
      <c r="AU142" s="20" t="s">
        <v>80</v>
      </c>
    </row>
    <row r="143" s="2" customFormat="1" ht="16.5" customHeight="1">
      <c r="A143" s="41"/>
      <c r="B143" s="42"/>
      <c r="C143" s="215" t="s">
        <v>290</v>
      </c>
      <c r="D143" s="215" t="s">
        <v>188</v>
      </c>
      <c r="E143" s="216" t="s">
        <v>1125</v>
      </c>
      <c r="F143" s="217" t="s">
        <v>1126</v>
      </c>
      <c r="G143" s="218" t="s">
        <v>322</v>
      </c>
      <c r="H143" s="219">
        <v>1</v>
      </c>
      <c r="I143" s="220"/>
      <c r="J143" s="221">
        <f>ROUND(I143*H143,2)</f>
        <v>0</v>
      </c>
      <c r="K143" s="217" t="s">
        <v>192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0.00018000000000000001</v>
      </c>
      <c r="R143" s="224">
        <f>Q143*H143</f>
        <v>0.00018000000000000001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280</v>
      </c>
      <c r="AT143" s="226" t="s">
        <v>188</v>
      </c>
      <c r="AU143" s="226" t="s">
        <v>80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280</v>
      </c>
      <c r="BM143" s="226" t="s">
        <v>1127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1128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80</v>
      </c>
    </row>
    <row r="145" s="2" customFormat="1">
      <c r="A145" s="41"/>
      <c r="B145" s="42"/>
      <c r="C145" s="43"/>
      <c r="D145" s="233" t="s">
        <v>197</v>
      </c>
      <c r="E145" s="43"/>
      <c r="F145" s="234" t="s">
        <v>1129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197</v>
      </c>
      <c r="AU145" s="20" t="s">
        <v>80</v>
      </c>
    </row>
    <row r="146" s="2" customFormat="1" ht="16.5" customHeight="1">
      <c r="A146" s="41"/>
      <c r="B146" s="42"/>
      <c r="C146" s="215" t="s">
        <v>296</v>
      </c>
      <c r="D146" s="215" t="s">
        <v>188</v>
      </c>
      <c r="E146" s="216" t="s">
        <v>1130</v>
      </c>
      <c r="F146" s="217" t="s">
        <v>1131</v>
      </c>
      <c r="G146" s="218" t="s">
        <v>226</v>
      </c>
      <c r="H146" s="219">
        <v>21</v>
      </c>
      <c r="I146" s="220"/>
      <c r="J146" s="221">
        <f>ROUND(I146*H146,2)</f>
        <v>0</v>
      </c>
      <c r="K146" s="217" t="s">
        <v>192</v>
      </c>
      <c r="L146" s="47"/>
      <c r="M146" s="222" t="s">
        <v>19</v>
      </c>
      <c r="N146" s="223" t="s">
        <v>44</v>
      </c>
      <c r="O146" s="87"/>
      <c r="P146" s="224">
        <f>O146*H146</f>
        <v>0</v>
      </c>
      <c r="Q146" s="224">
        <v>0</v>
      </c>
      <c r="R146" s="224">
        <f>Q146*H146</f>
        <v>0</v>
      </c>
      <c r="S146" s="224">
        <v>0</v>
      </c>
      <c r="T146" s="225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6" t="s">
        <v>280</v>
      </c>
      <c r="AT146" s="226" t="s">
        <v>188</v>
      </c>
      <c r="AU146" s="226" t="s">
        <v>80</v>
      </c>
      <c r="AY146" s="20" t="s">
        <v>185</v>
      </c>
      <c r="BE146" s="227">
        <f>IF(N146="základní",J146,0)</f>
        <v>0</v>
      </c>
      <c r="BF146" s="227">
        <f>IF(N146="snížená",J146,0)</f>
        <v>0</v>
      </c>
      <c r="BG146" s="227">
        <f>IF(N146="zákl. přenesená",J146,0)</f>
        <v>0</v>
      </c>
      <c r="BH146" s="227">
        <f>IF(N146="sníž. přenesená",J146,0)</f>
        <v>0</v>
      </c>
      <c r="BI146" s="227">
        <f>IF(N146="nulová",J146,0)</f>
        <v>0</v>
      </c>
      <c r="BJ146" s="20" t="s">
        <v>80</v>
      </c>
      <c r="BK146" s="227">
        <f>ROUND(I146*H146,2)</f>
        <v>0</v>
      </c>
      <c r="BL146" s="20" t="s">
        <v>280</v>
      </c>
      <c r="BM146" s="226" t="s">
        <v>1132</v>
      </c>
    </row>
    <row r="147" s="2" customFormat="1">
      <c r="A147" s="41"/>
      <c r="B147" s="42"/>
      <c r="C147" s="43"/>
      <c r="D147" s="228" t="s">
        <v>195</v>
      </c>
      <c r="E147" s="43"/>
      <c r="F147" s="229" t="s">
        <v>1133</v>
      </c>
      <c r="G147" s="43"/>
      <c r="H147" s="43"/>
      <c r="I147" s="230"/>
      <c r="J147" s="43"/>
      <c r="K147" s="43"/>
      <c r="L147" s="47"/>
      <c r="M147" s="231"/>
      <c r="N147" s="232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195</v>
      </c>
      <c r="AU147" s="20" t="s">
        <v>80</v>
      </c>
    </row>
    <row r="148" s="2" customFormat="1">
      <c r="A148" s="41"/>
      <c r="B148" s="42"/>
      <c r="C148" s="43"/>
      <c r="D148" s="233" t="s">
        <v>197</v>
      </c>
      <c r="E148" s="43"/>
      <c r="F148" s="234" t="s">
        <v>1134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197</v>
      </c>
      <c r="AU148" s="20" t="s">
        <v>80</v>
      </c>
    </row>
    <row r="149" s="14" customFormat="1">
      <c r="A149" s="14"/>
      <c r="B149" s="245"/>
      <c r="C149" s="246"/>
      <c r="D149" s="228" t="s">
        <v>199</v>
      </c>
      <c r="E149" s="247" t="s">
        <v>19</v>
      </c>
      <c r="F149" s="248" t="s">
        <v>1135</v>
      </c>
      <c r="G149" s="246"/>
      <c r="H149" s="249">
        <v>21</v>
      </c>
      <c r="I149" s="250"/>
      <c r="J149" s="246"/>
      <c r="K149" s="246"/>
      <c r="L149" s="251"/>
      <c r="M149" s="252"/>
      <c r="N149" s="253"/>
      <c r="O149" s="253"/>
      <c r="P149" s="253"/>
      <c r="Q149" s="253"/>
      <c r="R149" s="253"/>
      <c r="S149" s="253"/>
      <c r="T149" s="25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5" t="s">
        <v>199</v>
      </c>
      <c r="AU149" s="255" t="s">
        <v>80</v>
      </c>
      <c r="AV149" s="14" t="s">
        <v>82</v>
      </c>
      <c r="AW149" s="14" t="s">
        <v>34</v>
      </c>
      <c r="AX149" s="14" t="s">
        <v>80</v>
      </c>
      <c r="AY149" s="255" t="s">
        <v>185</v>
      </c>
    </row>
    <row r="150" s="2" customFormat="1" ht="16.5" customHeight="1">
      <c r="A150" s="41"/>
      <c r="B150" s="42"/>
      <c r="C150" s="215" t="s">
        <v>280</v>
      </c>
      <c r="D150" s="215" t="s">
        <v>188</v>
      </c>
      <c r="E150" s="216" t="s">
        <v>1136</v>
      </c>
      <c r="F150" s="217" t="s">
        <v>1137</v>
      </c>
      <c r="G150" s="218" t="s">
        <v>279</v>
      </c>
      <c r="H150" s="219">
        <v>2</v>
      </c>
      <c r="I150" s="220"/>
      <c r="J150" s="221">
        <f>ROUND(I150*H150,2)</f>
        <v>0</v>
      </c>
      <c r="K150" s="217" t="s">
        <v>19</v>
      </c>
      <c r="L150" s="47"/>
      <c r="M150" s="222" t="s">
        <v>19</v>
      </c>
      <c r="N150" s="223" t="s">
        <v>44</v>
      </c>
      <c r="O150" s="87"/>
      <c r="P150" s="224">
        <f>O150*H150</f>
        <v>0</v>
      </c>
      <c r="Q150" s="224">
        <v>0</v>
      </c>
      <c r="R150" s="224">
        <f>Q150*H150</f>
        <v>0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280</v>
      </c>
      <c r="AT150" s="226" t="s">
        <v>188</v>
      </c>
      <c r="AU150" s="226" t="s">
        <v>80</v>
      </c>
      <c r="AY150" s="20" t="s">
        <v>185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80</v>
      </c>
      <c r="BK150" s="227">
        <f>ROUND(I150*H150,2)</f>
        <v>0</v>
      </c>
      <c r="BL150" s="20" t="s">
        <v>280</v>
      </c>
      <c r="BM150" s="226" t="s">
        <v>1138</v>
      </c>
    </row>
    <row r="151" s="2" customFormat="1">
      <c r="A151" s="41"/>
      <c r="B151" s="42"/>
      <c r="C151" s="43"/>
      <c r="D151" s="228" t="s">
        <v>195</v>
      </c>
      <c r="E151" s="43"/>
      <c r="F151" s="229" t="s">
        <v>1137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195</v>
      </c>
      <c r="AU151" s="20" t="s">
        <v>80</v>
      </c>
    </row>
    <row r="152" s="2" customFormat="1" ht="16.5" customHeight="1">
      <c r="A152" s="41"/>
      <c r="B152" s="42"/>
      <c r="C152" s="215" t="s">
        <v>307</v>
      </c>
      <c r="D152" s="215" t="s">
        <v>188</v>
      </c>
      <c r="E152" s="216" t="s">
        <v>1139</v>
      </c>
      <c r="F152" s="217" t="s">
        <v>1140</v>
      </c>
      <c r="G152" s="218" t="s">
        <v>249</v>
      </c>
      <c r="H152" s="219">
        <v>0.027</v>
      </c>
      <c r="I152" s="220"/>
      <c r="J152" s="221">
        <f>ROUND(I152*H152,2)</f>
        <v>0</v>
      </c>
      <c r="K152" s="217" t="s">
        <v>192</v>
      </c>
      <c r="L152" s="47"/>
      <c r="M152" s="222" t="s">
        <v>19</v>
      </c>
      <c r="N152" s="223" t="s">
        <v>44</v>
      </c>
      <c r="O152" s="87"/>
      <c r="P152" s="224">
        <f>O152*H152</f>
        <v>0</v>
      </c>
      <c r="Q152" s="224">
        <v>0</v>
      </c>
      <c r="R152" s="224">
        <f>Q152*H152</f>
        <v>0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280</v>
      </c>
      <c r="AT152" s="226" t="s">
        <v>188</v>
      </c>
      <c r="AU152" s="226" t="s">
        <v>80</v>
      </c>
      <c r="AY152" s="20" t="s">
        <v>185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80</v>
      </c>
      <c r="BK152" s="227">
        <f>ROUND(I152*H152,2)</f>
        <v>0</v>
      </c>
      <c r="BL152" s="20" t="s">
        <v>280</v>
      </c>
      <c r="BM152" s="226" t="s">
        <v>1141</v>
      </c>
    </row>
    <row r="153" s="2" customFormat="1">
      <c r="A153" s="41"/>
      <c r="B153" s="42"/>
      <c r="C153" s="43"/>
      <c r="D153" s="228" t="s">
        <v>195</v>
      </c>
      <c r="E153" s="43"/>
      <c r="F153" s="229" t="s">
        <v>1142</v>
      </c>
      <c r="G153" s="43"/>
      <c r="H153" s="43"/>
      <c r="I153" s="230"/>
      <c r="J153" s="43"/>
      <c r="K153" s="43"/>
      <c r="L153" s="47"/>
      <c r="M153" s="231"/>
      <c r="N153" s="232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195</v>
      </c>
      <c r="AU153" s="20" t="s">
        <v>80</v>
      </c>
    </row>
    <row r="154" s="2" customFormat="1">
      <c r="A154" s="41"/>
      <c r="B154" s="42"/>
      <c r="C154" s="43"/>
      <c r="D154" s="233" t="s">
        <v>197</v>
      </c>
      <c r="E154" s="43"/>
      <c r="F154" s="234" t="s">
        <v>1143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197</v>
      </c>
      <c r="AU154" s="20" t="s">
        <v>80</v>
      </c>
    </row>
    <row r="155" s="12" customFormat="1" ht="25.92" customHeight="1">
      <c r="A155" s="12"/>
      <c r="B155" s="199"/>
      <c r="C155" s="200"/>
      <c r="D155" s="201" t="s">
        <v>72</v>
      </c>
      <c r="E155" s="202" t="s">
        <v>1144</v>
      </c>
      <c r="F155" s="202" t="s">
        <v>1145</v>
      </c>
      <c r="G155" s="200"/>
      <c r="H155" s="200"/>
      <c r="I155" s="203"/>
      <c r="J155" s="204">
        <f>BK155</f>
        <v>0</v>
      </c>
      <c r="K155" s="200"/>
      <c r="L155" s="205"/>
      <c r="M155" s="206"/>
      <c r="N155" s="207"/>
      <c r="O155" s="207"/>
      <c r="P155" s="208">
        <f>SUM(P156:P227)</f>
        <v>0</v>
      </c>
      <c r="Q155" s="207"/>
      <c r="R155" s="208">
        <f>SUM(R156:R227)</f>
        <v>0.13891999999999999</v>
      </c>
      <c r="S155" s="207"/>
      <c r="T155" s="209">
        <f>SUM(T156:T227)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10" t="s">
        <v>82</v>
      </c>
      <c r="AT155" s="211" t="s">
        <v>72</v>
      </c>
      <c r="AU155" s="211" t="s">
        <v>73</v>
      </c>
      <c r="AY155" s="210" t="s">
        <v>185</v>
      </c>
      <c r="BK155" s="212">
        <f>SUM(BK156:BK227)</f>
        <v>0</v>
      </c>
    </row>
    <row r="156" s="2" customFormat="1" ht="16.5" customHeight="1">
      <c r="A156" s="41"/>
      <c r="B156" s="42"/>
      <c r="C156" s="215" t="s">
        <v>313</v>
      </c>
      <c r="D156" s="215" t="s">
        <v>188</v>
      </c>
      <c r="E156" s="216" t="s">
        <v>1146</v>
      </c>
      <c r="F156" s="217" t="s">
        <v>1147</v>
      </c>
      <c r="G156" s="218" t="s">
        <v>226</v>
      </c>
      <c r="H156" s="219">
        <v>25</v>
      </c>
      <c r="I156" s="220"/>
      <c r="J156" s="221">
        <f>ROUND(I156*H156,2)</f>
        <v>0</v>
      </c>
      <c r="K156" s="217" t="s">
        <v>192</v>
      </c>
      <c r="L156" s="47"/>
      <c r="M156" s="222" t="s">
        <v>19</v>
      </c>
      <c r="N156" s="223" t="s">
        <v>44</v>
      </c>
      <c r="O156" s="87"/>
      <c r="P156" s="224">
        <f>O156*H156</f>
        <v>0</v>
      </c>
      <c r="Q156" s="224">
        <v>0.00085999999999999998</v>
      </c>
      <c r="R156" s="224">
        <f>Q156*H156</f>
        <v>0.021499999999999998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280</v>
      </c>
      <c r="AT156" s="226" t="s">
        <v>188</v>
      </c>
      <c r="AU156" s="226" t="s">
        <v>80</v>
      </c>
      <c r="AY156" s="20" t="s">
        <v>185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80</v>
      </c>
      <c r="BK156" s="227">
        <f>ROUND(I156*H156,2)</f>
        <v>0</v>
      </c>
      <c r="BL156" s="20" t="s">
        <v>280</v>
      </c>
      <c r="BM156" s="226" t="s">
        <v>1148</v>
      </c>
    </row>
    <row r="157" s="2" customFormat="1">
      <c r="A157" s="41"/>
      <c r="B157" s="42"/>
      <c r="C157" s="43"/>
      <c r="D157" s="228" t="s">
        <v>195</v>
      </c>
      <c r="E157" s="43"/>
      <c r="F157" s="229" t="s">
        <v>1149</v>
      </c>
      <c r="G157" s="43"/>
      <c r="H157" s="43"/>
      <c r="I157" s="230"/>
      <c r="J157" s="43"/>
      <c r="K157" s="43"/>
      <c r="L157" s="47"/>
      <c r="M157" s="231"/>
      <c r="N157" s="232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195</v>
      </c>
      <c r="AU157" s="20" t="s">
        <v>80</v>
      </c>
    </row>
    <row r="158" s="2" customFormat="1">
      <c r="A158" s="41"/>
      <c r="B158" s="42"/>
      <c r="C158" s="43"/>
      <c r="D158" s="233" t="s">
        <v>197</v>
      </c>
      <c r="E158" s="43"/>
      <c r="F158" s="234" t="s">
        <v>1150</v>
      </c>
      <c r="G158" s="43"/>
      <c r="H158" s="43"/>
      <c r="I158" s="230"/>
      <c r="J158" s="43"/>
      <c r="K158" s="43"/>
      <c r="L158" s="47"/>
      <c r="M158" s="231"/>
      <c r="N158" s="232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197</v>
      </c>
      <c r="AU158" s="20" t="s">
        <v>80</v>
      </c>
    </row>
    <row r="159" s="2" customFormat="1" ht="16.5" customHeight="1">
      <c r="A159" s="41"/>
      <c r="B159" s="42"/>
      <c r="C159" s="215" t="s">
        <v>319</v>
      </c>
      <c r="D159" s="215" t="s">
        <v>188</v>
      </c>
      <c r="E159" s="216" t="s">
        <v>1151</v>
      </c>
      <c r="F159" s="217" t="s">
        <v>1152</v>
      </c>
      <c r="G159" s="218" t="s">
        <v>226</v>
      </c>
      <c r="H159" s="219">
        <v>2</v>
      </c>
      <c r="I159" s="220"/>
      <c r="J159" s="221">
        <f>ROUND(I159*H159,2)</f>
        <v>0</v>
      </c>
      <c r="K159" s="217" t="s">
        <v>192</v>
      </c>
      <c r="L159" s="47"/>
      <c r="M159" s="222" t="s">
        <v>19</v>
      </c>
      <c r="N159" s="223" t="s">
        <v>44</v>
      </c>
      <c r="O159" s="87"/>
      <c r="P159" s="224">
        <f>O159*H159</f>
        <v>0</v>
      </c>
      <c r="Q159" s="224">
        <v>0.0012999999999999999</v>
      </c>
      <c r="R159" s="224">
        <f>Q159*H159</f>
        <v>0.0025999999999999999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280</v>
      </c>
      <c r="AT159" s="226" t="s">
        <v>188</v>
      </c>
      <c r="AU159" s="226" t="s">
        <v>80</v>
      </c>
      <c r="AY159" s="20" t="s">
        <v>185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80</v>
      </c>
      <c r="BK159" s="227">
        <f>ROUND(I159*H159,2)</f>
        <v>0</v>
      </c>
      <c r="BL159" s="20" t="s">
        <v>280</v>
      </c>
      <c r="BM159" s="226" t="s">
        <v>1153</v>
      </c>
    </row>
    <row r="160" s="2" customFormat="1">
      <c r="A160" s="41"/>
      <c r="B160" s="42"/>
      <c r="C160" s="43"/>
      <c r="D160" s="228" t="s">
        <v>195</v>
      </c>
      <c r="E160" s="43"/>
      <c r="F160" s="229" t="s">
        <v>1154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195</v>
      </c>
      <c r="AU160" s="20" t="s">
        <v>80</v>
      </c>
    </row>
    <row r="161" s="2" customFormat="1">
      <c r="A161" s="41"/>
      <c r="B161" s="42"/>
      <c r="C161" s="43"/>
      <c r="D161" s="233" t="s">
        <v>197</v>
      </c>
      <c r="E161" s="43"/>
      <c r="F161" s="234" t="s">
        <v>1155</v>
      </c>
      <c r="G161" s="43"/>
      <c r="H161" s="43"/>
      <c r="I161" s="230"/>
      <c r="J161" s="43"/>
      <c r="K161" s="43"/>
      <c r="L161" s="47"/>
      <c r="M161" s="231"/>
      <c r="N161" s="232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197</v>
      </c>
      <c r="AU161" s="20" t="s">
        <v>80</v>
      </c>
    </row>
    <row r="162" s="2" customFormat="1" ht="16.5" customHeight="1">
      <c r="A162" s="41"/>
      <c r="B162" s="42"/>
      <c r="C162" s="215" t="s">
        <v>328</v>
      </c>
      <c r="D162" s="215" t="s">
        <v>188</v>
      </c>
      <c r="E162" s="216" t="s">
        <v>1156</v>
      </c>
      <c r="F162" s="217" t="s">
        <v>1157</v>
      </c>
      <c r="G162" s="218" t="s">
        <v>226</v>
      </c>
      <c r="H162" s="219">
        <v>5</v>
      </c>
      <c r="I162" s="220"/>
      <c r="J162" s="221">
        <f>ROUND(I162*H162,2)</f>
        <v>0</v>
      </c>
      <c r="K162" s="217" t="s">
        <v>192</v>
      </c>
      <c r="L162" s="47"/>
      <c r="M162" s="222" t="s">
        <v>19</v>
      </c>
      <c r="N162" s="223" t="s">
        <v>44</v>
      </c>
      <c r="O162" s="87"/>
      <c r="P162" s="224">
        <f>O162*H162</f>
        <v>0</v>
      </c>
      <c r="Q162" s="224">
        <v>0.0014499999999999999</v>
      </c>
      <c r="R162" s="224">
        <f>Q162*H162</f>
        <v>0.0072499999999999995</v>
      </c>
      <c r="S162" s="224">
        <v>0</v>
      </c>
      <c r="T162" s="225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26" t="s">
        <v>280</v>
      </c>
      <c r="AT162" s="226" t="s">
        <v>188</v>
      </c>
      <c r="AU162" s="226" t="s">
        <v>80</v>
      </c>
      <c r="AY162" s="20" t="s">
        <v>185</v>
      </c>
      <c r="BE162" s="227">
        <f>IF(N162="základní",J162,0)</f>
        <v>0</v>
      </c>
      <c r="BF162" s="227">
        <f>IF(N162="snížená",J162,0)</f>
        <v>0</v>
      </c>
      <c r="BG162" s="227">
        <f>IF(N162="zákl. přenesená",J162,0)</f>
        <v>0</v>
      </c>
      <c r="BH162" s="227">
        <f>IF(N162="sníž. přenesená",J162,0)</f>
        <v>0</v>
      </c>
      <c r="BI162" s="227">
        <f>IF(N162="nulová",J162,0)</f>
        <v>0</v>
      </c>
      <c r="BJ162" s="20" t="s">
        <v>80</v>
      </c>
      <c r="BK162" s="227">
        <f>ROUND(I162*H162,2)</f>
        <v>0</v>
      </c>
      <c r="BL162" s="20" t="s">
        <v>280</v>
      </c>
      <c r="BM162" s="226" t="s">
        <v>1158</v>
      </c>
    </row>
    <row r="163" s="2" customFormat="1">
      <c r="A163" s="41"/>
      <c r="B163" s="42"/>
      <c r="C163" s="43"/>
      <c r="D163" s="228" t="s">
        <v>195</v>
      </c>
      <c r="E163" s="43"/>
      <c r="F163" s="229" t="s">
        <v>1159</v>
      </c>
      <c r="G163" s="43"/>
      <c r="H163" s="43"/>
      <c r="I163" s="230"/>
      <c r="J163" s="43"/>
      <c r="K163" s="43"/>
      <c r="L163" s="47"/>
      <c r="M163" s="231"/>
      <c r="N163" s="232"/>
      <c r="O163" s="87"/>
      <c r="P163" s="87"/>
      <c r="Q163" s="87"/>
      <c r="R163" s="87"/>
      <c r="S163" s="87"/>
      <c r="T163" s="88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0" t="s">
        <v>195</v>
      </c>
      <c r="AU163" s="20" t="s">
        <v>80</v>
      </c>
    </row>
    <row r="164" s="2" customFormat="1">
      <c r="A164" s="41"/>
      <c r="B164" s="42"/>
      <c r="C164" s="43"/>
      <c r="D164" s="233" t="s">
        <v>197</v>
      </c>
      <c r="E164" s="43"/>
      <c r="F164" s="234" t="s">
        <v>1160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197</v>
      </c>
      <c r="AU164" s="20" t="s">
        <v>80</v>
      </c>
    </row>
    <row r="165" s="2" customFormat="1" ht="16.5" customHeight="1">
      <c r="A165" s="41"/>
      <c r="B165" s="42"/>
      <c r="C165" s="215" t="s">
        <v>7</v>
      </c>
      <c r="D165" s="215" t="s">
        <v>188</v>
      </c>
      <c r="E165" s="216" t="s">
        <v>1161</v>
      </c>
      <c r="F165" s="217" t="s">
        <v>1162</v>
      </c>
      <c r="G165" s="218" t="s">
        <v>226</v>
      </c>
      <c r="H165" s="219">
        <v>24</v>
      </c>
      <c r="I165" s="220"/>
      <c r="J165" s="221">
        <f>ROUND(I165*H165,2)</f>
        <v>0</v>
      </c>
      <c r="K165" s="217" t="s">
        <v>192</v>
      </c>
      <c r="L165" s="47"/>
      <c r="M165" s="222" t="s">
        <v>19</v>
      </c>
      <c r="N165" s="223" t="s">
        <v>44</v>
      </c>
      <c r="O165" s="87"/>
      <c r="P165" s="224">
        <f>O165*H165</f>
        <v>0</v>
      </c>
      <c r="Q165" s="224">
        <v>0.0026700000000000001</v>
      </c>
      <c r="R165" s="224">
        <f>Q165*H165</f>
        <v>0.064079999999999998</v>
      </c>
      <c r="S165" s="224">
        <v>0</v>
      </c>
      <c r="T165" s="225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280</v>
      </c>
      <c r="AT165" s="226" t="s">
        <v>188</v>
      </c>
      <c r="AU165" s="226" t="s">
        <v>80</v>
      </c>
      <c r="AY165" s="20" t="s">
        <v>185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80</v>
      </c>
      <c r="BK165" s="227">
        <f>ROUND(I165*H165,2)</f>
        <v>0</v>
      </c>
      <c r="BL165" s="20" t="s">
        <v>280</v>
      </c>
      <c r="BM165" s="226" t="s">
        <v>1163</v>
      </c>
    </row>
    <row r="166" s="2" customFormat="1">
      <c r="A166" s="41"/>
      <c r="B166" s="42"/>
      <c r="C166" s="43"/>
      <c r="D166" s="228" t="s">
        <v>195</v>
      </c>
      <c r="E166" s="43"/>
      <c r="F166" s="229" t="s">
        <v>1164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195</v>
      </c>
      <c r="AU166" s="20" t="s">
        <v>80</v>
      </c>
    </row>
    <row r="167" s="2" customFormat="1">
      <c r="A167" s="41"/>
      <c r="B167" s="42"/>
      <c r="C167" s="43"/>
      <c r="D167" s="233" t="s">
        <v>197</v>
      </c>
      <c r="E167" s="43"/>
      <c r="F167" s="234" t="s">
        <v>1165</v>
      </c>
      <c r="G167" s="43"/>
      <c r="H167" s="43"/>
      <c r="I167" s="230"/>
      <c r="J167" s="43"/>
      <c r="K167" s="43"/>
      <c r="L167" s="47"/>
      <c r="M167" s="231"/>
      <c r="N167" s="232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197</v>
      </c>
      <c r="AU167" s="20" t="s">
        <v>80</v>
      </c>
    </row>
    <row r="168" s="2" customFormat="1" ht="16.5" customHeight="1">
      <c r="A168" s="41"/>
      <c r="B168" s="42"/>
      <c r="C168" s="215" t="s">
        <v>343</v>
      </c>
      <c r="D168" s="215" t="s">
        <v>188</v>
      </c>
      <c r="E168" s="216" t="s">
        <v>1166</v>
      </c>
      <c r="F168" s="217" t="s">
        <v>1167</v>
      </c>
      <c r="G168" s="218" t="s">
        <v>226</v>
      </c>
      <c r="H168" s="219">
        <v>5</v>
      </c>
      <c r="I168" s="220"/>
      <c r="J168" s="221">
        <f>ROUND(I168*H168,2)</f>
        <v>0</v>
      </c>
      <c r="K168" s="217" t="s">
        <v>19</v>
      </c>
      <c r="L168" s="47"/>
      <c r="M168" s="222" t="s">
        <v>19</v>
      </c>
      <c r="N168" s="223" t="s">
        <v>44</v>
      </c>
      <c r="O168" s="87"/>
      <c r="P168" s="224">
        <f>O168*H168</f>
        <v>0</v>
      </c>
      <c r="Q168" s="224">
        <v>0.00364</v>
      </c>
      <c r="R168" s="224">
        <f>Q168*H168</f>
        <v>0.018200000000000001</v>
      </c>
      <c r="S168" s="224">
        <v>0</v>
      </c>
      <c r="T168" s="225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6" t="s">
        <v>280</v>
      </c>
      <c r="AT168" s="226" t="s">
        <v>188</v>
      </c>
      <c r="AU168" s="226" t="s">
        <v>80</v>
      </c>
      <c r="AY168" s="20" t="s">
        <v>185</v>
      </c>
      <c r="BE168" s="227">
        <f>IF(N168="základní",J168,0)</f>
        <v>0</v>
      </c>
      <c r="BF168" s="227">
        <f>IF(N168="snížená",J168,0)</f>
        <v>0</v>
      </c>
      <c r="BG168" s="227">
        <f>IF(N168="zákl. přenesená",J168,0)</f>
        <v>0</v>
      </c>
      <c r="BH168" s="227">
        <f>IF(N168="sníž. přenesená",J168,0)</f>
        <v>0</v>
      </c>
      <c r="BI168" s="227">
        <f>IF(N168="nulová",J168,0)</f>
        <v>0</v>
      </c>
      <c r="BJ168" s="20" t="s">
        <v>80</v>
      </c>
      <c r="BK168" s="227">
        <f>ROUND(I168*H168,2)</f>
        <v>0</v>
      </c>
      <c r="BL168" s="20" t="s">
        <v>280</v>
      </c>
      <c r="BM168" s="226" t="s">
        <v>1168</v>
      </c>
    </row>
    <row r="169" s="2" customFormat="1">
      <c r="A169" s="41"/>
      <c r="B169" s="42"/>
      <c r="C169" s="43"/>
      <c r="D169" s="228" t="s">
        <v>195</v>
      </c>
      <c r="E169" s="43"/>
      <c r="F169" s="229" t="s">
        <v>1169</v>
      </c>
      <c r="G169" s="43"/>
      <c r="H169" s="43"/>
      <c r="I169" s="230"/>
      <c r="J169" s="43"/>
      <c r="K169" s="43"/>
      <c r="L169" s="47"/>
      <c r="M169" s="231"/>
      <c r="N169" s="232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195</v>
      </c>
      <c r="AU169" s="20" t="s">
        <v>80</v>
      </c>
    </row>
    <row r="170" s="2" customFormat="1" ht="21.75" customHeight="1">
      <c r="A170" s="41"/>
      <c r="B170" s="42"/>
      <c r="C170" s="215" t="s">
        <v>351</v>
      </c>
      <c r="D170" s="215" t="s">
        <v>188</v>
      </c>
      <c r="E170" s="216" t="s">
        <v>1170</v>
      </c>
      <c r="F170" s="217" t="s">
        <v>1171</v>
      </c>
      <c r="G170" s="218" t="s">
        <v>226</v>
      </c>
      <c r="H170" s="219">
        <v>25</v>
      </c>
      <c r="I170" s="220"/>
      <c r="J170" s="221">
        <f>ROUND(I170*H170,2)</f>
        <v>0</v>
      </c>
      <c r="K170" s="217" t="s">
        <v>192</v>
      </c>
      <c r="L170" s="47"/>
      <c r="M170" s="222" t="s">
        <v>19</v>
      </c>
      <c r="N170" s="223" t="s">
        <v>44</v>
      </c>
      <c r="O170" s="87"/>
      <c r="P170" s="224">
        <f>O170*H170</f>
        <v>0</v>
      </c>
      <c r="Q170" s="224">
        <v>4.0000000000000003E-05</v>
      </c>
      <c r="R170" s="224">
        <f>Q170*H170</f>
        <v>0.001</v>
      </c>
      <c r="S170" s="224">
        <v>0</v>
      </c>
      <c r="T170" s="225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6" t="s">
        <v>280</v>
      </c>
      <c r="AT170" s="226" t="s">
        <v>188</v>
      </c>
      <c r="AU170" s="226" t="s">
        <v>80</v>
      </c>
      <c r="AY170" s="20" t="s">
        <v>185</v>
      </c>
      <c r="BE170" s="227">
        <f>IF(N170="základní",J170,0)</f>
        <v>0</v>
      </c>
      <c r="BF170" s="227">
        <f>IF(N170="snížená",J170,0)</f>
        <v>0</v>
      </c>
      <c r="BG170" s="227">
        <f>IF(N170="zákl. přenesená",J170,0)</f>
        <v>0</v>
      </c>
      <c r="BH170" s="227">
        <f>IF(N170="sníž. přenesená",J170,0)</f>
        <v>0</v>
      </c>
      <c r="BI170" s="227">
        <f>IF(N170="nulová",J170,0)</f>
        <v>0</v>
      </c>
      <c r="BJ170" s="20" t="s">
        <v>80</v>
      </c>
      <c r="BK170" s="227">
        <f>ROUND(I170*H170,2)</f>
        <v>0</v>
      </c>
      <c r="BL170" s="20" t="s">
        <v>280</v>
      </c>
      <c r="BM170" s="226" t="s">
        <v>1172</v>
      </c>
    </row>
    <row r="171" s="2" customFormat="1">
      <c r="A171" s="41"/>
      <c r="B171" s="42"/>
      <c r="C171" s="43"/>
      <c r="D171" s="228" t="s">
        <v>195</v>
      </c>
      <c r="E171" s="43"/>
      <c r="F171" s="229" t="s">
        <v>1173</v>
      </c>
      <c r="G171" s="43"/>
      <c r="H171" s="43"/>
      <c r="I171" s="230"/>
      <c r="J171" s="43"/>
      <c r="K171" s="43"/>
      <c r="L171" s="47"/>
      <c r="M171" s="231"/>
      <c r="N171" s="232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195</v>
      </c>
      <c r="AU171" s="20" t="s">
        <v>80</v>
      </c>
    </row>
    <row r="172" s="2" customFormat="1">
      <c r="A172" s="41"/>
      <c r="B172" s="42"/>
      <c r="C172" s="43"/>
      <c r="D172" s="233" t="s">
        <v>197</v>
      </c>
      <c r="E172" s="43"/>
      <c r="F172" s="234" t="s">
        <v>1174</v>
      </c>
      <c r="G172" s="43"/>
      <c r="H172" s="43"/>
      <c r="I172" s="230"/>
      <c r="J172" s="43"/>
      <c r="K172" s="43"/>
      <c r="L172" s="47"/>
      <c r="M172" s="231"/>
      <c r="N172" s="232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197</v>
      </c>
      <c r="AU172" s="20" t="s">
        <v>80</v>
      </c>
    </row>
    <row r="173" s="2" customFormat="1" ht="24.15" customHeight="1">
      <c r="A173" s="41"/>
      <c r="B173" s="42"/>
      <c r="C173" s="215" t="s">
        <v>358</v>
      </c>
      <c r="D173" s="215" t="s">
        <v>188</v>
      </c>
      <c r="E173" s="216" t="s">
        <v>1175</v>
      </c>
      <c r="F173" s="217" t="s">
        <v>1176</v>
      </c>
      <c r="G173" s="218" t="s">
        <v>226</v>
      </c>
      <c r="H173" s="219">
        <v>31</v>
      </c>
      <c r="I173" s="220"/>
      <c r="J173" s="221">
        <f>ROUND(I173*H173,2)</f>
        <v>0</v>
      </c>
      <c r="K173" s="217" t="s">
        <v>192</v>
      </c>
      <c r="L173" s="47"/>
      <c r="M173" s="222" t="s">
        <v>19</v>
      </c>
      <c r="N173" s="223" t="s">
        <v>44</v>
      </c>
      <c r="O173" s="87"/>
      <c r="P173" s="224">
        <f>O173*H173</f>
        <v>0</v>
      </c>
      <c r="Q173" s="224">
        <v>8.0000000000000007E-05</v>
      </c>
      <c r="R173" s="224">
        <f>Q173*H173</f>
        <v>0.00248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280</v>
      </c>
      <c r="AT173" s="226" t="s">
        <v>188</v>
      </c>
      <c r="AU173" s="226" t="s">
        <v>80</v>
      </c>
      <c r="AY173" s="20" t="s">
        <v>185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80</v>
      </c>
      <c r="BK173" s="227">
        <f>ROUND(I173*H173,2)</f>
        <v>0</v>
      </c>
      <c r="BL173" s="20" t="s">
        <v>280</v>
      </c>
      <c r="BM173" s="226" t="s">
        <v>1177</v>
      </c>
    </row>
    <row r="174" s="2" customFormat="1">
      <c r="A174" s="41"/>
      <c r="B174" s="42"/>
      <c r="C174" s="43"/>
      <c r="D174" s="228" t="s">
        <v>195</v>
      </c>
      <c r="E174" s="43"/>
      <c r="F174" s="229" t="s">
        <v>1178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195</v>
      </c>
      <c r="AU174" s="20" t="s">
        <v>80</v>
      </c>
    </row>
    <row r="175" s="2" customFormat="1">
      <c r="A175" s="41"/>
      <c r="B175" s="42"/>
      <c r="C175" s="43"/>
      <c r="D175" s="233" t="s">
        <v>197</v>
      </c>
      <c r="E175" s="43"/>
      <c r="F175" s="234" t="s">
        <v>1179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197</v>
      </c>
      <c r="AU175" s="20" t="s">
        <v>80</v>
      </c>
    </row>
    <row r="176" s="14" customFormat="1">
      <c r="A176" s="14"/>
      <c r="B176" s="245"/>
      <c r="C176" s="246"/>
      <c r="D176" s="228" t="s">
        <v>199</v>
      </c>
      <c r="E176" s="247" t="s">
        <v>19</v>
      </c>
      <c r="F176" s="248" t="s">
        <v>1180</v>
      </c>
      <c r="G176" s="246"/>
      <c r="H176" s="249">
        <v>31</v>
      </c>
      <c r="I176" s="250"/>
      <c r="J176" s="246"/>
      <c r="K176" s="246"/>
      <c r="L176" s="251"/>
      <c r="M176" s="252"/>
      <c r="N176" s="253"/>
      <c r="O176" s="253"/>
      <c r="P176" s="253"/>
      <c r="Q176" s="253"/>
      <c r="R176" s="253"/>
      <c r="S176" s="253"/>
      <c r="T176" s="25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5" t="s">
        <v>199</v>
      </c>
      <c r="AU176" s="255" t="s">
        <v>80</v>
      </c>
      <c r="AV176" s="14" t="s">
        <v>82</v>
      </c>
      <c r="AW176" s="14" t="s">
        <v>34</v>
      </c>
      <c r="AX176" s="14" t="s">
        <v>80</v>
      </c>
      <c r="AY176" s="255" t="s">
        <v>185</v>
      </c>
    </row>
    <row r="177" s="2" customFormat="1" ht="24.15" customHeight="1">
      <c r="A177" s="41"/>
      <c r="B177" s="42"/>
      <c r="C177" s="215" t="s">
        <v>365</v>
      </c>
      <c r="D177" s="215" t="s">
        <v>188</v>
      </c>
      <c r="E177" s="216" t="s">
        <v>1181</v>
      </c>
      <c r="F177" s="217" t="s">
        <v>1182</v>
      </c>
      <c r="G177" s="218" t="s">
        <v>226</v>
      </c>
      <c r="H177" s="219">
        <v>5</v>
      </c>
      <c r="I177" s="220"/>
      <c r="J177" s="221">
        <f>ROUND(I177*H177,2)</f>
        <v>0</v>
      </c>
      <c r="K177" s="217" t="s">
        <v>192</v>
      </c>
      <c r="L177" s="47"/>
      <c r="M177" s="222" t="s">
        <v>19</v>
      </c>
      <c r="N177" s="223" t="s">
        <v>44</v>
      </c>
      <c r="O177" s="87"/>
      <c r="P177" s="224">
        <f>O177*H177</f>
        <v>0</v>
      </c>
      <c r="Q177" s="224">
        <v>0.00011</v>
      </c>
      <c r="R177" s="224">
        <f>Q177*H177</f>
        <v>0.00055000000000000003</v>
      </c>
      <c r="S177" s="224">
        <v>0</v>
      </c>
      <c r="T177" s="225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280</v>
      </c>
      <c r="AT177" s="226" t="s">
        <v>188</v>
      </c>
      <c r="AU177" s="226" t="s">
        <v>80</v>
      </c>
      <c r="AY177" s="20" t="s">
        <v>185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80</v>
      </c>
      <c r="BK177" s="227">
        <f>ROUND(I177*H177,2)</f>
        <v>0</v>
      </c>
      <c r="BL177" s="20" t="s">
        <v>280</v>
      </c>
      <c r="BM177" s="226" t="s">
        <v>1183</v>
      </c>
    </row>
    <row r="178" s="2" customFormat="1">
      <c r="A178" s="41"/>
      <c r="B178" s="42"/>
      <c r="C178" s="43"/>
      <c r="D178" s="228" t="s">
        <v>195</v>
      </c>
      <c r="E178" s="43"/>
      <c r="F178" s="229" t="s">
        <v>1184</v>
      </c>
      <c r="G178" s="43"/>
      <c r="H178" s="43"/>
      <c r="I178" s="230"/>
      <c r="J178" s="43"/>
      <c r="K178" s="43"/>
      <c r="L178" s="47"/>
      <c r="M178" s="231"/>
      <c r="N178" s="232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195</v>
      </c>
      <c r="AU178" s="20" t="s">
        <v>80</v>
      </c>
    </row>
    <row r="179" s="2" customFormat="1">
      <c r="A179" s="41"/>
      <c r="B179" s="42"/>
      <c r="C179" s="43"/>
      <c r="D179" s="233" t="s">
        <v>197</v>
      </c>
      <c r="E179" s="43"/>
      <c r="F179" s="234" t="s">
        <v>1185</v>
      </c>
      <c r="G179" s="43"/>
      <c r="H179" s="43"/>
      <c r="I179" s="230"/>
      <c r="J179" s="43"/>
      <c r="K179" s="43"/>
      <c r="L179" s="47"/>
      <c r="M179" s="231"/>
      <c r="N179" s="232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197</v>
      </c>
      <c r="AU179" s="20" t="s">
        <v>80</v>
      </c>
    </row>
    <row r="180" s="2" customFormat="1" ht="16.5" customHeight="1">
      <c r="A180" s="41"/>
      <c r="B180" s="42"/>
      <c r="C180" s="215" t="s">
        <v>372</v>
      </c>
      <c r="D180" s="215" t="s">
        <v>188</v>
      </c>
      <c r="E180" s="216" t="s">
        <v>1186</v>
      </c>
      <c r="F180" s="217" t="s">
        <v>1187</v>
      </c>
      <c r="G180" s="218" t="s">
        <v>322</v>
      </c>
      <c r="H180" s="219">
        <v>15</v>
      </c>
      <c r="I180" s="220"/>
      <c r="J180" s="221">
        <f>ROUND(I180*H180,2)</f>
        <v>0</v>
      </c>
      <c r="K180" s="217" t="s">
        <v>192</v>
      </c>
      <c r="L180" s="47"/>
      <c r="M180" s="222" t="s">
        <v>19</v>
      </c>
      <c r="N180" s="223" t="s">
        <v>44</v>
      </c>
      <c r="O180" s="87"/>
      <c r="P180" s="224">
        <f>O180*H180</f>
        <v>0</v>
      </c>
      <c r="Q180" s="224">
        <v>0</v>
      </c>
      <c r="R180" s="224">
        <f>Q180*H180</f>
        <v>0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280</v>
      </c>
      <c r="AT180" s="226" t="s">
        <v>188</v>
      </c>
      <c r="AU180" s="226" t="s">
        <v>80</v>
      </c>
      <c r="AY180" s="20" t="s">
        <v>185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80</v>
      </c>
      <c r="BK180" s="227">
        <f>ROUND(I180*H180,2)</f>
        <v>0</v>
      </c>
      <c r="BL180" s="20" t="s">
        <v>280</v>
      </c>
      <c r="BM180" s="226" t="s">
        <v>1188</v>
      </c>
    </row>
    <row r="181" s="2" customFormat="1">
      <c r="A181" s="41"/>
      <c r="B181" s="42"/>
      <c r="C181" s="43"/>
      <c r="D181" s="228" t="s">
        <v>195</v>
      </c>
      <c r="E181" s="43"/>
      <c r="F181" s="229" t="s">
        <v>1189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195</v>
      </c>
      <c r="AU181" s="20" t="s">
        <v>80</v>
      </c>
    </row>
    <row r="182" s="2" customFormat="1">
      <c r="A182" s="41"/>
      <c r="B182" s="42"/>
      <c r="C182" s="43"/>
      <c r="D182" s="233" t="s">
        <v>197</v>
      </c>
      <c r="E182" s="43"/>
      <c r="F182" s="234" t="s">
        <v>1190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197</v>
      </c>
      <c r="AU182" s="20" t="s">
        <v>80</v>
      </c>
    </row>
    <row r="183" s="2" customFormat="1" ht="16.5" customHeight="1">
      <c r="A183" s="41"/>
      <c r="B183" s="42"/>
      <c r="C183" s="215" t="s">
        <v>379</v>
      </c>
      <c r="D183" s="215" t="s">
        <v>188</v>
      </c>
      <c r="E183" s="216" t="s">
        <v>1191</v>
      </c>
      <c r="F183" s="217" t="s">
        <v>1192</v>
      </c>
      <c r="G183" s="218" t="s">
        <v>322</v>
      </c>
      <c r="H183" s="219">
        <v>6</v>
      </c>
      <c r="I183" s="220"/>
      <c r="J183" s="221">
        <f>ROUND(I183*H183,2)</f>
        <v>0</v>
      </c>
      <c r="K183" s="217" t="s">
        <v>192</v>
      </c>
      <c r="L183" s="47"/>
      <c r="M183" s="222" t="s">
        <v>19</v>
      </c>
      <c r="N183" s="223" t="s">
        <v>44</v>
      </c>
      <c r="O183" s="87"/>
      <c r="P183" s="224">
        <f>O183*H183</f>
        <v>0</v>
      </c>
      <c r="Q183" s="224">
        <v>0.00012999999999999999</v>
      </c>
      <c r="R183" s="224">
        <f>Q183*H183</f>
        <v>0.00077999999999999988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280</v>
      </c>
      <c r="AT183" s="226" t="s">
        <v>188</v>
      </c>
      <c r="AU183" s="226" t="s">
        <v>80</v>
      </c>
      <c r="AY183" s="20" t="s">
        <v>185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80</v>
      </c>
      <c r="BK183" s="227">
        <f>ROUND(I183*H183,2)</f>
        <v>0</v>
      </c>
      <c r="BL183" s="20" t="s">
        <v>280</v>
      </c>
      <c r="BM183" s="226" t="s">
        <v>1193</v>
      </c>
    </row>
    <row r="184" s="2" customFormat="1">
      <c r="A184" s="41"/>
      <c r="B184" s="42"/>
      <c r="C184" s="43"/>
      <c r="D184" s="228" t="s">
        <v>195</v>
      </c>
      <c r="E184" s="43"/>
      <c r="F184" s="229" t="s">
        <v>1194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195</v>
      </c>
      <c r="AU184" s="20" t="s">
        <v>80</v>
      </c>
    </row>
    <row r="185" s="2" customFormat="1">
      <c r="A185" s="41"/>
      <c r="B185" s="42"/>
      <c r="C185" s="43"/>
      <c r="D185" s="233" t="s">
        <v>197</v>
      </c>
      <c r="E185" s="43"/>
      <c r="F185" s="234" t="s">
        <v>1195</v>
      </c>
      <c r="G185" s="43"/>
      <c r="H185" s="43"/>
      <c r="I185" s="230"/>
      <c r="J185" s="43"/>
      <c r="K185" s="43"/>
      <c r="L185" s="47"/>
      <c r="M185" s="231"/>
      <c r="N185" s="232"/>
      <c r="O185" s="87"/>
      <c r="P185" s="87"/>
      <c r="Q185" s="87"/>
      <c r="R185" s="87"/>
      <c r="S185" s="87"/>
      <c r="T185" s="88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0" t="s">
        <v>197</v>
      </c>
      <c r="AU185" s="20" t="s">
        <v>80</v>
      </c>
    </row>
    <row r="186" s="2" customFormat="1" ht="16.5" customHeight="1">
      <c r="A186" s="41"/>
      <c r="B186" s="42"/>
      <c r="C186" s="215" t="s">
        <v>388</v>
      </c>
      <c r="D186" s="215" t="s">
        <v>188</v>
      </c>
      <c r="E186" s="216" t="s">
        <v>1196</v>
      </c>
      <c r="F186" s="217" t="s">
        <v>1197</v>
      </c>
      <c r="G186" s="218" t="s">
        <v>1198</v>
      </c>
      <c r="H186" s="219">
        <v>1</v>
      </c>
      <c r="I186" s="220"/>
      <c r="J186" s="221">
        <f>ROUND(I186*H186,2)</f>
        <v>0</v>
      </c>
      <c r="K186" s="217" t="s">
        <v>192</v>
      </c>
      <c r="L186" s="47"/>
      <c r="M186" s="222" t="s">
        <v>19</v>
      </c>
      <c r="N186" s="223" t="s">
        <v>44</v>
      </c>
      <c r="O186" s="87"/>
      <c r="P186" s="224">
        <f>O186*H186</f>
        <v>0</v>
      </c>
      <c r="Q186" s="224">
        <v>0.00025000000000000001</v>
      </c>
      <c r="R186" s="224">
        <f>Q186*H186</f>
        <v>0.00025000000000000001</v>
      </c>
      <c r="S186" s="224">
        <v>0</v>
      </c>
      <c r="T186" s="225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26" t="s">
        <v>280</v>
      </c>
      <c r="AT186" s="226" t="s">
        <v>188</v>
      </c>
      <c r="AU186" s="226" t="s">
        <v>80</v>
      </c>
      <c r="AY186" s="20" t="s">
        <v>185</v>
      </c>
      <c r="BE186" s="227">
        <f>IF(N186="základní",J186,0)</f>
        <v>0</v>
      </c>
      <c r="BF186" s="227">
        <f>IF(N186="snížená",J186,0)</f>
        <v>0</v>
      </c>
      <c r="BG186" s="227">
        <f>IF(N186="zákl. přenesená",J186,0)</f>
        <v>0</v>
      </c>
      <c r="BH186" s="227">
        <f>IF(N186="sníž. přenesená",J186,0)</f>
        <v>0</v>
      </c>
      <c r="BI186" s="227">
        <f>IF(N186="nulová",J186,0)</f>
        <v>0</v>
      </c>
      <c r="BJ186" s="20" t="s">
        <v>80</v>
      </c>
      <c r="BK186" s="227">
        <f>ROUND(I186*H186,2)</f>
        <v>0</v>
      </c>
      <c r="BL186" s="20" t="s">
        <v>280</v>
      </c>
      <c r="BM186" s="226" t="s">
        <v>1199</v>
      </c>
    </row>
    <row r="187" s="2" customFormat="1">
      <c r="A187" s="41"/>
      <c r="B187" s="42"/>
      <c r="C187" s="43"/>
      <c r="D187" s="228" t="s">
        <v>195</v>
      </c>
      <c r="E187" s="43"/>
      <c r="F187" s="229" t="s">
        <v>1200</v>
      </c>
      <c r="G187" s="43"/>
      <c r="H187" s="43"/>
      <c r="I187" s="230"/>
      <c r="J187" s="43"/>
      <c r="K187" s="43"/>
      <c r="L187" s="47"/>
      <c r="M187" s="231"/>
      <c r="N187" s="232"/>
      <c r="O187" s="87"/>
      <c r="P187" s="87"/>
      <c r="Q187" s="87"/>
      <c r="R187" s="87"/>
      <c r="S187" s="87"/>
      <c r="T187" s="88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0" t="s">
        <v>195</v>
      </c>
      <c r="AU187" s="20" t="s">
        <v>80</v>
      </c>
    </row>
    <row r="188" s="2" customFormat="1">
      <c r="A188" s="41"/>
      <c r="B188" s="42"/>
      <c r="C188" s="43"/>
      <c r="D188" s="233" t="s">
        <v>197</v>
      </c>
      <c r="E188" s="43"/>
      <c r="F188" s="234" t="s">
        <v>1201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197</v>
      </c>
      <c r="AU188" s="20" t="s">
        <v>80</v>
      </c>
    </row>
    <row r="189" s="2" customFormat="1" ht="16.5" customHeight="1">
      <c r="A189" s="41"/>
      <c r="B189" s="42"/>
      <c r="C189" s="215" t="s">
        <v>393</v>
      </c>
      <c r="D189" s="215" t="s">
        <v>188</v>
      </c>
      <c r="E189" s="216" t="s">
        <v>1202</v>
      </c>
      <c r="F189" s="217" t="s">
        <v>1203</v>
      </c>
      <c r="G189" s="218" t="s">
        <v>322</v>
      </c>
      <c r="H189" s="219">
        <v>1</v>
      </c>
      <c r="I189" s="220"/>
      <c r="J189" s="221">
        <f>ROUND(I189*H189,2)</f>
        <v>0</v>
      </c>
      <c r="K189" s="217" t="s">
        <v>192</v>
      </c>
      <c r="L189" s="47"/>
      <c r="M189" s="222" t="s">
        <v>19</v>
      </c>
      <c r="N189" s="223" t="s">
        <v>44</v>
      </c>
      <c r="O189" s="87"/>
      <c r="P189" s="224">
        <f>O189*H189</f>
        <v>0</v>
      </c>
      <c r="Q189" s="224">
        <v>0.00012</v>
      </c>
      <c r="R189" s="224">
        <f>Q189*H189</f>
        <v>0.00012</v>
      </c>
      <c r="S189" s="224">
        <v>0</v>
      </c>
      <c r="T189" s="225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6" t="s">
        <v>280</v>
      </c>
      <c r="AT189" s="226" t="s">
        <v>188</v>
      </c>
      <c r="AU189" s="226" t="s">
        <v>80</v>
      </c>
      <c r="AY189" s="20" t="s">
        <v>185</v>
      </c>
      <c r="BE189" s="227">
        <f>IF(N189="základní",J189,0)</f>
        <v>0</v>
      </c>
      <c r="BF189" s="227">
        <f>IF(N189="snížená",J189,0)</f>
        <v>0</v>
      </c>
      <c r="BG189" s="227">
        <f>IF(N189="zákl. přenesená",J189,0)</f>
        <v>0</v>
      </c>
      <c r="BH189" s="227">
        <f>IF(N189="sníž. přenesená",J189,0)</f>
        <v>0</v>
      </c>
      <c r="BI189" s="227">
        <f>IF(N189="nulová",J189,0)</f>
        <v>0</v>
      </c>
      <c r="BJ189" s="20" t="s">
        <v>80</v>
      </c>
      <c r="BK189" s="227">
        <f>ROUND(I189*H189,2)</f>
        <v>0</v>
      </c>
      <c r="BL189" s="20" t="s">
        <v>280</v>
      </c>
      <c r="BM189" s="226" t="s">
        <v>1204</v>
      </c>
    </row>
    <row r="190" s="2" customFormat="1">
      <c r="A190" s="41"/>
      <c r="B190" s="42"/>
      <c r="C190" s="43"/>
      <c r="D190" s="228" t="s">
        <v>195</v>
      </c>
      <c r="E190" s="43"/>
      <c r="F190" s="229" t="s">
        <v>1205</v>
      </c>
      <c r="G190" s="43"/>
      <c r="H190" s="43"/>
      <c r="I190" s="230"/>
      <c r="J190" s="43"/>
      <c r="K190" s="43"/>
      <c r="L190" s="47"/>
      <c r="M190" s="231"/>
      <c r="N190" s="232"/>
      <c r="O190" s="87"/>
      <c r="P190" s="87"/>
      <c r="Q190" s="87"/>
      <c r="R190" s="87"/>
      <c r="S190" s="87"/>
      <c r="T190" s="88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195</v>
      </c>
      <c r="AU190" s="20" t="s">
        <v>80</v>
      </c>
    </row>
    <row r="191" s="2" customFormat="1">
      <c r="A191" s="41"/>
      <c r="B191" s="42"/>
      <c r="C191" s="43"/>
      <c r="D191" s="233" t="s">
        <v>197</v>
      </c>
      <c r="E191" s="43"/>
      <c r="F191" s="234" t="s">
        <v>1206</v>
      </c>
      <c r="G191" s="43"/>
      <c r="H191" s="43"/>
      <c r="I191" s="230"/>
      <c r="J191" s="43"/>
      <c r="K191" s="43"/>
      <c r="L191" s="47"/>
      <c r="M191" s="231"/>
      <c r="N191" s="232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197</v>
      </c>
      <c r="AU191" s="20" t="s">
        <v>80</v>
      </c>
    </row>
    <row r="192" s="2" customFormat="1" ht="16.5" customHeight="1">
      <c r="A192" s="41"/>
      <c r="B192" s="42"/>
      <c r="C192" s="215" t="s">
        <v>400</v>
      </c>
      <c r="D192" s="215" t="s">
        <v>188</v>
      </c>
      <c r="E192" s="216" t="s">
        <v>1207</v>
      </c>
      <c r="F192" s="217" t="s">
        <v>1208</v>
      </c>
      <c r="G192" s="218" t="s">
        <v>322</v>
      </c>
      <c r="H192" s="219">
        <v>1</v>
      </c>
      <c r="I192" s="220"/>
      <c r="J192" s="221">
        <f>ROUND(I192*H192,2)</f>
        <v>0</v>
      </c>
      <c r="K192" s="217" t="s">
        <v>192</v>
      </c>
      <c r="L192" s="47"/>
      <c r="M192" s="222" t="s">
        <v>19</v>
      </c>
      <c r="N192" s="223" t="s">
        <v>44</v>
      </c>
      <c r="O192" s="87"/>
      <c r="P192" s="224">
        <f>O192*H192</f>
        <v>0</v>
      </c>
      <c r="Q192" s="224">
        <v>0.0010399999999999999</v>
      </c>
      <c r="R192" s="224">
        <f>Q192*H192</f>
        <v>0.0010399999999999999</v>
      </c>
      <c r="S192" s="224">
        <v>0</v>
      </c>
      <c r="T192" s="225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226" t="s">
        <v>280</v>
      </c>
      <c r="AT192" s="226" t="s">
        <v>188</v>
      </c>
      <c r="AU192" s="226" t="s">
        <v>80</v>
      </c>
      <c r="AY192" s="20" t="s">
        <v>185</v>
      </c>
      <c r="BE192" s="227">
        <f>IF(N192="základní",J192,0)</f>
        <v>0</v>
      </c>
      <c r="BF192" s="227">
        <f>IF(N192="snížená",J192,0)</f>
        <v>0</v>
      </c>
      <c r="BG192" s="227">
        <f>IF(N192="zákl. přenesená",J192,0)</f>
        <v>0</v>
      </c>
      <c r="BH192" s="227">
        <f>IF(N192="sníž. přenesená",J192,0)</f>
        <v>0</v>
      </c>
      <c r="BI192" s="227">
        <f>IF(N192="nulová",J192,0)</f>
        <v>0</v>
      </c>
      <c r="BJ192" s="20" t="s">
        <v>80</v>
      </c>
      <c r="BK192" s="227">
        <f>ROUND(I192*H192,2)</f>
        <v>0</v>
      </c>
      <c r="BL192" s="20" t="s">
        <v>280</v>
      </c>
      <c r="BM192" s="226" t="s">
        <v>1209</v>
      </c>
    </row>
    <row r="193" s="2" customFormat="1">
      <c r="A193" s="41"/>
      <c r="B193" s="42"/>
      <c r="C193" s="43"/>
      <c r="D193" s="228" t="s">
        <v>195</v>
      </c>
      <c r="E193" s="43"/>
      <c r="F193" s="229" t="s">
        <v>1210</v>
      </c>
      <c r="G193" s="43"/>
      <c r="H193" s="43"/>
      <c r="I193" s="230"/>
      <c r="J193" s="43"/>
      <c r="K193" s="43"/>
      <c r="L193" s="47"/>
      <c r="M193" s="231"/>
      <c r="N193" s="232"/>
      <c r="O193" s="87"/>
      <c r="P193" s="87"/>
      <c r="Q193" s="87"/>
      <c r="R193" s="87"/>
      <c r="S193" s="87"/>
      <c r="T193" s="88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0" t="s">
        <v>195</v>
      </c>
      <c r="AU193" s="20" t="s">
        <v>80</v>
      </c>
    </row>
    <row r="194" s="2" customFormat="1">
      <c r="A194" s="41"/>
      <c r="B194" s="42"/>
      <c r="C194" s="43"/>
      <c r="D194" s="233" t="s">
        <v>197</v>
      </c>
      <c r="E194" s="43"/>
      <c r="F194" s="234" t="s">
        <v>1211</v>
      </c>
      <c r="G194" s="43"/>
      <c r="H194" s="43"/>
      <c r="I194" s="230"/>
      <c r="J194" s="43"/>
      <c r="K194" s="43"/>
      <c r="L194" s="47"/>
      <c r="M194" s="231"/>
      <c r="N194" s="232"/>
      <c r="O194" s="87"/>
      <c r="P194" s="87"/>
      <c r="Q194" s="87"/>
      <c r="R194" s="87"/>
      <c r="S194" s="87"/>
      <c r="T194" s="88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0" t="s">
        <v>197</v>
      </c>
      <c r="AU194" s="20" t="s">
        <v>80</v>
      </c>
    </row>
    <row r="195" s="2" customFormat="1" ht="16.5" customHeight="1">
      <c r="A195" s="41"/>
      <c r="B195" s="42"/>
      <c r="C195" s="215" t="s">
        <v>408</v>
      </c>
      <c r="D195" s="215" t="s">
        <v>188</v>
      </c>
      <c r="E195" s="216" t="s">
        <v>1212</v>
      </c>
      <c r="F195" s="217" t="s">
        <v>1213</v>
      </c>
      <c r="G195" s="218" t="s">
        <v>322</v>
      </c>
      <c r="H195" s="219">
        <v>2</v>
      </c>
      <c r="I195" s="220"/>
      <c r="J195" s="221">
        <f>ROUND(I195*H195,2)</f>
        <v>0</v>
      </c>
      <c r="K195" s="217" t="s">
        <v>192</v>
      </c>
      <c r="L195" s="47"/>
      <c r="M195" s="222" t="s">
        <v>19</v>
      </c>
      <c r="N195" s="223" t="s">
        <v>44</v>
      </c>
      <c r="O195" s="87"/>
      <c r="P195" s="224">
        <f>O195*H195</f>
        <v>0</v>
      </c>
      <c r="Q195" s="224">
        <v>0.00021000000000000001</v>
      </c>
      <c r="R195" s="224">
        <f>Q195*H195</f>
        <v>0.00042000000000000002</v>
      </c>
      <c r="S195" s="224">
        <v>0</v>
      </c>
      <c r="T195" s="225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6" t="s">
        <v>280</v>
      </c>
      <c r="AT195" s="226" t="s">
        <v>188</v>
      </c>
      <c r="AU195" s="226" t="s">
        <v>80</v>
      </c>
      <c r="AY195" s="20" t="s">
        <v>185</v>
      </c>
      <c r="BE195" s="227">
        <f>IF(N195="základní",J195,0)</f>
        <v>0</v>
      </c>
      <c r="BF195" s="227">
        <f>IF(N195="snížená",J195,0)</f>
        <v>0</v>
      </c>
      <c r="BG195" s="227">
        <f>IF(N195="zákl. přenesená",J195,0)</f>
        <v>0</v>
      </c>
      <c r="BH195" s="227">
        <f>IF(N195="sníž. přenesená",J195,0)</f>
        <v>0</v>
      </c>
      <c r="BI195" s="227">
        <f>IF(N195="nulová",J195,0)</f>
        <v>0</v>
      </c>
      <c r="BJ195" s="20" t="s">
        <v>80</v>
      </c>
      <c r="BK195" s="227">
        <f>ROUND(I195*H195,2)</f>
        <v>0</v>
      </c>
      <c r="BL195" s="20" t="s">
        <v>280</v>
      </c>
      <c r="BM195" s="226" t="s">
        <v>1214</v>
      </c>
    </row>
    <row r="196" s="2" customFormat="1">
      <c r="A196" s="41"/>
      <c r="B196" s="42"/>
      <c r="C196" s="43"/>
      <c r="D196" s="228" t="s">
        <v>195</v>
      </c>
      <c r="E196" s="43"/>
      <c r="F196" s="229" t="s">
        <v>1215</v>
      </c>
      <c r="G196" s="43"/>
      <c r="H196" s="43"/>
      <c r="I196" s="230"/>
      <c r="J196" s="43"/>
      <c r="K196" s="43"/>
      <c r="L196" s="47"/>
      <c r="M196" s="231"/>
      <c r="N196" s="232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195</v>
      </c>
      <c r="AU196" s="20" t="s">
        <v>80</v>
      </c>
    </row>
    <row r="197" s="2" customFormat="1">
      <c r="A197" s="41"/>
      <c r="B197" s="42"/>
      <c r="C197" s="43"/>
      <c r="D197" s="233" t="s">
        <v>197</v>
      </c>
      <c r="E197" s="43"/>
      <c r="F197" s="234" t="s">
        <v>1216</v>
      </c>
      <c r="G197" s="43"/>
      <c r="H197" s="43"/>
      <c r="I197" s="230"/>
      <c r="J197" s="43"/>
      <c r="K197" s="43"/>
      <c r="L197" s="47"/>
      <c r="M197" s="231"/>
      <c r="N197" s="232"/>
      <c r="O197" s="87"/>
      <c r="P197" s="87"/>
      <c r="Q197" s="87"/>
      <c r="R197" s="87"/>
      <c r="S197" s="87"/>
      <c r="T197" s="88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197</v>
      </c>
      <c r="AU197" s="20" t="s">
        <v>80</v>
      </c>
    </row>
    <row r="198" s="2" customFormat="1" ht="16.5" customHeight="1">
      <c r="A198" s="41"/>
      <c r="B198" s="42"/>
      <c r="C198" s="215" t="s">
        <v>415</v>
      </c>
      <c r="D198" s="215" t="s">
        <v>188</v>
      </c>
      <c r="E198" s="216" t="s">
        <v>1217</v>
      </c>
      <c r="F198" s="217" t="s">
        <v>1218</v>
      </c>
      <c r="G198" s="218" t="s">
        <v>322</v>
      </c>
      <c r="H198" s="219">
        <v>2</v>
      </c>
      <c r="I198" s="220"/>
      <c r="J198" s="221">
        <f>ROUND(I198*H198,2)</f>
        <v>0</v>
      </c>
      <c r="K198" s="217" t="s">
        <v>192</v>
      </c>
      <c r="L198" s="47"/>
      <c r="M198" s="222" t="s">
        <v>19</v>
      </c>
      <c r="N198" s="223" t="s">
        <v>44</v>
      </c>
      <c r="O198" s="87"/>
      <c r="P198" s="224">
        <f>O198*H198</f>
        <v>0</v>
      </c>
      <c r="Q198" s="224">
        <v>0.00069999999999999999</v>
      </c>
      <c r="R198" s="224">
        <f>Q198*H198</f>
        <v>0.0014</v>
      </c>
      <c r="S198" s="224">
        <v>0</v>
      </c>
      <c r="T198" s="225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226" t="s">
        <v>280</v>
      </c>
      <c r="AT198" s="226" t="s">
        <v>188</v>
      </c>
      <c r="AU198" s="226" t="s">
        <v>80</v>
      </c>
      <c r="AY198" s="20" t="s">
        <v>185</v>
      </c>
      <c r="BE198" s="227">
        <f>IF(N198="základní",J198,0)</f>
        <v>0</v>
      </c>
      <c r="BF198" s="227">
        <f>IF(N198="snížená",J198,0)</f>
        <v>0</v>
      </c>
      <c r="BG198" s="227">
        <f>IF(N198="zákl. přenesená",J198,0)</f>
        <v>0</v>
      </c>
      <c r="BH198" s="227">
        <f>IF(N198="sníž. přenesená",J198,0)</f>
        <v>0</v>
      </c>
      <c r="BI198" s="227">
        <f>IF(N198="nulová",J198,0)</f>
        <v>0</v>
      </c>
      <c r="BJ198" s="20" t="s">
        <v>80</v>
      </c>
      <c r="BK198" s="227">
        <f>ROUND(I198*H198,2)</f>
        <v>0</v>
      </c>
      <c r="BL198" s="20" t="s">
        <v>280</v>
      </c>
      <c r="BM198" s="226" t="s">
        <v>1219</v>
      </c>
    </row>
    <row r="199" s="2" customFormat="1">
      <c r="A199" s="41"/>
      <c r="B199" s="42"/>
      <c r="C199" s="43"/>
      <c r="D199" s="228" t="s">
        <v>195</v>
      </c>
      <c r="E199" s="43"/>
      <c r="F199" s="229" t="s">
        <v>1220</v>
      </c>
      <c r="G199" s="43"/>
      <c r="H199" s="43"/>
      <c r="I199" s="230"/>
      <c r="J199" s="43"/>
      <c r="K199" s="43"/>
      <c r="L199" s="47"/>
      <c r="M199" s="231"/>
      <c r="N199" s="232"/>
      <c r="O199" s="87"/>
      <c r="P199" s="87"/>
      <c r="Q199" s="87"/>
      <c r="R199" s="87"/>
      <c r="S199" s="87"/>
      <c r="T199" s="88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0" t="s">
        <v>195</v>
      </c>
      <c r="AU199" s="20" t="s">
        <v>80</v>
      </c>
    </row>
    <row r="200" s="2" customFormat="1">
      <c r="A200" s="41"/>
      <c r="B200" s="42"/>
      <c r="C200" s="43"/>
      <c r="D200" s="233" t="s">
        <v>197</v>
      </c>
      <c r="E200" s="43"/>
      <c r="F200" s="234" t="s">
        <v>1221</v>
      </c>
      <c r="G200" s="43"/>
      <c r="H200" s="43"/>
      <c r="I200" s="230"/>
      <c r="J200" s="43"/>
      <c r="K200" s="43"/>
      <c r="L200" s="47"/>
      <c r="M200" s="231"/>
      <c r="N200" s="232"/>
      <c r="O200" s="87"/>
      <c r="P200" s="87"/>
      <c r="Q200" s="87"/>
      <c r="R200" s="87"/>
      <c r="S200" s="87"/>
      <c r="T200" s="88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197</v>
      </c>
      <c r="AU200" s="20" t="s">
        <v>80</v>
      </c>
    </row>
    <row r="201" s="2" customFormat="1" ht="16.5" customHeight="1">
      <c r="A201" s="41"/>
      <c r="B201" s="42"/>
      <c r="C201" s="215" t="s">
        <v>423</v>
      </c>
      <c r="D201" s="215" t="s">
        <v>188</v>
      </c>
      <c r="E201" s="216" t="s">
        <v>1222</v>
      </c>
      <c r="F201" s="217" t="s">
        <v>1223</v>
      </c>
      <c r="G201" s="218" t="s">
        <v>322</v>
      </c>
      <c r="H201" s="219">
        <v>1</v>
      </c>
      <c r="I201" s="220"/>
      <c r="J201" s="221">
        <f>ROUND(I201*H201,2)</f>
        <v>0</v>
      </c>
      <c r="K201" s="217" t="s">
        <v>192</v>
      </c>
      <c r="L201" s="47"/>
      <c r="M201" s="222" t="s">
        <v>19</v>
      </c>
      <c r="N201" s="223" t="s">
        <v>44</v>
      </c>
      <c r="O201" s="87"/>
      <c r="P201" s="224">
        <f>O201*H201</f>
        <v>0</v>
      </c>
      <c r="Q201" s="224">
        <v>0.00107</v>
      </c>
      <c r="R201" s="224">
        <f>Q201*H201</f>
        <v>0.00107</v>
      </c>
      <c r="S201" s="224">
        <v>0</v>
      </c>
      <c r="T201" s="225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6" t="s">
        <v>280</v>
      </c>
      <c r="AT201" s="226" t="s">
        <v>188</v>
      </c>
      <c r="AU201" s="226" t="s">
        <v>80</v>
      </c>
      <c r="AY201" s="20" t="s">
        <v>185</v>
      </c>
      <c r="BE201" s="227">
        <f>IF(N201="základní",J201,0)</f>
        <v>0</v>
      </c>
      <c r="BF201" s="227">
        <f>IF(N201="snížená",J201,0)</f>
        <v>0</v>
      </c>
      <c r="BG201" s="227">
        <f>IF(N201="zákl. přenesená",J201,0)</f>
        <v>0</v>
      </c>
      <c r="BH201" s="227">
        <f>IF(N201="sníž. přenesená",J201,0)</f>
        <v>0</v>
      </c>
      <c r="BI201" s="227">
        <f>IF(N201="nulová",J201,0)</f>
        <v>0</v>
      </c>
      <c r="BJ201" s="20" t="s">
        <v>80</v>
      </c>
      <c r="BK201" s="227">
        <f>ROUND(I201*H201,2)</f>
        <v>0</v>
      </c>
      <c r="BL201" s="20" t="s">
        <v>280</v>
      </c>
      <c r="BM201" s="226" t="s">
        <v>1224</v>
      </c>
    </row>
    <row r="202" s="2" customFormat="1">
      <c r="A202" s="41"/>
      <c r="B202" s="42"/>
      <c r="C202" s="43"/>
      <c r="D202" s="228" t="s">
        <v>195</v>
      </c>
      <c r="E202" s="43"/>
      <c r="F202" s="229" t="s">
        <v>1225</v>
      </c>
      <c r="G202" s="43"/>
      <c r="H202" s="43"/>
      <c r="I202" s="230"/>
      <c r="J202" s="43"/>
      <c r="K202" s="43"/>
      <c r="L202" s="47"/>
      <c r="M202" s="231"/>
      <c r="N202" s="232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195</v>
      </c>
      <c r="AU202" s="20" t="s">
        <v>80</v>
      </c>
    </row>
    <row r="203" s="2" customFormat="1">
      <c r="A203" s="41"/>
      <c r="B203" s="42"/>
      <c r="C203" s="43"/>
      <c r="D203" s="233" t="s">
        <v>197</v>
      </c>
      <c r="E203" s="43"/>
      <c r="F203" s="234" t="s">
        <v>1226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197</v>
      </c>
      <c r="AU203" s="20" t="s">
        <v>80</v>
      </c>
    </row>
    <row r="204" s="2" customFormat="1" ht="16.5" customHeight="1">
      <c r="A204" s="41"/>
      <c r="B204" s="42"/>
      <c r="C204" s="215" t="s">
        <v>431</v>
      </c>
      <c r="D204" s="215" t="s">
        <v>188</v>
      </c>
      <c r="E204" s="216" t="s">
        <v>1227</v>
      </c>
      <c r="F204" s="217" t="s">
        <v>1228</v>
      </c>
      <c r="G204" s="218" t="s">
        <v>322</v>
      </c>
      <c r="H204" s="219">
        <v>1</v>
      </c>
      <c r="I204" s="220"/>
      <c r="J204" s="221">
        <f>ROUND(I204*H204,2)</f>
        <v>0</v>
      </c>
      <c r="K204" s="217" t="s">
        <v>192</v>
      </c>
      <c r="L204" s="47"/>
      <c r="M204" s="222" t="s">
        <v>19</v>
      </c>
      <c r="N204" s="223" t="s">
        <v>44</v>
      </c>
      <c r="O204" s="87"/>
      <c r="P204" s="224">
        <f>O204*H204</f>
        <v>0</v>
      </c>
      <c r="Q204" s="224">
        <v>0.0011999999999999999</v>
      </c>
      <c r="R204" s="224">
        <f>Q204*H204</f>
        <v>0.0011999999999999999</v>
      </c>
      <c r="S204" s="224">
        <v>0</v>
      </c>
      <c r="T204" s="225">
        <f>S204*H204</f>
        <v>0</v>
      </c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R204" s="226" t="s">
        <v>280</v>
      </c>
      <c r="AT204" s="226" t="s">
        <v>188</v>
      </c>
      <c r="AU204" s="226" t="s">
        <v>80</v>
      </c>
      <c r="AY204" s="20" t="s">
        <v>185</v>
      </c>
      <c r="BE204" s="227">
        <f>IF(N204="základní",J204,0)</f>
        <v>0</v>
      </c>
      <c r="BF204" s="227">
        <f>IF(N204="snížená",J204,0)</f>
        <v>0</v>
      </c>
      <c r="BG204" s="227">
        <f>IF(N204="zákl. přenesená",J204,0)</f>
        <v>0</v>
      </c>
      <c r="BH204" s="227">
        <f>IF(N204="sníž. přenesená",J204,0)</f>
        <v>0</v>
      </c>
      <c r="BI204" s="227">
        <f>IF(N204="nulová",J204,0)</f>
        <v>0</v>
      </c>
      <c r="BJ204" s="20" t="s">
        <v>80</v>
      </c>
      <c r="BK204" s="227">
        <f>ROUND(I204*H204,2)</f>
        <v>0</v>
      </c>
      <c r="BL204" s="20" t="s">
        <v>280</v>
      </c>
      <c r="BM204" s="226" t="s">
        <v>1229</v>
      </c>
    </row>
    <row r="205" s="2" customFormat="1">
      <c r="A205" s="41"/>
      <c r="B205" s="42"/>
      <c r="C205" s="43"/>
      <c r="D205" s="228" t="s">
        <v>195</v>
      </c>
      <c r="E205" s="43"/>
      <c r="F205" s="229" t="s">
        <v>1230</v>
      </c>
      <c r="G205" s="43"/>
      <c r="H205" s="43"/>
      <c r="I205" s="230"/>
      <c r="J205" s="43"/>
      <c r="K205" s="43"/>
      <c r="L205" s="47"/>
      <c r="M205" s="231"/>
      <c r="N205" s="232"/>
      <c r="O205" s="87"/>
      <c r="P205" s="87"/>
      <c r="Q205" s="87"/>
      <c r="R205" s="87"/>
      <c r="S205" s="87"/>
      <c r="T205" s="88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T205" s="20" t="s">
        <v>195</v>
      </c>
      <c r="AU205" s="20" t="s">
        <v>80</v>
      </c>
    </row>
    <row r="206" s="2" customFormat="1">
      <c r="A206" s="41"/>
      <c r="B206" s="42"/>
      <c r="C206" s="43"/>
      <c r="D206" s="233" t="s">
        <v>197</v>
      </c>
      <c r="E206" s="43"/>
      <c r="F206" s="234" t="s">
        <v>1231</v>
      </c>
      <c r="G206" s="43"/>
      <c r="H206" s="43"/>
      <c r="I206" s="230"/>
      <c r="J206" s="43"/>
      <c r="K206" s="43"/>
      <c r="L206" s="47"/>
      <c r="M206" s="231"/>
      <c r="N206" s="232"/>
      <c r="O206" s="87"/>
      <c r="P206" s="87"/>
      <c r="Q206" s="87"/>
      <c r="R206" s="87"/>
      <c r="S206" s="87"/>
      <c r="T206" s="88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T206" s="20" t="s">
        <v>197</v>
      </c>
      <c r="AU206" s="20" t="s">
        <v>80</v>
      </c>
    </row>
    <row r="207" s="2" customFormat="1" ht="16.5" customHeight="1">
      <c r="A207" s="41"/>
      <c r="B207" s="42"/>
      <c r="C207" s="215" t="s">
        <v>440</v>
      </c>
      <c r="D207" s="215" t="s">
        <v>188</v>
      </c>
      <c r="E207" s="216" t="s">
        <v>1232</v>
      </c>
      <c r="F207" s="217" t="s">
        <v>1233</v>
      </c>
      <c r="G207" s="218" t="s">
        <v>322</v>
      </c>
      <c r="H207" s="219">
        <v>1</v>
      </c>
      <c r="I207" s="220"/>
      <c r="J207" s="221">
        <f>ROUND(I207*H207,2)</f>
        <v>0</v>
      </c>
      <c r="K207" s="217" t="s">
        <v>192</v>
      </c>
      <c r="L207" s="47"/>
      <c r="M207" s="222" t="s">
        <v>19</v>
      </c>
      <c r="N207" s="223" t="s">
        <v>44</v>
      </c>
      <c r="O207" s="87"/>
      <c r="P207" s="224">
        <f>O207*H207</f>
        <v>0</v>
      </c>
      <c r="Q207" s="224">
        <v>0.00022000000000000001</v>
      </c>
      <c r="R207" s="224">
        <f>Q207*H207</f>
        <v>0.00022000000000000001</v>
      </c>
      <c r="S207" s="224">
        <v>0</v>
      </c>
      <c r="T207" s="225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226" t="s">
        <v>280</v>
      </c>
      <c r="AT207" s="226" t="s">
        <v>188</v>
      </c>
      <c r="AU207" s="226" t="s">
        <v>80</v>
      </c>
      <c r="AY207" s="20" t="s">
        <v>185</v>
      </c>
      <c r="BE207" s="227">
        <f>IF(N207="základní",J207,0)</f>
        <v>0</v>
      </c>
      <c r="BF207" s="227">
        <f>IF(N207="snížená",J207,0)</f>
        <v>0</v>
      </c>
      <c r="BG207" s="227">
        <f>IF(N207="zákl. přenesená",J207,0)</f>
        <v>0</v>
      </c>
      <c r="BH207" s="227">
        <f>IF(N207="sníž. přenesená",J207,0)</f>
        <v>0</v>
      </c>
      <c r="BI207" s="227">
        <f>IF(N207="nulová",J207,0)</f>
        <v>0</v>
      </c>
      <c r="BJ207" s="20" t="s">
        <v>80</v>
      </c>
      <c r="BK207" s="227">
        <f>ROUND(I207*H207,2)</f>
        <v>0</v>
      </c>
      <c r="BL207" s="20" t="s">
        <v>280</v>
      </c>
      <c r="BM207" s="226" t="s">
        <v>1234</v>
      </c>
    </row>
    <row r="208" s="2" customFormat="1">
      <c r="A208" s="41"/>
      <c r="B208" s="42"/>
      <c r="C208" s="43"/>
      <c r="D208" s="228" t="s">
        <v>195</v>
      </c>
      <c r="E208" s="43"/>
      <c r="F208" s="229" t="s">
        <v>1235</v>
      </c>
      <c r="G208" s="43"/>
      <c r="H208" s="43"/>
      <c r="I208" s="230"/>
      <c r="J208" s="43"/>
      <c r="K208" s="43"/>
      <c r="L208" s="47"/>
      <c r="M208" s="231"/>
      <c r="N208" s="232"/>
      <c r="O208" s="87"/>
      <c r="P208" s="87"/>
      <c r="Q208" s="87"/>
      <c r="R208" s="87"/>
      <c r="S208" s="87"/>
      <c r="T208" s="88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T208" s="20" t="s">
        <v>195</v>
      </c>
      <c r="AU208" s="20" t="s">
        <v>80</v>
      </c>
    </row>
    <row r="209" s="2" customFormat="1">
      <c r="A209" s="41"/>
      <c r="B209" s="42"/>
      <c r="C209" s="43"/>
      <c r="D209" s="233" t="s">
        <v>197</v>
      </c>
      <c r="E209" s="43"/>
      <c r="F209" s="234" t="s">
        <v>1236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197</v>
      </c>
      <c r="AU209" s="20" t="s">
        <v>80</v>
      </c>
    </row>
    <row r="210" s="2" customFormat="1" ht="16.5" customHeight="1">
      <c r="A210" s="41"/>
      <c r="B210" s="42"/>
      <c r="C210" s="215" t="s">
        <v>447</v>
      </c>
      <c r="D210" s="215" t="s">
        <v>188</v>
      </c>
      <c r="E210" s="216" t="s">
        <v>1237</v>
      </c>
      <c r="F210" s="217" t="s">
        <v>1238</v>
      </c>
      <c r="G210" s="218" t="s">
        <v>322</v>
      </c>
      <c r="H210" s="219">
        <v>1</v>
      </c>
      <c r="I210" s="220"/>
      <c r="J210" s="221">
        <f>ROUND(I210*H210,2)</f>
        <v>0</v>
      </c>
      <c r="K210" s="217" t="s">
        <v>19</v>
      </c>
      <c r="L210" s="47"/>
      <c r="M210" s="222" t="s">
        <v>19</v>
      </c>
      <c r="N210" s="223" t="s">
        <v>44</v>
      </c>
      <c r="O210" s="87"/>
      <c r="P210" s="224">
        <f>O210*H210</f>
        <v>0</v>
      </c>
      <c r="Q210" s="224">
        <v>0.00071000000000000002</v>
      </c>
      <c r="R210" s="224">
        <f>Q210*H210</f>
        <v>0.00071000000000000002</v>
      </c>
      <c r="S210" s="224">
        <v>0</v>
      </c>
      <c r="T210" s="225">
        <f>S210*H210</f>
        <v>0</v>
      </c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R210" s="226" t="s">
        <v>280</v>
      </c>
      <c r="AT210" s="226" t="s">
        <v>188</v>
      </c>
      <c r="AU210" s="226" t="s">
        <v>80</v>
      </c>
      <c r="AY210" s="20" t="s">
        <v>185</v>
      </c>
      <c r="BE210" s="227">
        <f>IF(N210="základní",J210,0)</f>
        <v>0</v>
      </c>
      <c r="BF210" s="227">
        <f>IF(N210="snížená",J210,0)</f>
        <v>0</v>
      </c>
      <c r="BG210" s="227">
        <f>IF(N210="zákl. přenesená",J210,0)</f>
        <v>0</v>
      </c>
      <c r="BH210" s="227">
        <f>IF(N210="sníž. přenesená",J210,0)</f>
        <v>0</v>
      </c>
      <c r="BI210" s="227">
        <f>IF(N210="nulová",J210,0)</f>
        <v>0</v>
      </c>
      <c r="BJ210" s="20" t="s">
        <v>80</v>
      </c>
      <c r="BK210" s="227">
        <f>ROUND(I210*H210,2)</f>
        <v>0</v>
      </c>
      <c r="BL210" s="20" t="s">
        <v>280</v>
      </c>
      <c r="BM210" s="226" t="s">
        <v>1239</v>
      </c>
    </row>
    <row r="211" s="2" customFormat="1">
      <c r="A211" s="41"/>
      <c r="B211" s="42"/>
      <c r="C211" s="43"/>
      <c r="D211" s="228" t="s">
        <v>195</v>
      </c>
      <c r="E211" s="43"/>
      <c r="F211" s="229" t="s">
        <v>1240</v>
      </c>
      <c r="G211" s="43"/>
      <c r="H211" s="43"/>
      <c r="I211" s="230"/>
      <c r="J211" s="43"/>
      <c r="K211" s="43"/>
      <c r="L211" s="47"/>
      <c r="M211" s="231"/>
      <c r="N211" s="232"/>
      <c r="O211" s="87"/>
      <c r="P211" s="87"/>
      <c r="Q211" s="87"/>
      <c r="R211" s="87"/>
      <c r="S211" s="87"/>
      <c r="T211" s="88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T211" s="20" t="s">
        <v>195</v>
      </c>
      <c r="AU211" s="20" t="s">
        <v>80</v>
      </c>
    </row>
    <row r="212" s="2" customFormat="1" ht="21.75" customHeight="1">
      <c r="A212" s="41"/>
      <c r="B212" s="42"/>
      <c r="C212" s="215" t="s">
        <v>456</v>
      </c>
      <c r="D212" s="215" t="s">
        <v>188</v>
      </c>
      <c r="E212" s="216" t="s">
        <v>1241</v>
      </c>
      <c r="F212" s="217" t="s">
        <v>1242</v>
      </c>
      <c r="G212" s="218" t="s">
        <v>322</v>
      </c>
      <c r="H212" s="219">
        <v>1</v>
      </c>
      <c r="I212" s="220"/>
      <c r="J212" s="221">
        <f>ROUND(I212*H212,2)</f>
        <v>0</v>
      </c>
      <c r="K212" s="217" t="s">
        <v>192</v>
      </c>
      <c r="L212" s="47"/>
      <c r="M212" s="222" t="s">
        <v>19</v>
      </c>
      <c r="N212" s="223" t="s">
        <v>44</v>
      </c>
      <c r="O212" s="87"/>
      <c r="P212" s="224">
        <f>O212*H212</f>
        <v>0</v>
      </c>
      <c r="Q212" s="224">
        <v>0.0018500000000000001</v>
      </c>
      <c r="R212" s="224">
        <f>Q212*H212</f>
        <v>0.0018500000000000001</v>
      </c>
      <c r="S212" s="224">
        <v>0</v>
      </c>
      <c r="T212" s="225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226" t="s">
        <v>280</v>
      </c>
      <c r="AT212" s="226" t="s">
        <v>188</v>
      </c>
      <c r="AU212" s="226" t="s">
        <v>80</v>
      </c>
      <c r="AY212" s="20" t="s">
        <v>185</v>
      </c>
      <c r="BE212" s="227">
        <f>IF(N212="základní",J212,0)</f>
        <v>0</v>
      </c>
      <c r="BF212" s="227">
        <f>IF(N212="snížená",J212,0)</f>
        <v>0</v>
      </c>
      <c r="BG212" s="227">
        <f>IF(N212="zákl. přenesená",J212,0)</f>
        <v>0</v>
      </c>
      <c r="BH212" s="227">
        <f>IF(N212="sníž. přenesená",J212,0)</f>
        <v>0</v>
      </c>
      <c r="BI212" s="227">
        <f>IF(N212="nulová",J212,0)</f>
        <v>0</v>
      </c>
      <c r="BJ212" s="20" t="s">
        <v>80</v>
      </c>
      <c r="BK212" s="227">
        <f>ROUND(I212*H212,2)</f>
        <v>0</v>
      </c>
      <c r="BL212" s="20" t="s">
        <v>280</v>
      </c>
      <c r="BM212" s="226" t="s">
        <v>1243</v>
      </c>
    </row>
    <row r="213" s="2" customFormat="1">
      <c r="A213" s="41"/>
      <c r="B213" s="42"/>
      <c r="C213" s="43"/>
      <c r="D213" s="228" t="s">
        <v>195</v>
      </c>
      <c r="E213" s="43"/>
      <c r="F213" s="229" t="s">
        <v>1244</v>
      </c>
      <c r="G213" s="43"/>
      <c r="H213" s="43"/>
      <c r="I213" s="230"/>
      <c r="J213" s="43"/>
      <c r="K213" s="43"/>
      <c r="L213" s="47"/>
      <c r="M213" s="231"/>
      <c r="N213" s="232"/>
      <c r="O213" s="87"/>
      <c r="P213" s="87"/>
      <c r="Q213" s="87"/>
      <c r="R213" s="87"/>
      <c r="S213" s="87"/>
      <c r="T213" s="88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T213" s="20" t="s">
        <v>195</v>
      </c>
      <c r="AU213" s="20" t="s">
        <v>80</v>
      </c>
    </row>
    <row r="214" s="2" customFormat="1">
      <c r="A214" s="41"/>
      <c r="B214" s="42"/>
      <c r="C214" s="43"/>
      <c r="D214" s="233" t="s">
        <v>197</v>
      </c>
      <c r="E214" s="43"/>
      <c r="F214" s="234" t="s">
        <v>1245</v>
      </c>
      <c r="G214" s="43"/>
      <c r="H214" s="43"/>
      <c r="I214" s="230"/>
      <c r="J214" s="43"/>
      <c r="K214" s="43"/>
      <c r="L214" s="47"/>
      <c r="M214" s="231"/>
      <c r="N214" s="232"/>
      <c r="O214" s="87"/>
      <c r="P214" s="87"/>
      <c r="Q214" s="87"/>
      <c r="R214" s="87"/>
      <c r="S214" s="87"/>
      <c r="T214" s="88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T214" s="20" t="s">
        <v>197</v>
      </c>
      <c r="AU214" s="20" t="s">
        <v>80</v>
      </c>
    </row>
    <row r="215" s="2" customFormat="1" ht="16.5" customHeight="1">
      <c r="A215" s="41"/>
      <c r="B215" s="42"/>
      <c r="C215" s="215" t="s">
        <v>728</v>
      </c>
      <c r="D215" s="215" t="s">
        <v>188</v>
      </c>
      <c r="E215" s="216" t="s">
        <v>1246</v>
      </c>
      <c r="F215" s="217" t="s">
        <v>1247</v>
      </c>
      <c r="G215" s="218" t="s">
        <v>226</v>
      </c>
      <c r="H215" s="219">
        <v>61</v>
      </c>
      <c r="I215" s="220"/>
      <c r="J215" s="221">
        <f>ROUND(I215*H215,2)</f>
        <v>0</v>
      </c>
      <c r="K215" s="217" t="s">
        <v>192</v>
      </c>
      <c r="L215" s="47"/>
      <c r="M215" s="222" t="s">
        <v>19</v>
      </c>
      <c r="N215" s="223" t="s">
        <v>44</v>
      </c>
      <c r="O215" s="87"/>
      <c r="P215" s="224">
        <f>O215*H215</f>
        <v>0</v>
      </c>
      <c r="Q215" s="224">
        <v>0.00019000000000000001</v>
      </c>
      <c r="R215" s="224">
        <f>Q215*H215</f>
        <v>0.011590000000000001</v>
      </c>
      <c r="S215" s="224">
        <v>0</v>
      </c>
      <c r="T215" s="225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26" t="s">
        <v>280</v>
      </c>
      <c r="AT215" s="226" t="s">
        <v>188</v>
      </c>
      <c r="AU215" s="226" t="s">
        <v>80</v>
      </c>
      <c r="AY215" s="20" t="s">
        <v>185</v>
      </c>
      <c r="BE215" s="227">
        <f>IF(N215="základní",J215,0)</f>
        <v>0</v>
      </c>
      <c r="BF215" s="227">
        <f>IF(N215="snížená",J215,0)</f>
        <v>0</v>
      </c>
      <c r="BG215" s="227">
        <f>IF(N215="zákl. přenesená",J215,0)</f>
        <v>0</v>
      </c>
      <c r="BH215" s="227">
        <f>IF(N215="sníž. přenesená",J215,0)</f>
        <v>0</v>
      </c>
      <c r="BI215" s="227">
        <f>IF(N215="nulová",J215,0)</f>
        <v>0</v>
      </c>
      <c r="BJ215" s="20" t="s">
        <v>80</v>
      </c>
      <c r="BK215" s="227">
        <f>ROUND(I215*H215,2)</f>
        <v>0</v>
      </c>
      <c r="BL215" s="20" t="s">
        <v>280</v>
      </c>
      <c r="BM215" s="226" t="s">
        <v>1248</v>
      </c>
    </row>
    <row r="216" s="2" customFormat="1">
      <c r="A216" s="41"/>
      <c r="B216" s="42"/>
      <c r="C216" s="43"/>
      <c r="D216" s="228" t="s">
        <v>195</v>
      </c>
      <c r="E216" s="43"/>
      <c r="F216" s="229" t="s">
        <v>1249</v>
      </c>
      <c r="G216" s="43"/>
      <c r="H216" s="43"/>
      <c r="I216" s="230"/>
      <c r="J216" s="43"/>
      <c r="K216" s="43"/>
      <c r="L216" s="47"/>
      <c r="M216" s="231"/>
      <c r="N216" s="232"/>
      <c r="O216" s="87"/>
      <c r="P216" s="87"/>
      <c r="Q216" s="87"/>
      <c r="R216" s="87"/>
      <c r="S216" s="87"/>
      <c r="T216" s="88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195</v>
      </c>
      <c r="AU216" s="20" t="s">
        <v>80</v>
      </c>
    </row>
    <row r="217" s="2" customFormat="1">
      <c r="A217" s="41"/>
      <c r="B217" s="42"/>
      <c r="C217" s="43"/>
      <c r="D217" s="233" t="s">
        <v>197</v>
      </c>
      <c r="E217" s="43"/>
      <c r="F217" s="234" t="s">
        <v>1250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197</v>
      </c>
      <c r="AU217" s="20" t="s">
        <v>80</v>
      </c>
    </row>
    <row r="218" s="14" customFormat="1">
      <c r="A218" s="14"/>
      <c r="B218" s="245"/>
      <c r="C218" s="246"/>
      <c r="D218" s="228" t="s">
        <v>199</v>
      </c>
      <c r="E218" s="247" t="s">
        <v>19</v>
      </c>
      <c r="F218" s="248" t="s">
        <v>1251</v>
      </c>
      <c r="G218" s="246"/>
      <c r="H218" s="249">
        <v>61</v>
      </c>
      <c r="I218" s="250"/>
      <c r="J218" s="246"/>
      <c r="K218" s="246"/>
      <c r="L218" s="251"/>
      <c r="M218" s="252"/>
      <c r="N218" s="253"/>
      <c r="O218" s="253"/>
      <c r="P218" s="253"/>
      <c r="Q218" s="253"/>
      <c r="R218" s="253"/>
      <c r="S218" s="253"/>
      <c r="T218" s="25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55" t="s">
        <v>199</v>
      </c>
      <c r="AU218" s="255" t="s">
        <v>80</v>
      </c>
      <c r="AV218" s="14" t="s">
        <v>82</v>
      </c>
      <c r="AW218" s="14" t="s">
        <v>34</v>
      </c>
      <c r="AX218" s="14" t="s">
        <v>80</v>
      </c>
      <c r="AY218" s="255" t="s">
        <v>185</v>
      </c>
    </row>
    <row r="219" s="2" customFormat="1" ht="16.5" customHeight="1">
      <c r="A219" s="41"/>
      <c r="B219" s="42"/>
      <c r="C219" s="215" t="s">
        <v>734</v>
      </c>
      <c r="D219" s="215" t="s">
        <v>188</v>
      </c>
      <c r="E219" s="216" t="s">
        <v>1252</v>
      </c>
      <c r="F219" s="217" t="s">
        <v>1253</v>
      </c>
      <c r="G219" s="218" t="s">
        <v>226</v>
      </c>
      <c r="H219" s="219">
        <v>61</v>
      </c>
      <c r="I219" s="220"/>
      <c r="J219" s="221">
        <f>ROUND(I219*H219,2)</f>
        <v>0</v>
      </c>
      <c r="K219" s="217" t="s">
        <v>192</v>
      </c>
      <c r="L219" s="47"/>
      <c r="M219" s="222" t="s">
        <v>19</v>
      </c>
      <c r="N219" s="223" t="s">
        <v>44</v>
      </c>
      <c r="O219" s="87"/>
      <c r="P219" s="224">
        <f>O219*H219</f>
        <v>0</v>
      </c>
      <c r="Q219" s="224">
        <v>1.0000000000000001E-05</v>
      </c>
      <c r="R219" s="224">
        <f>Q219*H219</f>
        <v>0.00061000000000000008</v>
      </c>
      <c r="S219" s="224">
        <v>0</v>
      </c>
      <c r="T219" s="225">
        <f>S219*H219</f>
        <v>0</v>
      </c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R219" s="226" t="s">
        <v>280</v>
      </c>
      <c r="AT219" s="226" t="s">
        <v>188</v>
      </c>
      <c r="AU219" s="226" t="s">
        <v>80</v>
      </c>
      <c r="AY219" s="20" t="s">
        <v>185</v>
      </c>
      <c r="BE219" s="227">
        <f>IF(N219="základní",J219,0)</f>
        <v>0</v>
      </c>
      <c r="BF219" s="227">
        <f>IF(N219="snížená",J219,0)</f>
        <v>0</v>
      </c>
      <c r="BG219" s="227">
        <f>IF(N219="zákl. přenesená",J219,0)</f>
        <v>0</v>
      </c>
      <c r="BH219" s="227">
        <f>IF(N219="sníž. přenesená",J219,0)</f>
        <v>0</v>
      </c>
      <c r="BI219" s="227">
        <f>IF(N219="nulová",J219,0)</f>
        <v>0</v>
      </c>
      <c r="BJ219" s="20" t="s">
        <v>80</v>
      </c>
      <c r="BK219" s="227">
        <f>ROUND(I219*H219,2)</f>
        <v>0</v>
      </c>
      <c r="BL219" s="20" t="s">
        <v>280</v>
      </c>
      <c r="BM219" s="226" t="s">
        <v>1254</v>
      </c>
    </row>
    <row r="220" s="2" customFormat="1">
      <c r="A220" s="41"/>
      <c r="B220" s="42"/>
      <c r="C220" s="43"/>
      <c r="D220" s="228" t="s">
        <v>195</v>
      </c>
      <c r="E220" s="43"/>
      <c r="F220" s="229" t="s">
        <v>1255</v>
      </c>
      <c r="G220" s="43"/>
      <c r="H220" s="43"/>
      <c r="I220" s="230"/>
      <c r="J220" s="43"/>
      <c r="K220" s="43"/>
      <c r="L220" s="47"/>
      <c r="M220" s="231"/>
      <c r="N220" s="232"/>
      <c r="O220" s="87"/>
      <c r="P220" s="87"/>
      <c r="Q220" s="87"/>
      <c r="R220" s="87"/>
      <c r="S220" s="87"/>
      <c r="T220" s="88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T220" s="20" t="s">
        <v>195</v>
      </c>
      <c r="AU220" s="20" t="s">
        <v>80</v>
      </c>
    </row>
    <row r="221" s="2" customFormat="1">
      <c r="A221" s="41"/>
      <c r="B221" s="42"/>
      <c r="C221" s="43"/>
      <c r="D221" s="233" t="s">
        <v>197</v>
      </c>
      <c r="E221" s="43"/>
      <c r="F221" s="234" t="s">
        <v>1256</v>
      </c>
      <c r="G221" s="43"/>
      <c r="H221" s="43"/>
      <c r="I221" s="230"/>
      <c r="J221" s="43"/>
      <c r="K221" s="43"/>
      <c r="L221" s="47"/>
      <c r="M221" s="231"/>
      <c r="N221" s="232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197</v>
      </c>
      <c r="AU221" s="20" t="s">
        <v>80</v>
      </c>
    </row>
    <row r="222" s="2" customFormat="1" ht="16.5" customHeight="1">
      <c r="A222" s="41"/>
      <c r="B222" s="42"/>
      <c r="C222" s="215" t="s">
        <v>740</v>
      </c>
      <c r="D222" s="215" t="s">
        <v>188</v>
      </c>
      <c r="E222" s="216" t="s">
        <v>1257</v>
      </c>
      <c r="F222" s="217" t="s">
        <v>1258</v>
      </c>
      <c r="G222" s="218" t="s">
        <v>279</v>
      </c>
      <c r="H222" s="219">
        <v>1</v>
      </c>
      <c r="I222" s="220"/>
      <c r="J222" s="221">
        <f>ROUND(I222*H222,2)</f>
        <v>0</v>
      </c>
      <c r="K222" s="217" t="s">
        <v>19</v>
      </c>
      <c r="L222" s="47"/>
      <c r="M222" s="222" t="s">
        <v>19</v>
      </c>
      <c r="N222" s="223" t="s">
        <v>44</v>
      </c>
      <c r="O222" s="87"/>
      <c r="P222" s="224">
        <f>O222*H222</f>
        <v>0</v>
      </c>
      <c r="Q222" s="224">
        <v>0</v>
      </c>
      <c r="R222" s="224">
        <f>Q222*H222</f>
        <v>0</v>
      </c>
      <c r="S222" s="224">
        <v>0</v>
      </c>
      <c r="T222" s="225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226" t="s">
        <v>280</v>
      </c>
      <c r="AT222" s="226" t="s">
        <v>188</v>
      </c>
      <c r="AU222" s="226" t="s">
        <v>80</v>
      </c>
      <c r="AY222" s="20" t="s">
        <v>185</v>
      </c>
      <c r="BE222" s="227">
        <f>IF(N222="základní",J222,0)</f>
        <v>0</v>
      </c>
      <c r="BF222" s="227">
        <f>IF(N222="snížená",J222,0)</f>
        <v>0</v>
      </c>
      <c r="BG222" s="227">
        <f>IF(N222="zákl. přenesená",J222,0)</f>
        <v>0</v>
      </c>
      <c r="BH222" s="227">
        <f>IF(N222="sníž. přenesená",J222,0)</f>
        <v>0</v>
      </c>
      <c r="BI222" s="227">
        <f>IF(N222="nulová",J222,0)</f>
        <v>0</v>
      </c>
      <c r="BJ222" s="20" t="s">
        <v>80</v>
      </c>
      <c r="BK222" s="227">
        <f>ROUND(I222*H222,2)</f>
        <v>0</v>
      </c>
      <c r="BL222" s="20" t="s">
        <v>280</v>
      </c>
      <c r="BM222" s="226" t="s">
        <v>1259</v>
      </c>
    </row>
    <row r="223" s="2" customFormat="1">
      <c r="A223" s="41"/>
      <c r="B223" s="42"/>
      <c r="C223" s="43"/>
      <c r="D223" s="228" t="s">
        <v>195</v>
      </c>
      <c r="E223" s="43"/>
      <c r="F223" s="229" t="s">
        <v>1258</v>
      </c>
      <c r="G223" s="43"/>
      <c r="H223" s="43"/>
      <c r="I223" s="230"/>
      <c r="J223" s="43"/>
      <c r="K223" s="43"/>
      <c r="L223" s="47"/>
      <c r="M223" s="231"/>
      <c r="N223" s="232"/>
      <c r="O223" s="87"/>
      <c r="P223" s="87"/>
      <c r="Q223" s="87"/>
      <c r="R223" s="87"/>
      <c r="S223" s="87"/>
      <c r="T223" s="88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0" t="s">
        <v>195</v>
      </c>
      <c r="AU223" s="20" t="s">
        <v>80</v>
      </c>
    </row>
    <row r="224" s="2" customFormat="1">
      <c r="A224" s="41"/>
      <c r="B224" s="42"/>
      <c r="C224" s="43"/>
      <c r="D224" s="228" t="s">
        <v>264</v>
      </c>
      <c r="E224" s="43"/>
      <c r="F224" s="267" t="s">
        <v>1260</v>
      </c>
      <c r="G224" s="43"/>
      <c r="H224" s="43"/>
      <c r="I224" s="230"/>
      <c r="J224" s="43"/>
      <c r="K224" s="43"/>
      <c r="L224" s="47"/>
      <c r="M224" s="231"/>
      <c r="N224" s="232"/>
      <c r="O224" s="87"/>
      <c r="P224" s="87"/>
      <c r="Q224" s="87"/>
      <c r="R224" s="87"/>
      <c r="S224" s="87"/>
      <c r="T224" s="88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T224" s="20" t="s">
        <v>264</v>
      </c>
      <c r="AU224" s="20" t="s">
        <v>80</v>
      </c>
    </row>
    <row r="225" s="2" customFormat="1" ht="16.5" customHeight="1">
      <c r="A225" s="41"/>
      <c r="B225" s="42"/>
      <c r="C225" s="215" t="s">
        <v>749</v>
      </c>
      <c r="D225" s="215" t="s">
        <v>188</v>
      </c>
      <c r="E225" s="216" t="s">
        <v>1261</v>
      </c>
      <c r="F225" s="217" t="s">
        <v>1262</v>
      </c>
      <c r="G225" s="218" t="s">
        <v>249</v>
      </c>
      <c r="H225" s="219">
        <v>0.13900000000000001</v>
      </c>
      <c r="I225" s="220"/>
      <c r="J225" s="221">
        <f>ROUND(I225*H225,2)</f>
        <v>0</v>
      </c>
      <c r="K225" s="217" t="s">
        <v>192</v>
      </c>
      <c r="L225" s="47"/>
      <c r="M225" s="222" t="s">
        <v>19</v>
      </c>
      <c r="N225" s="223" t="s">
        <v>44</v>
      </c>
      <c r="O225" s="87"/>
      <c r="P225" s="224">
        <f>O225*H225</f>
        <v>0</v>
      </c>
      <c r="Q225" s="224">
        <v>0</v>
      </c>
      <c r="R225" s="224">
        <f>Q225*H225</f>
        <v>0</v>
      </c>
      <c r="S225" s="224">
        <v>0</v>
      </c>
      <c r="T225" s="225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6" t="s">
        <v>280</v>
      </c>
      <c r="AT225" s="226" t="s">
        <v>188</v>
      </c>
      <c r="AU225" s="226" t="s">
        <v>80</v>
      </c>
      <c r="AY225" s="20" t="s">
        <v>185</v>
      </c>
      <c r="BE225" s="227">
        <f>IF(N225="základní",J225,0)</f>
        <v>0</v>
      </c>
      <c r="BF225" s="227">
        <f>IF(N225="snížená",J225,0)</f>
        <v>0</v>
      </c>
      <c r="BG225" s="227">
        <f>IF(N225="zákl. přenesená",J225,0)</f>
        <v>0</v>
      </c>
      <c r="BH225" s="227">
        <f>IF(N225="sníž. přenesená",J225,0)</f>
        <v>0</v>
      </c>
      <c r="BI225" s="227">
        <f>IF(N225="nulová",J225,0)</f>
        <v>0</v>
      </c>
      <c r="BJ225" s="20" t="s">
        <v>80</v>
      </c>
      <c r="BK225" s="227">
        <f>ROUND(I225*H225,2)</f>
        <v>0</v>
      </c>
      <c r="BL225" s="20" t="s">
        <v>280</v>
      </c>
      <c r="BM225" s="226" t="s">
        <v>1263</v>
      </c>
    </row>
    <row r="226" s="2" customFormat="1">
      <c r="A226" s="41"/>
      <c r="B226" s="42"/>
      <c r="C226" s="43"/>
      <c r="D226" s="228" t="s">
        <v>195</v>
      </c>
      <c r="E226" s="43"/>
      <c r="F226" s="229" t="s">
        <v>1264</v>
      </c>
      <c r="G226" s="43"/>
      <c r="H226" s="43"/>
      <c r="I226" s="230"/>
      <c r="J226" s="43"/>
      <c r="K226" s="43"/>
      <c r="L226" s="47"/>
      <c r="M226" s="231"/>
      <c r="N226" s="232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195</v>
      </c>
      <c r="AU226" s="20" t="s">
        <v>80</v>
      </c>
    </row>
    <row r="227" s="2" customFormat="1">
      <c r="A227" s="41"/>
      <c r="B227" s="42"/>
      <c r="C227" s="43"/>
      <c r="D227" s="233" t="s">
        <v>197</v>
      </c>
      <c r="E227" s="43"/>
      <c r="F227" s="234" t="s">
        <v>1265</v>
      </c>
      <c r="G227" s="43"/>
      <c r="H227" s="43"/>
      <c r="I227" s="230"/>
      <c r="J227" s="43"/>
      <c r="K227" s="43"/>
      <c r="L227" s="47"/>
      <c r="M227" s="231"/>
      <c r="N227" s="232"/>
      <c r="O227" s="87"/>
      <c r="P227" s="87"/>
      <c r="Q227" s="87"/>
      <c r="R227" s="87"/>
      <c r="S227" s="87"/>
      <c r="T227" s="88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T227" s="20" t="s">
        <v>197</v>
      </c>
      <c r="AU227" s="20" t="s">
        <v>80</v>
      </c>
    </row>
    <row r="228" s="12" customFormat="1" ht="25.92" customHeight="1">
      <c r="A228" s="12"/>
      <c r="B228" s="199"/>
      <c r="C228" s="200"/>
      <c r="D228" s="201" t="s">
        <v>72</v>
      </c>
      <c r="E228" s="202" t="s">
        <v>1266</v>
      </c>
      <c r="F228" s="202" t="s">
        <v>1267</v>
      </c>
      <c r="G228" s="200"/>
      <c r="H228" s="200"/>
      <c r="I228" s="203"/>
      <c r="J228" s="204">
        <f>BK228</f>
        <v>0</v>
      </c>
      <c r="K228" s="200"/>
      <c r="L228" s="205"/>
      <c r="M228" s="206"/>
      <c r="N228" s="207"/>
      <c r="O228" s="207"/>
      <c r="P228" s="208">
        <f>SUM(P229:P231)</f>
        <v>0</v>
      </c>
      <c r="Q228" s="207"/>
      <c r="R228" s="208">
        <f>SUM(R229:R231)</f>
        <v>0.0074900000000000001</v>
      </c>
      <c r="S228" s="207"/>
      <c r="T228" s="209">
        <f>SUM(T229:T231)</f>
        <v>0</v>
      </c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R228" s="210" t="s">
        <v>82</v>
      </c>
      <c r="AT228" s="211" t="s">
        <v>72</v>
      </c>
      <c r="AU228" s="211" t="s">
        <v>73</v>
      </c>
      <c r="AY228" s="210" t="s">
        <v>185</v>
      </c>
      <c r="BK228" s="212">
        <f>SUM(BK229:BK231)</f>
        <v>0</v>
      </c>
    </row>
    <row r="229" s="2" customFormat="1" ht="24.15" customHeight="1">
      <c r="A229" s="41"/>
      <c r="B229" s="42"/>
      <c r="C229" s="215" t="s">
        <v>756</v>
      </c>
      <c r="D229" s="215" t="s">
        <v>188</v>
      </c>
      <c r="E229" s="216" t="s">
        <v>1268</v>
      </c>
      <c r="F229" s="217" t="s">
        <v>1269</v>
      </c>
      <c r="G229" s="218" t="s">
        <v>279</v>
      </c>
      <c r="H229" s="219">
        <v>1</v>
      </c>
      <c r="I229" s="220"/>
      <c r="J229" s="221">
        <f>ROUND(I229*H229,2)</f>
        <v>0</v>
      </c>
      <c r="K229" s="217" t="s">
        <v>192</v>
      </c>
      <c r="L229" s="47"/>
      <c r="M229" s="222" t="s">
        <v>19</v>
      </c>
      <c r="N229" s="223" t="s">
        <v>44</v>
      </c>
      <c r="O229" s="87"/>
      <c r="P229" s="224">
        <f>O229*H229</f>
        <v>0</v>
      </c>
      <c r="Q229" s="224">
        <v>0.0074900000000000001</v>
      </c>
      <c r="R229" s="224">
        <f>Q229*H229</f>
        <v>0.0074900000000000001</v>
      </c>
      <c r="S229" s="224">
        <v>0</v>
      </c>
      <c r="T229" s="225">
        <f>S229*H229</f>
        <v>0</v>
      </c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R229" s="226" t="s">
        <v>280</v>
      </c>
      <c r="AT229" s="226" t="s">
        <v>188</v>
      </c>
      <c r="AU229" s="226" t="s">
        <v>80</v>
      </c>
      <c r="AY229" s="20" t="s">
        <v>185</v>
      </c>
      <c r="BE229" s="227">
        <f>IF(N229="základní",J229,0)</f>
        <v>0</v>
      </c>
      <c r="BF229" s="227">
        <f>IF(N229="snížená",J229,0)</f>
        <v>0</v>
      </c>
      <c r="BG229" s="227">
        <f>IF(N229="zákl. přenesená",J229,0)</f>
        <v>0</v>
      </c>
      <c r="BH229" s="227">
        <f>IF(N229="sníž. přenesená",J229,0)</f>
        <v>0</v>
      </c>
      <c r="BI229" s="227">
        <f>IF(N229="nulová",J229,0)</f>
        <v>0</v>
      </c>
      <c r="BJ229" s="20" t="s">
        <v>80</v>
      </c>
      <c r="BK229" s="227">
        <f>ROUND(I229*H229,2)</f>
        <v>0</v>
      </c>
      <c r="BL229" s="20" t="s">
        <v>280</v>
      </c>
      <c r="BM229" s="226" t="s">
        <v>1270</v>
      </c>
    </row>
    <row r="230" s="2" customFormat="1">
      <c r="A230" s="41"/>
      <c r="B230" s="42"/>
      <c r="C230" s="43"/>
      <c r="D230" s="228" t="s">
        <v>195</v>
      </c>
      <c r="E230" s="43"/>
      <c r="F230" s="229" t="s">
        <v>1271</v>
      </c>
      <c r="G230" s="43"/>
      <c r="H230" s="43"/>
      <c r="I230" s="230"/>
      <c r="J230" s="43"/>
      <c r="K230" s="43"/>
      <c r="L230" s="47"/>
      <c r="M230" s="231"/>
      <c r="N230" s="232"/>
      <c r="O230" s="87"/>
      <c r="P230" s="87"/>
      <c r="Q230" s="87"/>
      <c r="R230" s="87"/>
      <c r="S230" s="87"/>
      <c r="T230" s="88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T230" s="20" t="s">
        <v>195</v>
      </c>
      <c r="AU230" s="20" t="s">
        <v>80</v>
      </c>
    </row>
    <row r="231" s="2" customFormat="1">
      <c r="A231" s="41"/>
      <c r="B231" s="42"/>
      <c r="C231" s="43"/>
      <c r="D231" s="233" t="s">
        <v>197</v>
      </c>
      <c r="E231" s="43"/>
      <c r="F231" s="234" t="s">
        <v>1272</v>
      </c>
      <c r="G231" s="43"/>
      <c r="H231" s="43"/>
      <c r="I231" s="230"/>
      <c r="J231" s="43"/>
      <c r="K231" s="43"/>
      <c r="L231" s="47"/>
      <c r="M231" s="231"/>
      <c r="N231" s="232"/>
      <c r="O231" s="87"/>
      <c r="P231" s="87"/>
      <c r="Q231" s="87"/>
      <c r="R231" s="87"/>
      <c r="S231" s="87"/>
      <c r="T231" s="88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0" t="s">
        <v>197</v>
      </c>
      <c r="AU231" s="20" t="s">
        <v>80</v>
      </c>
    </row>
    <row r="232" s="12" customFormat="1" ht="25.92" customHeight="1">
      <c r="A232" s="12"/>
      <c r="B232" s="199"/>
      <c r="C232" s="200"/>
      <c r="D232" s="201" t="s">
        <v>72</v>
      </c>
      <c r="E232" s="202" t="s">
        <v>275</v>
      </c>
      <c r="F232" s="202" t="s">
        <v>276</v>
      </c>
      <c r="G232" s="200"/>
      <c r="H232" s="200"/>
      <c r="I232" s="203"/>
      <c r="J232" s="204">
        <f>BK232</f>
        <v>0</v>
      </c>
      <c r="K232" s="200"/>
      <c r="L232" s="205"/>
      <c r="M232" s="206"/>
      <c r="N232" s="207"/>
      <c r="O232" s="207"/>
      <c r="P232" s="208">
        <f>SUM(P233:P277)</f>
        <v>0</v>
      </c>
      <c r="Q232" s="207"/>
      <c r="R232" s="208">
        <f>SUM(R233:R277)</f>
        <v>0.30703000000000003</v>
      </c>
      <c r="S232" s="207"/>
      <c r="T232" s="209">
        <f>SUM(T233:T277)</f>
        <v>0</v>
      </c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R232" s="210" t="s">
        <v>82</v>
      </c>
      <c r="AT232" s="211" t="s">
        <v>72</v>
      </c>
      <c r="AU232" s="211" t="s">
        <v>73</v>
      </c>
      <c r="AY232" s="210" t="s">
        <v>185</v>
      </c>
      <c r="BK232" s="212">
        <f>SUM(BK233:BK277)</f>
        <v>0</v>
      </c>
    </row>
    <row r="233" s="2" customFormat="1" ht="16.5" customHeight="1">
      <c r="A233" s="41"/>
      <c r="B233" s="42"/>
      <c r="C233" s="215" t="s">
        <v>764</v>
      </c>
      <c r="D233" s="215" t="s">
        <v>188</v>
      </c>
      <c r="E233" s="216" t="s">
        <v>1273</v>
      </c>
      <c r="F233" s="217" t="s">
        <v>1274</v>
      </c>
      <c r="G233" s="218" t="s">
        <v>279</v>
      </c>
      <c r="H233" s="219">
        <v>2</v>
      </c>
      <c r="I233" s="220"/>
      <c r="J233" s="221">
        <f>ROUND(I233*H233,2)</f>
        <v>0</v>
      </c>
      <c r="K233" s="217" t="s">
        <v>192</v>
      </c>
      <c r="L233" s="47"/>
      <c r="M233" s="222" t="s">
        <v>19</v>
      </c>
      <c r="N233" s="223" t="s">
        <v>44</v>
      </c>
      <c r="O233" s="87"/>
      <c r="P233" s="224">
        <f>O233*H233</f>
        <v>0</v>
      </c>
      <c r="Q233" s="224">
        <v>0.017469999999999999</v>
      </c>
      <c r="R233" s="224">
        <f>Q233*H233</f>
        <v>0.034939999999999999</v>
      </c>
      <c r="S233" s="224">
        <v>0</v>
      </c>
      <c r="T233" s="225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26" t="s">
        <v>280</v>
      </c>
      <c r="AT233" s="226" t="s">
        <v>188</v>
      </c>
      <c r="AU233" s="226" t="s">
        <v>80</v>
      </c>
      <c r="AY233" s="20" t="s">
        <v>185</v>
      </c>
      <c r="BE233" s="227">
        <f>IF(N233="základní",J233,0)</f>
        <v>0</v>
      </c>
      <c r="BF233" s="227">
        <f>IF(N233="snížená",J233,0)</f>
        <v>0</v>
      </c>
      <c r="BG233" s="227">
        <f>IF(N233="zákl. přenesená",J233,0)</f>
        <v>0</v>
      </c>
      <c r="BH233" s="227">
        <f>IF(N233="sníž. přenesená",J233,0)</f>
        <v>0</v>
      </c>
      <c r="BI233" s="227">
        <f>IF(N233="nulová",J233,0)</f>
        <v>0</v>
      </c>
      <c r="BJ233" s="20" t="s">
        <v>80</v>
      </c>
      <c r="BK233" s="227">
        <f>ROUND(I233*H233,2)</f>
        <v>0</v>
      </c>
      <c r="BL233" s="20" t="s">
        <v>280</v>
      </c>
      <c r="BM233" s="226" t="s">
        <v>1275</v>
      </c>
    </row>
    <row r="234" s="2" customFormat="1">
      <c r="A234" s="41"/>
      <c r="B234" s="42"/>
      <c r="C234" s="43"/>
      <c r="D234" s="228" t="s">
        <v>195</v>
      </c>
      <c r="E234" s="43"/>
      <c r="F234" s="229" t="s">
        <v>1276</v>
      </c>
      <c r="G234" s="43"/>
      <c r="H234" s="43"/>
      <c r="I234" s="230"/>
      <c r="J234" s="43"/>
      <c r="K234" s="43"/>
      <c r="L234" s="47"/>
      <c r="M234" s="231"/>
      <c r="N234" s="232"/>
      <c r="O234" s="87"/>
      <c r="P234" s="87"/>
      <c r="Q234" s="87"/>
      <c r="R234" s="87"/>
      <c r="S234" s="87"/>
      <c r="T234" s="88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0" t="s">
        <v>195</v>
      </c>
      <c r="AU234" s="20" t="s">
        <v>80</v>
      </c>
    </row>
    <row r="235" s="2" customFormat="1">
      <c r="A235" s="41"/>
      <c r="B235" s="42"/>
      <c r="C235" s="43"/>
      <c r="D235" s="233" t="s">
        <v>197</v>
      </c>
      <c r="E235" s="43"/>
      <c r="F235" s="234" t="s">
        <v>1277</v>
      </c>
      <c r="G235" s="43"/>
      <c r="H235" s="43"/>
      <c r="I235" s="230"/>
      <c r="J235" s="43"/>
      <c r="K235" s="43"/>
      <c r="L235" s="47"/>
      <c r="M235" s="231"/>
      <c r="N235" s="232"/>
      <c r="O235" s="87"/>
      <c r="P235" s="87"/>
      <c r="Q235" s="87"/>
      <c r="R235" s="87"/>
      <c r="S235" s="87"/>
      <c r="T235" s="88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0" t="s">
        <v>197</v>
      </c>
      <c r="AU235" s="20" t="s">
        <v>80</v>
      </c>
    </row>
    <row r="236" s="2" customFormat="1" ht="16.5" customHeight="1">
      <c r="A236" s="41"/>
      <c r="B236" s="42"/>
      <c r="C236" s="215" t="s">
        <v>770</v>
      </c>
      <c r="D236" s="215" t="s">
        <v>188</v>
      </c>
      <c r="E236" s="216" t="s">
        <v>1278</v>
      </c>
      <c r="F236" s="217" t="s">
        <v>1279</v>
      </c>
      <c r="G236" s="218" t="s">
        <v>279</v>
      </c>
      <c r="H236" s="219">
        <v>1</v>
      </c>
      <c r="I236" s="220"/>
      <c r="J236" s="221">
        <f>ROUND(I236*H236,2)</f>
        <v>0</v>
      </c>
      <c r="K236" s="217" t="s">
        <v>192</v>
      </c>
      <c r="L236" s="47"/>
      <c r="M236" s="222" t="s">
        <v>19</v>
      </c>
      <c r="N236" s="223" t="s">
        <v>44</v>
      </c>
      <c r="O236" s="87"/>
      <c r="P236" s="224">
        <f>O236*H236</f>
        <v>0</v>
      </c>
      <c r="Q236" s="224">
        <v>0.025489999999999999</v>
      </c>
      <c r="R236" s="224">
        <f>Q236*H236</f>
        <v>0.025489999999999999</v>
      </c>
      <c r="S236" s="224">
        <v>0</v>
      </c>
      <c r="T236" s="225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226" t="s">
        <v>280</v>
      </c>
      <c r="AT236" s="226" t="s">
        <v>188</v>
      </c>
      <c r="AU236" s="226" t="s">
        <v>80</v>
      </c>
      <c r="AY236" s="20" t="s">
        <v>185</v>
      </c>
      <c r="BE236" s="227">
        <f>IF(N236="základní",J236,0)</f>
        <v>0</v>
      </c>
      <c r="BF236" s="227">
        <f>IF(N236="snížená",J236,0)</f>
        <v>0</v>
      </c>
      <c r="BG236" s="227">
        <f>IF(N236="zákl. přenesená",J236,0)</f>
        <v>0</v>
      </c>
      <c r="BH236" s="227">
        <f>IF(N236="sníž. přenesená",J236,0)</f>
        <v>0</v>
      </c>
      <c r="BI236" s="227">
        <f>IF(N236="nulová",J236,0)</f>
        <v>0</v>
      </c>
      <c r="BJ236" s="20" t="s">
        <v>80</v>
      </c>
      <c r="BK236" s="227">
        <f>ROUND(I236*H236,2)</f>
        <v>0</v>
      </c>
      <c r="BL236" s="20" t="s">
        <v>280</v>
      </c>
      <c r="BM236" s="226" t="s">
        <v>1280</v>
      </c>
    </row>
    <row r="237" s="2" customFormat="1">
      <c r="A237" s="41"/>
      <c r="B237" s="42"/>
      <c r="C237" s="43"/>
      <c r="D237" s="228" t="s">
        <v>195</v>
      </c>
      <c r="E237" s="43"/>
      <c r="F237" s="229" t="s">
        <v>1281</v>
      </c>
      <c r="G237" s="43"/>
      <c r="H237" s="43"/>
      <c r="I237" s="230"/>
      <c r="J237" s="43"/>
      <c r="K237" s="43"/>
      <c r="L237" s="47"/>
      <c r="M237" s="231"/>
      <c r="N237" s="232"/>
      <c r="O237" s="87"/>
      <c r="P237" s="87"/>
      <c r="Q237" s="87"/>
      <c r="R237" s="87"/>
      <c r="S237" s="87"/>
      <c r="T237" s="88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T237" s="20" t="s">
        <v>195</v>
      </c>
      <c r="AU237" s="20" t="s">
        <v>80</v>
      </c>
    </row>
    <row r="238" s="2" customFormat="1">
      <c r="A238" s="41"/>
      <c r="B238" s="42"/>
      <c r="C238" s="43"/>
      <c r="D238" s="233" t="s">
        <v>197</v>
      </c>
      <c r="E238" s="43"/>
      <c r="F238" s="234" t="s">
        <v>1282</v>
      </c>
      <c r="G238" s="43"/>
      <c r="H238" s="43"/>
      <c r="I238" s="230"/>
      <c r="J238" s="43"/>
      <c r="K238" s="43"/>
      <c r="L238" s="47"/>
      <c r="M238" s="231"/>
      <c r="N238" s="232"/>
      <c r="O238" s="87"/>
      <c r="P238" s="87"/>
      <c r="Q238" s="87"/>
      <c r="R238" s="87"/>
      <c r="S238" s="87"/>
      <c r="T238" s="88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T238" s="20" t="s">
        <v>197</v>
      </c>
      <c r="AU238" s="20" t="s">
        <v>80</v>
      </c>
    </row>
    <row r="239" s="2" customFormat="1" ht="16.5" customHeight="1">
      <c r="A239" s="41"/>
      <c r="B239" s="42"/>
      <c r="C239" s="215" t="s">
        <v>778</v>
      </c>
      <c r="D239" s="215" t="s">
        <v>188</v>
      </c>
      <c r="E239" s="216" t="s">
        <v>1283</v>
      </c>
      <c r="F239" s="217" t="s">
        <v>1284</v>
      </c>
      <c r="G239" s="218" t="s">
        <v>279</v>
      </c>
      <c r="H239" s="219">
        <v>2</v>
      </c>
      <c r="I239" s="220"/>
      <c r="J239" s="221">
        <f>ROUND(I239*H239,2)</f>
        <v>0</v>
      </c>
      <c r="K239" s="217" t="s">
        <v>192</v>
      </c>
      <c r="L239" s="47"/>
      <c r="M239" s="222" t="s">
        <v>19</v>
      </c>
      <c r="N239" s="223" t="s">
        <v>44</v>
      </c>
      <c r="O239" s="87"/>
      <c r="P239" s="224">
        <f>O239*H239</f>
        <v>0</v>
      </c>
      <c r="Q239" s="224">
        <v>0.01908</v>
      </c>
      <c r="R239" s="224">
        <f>Q239*H239</f>
        <v>0.038159999999999999</v>
      </c>
      <c r="S239" s="224">
        <v>0</v>
      </c>
      <c r="T239" s="225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6" t="s">
        <v>280</v>
      </c>
      <c r="AT239" s="226" t="s">
        <v>188</v>
      </c>
      <c r="AU239" s="226" t="s">
        <v>80</v>
      </c>
      <c r="AY239" s="20" t="s">
        <v>185</v>
      </c>
      <c r="BE239" s="227">
        <f>IF(N239="základní",J239,0)</f>
        <v>0</v>
      </c>
      <c r="BF239" s="227">
        <f>IF(N239="snížená",J239,0)</f>
        <v>0</v>
      </c>
      <c r="BG239" s="227">
        <f>IF(N239="zákl. přenesená",J239,0)</f>
        <v>0</v>
      </c>
      <c r="BH239" s="227">
        <f>IF(N239="sníž. přenesená",J239,0)</f>
        <v>0</v>
      </c>
      <c r="BI239" s="227">
        <f>IF(N239="nulová",J239,0)</f>
        <v>0</v>
      </c>
      <c r="BJ239" s="20" t="s">
        <v>80</v>
      </c>
      <c r="BK239" s="227">
        <f>ROUND(I239*H239,2)</f>
        <v>0</v>
      </c>
      <c r="BL239" s="20" t="s">
        <v>280</v>
      </c>
      <c r="BM239" s="226" t="s">
        <v>1285</v>
      </c>
    </row>
    <row r="240" s="2" customFormat="1">
      <c r="A240" s="41"/>
      <c r="B240" s="42"/>
      <c r="C240" s="43"/>
      <c r="D240" s="228" t="s">
        <v>195</v>
      </c>
      <c r="E240" s="43"/>
      <c r="F240" s="229" t="s">
        <v>1286</v>
      </c>
      <c r="G240" s="43"/>
      <c r="H240" s="43"/>
      <c r="I240" s="230"/>
      <c r="J240" s="43"/>
      <c r="K240" s="43"/>
      <c r="L240" s="47"/>
      <c r="M240" s="231"/>
      <c r="N240" s="232"/>
      <c r="O240" s="87"/>
      <c r="P240" s="87"/>
      <c r="Q240" s="87"/>
      <c r="R240" s="87"/>
      <c r="S240" s="87"/>
      <c r="T240" s="88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T240" s="20" t="s">
        <v>195</v>
      </c>
      <c r="AU240" s="20" t="s">
        <v>80</v>
      </c>
    </row>
    <row r="241" s="2" customFormat="1">
      <c r="A241" s="41"/>
      <c r="B241" s="42"/>
      <c r="C241" s="43"/>
      <c r="D241" s="233" t="s">
        <v>197</v>
      </c>
      <c r="E241" s="43"/>
      <c r="F241" s="234" t="s">
        <v>1287</v>
      </c>
      <c r="G241" s="43"/>
      <c r="H241" s="43"/>
      <c r="I241" s="230"/>
      <c r="J241" s="43"/>
      <c r="K241" s="43"/>
      <c r="L241" s="47"/>
      <c r="M241" s="231"/>
      <c r="N241" s="232"/>
      <c r="O241" s="87"/>
      <c r="P241" s="87"/>
      <c r="Q241" s="87"/>
      <c r="R241" s="87"/>
      <c r="S241" s="87"/>
      <c r="T241" s="88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197</v>
      </c>
      <c r="AU241" s="20" t="s">
        <v>80</v>
      </c>
    </row>
    <row r="242" s="2" customFormat="1" ht="16.5" customHeight="1">
      <c r="A242" s="41"/>
      <c r="B242" s="42"/>
      <c r="C242" s="215" t="s">
        <v>782</v>
      </c>
      <c r="D242" s="215" t="s">
        <v>188</v>
      </c>
      <c r="E242" s="216" t="s">
        <v>1288</v>
      </c>
      <c r="F242" s="217" t="s">
        <v>1289</v>
      </c>
      <c r="G242" s="218" t="s">
        <v>279</v>
      </c>
      <c r="H242" s="219">
        <v>1</v>
      </c>
      <c r="I242" s="220"/>
      <c r="J242" s="221">
        <f>ROUND(I242*H242,2)</f>
        <v>0</v>
      </c>
      <c r="K242" s="217" t="s">
        <v>192</v>
      </c>
      <c r="L242" s="47"/>
      <c r="M242" s="222" t="s">
        <v>19</v>
      </c>
      <c r="N242" s="223" t="s">
        <v>44</v>
      </c>
      <c r="O242" s="87"/>
      <c r="P242" s="224">
        <f>O242*H242</f>
        <v>0</v>
      </c>
      <c r="Q242" s="224">
        <v>0.015469999999999999</v>
      </c>
      <c r="R242" s="224">
        <f>Q242*H242</f>
        <v>0.015469999999999999</v>
      </c>
      <c r="S242" s="224">
        <v>0</v>
      </c>
      <c r="T242" s="225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26" t="s">
        <v>280</v>
      </c>
      <c r="AT242" s="226" t="s">
        <v>188</v>
      </c>
      <c r="AU242" s="226" t="s">
        <v>80</v>
      </c>
      <c r="AY242" s="20" t="s">
        <v>185</v>
      </c>
      <c r="BE242" s="227">
        <f>IF(N242="základní",J242,0)</f>
        <v>0</v>
      </c>
      <c r="BF242" s="227">
        <f>IF(N242="snížená",J242,0)</f>
        <v>0</v>
      </c>
      <c r="BG242" s="227">
        <f>IF(N242="zákl. přenesená",J242,0)</f>
        <v>0</v>
      </c>
      <c r="BH242" s="227">
        <f>IF(N242="sníž. přenesená",J242,0)</f>
        <v>0</v>
      </c>
      <c r="BI242" s="227">
        <f>IF(N242="nulová",J242,0)</f>
        <v>0</v>
      </c>
      <c r="BJ242" s="20" t="s">
        <v>80</v>
      </c>
      <c r="BK242" s="227">
        <f>ROUND(I242*H242,2)</f>
        <v>0</v>
      </c>
      <c r="BL242" s="20" t="s">
        <v>280</v>
      </c>
      <c r="BM242" s="226" t="s">
        <v>1290</v>
      </c>
    </row>
    <row r="243" s="2" customFormat="1">
      <c r="A243" s="41"/>
      <c r="B243" s="42"/>
      <c r="C243" s="43"/>
      <c r="D243" s="228" t="s">
        <v>195</v>
      </c>
      <c r="E243" s="43"/>
      <c r="F243" s="229" t="s">
        <v>1291</v>
      </c>
      <c r="G243" s="43"/>
      <c r="H243" s="43"/>
      <c r="I243" s="230"/>
      <c r="J243" s="43"/>
      <c r="K243" s="43"/>
      <c r="L243" s="47"/>
      <c r="M243" s="231"/>
      <c r="N243" s="232"/>
      <c r="O243" s="87"/>
      <c r="P243" s="87"/>
      <c r="Q243" s="87"/>
      <c r="R243" s="87"/>
      <c r="S243" s="87"/>
      <c r="T243" s="88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195</v>
      </c>
      <c r="AU243" s="20" t="s">
        <v>80</v>
      </c>
    </row>
    <row r="244" s="2" customFormat="1">
      <c r="A244" s="41"/>
      <c r="B244" s="42"/>
      <c r="C244" s="43"/>
      <c r="D244" s="233" t="s">
        <v>197</v>
      </c>
      <c r="E244" s="43"/>
      <c r="F244" s="234" t="s">
        <v>1292</v>
      </c>
      <c r="G244" s="43"/>
      <c r="H244" s="43"/>
      <c r="I244" s="230"/>
      <c r="J244" s="43"/>
      <c r="K244" s="43"/>
      <c r="L244" s="47"/>
      <c r="M244" s="231"/>
      <c r="N244" s="232"/>
      <c r="O244" s="87"/>
      <c r="P244" s="87"/>
      <c r="Q244" s="87"/>
      <c r="R244" s="87"/>
      <c r="S244" s="87"/>
      <c r="T244" s="88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T244" s="20" t="s">
        <v>197</v>
      </c>
      <c r="AU244" s="20" t="s">
        <v>80</v>
      </c>
    </row>
    <row r="245" s="2" customFormat="1" ht="16.5" customHeight="1">
      <c r="A245" s="41"/>
      <c r="B245" s="42"/>
      <c r="C245" s="215" t="s">
        <v>790</v>
      </c>
      <c r="D245" s="215" t="s">
        <v>188</v>
      </c>
      <c r="E245" s="216" t="s">
        <v>1293</v>
      </c>
      <c r="F245" s="217" t="s">
        <v>1294</v>
      </c>
      <c r="G245" s="218" t="s">
        <v>279</v>
      </c>
      <c r="H245" s="219">
        <v>1</v>
      </c>
      <c r="I245" s="220"/>
      <c r="J245" s="221">
        <f>ROUND(I245*H245,2)</f>
        <v>0</v>
      </c>
      <c r="K245" s="217" t="s">
        <v>192</v>
      </c>
      <c r="L245" s="47"/>
      <c r="M245" s="222" t="s">
        <v>19</v>
      </c>
      <c r="N245" s="223" t="s">
        <v>44</v>
      </c>
      <c r="O245" s="87"/>
      <c r="P245" s="224">
        <f>O245*H245</f>
        <v>0</v>
      </c>
      <c r="Q245" s="224">
        <v>0.019709999999999998</v>
      </c>
      <c r="R245" s="224">
        <f>Q245*H245</f>
        <v>0.019709999999999998</v>
      </c>
      <c r="S245" s="224">
        <v>0</v>
      </c>
      <c r="T245" s="225">
        <f>S245*H245</f>
        <v>0</v>
      </c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R245" s="226" t="s">
        <v>280</v>
      </c>
      <c r="AT245" s="226" t="s">
        <v>188</v>
      </c>
      <c r="AU245" s="226" t="s">
        <v>80</v>
      </c>
      <c r="AY245" s="20" t="s">
        <v>185</v>
      </c>
      <c r="BE245" s="227">
        <f>IF(N245="základní",J245,0)</f>
        <v>0</v>
      </c>
      <c r="BF245" s="227">
        <f>IF(N245="snížená",J245,0)</f>
        <v>0</v>
      </c>
      <c r="BG245" s="227">
        <f>IF(N245="zákl. přenesená",J245,0)</f>
        <v>0</v>
      </c>
      <c r="BH245" s="227">
        <f>IF(N245="sníž. přenesená",J245,0)</f>
        <v>0</v>
      </c>
      <c r="BI245" s="227">
        <f>IF(N245="nulová",J245,0)</f>
        <v>0</v>
      </c>
      <c r="BJ245" s="20" t="s">
        <v>80</v>
      </c>
      <c r="BK245" s="227">
        <f>ROUND(I245*H245,2)</f>
        <v>0</v>
      </c>
      <c r="BL245" s="20" t="s">
        <v>280</v>
      </c>
      <c r="BM245" s="226" t="s">
        <v>1295</v>
      </c>
    </row>
    <row r="246" s="2" customFormat="1">
      <c r="A246" s="41"/>
      <c r="B246" s="42"/>
      <c r="C246" s="43"/>
      <c r="D246" s="228" t="s">
        <v>195</v>
      </c>
      <c r="E246" s="43"/>
      <c r="F246" s="229" t="s">
        <v>1296</v>
      </c>
      <c r="G246" s="43"/>
      <c r="H246" s="43"/>
      <c r="I246" s="230"/>
      <c r="J246" s="43"/>
      <c r="K246" s="43"/>
      <c r="L246" s="47"/>
      <c r="M246" s="231"/>
      <c r="N246" s="232"/>
      <c r="O246" s="87"/>
      <c r="P246" s="87"/>
      <c r="Q246" s="87"/>
      <c r="R246" s="87"/>
      <c r="S246" s="87"/>
      <c r="T246" s="88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T246" s="20" t="s">
        <v>195</v>
      </c>
      <c r="AU246" s="20" t="s">
        <v>80</v>
      </c>
    </row>
    <row r="247" s="2" customFormat="1">
      <c r="A247" s="41"/>
      <c r="B247" s="42"/>
      <c r="C247" s="43"/>
      <c r="D247" s="233" t="s">
        <v>197</v>
      </c>
      <c r="E247" s="43"/>
      <c r="F247" s="234" t="s">
        <v>1297</v>
      </c>
      <c r="G247" s="43"/>
      <c r="H247" s="43"/>
      <c r="I247" s="230"/>
      <c r="J247" s="43"/>
      <c r="K247" s="43"/>
      <c r="L247" s="47"/>
      <c r="M247" s="231"/>
      <c r="N247" s="232"/>
      <c r="O247" s="87"/>
      <c r="P247" s="87"/>
      <c r="Q247" s="87"/>
      <c r="R247" s="87"/>
      <c r="S247" s="87"/>
      <c r="T247" s="88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T247" s="20" t="s">
        <v>197</v>
      </c>
      <c r="AU247" s="20" t="s">
        <v>80</v>
      </c>
    </row>
    <row r="248" s="2" customFormat="1" ht="16.5" customHeight="1">
      <c r="A248" s="41"/>
      <c r="B248" s="42"/>
      <c r="C248" s="215" t="s">
        <v>795</v>
      </c>
      <c r="D248" s="215" t="s">
        <v>188</v>
      </c>
      <c r="E248" s="216" t="s">
        <v>1298</v>
      </c>
      <c r="F248" s="217" t="s">
        <v>1299</v>
      </c>
      <c r="G248" s="218" t="s">
        <v>279</v>
      </c>
      <c r="H248" s="219">
        <v>1</v>
      </c>
      <c r="I248" s="220"/>
      <c r="J248" s="221">
        <f>ROUND(I248*H248,2)</f>
        <v>0</v>
      </c>
      <c r="K248" s="217" t="s">
        <v>192</v>
      </c>
      <c r="L248" s="47"/>
      <c r="M248" s="222" t="s">
        <v>19</v>
      </c>
      <c r="N248" s="223" t="s">
        <v>44</v>
      </c>
      <c r="O248" s="87"/>
      <c r="P248" s="224">
        <f>O248*H248</f>
        <v>0</v>
      </c>
      <c r="Q248" s="224">
        <v>0.014460000000000001</v>
      </c>
      <c r="R248" s="224">
        <f>Q248*H248</f>
        <v>0.014460000000000001</v>
      </c>
      <c r="S248" s="224">
        <v>0</v>
      </c>
      <c r="T248" s="225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6" t="s">
        <v>280</v>
      </c>
      <c r="AT248" s="226" t="s">
        <v>188</v>
      </c>
      <c r="AU248" s="226" t="s">
        <v>80</v>
      </c>
      <c r="AY248" s="20" t="s">
        <v>185</v>
      </c>
      <c r="BE248" s="227">
        <f>IF(N248="základní",J248,0)</f>
        <v>0</v>
      </c>
      <c r="BF248" s="227">
        <f>IF(N248="snížená",J248,0)</f>
        <v>0</v>
      </c>
      <c r="BG248" s="227">
        <f>IF(N248="zákl. přenesená",J248,0)</f>
        <v>0</v>
      </c>
      <c r="BH248" s="227">
        <f>IF(N248="sníž. přenesená",J248,0)</f>
        <v>0</v>
      </c>
      <c r="BI248" s="227">
        <f>IF(N248="nulová",J248,0)</f>
        <v>0</v>
      </c>
      <c r="BJ248" s="20" t="s">
        <v>80</v>
      </c>
      <c r="BK248" s="227">
        <f>ROUND(I248*H248,2)</f>
        <v>0</v>
      </c>
      <c r="BL248" s="20" t="s">
        <v>280</v>
      </c>
      <c r="BM248" s="226" t="s">
        <v>1300</v>
      </c>
    </row>
    <row r="249" s="2" customFormat="1">
      <c r="A249" s="41"/>
      <c r="B249" s="42"/>
      <c r="C249" s="43"/>
      <c r="D249" s="228" t="s">
        <v>195</v>
      </c>
      <c r="E249" s="43"/>
      <c r="F249" s="229" t="s">
        <v>1301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195</v>
      </c>
      <c r="AU249" s="20" t="s">
        <v>80</v>
      </c>
    </row>
    <row r="250" s="2" customFormat="1">
      <c r="A250" s="41"/>
      <c r="B250" s="42"/>
      <c r="C250" s="43"/>
      <c r="D250" s="233" t="s">
        <v>197</v>
      </c>
      <c r="E250" s="43"/>
      <c r="F250" s="234" t="s">
        <v>1302</v>
      </c>
      <c r="G250" s="43"/>
      <c r="H250" s="43"/>
      <c r="I250" s="230"/>
      <c r="J250" s="43"/>
      <c r="K250" s="43"/>
      <c r="L250" s="47"/>
      <c r="M250" s="231"/>
      <c r="N250" s="232"/>
      <c r="O250" s="87"/>
      <c r="P250" s="87"/>
      <c r="Q250" s="87"/>
      <c r="R250" s="87"/>
      <c r="S250" s="87"/>
      <c r="T250" s="88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197</v>
      </c>
      <c r="AU250" s="20" t="s">
        <v>80</v>
      </c>
    </row>
    <row r="251" s="2" customFormat="1" ht="16.5" customHeight="1">
      <c r="A251" s="41"/>
      <c r="B251" s="42"/>
      <c r="C251" s="215" t="s">
        <v>802</v>
      </c>
      <c r="D251" s="215" t="s">
        <v>188</v>
      </c>
      <c r="E251" s="216" t="s">
        <v>1303</v>
      </c>
      <c r="F251" s="217" t="s">
        <v>1304</v>
      </c>
      <c r="G251" s="218" t="s">
        <v>322</v>
      </c>
      <c r="H251" s="219">
        <v>1</v>
      </c>
      <c r="I251" s="220"/>
      <c r="J251" s="221">
        <f>ROUND(I251*H251,2)</f>
        <v>0</v>
      </c>
      <c r="K251" s="217" t="s">
        <v>192</v>
      </c>
      <c r="L251" s="47"/>
      <c r="M251" s="222" t="s">
        <v>19</v>
      </c>
      <c r="N251" s="223" t="s">
        <v>44</v>
      </c>
      <c r="O251" s="87"/>
      <c r="P251" s="224">
        <f>O251*H251</f>
        <v>0</v>
      </c>
      <c r="Q251" s="224">
        <v>0</v>
      </c>
      <c r="R251" s="224">
        <f>Q251*H251</f>
        <v>0</v>
      </c>
      <c r="S251" s="224">
        <v>0</v>
      </c>
      <c r="T251" s="225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226" t="s">
        <v>280</v>
      </c>
      <c r="AT251" s="226" t="s">
        <v>188</v>
      </c>
      <c r="AU251" s="226" t="s">
        <v>80</v>
      </c>
      <c r="AY251" s="20" t="s">
        <v>185</v>
      </c>
      <c r="BE251" s="227">
        <f>IF(N251="základní",J251,0)</f>
        <v>0</v>
      </c>
      <c r="BF251" s="227">
        <f>IF(N251="snížená",J251,0)</f>
        <v>0</v>
      </c>
      <c r="BG251" s="227">
        <f>IF(N251="zákl. přenesená",J251,0)</f>
        <v>0</v>
      </c>
      <c r="BH251" s="227">
        <f>IF(N251="sníž. přenesená",J251,0)</f>
        <v>0</v>
      </c>
      <c r="BI251" s="227">
        <f>IF(N251="nulová",J251,0)</f>
        <v>0</v>
      </c>
      <c r="BJ251" s="20" t="s">
        <v>80</v>
      </c>
      <c r="BK251" s="227">
        <f>ROUND(I251*H251,2)</f>
        <v>0</v>
      </c>
      <c r="BL251" s="20" t="s">
        <v>280</v>
      </c>
      <c r="BM251" s="226" t="s">
        <v>1305</v>
      </c>
    </row>
    <row r="252" s="2" customFormat="1">
      <c r="A252" s="41"/>
      <c r="B252" s="42"/>
      <c r="C252" s="43"/>
      <c r="D252" s="228" t="s">
        <v>195</v>
      </c>
      <c r="E252" s="43"/>
      <c r="F252" s="229" t="s">
        <v>1306</v>
      </c>
      <c r="G252" s="43"/>
      <c r="H252" s="43"/>
      <c r="I252" s="230"/>
      <c r="J252" s="43"/>
      <c r="K252" s="43"/>
      <c r="L252" s="47"/>
      <c r="M252" s="231"/>
      <c r="N252" s="232"/>
      <c r="O252" s="87"/>
      <c r="P252" s="87"/>
      <c r="Q252" s="87"/>
      <c r="R252" s="87"/>
      <c r="S252" s="87"/>
      <c r="T252" s="88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T252" s="20" t="s">
        <v>195</v>
      </c>
      <c r="AU252" s="20" t="s">
        <v>80</v>
      </c>
    </row>
    <row r="253" s="2" customFormat="1">
      <c r="A253" s="41"/>
      <c r="B253" s="42"/>
      <c r="C253" s="43"/>
      <c r="D253" s="233" t="s">
        <v>197</v>
      </c>
      <c r="E253" s="43"/>
      <c r="F253" s="234" t="s">
        <v>1307</v>
      </c>
      <c r="G253" s="43"/>
      <c r="H253" s="43"/>
      <c r="I253" s="230"/>
      <c r="J253" s="43"/>
      <c r="K253" s="43"/>
      <c r="L253" s="47"/>
      <c r="M253" s="231"/>
      <c r="N253" s="232"/>
      <c r="O253" s="87"/>
      <c r="P253" s="87"/>
      <c r="Q253" s="87"/>
      <c r="R253" s="87"/>
      <c r="S253" s="87"/>
      <c r="T253" s="88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197</v>
      </c>
      <c r="AU253" s="20" t="s">
        <v>80</v>
      </c>
    </row>
    <row r="254" s="2" customFormat="1" ht="16.5" customHeight="1">
      <c r="A254" s="41"/>
      <c r="B254" s="42"/>
      <c r="C254" s="271" t="s">
        <v>807</v>
      </c>
      <c r="D254" s="271" t="s">
        <v>491</v>
      </c>
      <c r="E254" s="272" t="s">
        <v>1308</v>
      </c>
      <c r="F254" s="273" t="s">
        <v>1309</v>
      </c>
      <c r="G254" s="274" t="s">
        <v>322</v>
      </c>
      <c r="H254" s="275">
        <v>1</v>
      </c>
      <c r="I254" s="276"/>
      <c r="J254" s="277">
        <f>ROUND(I254*H254,2)</f>
        <v>0</v>
      </c>
      <c r="K254" s="273" t="s">
        <v>192</v>
      </c>
      <c r="L254" s="278"/>
      <c r="M254" s="279" t="s">
        <v>19</v>
      </c>
      <c r="N254" s="280" t="s">
        <v>44</v>
      </c>
      <c r="O254" s="87"/>
      <c r="P254" s="224">
        <f>O254*H254</f>
        <v>0</v>
      </c>
      <c r="Q254" s="224">
        <v>0.00075000000000000002</v>
      </c>
      <c r="R254" s="224">
        <f>Q254*H254</f>
        <v>0.00075000000000000002</v>
      </c>
      <c r="S254" s="224">
        <v>0</v>
      </c>
      <c r="T254" s="225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6" t="s">
        <v>415</v>
      </c>
      <c r="AT254" s="226" t="s">
        <v>491</v>
      </c>
      <c r="AU254" s="226" t="s">
        <v>80</v>
      </c>
      <c r="AY254" s="20" t="s">
        <v>185</v>
      </c>
      <c r="BE254" s="227">
        <f>IF(N254="základní",J254,0)</f>
        <v>0</v>
      </c>
      <c r="BF254" s="227">
        <f>IF(N254="snížená",J254,0)</f>
        <v>0</v>
      </c>
      <c r="BG254" s="227">
        <f>IF(N254="zákl. přenesená",J254,0)</f>
        <v>0</v>
      </c>
      <c r="BH254" s="227">
        <f>IF(N254="sníž. přenesená",J254,0)</f>
        <v>0</v>
      </c>
      <c r="BI254" s="227">
        <f>IF(N254="nulová",J254,0)</f>
        <v>0</v>
      </c>
      <c r="BJ254" s="20" t="s">
        <v>80</v>
      </c>
      <c r="BK254" s="227">
        <f>ROUND(I254*H254,2)</f>
        <v>0</v>
      </c>
      <c r="BL254" s="20" t="s">
        <v>280</v>
      </c>
      <c r="BM254" s="226" t="s">
        <v>1310</v>
      </c>
    </row>
    <row r="255" s="2" customFormat="1">
      <c r="A255" s="41"/>
      <c r="B255" s="42"/>
      <c r="C255" s="43"/>
      <c r="D255" s="228" t="s">
        <v>195</v>
      </c>
      <c r="E255" s="43"/>
      <c r="F255" s="229" t="s">
        <v>1309</v>
      </c>
      <c r="G255" s="43"/>
      <c r="H255" s="43"/>
      <c r="I255" s="230"/>
      <c r="J255" s="43"/>
      <c r="K255" s="43"/>
      <c r="L255" s="47"/>
      <c r="M255" s="231"/>
      <c r="N255" s="232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195</v>
      </c>
      <c r="AU255" s="20" t="s">
        <v>80</v>
      </c>
    </row>
    <row r="256" s="2" customFormat="1" ht="16.5" customHeight="1">
      <c r="A256" s="41"/>
      <c r="B256" s="42"/>
      <c r="C256" s="215" t="s">
        <v>821</v>
      </c>
      <c r="D256" s="215" t="s">
        <v>188</v>
      </c>
      <c r="E256" s="216" t="s">
        <v>1311</v>
      </c>
      <c r="F256" s="217" t="s">
        <v>1312</v>
      </c>
      <c r="G256" s="218" t="s">
        <v>322</v>
      </c>
      <c r="H256" s="219">
        <v>1</v>
      </c>
      <c r="I256" s="220"/>
      <c r="J256" s="221">
        <f>ROUND(I256*H256,2)</f>
        <v>0</v>
      </c>
      <c r="K256" s="217" t="s">
        <v>192</v>
      </c>
      <c r="L256" s="47"/>
      <c r="M256" s="222" t="s">
        <v>19</v>
      </c>
      <c r="N256" s="223" t="s">
        <v>44</v>
      </c>
      <c r="O256" s="87"/>
      <c r="P256" s="224">
        <f>O256*H256</f>
        <v>0</v>
      </c>
      <c r="Q256" s="224">
        <v>0</v>
      </c>
      <c r="R256" s="224">
        <f>Q256*H256</f>
        <v>0</v>
      </c>
      <c r="S256" s="224">
        <v>0</v>
      </c>
      <c r="T256" s="225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226" t="s">
        <v>280</v>
      </c>
      <c r="AT256" s="226" t="s">
        <v>188</v>
      </c>
      <c r="AU256" s="226" t="s">
        <v>80</v>
      </c>
      <c r="AY256" s="20" t="s">
        <v>185</v>
      </c>
      <c r="BE256" s="227">
        <f>IF(N256="základní",J256,0)</f>
        <v>0</v>
      </c>
      <c r="BF256" s="227">
        <f>IF(N256="snížená",J256,0)</f>
        <v>0</v>
      </c>
      <c r="BG256" s="227">
        <f>IF(N256="zákl. přenesená",J256,0)</f>
        <v>0</v>
      </c>
      <c r="BH256" s="227">
        <f>IF(N256="sníž. přenesená",J256,0)</f>
        <v>0</v>
      </c>
      <c r="BI256" s="227">
        <f>IF(N256="nulová",J256,0)</f>
        <v>0</v>
      </c>
      <c r="BJ256" s="20" t="s">
        <v>80</v>
      </c>
      <c r="BK256" s="227">
        <f>ROUND(I256*H256,2)</f>
        <v>0</v>
      </c>
      <c r="BL256" s="20" t="s">
        <v>280</v>
      </c>
      <c r="BM256" s="226" t="s">
        <v>1313</v>
      </c>
    </row>
    <row r="257" s="2" customFormat="1">
      <c r="A257" s="41"/>
      <c r="B257" s="42"/>
      <c r="C257" s="43"/>
      <c r="D257" s="228" t="s">
        <v>195</v>
      </c>
      <c r="E257" s="43"/>
      <c r="F257" s="229" t="s">
        <v>1314</v>
      </c>
      <c r="G257" s="43"/>
      <c r="H257" s="43"/>
      <c r="I257" s="230"/>
      <c r="J257" s="43"/>
      <c r="K257" s="43"/>
      <c r="L257" s="47"/>
      <c r="M257" s="231"/>
      <c r="N257" s="232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195</v>
      </c>
      <c r="AU257" s="20" t="s">
        <v>80</v>
      </c>
    </row>
    <row r="258" s="2" customFormat="1">
      <c r="A258" s="41"/>
      <c r="B258" s="42"/>
      <c r="C258" s="43"/>
      <c r="D258" s="233" t="s">
        <v>197</v>
      </c>
      <c r="E258" s="43"/>
      <c r="F258" s="234" t="s">
        <v>1315</v>
      </c>
      <c r="G258" s="43"/>
      <c r="H258" s="43"/>
      <c r="I258" s="230"/>
      <c r="J258" s="43"/>
      <c r="K258" s="43"/>
      <c r="L258" s="47"/>
      <c r="M258" s="231"/>
      <c r="N258" s="232"/>
      <c r="O258" s="87"/>
      <c r="P258" s="87"/>
      <c r="Q258" s="87"/>
      <c r="R258" s="87"/>
      <c r="S258" s="87"/>
      <c r="T258" s="88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T258" s="20" t="s">
        <v>197</v>
      </c>
      <c r="AU258" s="20" t="s">
        <v>80</v>
      </c>
    </row>
    <row r="259" s="2" customFormat="1" ht="16.5" customHeight="1">
      <c r="A259" s="41"/>
      <c r="B259" s="42"/>
      <c r="C259" s="271" t="s">
        <v>825</v>
      </c>
      <c r="D259" s="271" t="s">
        <v>491</v>
      </c>
      <c r="E259" s="272" t="s">
        <v>1316</v>
      </c>
      <c r="F259" s="273" t="s">
        <v>1317</v>
      </c>
      <c r="G259" s="274" t="s">
        <v>322</v>
      </c>
      <c r="H259" s="275">
        <v>1</v>
      </c>
      <c r="I259" s="276"/>
      <c r="J259" s="277">
        <f>ROUND(I259*H259,2)</f>
        <v>0</v>
      </c>
      <c r="K259" s="273" t="s">
        <v>192</v>
      </c>
      <c r="L259" s="278"/>
      <c r="M259" s="279" t="s">
        <v>19</v>
      </c>
      <c r="N259" s="280" t="s">
        <v>44</v>
      </c>
      <c r="O259" s="87"/>
      <c r="P259" s="224">
        <f>O259*H259</f>
        <v>0</v>
      </c>
      <c r="Q259" s="224">
        <v>0.00075000000000000002</v>
      </c>
      <c r="R259" s="224">
        <f>Q259*H259</f>
        <v>0.00075000000000000002</v>
      </c>
      <c r="S259" s="224">
        <v>0</v>
      </c>
      <c r="T259" s="225">
        <f>S259*H259</f>
        <v>0</v>
      </c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R259" s="226" t="s">
        <v>415</v>
      </c>
      <c r="AT259" s="226" t="s">
        <v>491</v>
      </c>
      <c r="AU259" s="226" t="s">
        <v>80</v>
      </c>
      <c r="AY259" s="20" t="s">
        <v>185</v>
      </c>
      <c r="BE259" s="227">
        <f>IF(N259="základní",J259,0)</f>
        <v>0</v>
      </c>
      <c r="BF259" s="227">
        <f>IF(N259="snížená",J259,0)</f>
        <v>0</v>
      </c>
      <c r="BG259" s="227">
        <f>IF(N259="zákl. přenesená",J259,0)</f>
        <v>0</v>
      </c>
      <c r="BH259" s="227">
        <f>IF(N259="sníž. přenesená",J259,0)</f>
        <v>0</v>
      </c>
      <c r="BI259" s="227">
        <f>IF(N259="nulová",J259,0)</f>
        <v>0</v>
      </c>
      <c r="BJ259" s="20" t="s">
        <v>80</v>
      </c>
      <c r="BK259" s="227">
        <f>ROUND(I259*H259,2)</f>
        <v>0</v>
      </c>
      <c r="BL259" s="20" t="s">
        <v>280</v>
      </c>
      <c r="BM259" s="226" t="s">
        <v>1318</v>
      </c>
    </row>
    <row r="260" s="2" customFormat="1">
      <c r="A260" s="41"/>
      <c r="B260" s="42"/>
      <c r="C260" s="43"/>
      <c r="D260" s="228" t="s">
        <v>195</v>
      </c>
      <c r="E260" s="43"/>
      <c r="F260" s="229" t="s">
        <v>1317</v>
      </c>
      <c r="G260" s="43"/>
      <c r="H260" s="43"/>
      <c r="I260" s="230"/>
      <c r="J260" s="43"/>
      <c r="K260" s="43"/>
      <c r="L260" s="47"/>
      <c r="M260" s="231"/>
      <c r="N260" s="232"/>
      <c r="O260" s="87"/>
      <c r="P260" s="87"/>
      <c r="Q260" s="87"/>
      <c r="R260" s="87"/>
      <c r="S260" s="87"/>
      <c r="T260" s="88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T260" s="20" t="s">
        <v>195</v>
      </c>
      <c r="AU260" s="20" t="s">
        <v>80</v>
      </c>
    </row>
    <row r="261" s="2" customFormat="1" ht="16.5" customHeight="1">
      <c r="A261" s="41"/>
      <c r="B261" s="42"/>
      <c r="C261" s="215" t="s">
        <v>829</v>
      </c>
      <c r="D261" s="215" t="s">
        <v>188</v>
      </c>
      <c r="E261" s="216" t="s">
        <v>1319</v>
      </c>
      <c r="F261" s="217" t="s">
        <v>1320</v>
      </c>
      <c r="G261" s="218" t="s">
        <v>279</v>
      </c>
      <c r="H261" s="219">
        <v>1</v>
      </c>
      <c r="I261" s="220"/>
      <c r="J261" s="221">
        <f>ROUND(I261*H261,2)</f>
        <v>0</v>
      </c>
      <c r="K261" s="217" t="s">
        <v>192</v>
      </c>
      <c r="L261" s="47"/>
      <c r="M261" s="222" t="s">
        <v>19</v>
      </c>
      <c r="N261" s="223" t="s">
        <v>44</v>
      </c>
      <c r="O261" s="87"/>
      <c r="P261" s="224">
        <f>O261*H261</f>
        <v>0</v>
      </c>
      <c r="Q261" s="224">
        <v>0.01525</v>
      </c>
      <c r="R261" s="224">
        <f>Q261*H261</f>
        <v>0.01525</v>
      </c>
      <c r="S261" s="224">
        <v>0</v>
      </c>
      <c r="T261" s="225">
        <f>S261*H261</f>
        <v>0</v>
      </c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R261" s="226" t="s">
        <v>280</v>
      </c>
      <c r="AT261" s="226" t="s">
        <v>188</v>
      </c>
      <c r="AU261" s="226" t="s">
        <v>80</v>
      </c>
      <c r="AY261" s="20" t="s">
        <v>185</v>
      </c>
      <c r="BE261" s="227">
        <f>IF(N261="základní",J261,0)</f>
        <v>0</v>
      </c>
      <c r="BF261" s="227">
        <f>IF(N261="snížená",J261,0)</f>
        <v>0</v>
      </c>
      <c r="BG261" s="227">
        <f>IF(N261="zákl. přenesená",J261,0)</f>
        <v>0</v>
      </c>
      <c r="BH261" s="227">
        <f>IF(N261="sníž. přenesená",J261,0)</f>
        <v>0</v>
      </c>
      <c r="BI261" s="227">
        <f>IF(N261="nulová",J261,0)</f>
        <v>0</v>
      </c>
      <c r="BJ261" s="20" t="s">
        <v>80</v>
      </c>
      <c r="BK261" s="227">
        <f>ROUND(I261*H261,2)</f>
        <v>0</v>
      </c>
      <c r="BL261" s="20" t="s">
        <v>280</v>
      </c>
      <c r="BM261" s="226" t="s">
        <v>1321</v>
      </c>
    </row>
    <row r="262" s="2" customFormat="1">
      <c r="A262" s="41"/>
      <c r="B262" s="42"/>
      <c r="C262" s="43"/>
      <c r="D262" s="228" t="s">
        <v>195</v>
      </c>
      <c r="E262" s="43"/>
      <c r="F262" s="229" t="s">
        <v>1322</v>
      </c>
      <c r="G262" s="43"/>
      <c r="H262" s="43"/>
      <c r="I262" s="230"/>
      <c r="J262" s="43"/>
      <c r="K262" s="43"/>
      <c r="L262" s="47"/>
      <c r="M262" s="231"/>
      <c r="N262" s="232"/>
      <c r="O262" s="87"/>
      <c r="P262" s="87"/>
      <c r="Q262" s="87"/>
      <c r="R262" s="87"/>
      <c r="S262" s="87"/>
      <c r="T262" s="88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T262" s="20" t="s">
        <v>195</v>
      </c>
      <c r="AU262" s="20" t="s">
        <v>80</v>
      </c>
    </row>
    <row r="263" s="2" customFormat="1">
      <c r="A263" s="41"/>
      <c r="B263" s="42"/>
      <c r="C263" s="43"/>
      <c r="D263" s="233" t="s">
        <v>197</v>
      </c>
      <c r="E263" s="43"/>
      <c r="F263" s="234" t="s">
        <v>1323</v>
      </c>
      <c r="G263" s="43"/>
      <c r="H263" s="43"/>
      <c r="I263" s="230"/>
      <c r="J263" s="43"/>
      <c r="K263" s="43"/>
      <c r="L263" s="47"/>
      <c r="M263" s="231"/>
      <c r="N263" s="232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197</v>
      </c>
      <c r="AU263" s="20" t="s">
        <v>80</v>
      </c>
    </row>
    <row r="264" s="2" customFormat="1" ht="16.5" customHeight="1">
      <c r="A264" s="41"/>
      <c r="B264" s="42"/>
      <c r="C264" s="215" t="s">
        <v>833</v>
      </c>
      <c r="D264" s="215" t="s">
        <v>188</v>
      </c>
      <c r="E264" s="216" t="s">
        <v>1324</v>
      </c>
      <c r="F264" s="217" t="s">
        <v>1325</v>
      </c>
      <c r="G264" s="218" t="s">
        <v>279</v>
      </c>
      <c r="H264" s="219">
        <v>1</v>
      </c>
      <c r="I264" s="220"/>
      <c r="J264" s="221">
        <f>ROUND(I264*H264,2)</f>
        <v>0</v>
      </c>
      <c r="K264" s="217" t="s">
        <v>192</v>
      </c>
      <c r="L264" s="47"/>
      <c r="M264" s="222" t="s">
        <v>19</v>
      </c>
      <c r="N264" s="223" t="s">
        <v>44</v>
      </c>
      <c r="O264" s="87"/>
      <c r="P264" s="224">
        <f>O264*H264</f>
        <v>0</v>
      </c>
      <c r="Q264" s="224">
        <v>0.13164999999999999</v>
      </c>
      <c r="R264" s="224">
        <f>Q264*H264</f>
        <v>0.13164999999999999</v>
      </c>
      <c r="S264" s="224">
        <v>0</v>
      </c>
      <c r="T264" s="225">
        <f>S264*H264</f>
        <v>0</v>
      </c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R264" s="226" t="s">
        <v>280</v>
      </c>
      <c r="AT264" s="226" t="s">
        <v>188</v>
      </c>
      <c r="AU264" s="226" t="s">
        <v>80</v>
      </c>
      <c r="AY264" s="20" t="s">
        <v>185</v>
      </c>
      <c r="BE264" s="227">
        <f>IF(N264="základní",J264,0)</f>
        <v>0</v>
      </c>
      <c r="BF264" s="227">
        <f>IF(N264="snížená",J264,0)</f>
        <v>0</v>
      </c>
      <c r="BG264" s="227">
        <f>IF(N264="zákl. přenesená",J264,0)</f>
        <v>0</v>
      </c>
      <c r="BH264" s="227">
        <f>IF(N264="sníž. přenesená",J264,0)</f>
        <v>0</v>
      </c>
      <c r="BI264" s="227">
        <f>IF(N264="nulová",J264,0)</f>
        <v>0</v>
      </c>
      <c r="BJ264" s="20" t="s">
        <v>80</v>
      </c>
      <c r="BK264" s="227">
        <f>ROUND(I264*H264,2)</f>
        <v>0</v>
      </c>
      <c r="BL264" s="20" t="s">
        <v>280</v>
      </c>
      <c r="BM264" s="226" t="s">
        <v>1326</v>
      </c>
    </row>
    <row r="265" s="2" customFormat="1">
      <c r="A265" s="41"/>
      <c r="B265" s="42"/>
      <c r="C265" s="43"/>
      <c r="D265" s="228" t="s">
        <v>195</v>
      </c>
      <c r="E265" s="43"/>
      <c r="F265" s="229" t="s">
        <v>1327</v>
      </c>
      <c r="G265" s="43"/>
      <c r="H265" s="43"/>
      <c r="I265" s="230"/>
      <c r="J265" s="43"/>
      <c r="K265" s="43"/>
      <c r="L265" s="47"/>
      <c r="M265" s="231"/>
      <c r="N265" s="232"/>
      <c r="O265" s="87"/>
      <c r="P265" s="87"/>
      <c r="Q265" s="87"/>
      <c r="R265" s="87"/>
      <c r="S265" s="87"/>
      <c r="T265" s="88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T265" s="20" t="s">
        <v>195</v>
      </c>
      <c r="AU265" s="20" t="s">
        <v>80</v>
      </c>
    </row>
    <row r="266" s="2" customFormat="1">
      <c r="A266" s="41"/>
      <c r="B266" s="42"/>
      <c r="C266" s="43"/>
      <c r="D266" s="233" t="s">
        <v>197</v>
      </c>
      <c r="E266" s="43"/>
      <c r="F266" s="234" t="s">
        <v>1328</v>
      </c>
      <c r="G266" s="43"/>
      <c r="H266" s="43"/>
      <c r="I266" s="230"/>
      <c r="J266" s="43"/>
      <c r="K266" s="43"/>
      <c r="L266" s="47"/>
      <c r="M266" s="231"/>
      <c r="N266" s="232"/>
      <c r="O266" s="87"/>
      <c r="P266" s="87"/>
      <c r="Q266" s="87"/>
      <c r="R266" s="87"/>
      <c r="S266" s="87"/>
      <c r="T266" s="88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T266" s="20" t="s">
        <v>197</v>
      </c>
      <c r="AU266" s="20" t="s">
        <v>80</v>
      </c>
    </row>
    <row r="267" s="2" customFormat="1" ht="16.5" customHeight="1">
      <c r="A267" s="41"/>
      <c r="B267" s="42"/>
      <c r="C267" s="215" t="s">
        <v>837</v>
      </c>
      <c r="D267" s="215" t="s">
        <v>188</v>
      </c>
      <c r="E267" s="216" t="s">
        <v>1329</v>
      </c>
      <c r="F267" s="217" t="s">
        <v>1330</v>
      </c>
      <c r="G267" s="218" t="s">
        <v>279</v>
      </c>
      <c r="H267" s="219">
        <v>6</v>
      </c>
      <c r="I267" s="220"/>
      <c r="J267" s="221">
        <f>ROUND(I267*H267,2)</f>
        <v>0</v>
      </c>
      <c r="K267" s="217" t="s">
        <v>192</v>
      </c>
      <c r="L267" s="47"/>
      <c r="M267" s="222" t="s">
        <v>19</v>
      </c>
      <c r="N267" s="223" t="s">
        <v>44</v>
      </c>
      <c r="O267" s="87"/>
      <c r="P267" s="224">
        <f>O267*H267</f>
        <v>0</v>
      </c>
      <c r="Q267" s="224">
        <v>0.00024000000000000001</v>
      </c>
      <c r="R267" s="224">
        <f>Q267*H267</f>
        <v>0.0014400000000000001</v>
      </c>
      <c r="S267" s="224">
        <v>0</v>
      </c>
      <c r="T267" s="225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6" t="s">
        <v>280</v>
      </c>
      <c r="AT267" s="226" t="s">
        <v>188</v>
      </c>
      <c r="AU267" s="226" t="s">
        <v>80</v>
      </c>
      <c r="AY267" s="20" t="s">
        <v>185</v>
      </c>
      <c r="BE267" s="227">
        <f>IF(N267="základní",J267,0)</f>
        <v>0</v>
      </c>
      <c r="BF267" s="227">
        <f>IF(N267="snížená",J267,0)</f>
        <v>0</v>
      </c>
      <c r="BG267" s="227">
        <f>IF(N267="zákl. přenesená",J267,0)</f>
        <v>0</v>
      </c>
      <c r="BH267" s="227">
        <f>IF(N267="sníž. přenesená",J267,0)</f>
        <v>0</v>
      </c>
      <c r="BI267" s="227">
        <f>IF(N267="nulová",J267,0)</f>
        <v>0</v>
      </c>
      <c r="BJ267" s="20" t="s">
        <v>80</v>
      </c>
      <c r="BK267" s="227">
        <f>ROUND(I267*H267,2)</f>
        <v>0</v>
      </c>
      <c r="BL267" s="20" t="s">
        <v>280</v>
      </c>
      <c r="BM267" s="226" t="s">
        <v>1331</v>
      </c>
    </row>
    <row r="268" s="2" customFormat="1">
      <c r="A268" s="41"/>
      <c r="B268" s="42"/>
      <c r="C268" s="43"/>
      <c r="D268" s="228" t="s">
        <v>195</v>
      </c>
      <c r="E268" s="43"/>
      <c r="F268" s="229" t="s">
        <v>1332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195</v>
      </c>
      <c r="AU268" s="20" t="s">
        <v>80</v>
      </c>
    </row>
    <row r="269" s="2" customFormat="1">
      <c r="A269" s="41"/>
      <c r="B269" s="42"/>
      <c r="C269" s="43"/>
      <c r="D269" s="233" t="s">
        <v>197</v>
      </c>
      <c r="E269" s="43"/>
      <c r="F269" s="234" t="s">
        <v>1333</v>
      </c>
      <c r="G269" s="43"/>
      <c r="H269" s="43"/>
      <c r="I269" s="230"/>
      <c r="J269" s="43"/>
      <c r="K269" s="43"/>
      <c r="L269" s="47"/>
      <c r="M269" s="231"/>
      <c r="N269" s="232"/>
      <c r="O269" s="87"/>
      <c r="P269" s="87"/>
      <c r="Q269" s="87"/>
      <c r="R269" s="87"/>
      <c r="S269" s="87"/>
      <c r="T269" s="88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0" t="s">
        <v>197</v>
      </c>
      <c r="AU269" s="20" t="s">
        <v>80</v>
      </c>
    </row>
    <row r="270" s="2" customFormat="1" ht="16.5" customHeight="1">
      <c r="A270" s="41"/>
      <c r="B270" s="42"/>
      <c r="C270" s="215" t="s">
        <v>843</v>
      </c>
      <c r="D270" s="215" t="s">
        <v>188</v>
      </c>
      <c r="E270" s="216" t="s">
        <v>1334</v>
      </c>
      <c r="F270" s="217" t="s">
        <v>1335</v>
      </c>
      <c r="G270" s="218" t="s">
        <v>279</v>
      </c>
      <c r="H270" s="219">
        <v>2</v>
      </c>
      <c r="I270" s="220"/>
      <c r="J270" s="221">
        <f>ROUND(I270*H270,2)</f>
        <v>0</v>
      </c>
      <c r="K270" s="217" t="s">
        <v>19</v>
      </c>
      <c r="L270" s="47"/>
      <c r="M270" s="222" t="s">
        <v>19</v>
      </c>
      <c r="N270" s="223" t="s">
        <v>44</v>
      </c>
      <c r="O270" s="87"/>
      <c r="P270" s="224">
        <f>O270*H270</f>
        <v>0</v>
      </c>
      <c r="Q270" s="224">
        <v>0.00172</v>
      </c>
      <c r="R270" s="224">
        <f>Q270*H270</f>
        <v>0.0034399999999999999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280</v>
      </c>
      <c r="AT270" s="226" t="s">
        <v>188</v>
      </c>
      <c r="AU270" s="226" t="s">
        <v>80</v>
      </c>
      <c r="AY270" s="20" t="s">
        <v>185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80</v>
      </c>
      <c r="BK270" s="227">
        <f>ROUND(I270*H270,2)</f>
        <v>0</v>
      </c>
      <c r="BL270" s="20" t="s">
        <v>280</v>
      </c>
      <c r="BM270" s="226" t="s">
        <v>1336</v>
      </c>
    </row>
    <row r="271" s="2" customFormat="1">
      <c r="A271" s="41"/>
      <c r="B271" s="42"/>
      <c r="C271" s="43"/>
      <c r="D271" s="228" t="s">
        <v>195</v>
      </c>
      <c r="E271" s="43"/>
      <c r="F271" s="229" t="s">
        <v>1337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195</v>
      </c>
      <c r="AU271" s="20" t="s">
        <v>80</v>
      </c>
    </row>
    <row r="272" s="2" customFormat="1" ht="16.5" customHeight="1">
      <c r="A272" s="41"/>
      <c r="B272" s="42"/>
      <c r="C272" s="215" t="s">
        <v>847</v>
      </c>
      <c r="D272" s="215" t="s">
        <v>188</v>
      </c>
      <c r="E272" s="216" t="s">
        <v>1338</v>
      </c>
      <c r="F272" s="217" t="s">
        <v>1339</v>
      </c>
      <c r="G272" s="218" t="s">
        <v>279</v>
      </c>
      <c r="H272" s="219">
        <v>3</v>
      </c>
      <c r="I272" s="220"/>
      <c r="J272" s="221">
        <f>ROUND(I272*H272,2)</f>
        <v>0</v>
      </c>
      <c r="K272" s="217" t="s">
        <v>192</v>
      </c>
      <c r="L272" s="47"/>
      <c r="M272" s="222" t="s">
        <v>19</v>
      </c>
      <c r="N272" s="223" t="s">
        <v>44</v>
      </c>
      <c r="O272" s="87"/>
      <c r="P272" s="224">
        <f>O272*H272</f>
        <v>0</v>
      </c>
      <c r="Q272" s="224">
        <v>0.0018400000000000001</v>
      </c>
      <c r="R272" s="224">
        <f>Q272*H272</f>
        <v>0.0055200000000000006</v>
      </c>
      <c r="S272" s="224">
        <v>0</v>
      </c>
      <c r="T272" s="225">
        <f>S272*H272</f>
        <v>0</v>
      </c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R272" s="226" t="s">
        <v>280</v>
      </c>
      <c r="AT272" s="226" t="s">
        <v>188</v>
      </c>
      <c r="AU272" s="226" t="s">
        <v>80</v>
      </c>
      <c r="AY272" s="20" t="s">
        <v>185</v>
      </c>
      <c r="BE272" s="227">
        <f>IF(N272="základní",J272,0)</f>
        <v>0</v>
      </c>
      <c r="BF272" s="227">
        <f>IF(N272="snížená",J272,0)</f>
        <v>0</v>
      </c>
      <c r="BG272" s="227">
        <f>IF(N272="zákl. přenesená",J272,0)</f>
        <v>0</v>
      </c>
      <c r="BH272" s="227">
        <f>IF(N272="sníž. přenesená",J272,0)</f>
        <v>0</v>
      </c>
      <c r="BI272" s="227">
        <f>IF(N272="nulová",J272,0)</f>
        <v>0</v>
      </c>
      <c r="BJ272" s="20" t="s">
        <v>80</v>
      </c>
      <c r="BK272" s="227">
        <f>ROUND(I272*H272,2)</f>
        <v>0</v>
      </c>
      <c r="BL272" s="20" t="s">
        <v>280</v>
      </c>
      <c r="BM272" s="226" t="s">
        <v>1340</v>
      </c>
    </row>
    <row r="273" s="2" customFormat="1">
      <c r="A273" s="41"/>
      <c r="B273" s="42"/>
      <c r="C273" s="43"/>
      <c r="D273" s="228" t="s">
        <v>195</v>
      </c>
      <c r="E273" s="43"/>
      <c r="F273" s="229" t="s">
        <v>1341</v>
      </c>
      <c r="G273" s="43"/>
      <c r="H273" s="43"/>
      <c r="I273" s="230"/>
      <c r="J273" s="43"/>
      <c r="K273" s="43"/>
      <c r="L273" s="47"/>
      <c r="M273" s="231"/>
      <c r="N273" s="232"/>
      <c r="O273" s="87"/>
      <c r="P273" s="87"/>
      <c r="Q273" s="87"/>
      <c r="R273" s="87"/>
      <c r="S273" s="87"/>
      <c r="T273" s="88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T273" s="20" t="s">
        <v>195</v>
      </c>
      <c r="AU273" s="20" t="s">
        <v>80</v>
      </c>
    </row>
    <row r="274" s="2" customFormat="1">
      <c r="A274" s="41"/>
      <c r="B274" s="42"/>
      <c r="C274" s="43"/>
      <c r="D274" s="233" t="s">
        <v>197</v>
      </c>
      <c r="E274" s="43"/>
      <c r="F274" s="234" t="s">
        <v>1342</v>
      </c>
      <c r="G274" s="43"/>
      <c r="H274" s="43"/>
      <c r="I274" s="230"/>
      <c r="J274" s="43"/>
      <c r="K274" s="43"/>
      <c r="L274" s="47"/>
      <c r="M274" s="231"/>
      <c r="N274" s="232"/>
      <c r="O274" s="87"/>
      <c r="P274" s="87"/>
      <c r="Q274" s="87"/>
      <c r="R274" s="87"/>
      <c r="S274" s="87"/>
      <c r="T274" s="88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T274" s="20" t="s">
        <v>197</v>
      </c>
      <c r="AU274" s="20" t="s">
        <v>80</v>
      </c>
    </row>
    <row r="275" s="2" customFormat="1" ht="16.5" customHeight="1">
      <c r="A275" s="41"/>
      <c r="B275" s="42"/>
      <c r="C275" s="215" t="s">
        <v>850</v>
      </c>
      <c r="D275" s="215" t="s">
        <v>188</v>
      </c>
      <c r="E275" s="216" t="s">
        <v>1343</v>
      </c>
      <c r="F275" s="217" t="s">
        <v>1344</v>
      </c>
      <c r="G275" s="218" t="s">
        <v>249</v>
      </c>
      <c r="H275" s="219">
        <v>0.307</v>
      </c>
      <c r="I275" s="220"/>
      <c r="J275" s="221">
        <f>ROUND(I275*H275,2)</f>
        <v>0</v>
      </c>
      <c r="K275" s="217" t="s">
        <v>192</v>
      </c>
      <c r="L275" s="47"/>
      <c r="M275" s="222" t="s">
        <v>19</v>
      </c>
      <c r="N275" s="223" t="s">
        <v>44</v>
      </c>
      <c r="O275" s="87"/>
      <c r="P275" s="224">
        <f>O275*H275</f>
        <v>0</v>
      </c>
      <c r="Q275" s="224">
        <v>0</v>
      </c>
      <c r="R275" s="224">
        <f>Q275*H275</f>
        <v>0</v>
      </c>
      <c r="S275" s="224">
        <v>0</v>
      </c>
      <c r="T275" s="225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6" t="s">
        <v>280</v>
      </c>
      <c r="AT275" s="226" t="s">
        <v>188</v>
      </c>
      <c r="AU275" s="226" t="s">
        <v>80</v>
      </c>
      <c r="AY275" s="20" t="s">
        <v>185</v>
      </c>
      <c r="BE275" s="227">
        <f>IF(N275="základní",J275,0)</f>
        <v>0</v>
      </c>
      <c r="BF275" s="227">
        <f>IF(N275="snížená",J275,0)</f>
        <v>0</v>
      </c>
      <c r="BG275" s="227">
        <f>IF(N275="zákl. přenesená",J275,0)</f>
        <v>0</v>
      </c>
      <c r="BH275" s="227">
        <f>IF(N275="sníž. přenesená",J275,0)</f>
        <v>0</v>
      </c>
      <c r="BI275" s="227">
        <f>IF(N275="nulová",J275,0)</f>
        <v>0</v>
      </c>
      <c r="BJ275" s="20" t="s">
        <v>80</v>
      </c>
      <c r="BK275" s="227">
        <f>ROUND(I275*H275,2)</f>
        <v>0</v>
      </c>
      <c r="BL275" s="20" t="s">
        <v>280</v>
      </c>
      <c r="BM275" s="226" t="s">
        <v>1345</v>
      </c>
    </row>
    <row r="276" s="2" customFormat="1">
      <c r="A276" s="41"/>
      <c r="B276" s="42"/>
      <c r="C276" s="43"/>
      <c r="D276" s="228" t="s">
        <v>195</v>
      </c>
      <c r="E276" s="43"/>
      <c r="F276" s="229" t="s">
        <v>1346</v>
      </c>
      <c r="G276" s="43"/>
      <c r="H276" s="43"/>
      <c r="I276" s="230"/>
      <c r="J276" s="43"/>
      <c r="K276" s="43"/>
      <c r="L276" s="47"/>
      <c r="M276" s="231"/>
      <c r="N276" s="232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195</v>
      </c>
      <c r="AU276" s="20" t="s">
        <v>80</v>
      </c>
    </row>
    <row r="277" s="2" customFormat="1">
      <c r="A277" s="41"/>
      <c r="B277" s="42"/>
      <c r="C277" s="43"/>
      <c r="D277" s="233" t="s">
        <v>197</v>
      </c>
      <c r="E277" s="43"/>
      <c r="F277" s="234" t="s">
        <v>1347</v>
      </c>
      <c r="G277" s="43"/>
      <c r="H277" s="43"/>
      <c r="I277" s="230"/>
      <c r="J277" s="43"/>
      <c r="K277" s="43"/>
      <c r="L277" s="47"/>
      <c r="M277" s="231"/>
      <c r="N277" s="232"/>
      <c r="O277" s="87"/>
      <c r="P277" s="87"/>
      <c r="Q277" s="87"/>
      <c r="R277" s="87"/>
      <c r="S277" s="87"/>
      <c r="T277" s="88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T277" s="20" t="s">
        <v>197</v>
      </c>
      <c r="AU277" s="20" t="s">
        <v>80</v>
      </c>
    </row>
    <row r="278" s="12" customFormat="1" ht="25.92" customHeight="1">
      <c r="A278" s="12"/>
      <c r="B278" s="199"/>
      <c r="C278" s="200"/>
      <c r="D278" s="201" t="s">
        <v>72</v>
      </c>
      <c r="E278" s="202" t="s">
        <v>1348</v>
      </c>
      <c r="F278" s="202" t="s">
        <v>1349</v>
      </c>
      <c r="G278" s="200"/>
      <c r="H278" s="200"/>
      <c r="I278" s="203"/>
      <c r="J278" s="204">
        <f>BK278</f>
        <v>0</v>
      </c>
      <c r="K278" s="200"/>
      <c r="L278" s="205"/>
      <c r="M278" s="206"/>
      <c r="N278" s="207"/>
      <c r="O278" s="207"/>
      <c r="P278" s="208">
        <f>SUM(P279:P295)</f>
        <v>0</v>
      </c>
      <c r="Q278" s="207"/>
      <c r="R278" s="208">
        <f>SUM(R279:R295)</f>
        <v>0.041050000000000003</v>
      </c>
      <c r="S278" s="207"/>
      <c r="T278" s="209">
        <f>SUM(T279:T295)</f>
        <v>0</v>
      </c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R278" s="210" t="s">
        <v>82</v>
      </c>
      <c r="AT278" s="211" t="s">
        <v>72</v>
      </c>
      <c r="AU278" s="211" t="s">
        <v>73</v>
      </c>
      <c r="AY278" s="210" t="s">
        <v>185</v>
      </c>
      <c r="BK278" s="212">
        <f>SUM(BK279:BK295)</f>
        <v>0</v>
      </c>
    </row>
    <row r="279" s="2" customFormat="1" ht="16.5" customHeight="1">
      <c r="A279" s="41"/>
      <c r="B279" s="42"/>
      <c r="C279" s="215" t="s">
        <v>854</v>
      </c>
      <c r="D279" s="215" t="s">
        <v>188</v>
      </c>
      <c r="E279" s="216" t="s">
        <v>1350</v>
      </c>
      <c r="F279" s="217" t="s">
        <v>1351</v>
      </c>
      <c r="G279" s="218" t="s">
        <v>279</v>
      </c>
      <c r="H279" s="219">
        <v>2</v>
      </c>
      <c r="I279" s="220"/>
      <c r="J279" s="221">
        <f>ROUND(I279*H279,2)</f>
        <v>0</v>
      </c>
      <c r="K279" s="217" t="s">
        <v>192</v>
      </c>
      <c r="L279" s="47"/>
      <c r="M279" s="222" t="s">
        <v>19</v>
      </c>
      <c r="N279" s="223" t="s">
        <v>44</v>
      </c>
      <c r="O279" s="87"/>
      <c r="P279" s="224">
        <f>O279*H279</f>
        <v>0</v>
      </c>
      <c r="Q279" s="224">
        <v>0.0091999999999999998</v>
      </c>
      <c r="R279" s="224">
        <f>Q279*H279</f>
        <v>0.0184</v>
      </c>
      <c r="S279" s="224">
        <v>0</v>
      </c>
      <c r="T279" s="225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226" t="s">
        <v>280</v>
      </c>
      <c r="AT279" s="226" t="s">
        <v>188</v>
      </c>
      <c r="AU279" s="226" t="s">
        <v>80</v>
      </c>
      <c r="AY279" s="20" t="s">
        <v>185</v>
      </c>
      <c r="BE279" s="227">
        <f>IF(N279="základní",J279,0)</f>
        <v>0</v>
      </c>
      <c r="BF279" s="227">
        <f>IF(N279="snížená",J279,0)</f>
        <v>0</v>
      </c>
      <c r="BG279" s="227">
        <f>IF(N279="zákl. přenesená",J279,0)</f>
        <v>0</v>
      </c>
      <c r="BH279" s="227">
        <f>IF(N279="sníž. přenesená",J279,0)</f>
        <v>0</v>
      </c>
      <c r="BI279" s="227">
        <f>IF(N279="nulová",J279,0)</f>
        <v>0</v>
      </c>
      <c r="BJ279" s="20" t="s">
        <v>80</v>
      </c>
      <c r="BK279" s="227">
        <f>ROUND(I279*H279,2)</f>
        <v>0</v>
      </c>
      <c r="BL279" s="20" t="s">
        <v>280</v>
      </c>
      <c r="BM279" s="226" t="s">
        <v>1352</v>
      </c>
    </row>
    <row r="280" s="2" customFormat="1">
      <c r="A280" s="41"/>
      <c r="B280" s="42"/>
      <c r="C280" s="43"/>
      <c r="D280" s="228" t="s">
        <v>195</v>
      </c>
      <c r="E280" s="43"/>
      <c r="F280" s="229" t="s">
        <v>1353</v>
      </c>
      <c r="G280" s="43"/>
      <c r="H280" s="43"/>
      <c r="I280" s="230"/>
      <c r="J280" s="43"/>
      <c r="K280" s="43"/>
      <c r="L280" s="47"/>
      <c r="M280" s="231"/>
      <c r="N280" s="232"/>
      <c r="O280" s="87"/>
      <c r="P280" s="87"/>
      <c r="Q280" s="87"/>
      <c r="R280" s="87"/>
      <c r="S280" s="87"/>
      <c r="T280" s="88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T280" s="20" t="s">
        <v>195</v>
      </c>
      <c r="AU280" s="20" t="s">
        <v>80</v>
      </c>
    </row>
    <row r="281" s="2" customFormat="1">
      <c r="A281" s="41"/>
      <c r="B281" s="42"/>
      <c r="C281" s="43"/>
      <c r="D281" s="233" t="s">
        <v>197</v>
      </c>
      <c r="E281" s="43"/>
      <c r="F281" s="234" t="s">
        <v>1354</v>
      </c>
      <c r="G281" s="43"/>
      <c r="H281" s="43"/>
      <c r="I281" s="230"/>
      <c r="J281" s="43"/>
      <c r="K281" s="43"/>
      <c r="L281" s="47"/>
      <c r="M281" s="231"/>
      <c r="N281" s="232"/>
      <c r="O281" s="87"/>
      <c r="P281" s="87"/>
      <c r="Q281" s="87"/>
      <c r="R281" s="87"/>
      <c r="S281" s="87"/>
      <c r="T281" s="88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0" t="s">
        <v>197</v>
      </c>
      <c r="AU281" s="20" t="s">
        <v>80</v>
      </c>
    </row>
    <row r="282" s="2" customFormat="1" ht="21.75" customHeight="1">
      <c r="A282" s="41"/>
      <c r="B282" s="42"/>
      <c r="C282" s="215" t="s">
        <v>857</v>
      </c>
      <c r="D282" s="215" t="s">
        <v>188</v>
      </c>
      <c r="E282" s="216" t="s">
        <v>1355</v>
      </c>
      <c r="F282" s="217" t="s">
        <v>1356</v>
      </c>
      <c r="G282" s="218" t="s">
        <v>279</v>
      </c>
      <c r="H282" s="219">
        <v>1</v>
      </c>
      <c r="I282" s="220"/>
      <c r="J282" s="221">
        <f>ROUND(I282*H282,2)</f>
        <v>0</v>
      </c>
      <c r="K282" s="217" t="s">
        <v>192</v>
      </c>
      <c r="L282" s="47"/>
      <c r="M282" s="222" t="s">
        <v>19</v>
      </c>
      <c r="N282" s="223" t="s">
        <v>44</v>
      </c>
      <c r="O282" s="87"/>
      <c r="P282" s="224">
        <f>O282*H282</f>
        <v>0</v>
      </c>
      <c r="Q282" s="224">
        <v>0.017649999999999999</v>
      </c>
      <c r="R282" s="224">
        <f>Q282*H282</f>
        <v>0.017649999999999999</v>
      </c>
      <c r="S282" s="224">
        <v>0</v>
      </c>
      <c r="T282" s="225">
        <f>S282*H282</f>
        <v>0</v>
      </c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R282" s="226" t="s">
        <v>280</v>
      </c>
      <c r="AT282" s="226" t="s">
        <v>188</v>
      </c>
      <c r="AU282" s="226" t="s">
        <v>80</v>
      </c>
      <c r="AY282" s="20" t="s">
        <v>185</v>
      </c>
      <c r="BE282" s="227">
        <f>IF(N282="základní",J282,0)</f>
        <v>0</v>
      </c>
      <c r="BF282" s="227">
        <f>IF(N282="snížená",J282,0)</f>
        <v>0</v>
      </c>
      <c r="BG282" s="227">
        <f>IF(N282="zákl. přenesená",J282,0)</f>
        <v>0</v>
      </c>
      <c r="BH282" s="227">
        <f>IF(N282="sníž. přenesená",J282,0)</f>
        <v>0</v>
      </c>
      <c r="BI282" s="227">
        <f>IF(N282="nulová",J282,0)</f>
        <v>0</v>
      </c>
      <c r="BJ282" s="20" t="s">
        <v>80</v>
      </c>
      <c r="BK282" s="227">
        <f>ROUND(I282*H282,2)</f>
        <v>0</v>
      </c>
      <c r="BL282" s="20" t="s">
        <v>280</v>
      </c>
      <c r="BM282" s="226" t="s">
        <v>1357</v>
      </c>
    </row>
    <row r="283" s="2" customFormat="1">
      <c r="A283" s="41"/>
      <c r="B283" s="42"/>
      <c r="C283" s="43"/>
      <c r="D283" s="228" t="s">
        <v>195</v>
      </c>
      <c r="E283" s="43"/>
      <c r="F283" s="229" t="s">
        <v>1358</v>
      </c>
      <c r="G283" s="43"/>
      <c r="H283" s="43"/>
      <c r="I283" s="230"/>
      <c r="J283" s="43"/>
      <c r="K283" s="43"/>
      <c r="L283" s="47"/>
      <c r="M283" s="231"/>
      <c r="N283" s="232"/>
      <c r="O283" s="87"/>
      <c r="P283" s="87"/>
      <c r="Q283" s="87"/>
      <c r="R283" s="87"/>
      <c r="S283" s="87"/>
      <c r="T283" s="88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T283" s="20" t="s">
        <v>195</v>
      </c>
      <c r="AU283" s="20" t="s">
        <v>80</v>
      </c>
    </row>
    <row r="284" s="2" customFormat="1">
      <c r="A284" s="41"/>
      <c r="B284" s="42"/>
      <c r="C284" s="43"/>
      <c r="D284" s="233" t="s">
        <v>197</v>
      </c>
      <c r="E284" s="43"/>
      <c r="F284" s="234" t="s">
        <v>1359</v>
      </c>
      <c r="G284" s="43"/>
      <c r="H284" s="43"/>
      <c r="I284" s="230"/>
      <c r="J284" s="43"/>
      <c r="K284" s="43"/>
      <c r="L284" s="47"/>
      <c r="M284" s="231"/>
      <c r="N284" s="232"/>
      <c r="O284" s="87"/>
      <c r="P284" s="87"/>
      <c r="Q284" s="87"/>
      <c r="R284" s="87"/>
      <c r="S284" s="87"/>
      <c r="T284" s="88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T284" s="20" t="s">
        <v>197</v>
      </c>
      <c r="AU284" s="20" t="s">
        <v>80</v>
      </c>
    </row>
    <row r="285" s="2" customFormat="1" ht="16.5" customHeight="1">
      <c r="A285" s="41"/>
      <c r="B285" s="42"/>
      <c r="C285" s="215" t="s">
        <v>860</v>
      </c>
      <c r="D285" s="215" t="s">
        <v>188</v>
      </c>
      <c r="E285" s="216" t="s">
        <v>1360</v>
      </c>
      <c r="F285" s="217" t="s">
        <v>1361</v>
      </c>
      <c r="G285" s="218" t="s">
        <v>279</v>
      </c>
      <c r="H285" s="219">
        <v>3</v>
      </c>
      <c r="I285" s="220"/>
      <c r="J285" s="221">
        <f>ROUND(I285*H285,2)</f>
        <v>0</v>
      </c>
      <c r="K285" s="217" t="s">
        <v>192</v>
      </c>
      <c r="L285" s="47"/>
      <c r="M285" s="222" t="s">
        <v>19</v>
      </c>
      <c r="N285" s="223" t="s">
        <v>44</v>
      </c>
      <c r="O285" s="87"/>
      <c r="P285" s="224">
        <f>O285*H285</f>
        <v>0</v>
      </c>
      <c r="Q285" s="224">
        <v>0.00050000000000000001</v>
      </c>
      <c r="R285" s="224">
        <f>Q285*H285</f>
        <v>0.0015</v>
      </c>
      <c r="S285" s="224">
        <v>0</v>
      </c>
      <c r="T285" s="225">
        <f>S285*H285</f>
        <v>0</v>
      </c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R285" s="226" t="s">
        <v>280</v>
      </c>
      <c r="AT285" s="226" t="s">
        <v>188</v>
      </c>
      <c r="AU285" s="226" t="s">
        <v>80</v>
      </c>
      <c r="AY285" s="20" t="s">
        <v>185</v>
      </c>
      <c r="BE285" s="227">
        <f>IF(N285="základní",J285,0)</f>
        <v>0</v>
      </c>
      <c r="BF285" s="227">
        <f>IF(N285="snížená",J285,0)</f>
        <v>0</v>
      </c>
      <c r="BG285" s="227">
        <f>IF(N285="zákl. přenesená",J285,0)</f>
        <v>0</v>
      </c>
      <c r="BH285" s="227">
        <f>IF(N285="sníž. přenesená",J285,0)</f>
        <v>0</v>
      </c>
      <c r="BI285" s="227">
        <f>IF(N285="nulová",J285,0)</f>
        <v>0</v>
      </c>
      <c r="BJ285" s="20" t="s">
        <v>80</v>
      </c>
      <c r="BK285" s="227">
        <f>ROUND(I285*H285,2)</f>
        <v>0</v>
      </c>
      <c r="BL285" s="20" t="s">
        <v>280</v>
      </c>
      <c r="BM285" s="226" t="s">
        <v>1362</v>
      </c>
    </row>
    <row r="286" s="2" customFormat="1">
      <c r="A286" s="41"/>
      <c r="B286" s="42"/>
      <c r="C286" s="43"/>
      <c r="D286" s="228" t="s">
        <v>195</v>
      </c>
      <c r="E286" s="43"/>
      <c r="F286" s="229" t="s">
        <v>1363</v>
      </c>
      <c r="G286" s="43"/>
      <c r="H286" s="43"/>
      <c r="I286" s="230"/>
      <c r="J286" s="43"/>
      <c r="K286" s="43"/>
      <c r="L286" s="47"/>
      <c r="M286" s="231"/>
      <c r="N286" s="232"/>
      <c r="O286" s="87"/>
      <c r="P286" s="87"/>
      <c r="Q286" s="87"/>
      <c r="R286" s="87"/>
      <c r="S286" s="87"/>
      <c r="T286" s="88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T286" s="20" t="s">
        <v>195</v>
      </c>
      <c r="AU286" s="20" t="s">
        <v>80</v>
      </c>
    </row>
    <row r="287" s="2" customFormat="1">
      <c r="A287" s="41"/>
      <c r="B287" s="42"/>
      <c r="C287" s="43"/>
      <c r="D287" s="233" t="s">
        <v>197</v>
      </c>
      <c r="E287" s="43"/>
      <c r="F287" s="234" t="s">
        <v>1364</v>
      </c>
      <c r="G287" s="43"/>
      <c r="H287" s="43"/>
      <c r="I287" s="230"/>
      <c r="J287" s="43"/>
      <c r="K287" s="43"/>
      <c r="L287" s="47"/>
      <c r="M287" s="231"/>
      <c r="N287" s="232"/>
      <c r="O287" s="87"/>
      <c r="P287" s="87"/>
      <c r="Q287" s="87"/>
      <c r="R287" s="87"/>
      <c r="S287" s="87"/>
      <c r="T287" s="88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0" t="s">
        <v>197</v>
      </c>
      <c r="AU287" s="20" t="s">
        <v>80</v>
      </c>
    </row>
    <row r="288" s="2" customFormat="1" ht="16.5" customHeight="1">
      <c r="A288" s="41"/>
      <c r="B288" s="42"/>
      <c r="C288" s="215" t="s">
        <v>879</v>
      </c>
      <c r="D288" s="215" t="s">
        <v>188</v>
      </c>
      <c r="E288" s="216" t="s">
        <v>1365</v>
      </c>
      <c r="F288" s="217" t="s">
        <v>1366</v>
      </c>
      <c r="G288" s="218" t="s">
        <v>279</v>
      </c>
      <c r="H288" s="219">
        <v>3</v>
      </c>
      <c r="I288" s="220"/>
      <c r="J288" s="221">
        <f>ROUND(I288*H288,2)</f>
        <v>0</v>
      </c>
      <c r="K288" s="217" t="s">
        <v>192</v>
      </c>
      <c r="L288" s="47"/>
      <c r="M288" s="222" t="s">
        <v>19</v>
      </c>
      <c r="N288" s="223" t="s">
        <v>44</v>
      </c>
      <c r="O288" s="87"/>
      <c r="P288" s="224">
        <f>O288*H288</f>
        <v>0</v>
      </c>
      <c r="Q288" s="224">
        <v>0</v>
      </c>
      <c r="R288" s="224">
        <f>Q288*H288</f>
        <v>0</v>
      </c>
      <c r="S288" s="224">
        <v>0</v>
      </c>
      <c r="T288" s="225">
        <f>S288*H288</f>
        <v>0</v>
      </c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R288" s="226" t="s">
        <v>280</v>
      </c>
      <c r="AT288" s="226" t="s">
        <v>188</v>
      </c>
      <c r="AU288" s="226" t="s">
        <v>80</v>
      </c>
      <c r="AY288" s="20" t="s">
        <v>185</v>
      </c>
      <c r="BE288" s="227">
        <f>IF(N288="základní",J288,0)</f>
        <v>0</v>
      </c>
      <c r="BF288" s="227">
        <f>IF(N288="snížená",J288,0)</f>
        <v>0</v>
      </c>
      <c r="BG288" s="227">
        <f>IF(N288="zákl. přenesená",J288,0)</f>
        <v>0</v>
      </c>
      <c r="BH288" s="227">
        <f>IF(N288="sníž. přenesená",J288,0)</f>
        <v>0</v>
      </c>
      <c r="BI288" s="227">
        <f>IF(N288="nulová",J288,0)</f>
        <v>0</v>
      </c>
      <c r="BJ288" s="20" t="s">
        <v>80</v>
      </c>
      <c r="BK288" s="227">
        <f>ROUND(I288*H288,2)</f>
        <v>0</v>
      </c>
      <c r="BL288" s="20" t="s">
        <v>280</v>
      </c>
      <c r="BM288" s="226" t="s">
        <v>1367</v>
      </c>
    </row>
    <row r="289" s="2" customFormat="1">
      <c r="A289" s="41"/>
      <c r="B289" s="42"/>
      <c r="C289" s="43"/>
      <c r="D289" s="228" t="s">
        <v>195</v>
      </c>
      <c r="E289" s="43"/>
      <c r="F289" s="229" t="s">
        <v>1368</v>
      </c>
      <c r="G289" s="43"/>
      <c r="H289" s="43"/>
      <c r="I289" s="230"/>
      <c r="J289" s="43"/>
      <c r="K289" s="43"/>
      <c r="L289" s="47"/>
      <c r="M289" s="231"/>
      <c r="N289" s="232"/>
      <c r="O289" s="87"/>
      <c r="P289" s="87"/>
      <c r="Q289" s="87"/>
      <c r="R289" s="87"/>
      <c r="S289" s="87"/>
      <c r="T289" s="88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T289" s="20" t="s">
        <v>195</v>
      </c>
      <c r="AU289" s="20" t="s">
        <v>80</v>
      </c>
    </row>
    <row r="290" s="2" customFormat="1">
      <c r="A290" s="41"/>
      <c r="B290" s="42"/>
      <c r="C290" s="43"/>
      <c r="D290" s="233" t="s">
        <v>197</v>
      </c>
      <c r="E290" s="43"/>
      <c r="F290" s="234" t="s">
        <v>1369</v>
      </c>
      <c r="G290" s="43"/>
      <c r="H290" s="43"/>
      <c r="I290" s="230"/>
      <c r="J290" s="43"/>
      <c r="K290" s="43"/>
      <c r="L290" s="47"/>
      <c r="M290" s="231"/>
      <c r="N290" s="232"/>
      <c r="O290" s="87"/>
      <c r="P290" s="87"/>
      <c r="Q290" s="87"/>
      <c r="R290" s="87"/>
      <c r="S290" s="87"/>
      <c r="T290" s="88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T290" s="20" t="s">
        <v>197</v>
      </c>
      <c r="AU290" s="20" t="s">
        <v>80</v>
      </c>
    </row>
    <row r="291" s="2" customFormat="1" ht="16.5" customHeight="1">
      <c r="A291" s="41"/>
      <c r="B291" s="42"/>
      <c r="C291" s="271" t="s">
        <v>885</v>
      </c>
      <c r="D291" s="271" t="s">
        <v>491</v>
      </c>
      <c r="E291" s="272" t="s">
        <v>1370</v>
      </c>
      <c r="F291" s="273" t="s">
        <v>1371</v>
      </c>
      <c r="G291" s="274" t="s">
        <v>322</v>
      </c>
      <c r="H291" s="275">
        <v>3</v>
      </c>
      <c r="I291" s="276"/>
      <c r="J291" s="277">
        <f>ROUND(I291*H291,2)</f>
        <v>0</v>
      </c>
      <c r="K291" s="273" t="s">
        <v>192</v>
      </c>
      <c r="L291" s="278"/>
      <c r="M291" s="279" t="s">
        <v>19</v>
      </c>
      <c r="N291" s="280" t="s">
        <v>44</v>
      </c>
      <c r="O291" s="87"/>
      <c r="P291" s="224">
        <f>O291*H291</f>
        <v>0</v>
      </c>
      <c r="Q291" s="224">
        <v>0.00050000000000000001</v>
      </c>
      <c r="R291" s="224">
        <f>Q291*H291</f>
        <v>0.0015</v>
      </c>
      <c r="S291" s="224">
        <v>0</v>
      </c>
      <c r="T291" s="225">
        <f>S291*H291</f>
        <v>0</v>
      </c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R291" s="226" t="s">
        <v>415</v>
      </c>
      <c r="AT291" s="226" t="s">
        <v>491</v>
      </c>
      <c r="AU291" s="226" t="s">
        <v>80</v>
      </c>
      <c r="AY291" s="20" t="s">
        <v>185</v>
      </c>
      <c r="BE291" s="227">
        <f>IF(N291="základní",J291,0)</f>
        <v>0</v>
      </c>
      <c r="BF291" s="227">
        <f>IF(N291="snížená",J291,0)</f>
        <v>0</v>
      </c>
      <c r="BG291" s="227">
        <f>IF(N291="zákl. přenesená",J291,0)</f>
        <v>0</v>
      </c>
      <c r="BH291" s="227">
        <f>IF(N291="sníž. přenesená",J291,0)</f>
        <v>0</v>
      </c>
      <c r="BI291" s="227">
        <f>IF(N291="nulová",J291,0)</f>
        <v>0</v>
      </c>
      <c r="BJ291" s="20" t="s">
        <v>80</v>
      </c>
      <c r="BK291" s="227">
        <f>ROUND(I291*H291,2)</f>
        <v>0</v>
      </c>
      <c r="BL291" s="20" t="s">
        <v>280</v>
      </c>
      <c r="BM291" s="226" t="s">
        <v>1372</v>
      </c>
    </row>
    <row r="292" s="2" customFormat="1">
      <c r="A292" s="41"/>
      <c r="B292" s="42"/>
      <c r="C292" s="43"/>
      <c r="D292" s="228" t="s">
        <v>195</v>
      </c>
      <c r="E292" s="43"/>
      <c r="F292" s="229" t="s">
        <v>1371</v>
      </c>
      <c r="G292" s="43"/>
      <c r="H292" s="43"/>
      <c r="I292" s="230"/>
      <c r="J292" s="43"/>
      <c r="K292" s="43"/>
      <c r="L292" s="47"/>
      <c r="M292" s="231"/>
      <c r="N292" s="232"/>
      <c r="O292" s="87"/>
      <c r="P292" s="87"/>
      <c r="Q292" s="87"/>
      <c r="R292" s="87"/>
      <c r="S292" s="87"/>
      <c r="T292" s="88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T292" s="20" t="s">
        <v>195</v>
      </c>
      <c r="AU292" s="20" t="s">
        <v>80</v>
      </c>
    </row>
    <row r="293" s="2" customFormat="1" ht="21.75" customHeight="1">
      <c r="A293" s="41"/>
      <c r="B293" s="42"/>
      <c r="C293" s="271" t="s">
        <v>895</v>
      </c>
      <c r="D293" s="271" t="s">
        <v>491</v>
      </c>
      <c r="E293" s="272" t="s">
        <v>1373</v>
      </c>
      <c r="F293" s="273" t="s">
        <v>1374</v>
      </c>
      <c r="G293" s="274" t="s">
        <v>322</v>
      </c>
      <c r="H293" s="275">
        <v>2</v>
      </c>
      <c r="I293" s="276"/>
      <c r="J293" s="277">
        <f>ROUND(I293*H293,2)</f>
        <v>0</v>
      </c>
      <c r="K293" s="273" t="s">
        <v>19</v>
      </c>
      <c r="L293" s="278"/>
      <c r="M293" s="279" t="s">
        <v>19</v>
      </c>
      <c r="N293" s="280" t="s">
        <v>44</v>
      </c>
      <c r="O293" s="87"/>
      <c r="P293" s="224">
        <f>O293*H293</f>
        <v>0</v>
      </c>
      <c r="Q293" s="224">
        <v>0.001</v>
      </c>
      <c r="R293" s="224">
        <f>Q293*H293</f>
        <v>0.002</v>
      </c>
      <c r="S293" s="224">
        <v>0</v>
      </c>
      <c r="T293" s="225">
        <f>S293*H293</f>
        <v>0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226" t="s">
        <v>415</v>
      </c>
      <c r="AT293" s="226" t="s">
        <v>491</v>
      </c>
      <c r="AU293" s="226" t="s">
        <v>80</v>
      </c>
      <c r="AY293" s="20" t="s">
        <v>185</v>
      </c>
      <c r="BE293" s="227">
        <f>IF(N293="základní",J293,0)</f>
        <v>0</v>
      </c>
      <c r="BF293" s="227">
        <f>IF(N293="snížená",J293,0)</f>
        <v>0</v>
      </c>
      <c r="BG293" s="227">
        <f>IF(N293="zákl. přenesená",J293,0)</f>
        <v>0</v>
      </c>
      <c r="BH293" s="227">
        <f>IF(N293="sníž. přenesená",J293,0)</f>
        <v>0</v>
      </c>
      <c r="BI293" s="227">
        <f>IF(N293="nulová",J293,0)</f>
        <v>0</v>
      </c>
      <c r="BJ293" s="20" t="s">
        <v>80</v>
      </c>
      <c r="BK293" s="227">
        <f>ROUND(I293*H293,2)</f>
        <v>0</v>
      </c>
      <c r="BL293" s="20" t="s">
        <v>280</v>
      </c>
      <c r="BM293" s="226" t="s">
        <v>1375</v>
      </c>
    </row>
    <row r="294" s="2" customFormat="1">
      <c r="A294" s="41"/>
      <c r="B294" s="42"/>
      <c r="C294" s="43"/>
      <c r="D294" s="228" t="s">
        <v>195</v>
      </c>
      <c r="E294" s="43"/>
      <c r="F294" s="229" t="s">
        <v>1376</v>
      </c>
      <c r="G294" s="43"/>
      <c r="H294" s="43"/>
      <c r="I294" s="230"/>
      <c r="J294" s="43"/>
      <c r="K294" s="43"/>
      <c r="L294" s="47"/>
      <c r="M294" s="231"/>
      <c r="N294" s="232"/>
      <c r="O294" s="87"/>
      <c r="P294" s="87"/>
      <c r="Q294" s="87"/>
      <c r="R294" s="87"/>
      <c r="S294" s="87"/>
      <c r="T294" s="88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0" t="s">
        <v>195</v>
      </c>
      <c r="AU294" s="20" t="s">
        <v>80</v>
      </c>
    </row>
    <row r="295" s="2" customFormat="1">
      <c r="A295" s="41"/>
      <c r="B295" s="42"/>
      <c r="C295" s="43"/>
      <c r="D295" s="228" t="s">
        <v>264</v>
      </c>
      <c r="E295" s="43"/>
      <c r="F295" s="267" t="s">
        <v>1377</v>
      </c>
      <c r="G295" s="43"/>
      <c r="H295" s="43"/>
      <c r="I295" s="230"/>
      <c r="J295" s="43"/>
      <c r="K295" s="43"/>
      <c r="L295" s="47"/>
      <c r="M295" s="231"/>
      <c r="N295" s="232"/>
      <c r="O295" s="87"/>
      <c r="P295" s="87"/>
      <c r="Q295" s="87"/>
      <c r="R295" s="87"/>
      <c r="S295" s="87"/>
      <c r="T295" s="88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T295" s="20" t="s">
        <v>264</v>
      </c>
      <c r="AU295" s="20" t="s">
        <v>80</v>
      </c>
    </row>
    <row r="296" s="12" customFormat="1" ht="25.92" customHeight="1">
      <c r="A296" s="12"/>
      <c r="B296" s="199"/>
      <c r="C296" s="200"/>
      <c r="D296" s="201" t="s">
        <v>72</v>
      </c>
      <c r="E296" s="202" t="s">
        <v>1378</v>
      </c>
      <c r="F296" s="202" t="s">
        <v>1379</v>
      </c>
      <c r="G296" s="200"/>
      <c r="H296" s="200"/>
      <c r="I296" s="203"/>
      <c r="J296" s="204">
        <f>BK296</f>
        <v>0</v>
      </c>
      <c r="K296" s="200"/>
      <c r="L296" s="205"/>
      <c r="M296" s="206"/>
      <c r="N296" s="207"/>
      <c r="O296" s="207"/>
      <c r="P296" s="208">
        <f>SUM(P297:P299)</f>
        <v>0</v>
      </c>
      <c r="Q296" s="207"/>
      <c r="R296" s="208">
        <f>SUM(R297:R299)</f>
        <v>0.0018799999999999999</v>
      </c>
      <c r="S296" s="207"/>
      <c r="T296" s="209">
        <f>SUM(T297:T299)</f>
        <v>0</v>
      </c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R296" s="210" t="s">
        <v>82</v>
      </c>
      <c r="AT296" s="211" t="s">
        <v>72</v>
      </c>
      <c r="AU296" s="211" t="s">
        <v>73</v>
      </c>
      <c r="AY296" s="210" t="s">
        <v>185</v>
      </c>
      <c r="BK296" s="212">
        <f>SUM(BK297:BK299)</f>
        <v>0</v>
      </c>
    </row>
    <row r="297" s="2" customFormat="1" ht="21.75" customHeight="1">
      <c r="A297" s="41"/>
      <c r="B297" s="42"/>
      <c r="C297" s="215" t="s">
        <v>899</v>
      </c>
      <c r="D297" s="215" t="s">
        <v>188</v>
      </c>
      <c r="E297" s="216" t="s">
        <v>1380</v>
      </c>
      <c r="F297" s="217" t="s">
        <v>1381</v>
      </c>
      <c r="G297" s="218" t="s">
        <v>279</v>
      </c>
      <c r="H297" s="219">
        <v>1</v>
      </c>
      <c r="I297" s="220"/>
      <c r="J297" s="221">
        <f>ROUND(I297*H297,2)</f>
        <v>0</v>
      </c>
      <c r="K297" s="217" t="s">
        <v>192</v>
      </c>
      <c r="L297" s="47"/>
      <c r="M297" s="222" t="s">
        <v>19</v>
      </c>
      <c r="N297" s="223" t="s">
        <v>44</v>
      </c>
      <c r="O297" s="87"/>
      <c r="P297" s="224">
        <f>O297*H297</f>
        <v>0</v>
      </c>
      <c r="Q297" s="224">
        <v>0.0018799999999999999</v>
      </c>
      <c r="R297" s="224">
        <f>Q297*H297</f>
        <v>0.0018799999999999999</v>
      </c>
      <c r="S297" s="224">
        <v>0</v>
      </c>
      <c r="T297" s="225">
        <f>S297*H297</f>
        <v>0</v>
      </c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R297" s="226" t="s">
        <v>280</v>
      </c>
      <c r="AT297" s="226" t="s">
        <v>188</v>
      </c>
      <c r="AU297" s="226" t="s">
        <v>80</v>
      </c>
      <c r="AY297" s="20" t="s">
        <v>185</v>
      </c>
      <c r="BE297" s="227">
        <f>IF(N297="základní",J297,0)</f>
        <v>0</v>
      </c>
      <c r="BF297" s="227">
        <f>IF(N297="snížená",J297,0)</f>
        <v>0</v>
      </c>
      <c r="BG297" s="227">
        <f>IF(N297="zákl. přenesená",J297,0)</f>
        <v>0</v>
      </c>
      <c r="BH297" s="227">
        <f>IF(N297="sníž. přenesená",J297,0)</f>
        <v>0</v>
      </c>
      <c r="BI297" s="227">
        <f>IF(N297="nulová",J297,0)</f>
        <v>0</v>
      </c>
      <c r="BJ297" s="20" t="s">
        <v>80</v>
      </c>
      <c r="BK297" s="227">
        <f>ROUND(I297*H297,2)</f>
        <v>0</v>
      </c>
      <c r="BL297" s="20" t="s">
        <v>280</v>
      </c>
      <c r="BM297" s="226" t="s">
        <v>1382</v>
      </c>
    </row>
    <row r="298" s="2" customFormat="1">
      <c r="A298" s="41"/>
      <c r="B298" s="42"/>
      <c r="C298" s="43"/>
      <c r="D298" s="228" t="s">
        <v>195</v>
      </c>
      <c r="E298" s="43"/>
      <c r="F298" s="229" t="s">
        <v>1383</v>
      </c>
      <c r="G298" s="43"/>
      <c r="H298" s="43"/>
      <c r="I298" s="230"/>
      <c r="J298" s="43"/>
      <c r="K298" s="43"/>
      <c r="L298" s="47"/>
      <c r="M298" s="231"/>
      <c r="N298" s="232"/>
      <c r="O298" s="87"/>
      <c r="P298" s="87"/>
      <c r="Q298" s="87"/>
      <c r="R298" s="87"/>
      <c r="S298" s="87"/>
      <c r="T298" s="88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T298" s="20" t="s">
        <v>195</v>
      </c>
      <c r="AU298" s="20" t="s">
        <v>80</v>
      </c>
    </row>
    <row r="299" s="2" customFormat="1">
      <c r="A299" s="41"/>
      <c r="B299" s="42"/>
      <c r="C299" s="43"/>
      <c r="D299" s="233" t="s">
        <v>197</v>
      </c>
      <c r="E299" s="43"/>
      <c r="F299" s="234" t="s">
        <v>1384</v>
      </c>
      <c r="G299" s="43"/>
      <c r="H299" s="43"/>
      <c r="I299" s="230"/>
      <c r="J299" s="43"/>
      <c r="K299" s="43"/>
      <c r="L299" s="47"/>
      <c r="M299" s="282"/>
      <c r="N299" s="283"/>
      <c r="O299" s="284"/>
      <c r="P299" s="284"/>
      <c r="Q299" s="284"/>
      <c r="R299" s="284"/>
      <c r="S299" s="284"/>
      <c r="T299" s="285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0" t="s">
        <v>197</v>
      </c>
      <c r="AU299" s="20" t="s">
        <v>80</v>
      </c>
    </row>
    <row r="300" s="2" customFormat="1" ht="6.96" customHeight="1">
      <c r="A300" s="41"/>
      <c r="B300" s="62"/>
      <c r="C300" s="63"/>
      <c r="D300" s="63"/>
      <c r="E300" s="63"/>
      <c r="F300" s="63"/>
      <c r="G300" s="63"/>
      <c r="H300" s="63"/>
      <c r="I300" s="63"/>
      <c r="J300" s="63"/>
      <c r="K300" s="63"/>
      <c r="L300" s="47"/>
      <c r="M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</row>
  </sheetData>
  <sheetProtection sheet="1" autoFilter="0" formatColumns="0" formatRows="0" objects="1" scenarios="1" spinCount="100000" saltValue="neZqM4toVpNumvVep6g/v/3U/YPh7YUwE95ktlItzu9hhYRKhtD32xEx+pL9X6piA6nRrgVJLE6nIjZ5hxUf7w==" hashValue="oh+fcitEiOSJEp9McVQVD37xRlQn4aN4BFSd33hANMfo+ELI9R1iDJLTjKtcrYtJIt6iVWBpd8O6sYHlJ3zkSg==" algorithmName="SHA-512" password="CC35"/>
  <autoFilter ref="C93:K299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2:H82"/>
    <mergeCell ref="E84:H84"/>
    <mergeCell ref="E86:H86"/>
    <mergeCell ref="L2:V2"/>
  </mergeCells>
  <hyperlinks>
    <hyperlink ref="F98" r:id="rId1" display="https://podminky.urs.cz/item/CS_URS_2025_02/273321411"/>
    <hyperlink ref="F103" r:id="rId2" display="https://podminky.urs.cz/item/CS_URS_2025_02/273362021"/>
    <hyperlink ref="F108" r:id="rId3" display="https://podminky.urs.cz/item/CS_URS_2025_02/965042231"/>
    <hyperlink ref="F113" r:id="rId4" display="https://podminky.urs.cz/item/CS_URS_2025_02/997013501"/>
    <hyperlink ref="F116" r:id="rId5" display="https://podminky.urs.cz/item/CS_URS_2025_02/997013509"/>
    <hyperlink ref="F120" r:id="rId6" display="https://podminky.urs.cz/item/CS_URS_2025_02/997013602"/>
    <hyperlink ref="F124" r:id="rId7" display="https://podminky.urs.cz/item/CS_URS_2025_02/721173401"/>
    <hyperlink ref="F127" r:id="rId8" display="https://podminky.urs.cz/item/CS_URS_2025_02/721174025"/>
    <hyperlink ref="F130" r:id="rId9" display="https://podminky.urs.cz/item/CS_URS_2025_02/721174043"/>
    <hyperlink ref="F133" r:id="rId10" display="https://podminky.urs.cz/item/CS_URS_2025_02/721174045"/>
    <hyperlink ref="F136" r:id="rId11" display="https://podminky.urs.cz/item/CS_URS_2025_02/721194104"/>
    <hyperlink ref="F139" r:id="rId12" display="https://podminky.urs.cz/item/CS_URS_2025_02/721194105"/>
    <hyperlink ref="F142" r:id="rId13" display="https://podminky.urs.cz/item/CS_URS_2025_02/721194109"/>
    <hyperlink ref="F145" r:id="rId14" display="https://podminky.urs.cz/item/CS_URS_2025_02/721274123"/>
    <hyperlink ref="F148" r:id="rId15" display="https://podminky.urs.cz/item/CS_URS_2025_02/721290111"/>
    <hyperlink ref="F154" r:id="rId16" display="https://podminky.urs.cz/item/CS_URS_2025_02/998721101"/>
    <hyperlink ref="F158" r:id="rId17" display="https://podminky.urs.cz/item/CS_URS_2025_02/722174022"/>
    <hyperlink ref="F161" r:id="rId18" display="https://podminky.urs.cz/item/CS_URS_2025_02/722174023"/>
    <hyperlink ref="F164" r:id="rId19" display="https://podminky.urs.cz/item/CS_URS_2025_02/722174024"/>
    <hyperlink ref="F167" r:id="rId20" display="https://podminky.urs.cz/item/CS_URS_2025_02/722174025"/>
    <hyperlink ref="F172" r:id="rId21" display="https://podminky.urs.cz/item/CS_URS_2025_02/722181221"/>
    <hyperlink ref="F175" r:id="rId22" display="https://podminky.urs.cz/item/CS_URS_2025_02/722181222"/>
    <hyperlink ref="F179" r:id="rId23" display="https://podminky.urs.cz/item/CS_URS_2025_02/722181223"/>
    <hyperlink ref="F182" r:id="rId24" display="https://podminky.urs.cz/item/CS_URS_2025_02/722190401"/>
    <hyperlink ref="F185" r:id="rId25" display="https://podminky.urs.cz/item/CS_URS_2025_02/722220111"/>
    <hyperlink ref="F188" r:id="rId26" display="https://podminky.urs.cz/item/CS_URS_2025_02/722220121"/>
    <hyperlink ref="F191" r:id="rId27" display="https://podminky.urs.cz/item/CS_URS_2025_02/722231072"/>
    <hyperlink ref="F194" r:id="rId28" display="https://podminky.urs.cz/item/CS_URS_2025_02/722231144"/>
    <hyperlink ref="F197" r:id="rId29" display="https://podminky.urs.cz/item/CS_URS_2025_02/722232043"/>
    <hyperlink ref="F200" r:id="rId30" display="https://podminky.urs.cz/item/CS_URS_2025_02/722232046"/>
    <hyperlink ref="F203" r:id="rId31" display="https://podminky.urs.cz/item/CS_URS_2025_02/722232047"/>
    <hyperlink ref="F206" r:id="rId32" display="https://podminky.urs.cz/item/CS_URS_2025_02/722232065"/>
    <hyperlink ref="F209" r:id="rId33" display="https://podminky.urs.cz/item/CS_URS_2025_02/722234263"/>
    <hyperlink ref="F214" r:id="rId34" display="https://podminky.urs.cz/item/CS_URS_2025_02/722262227"/>
    <hyperlink ref="F217" r:id="rId35" display="https://podminky.urs.cz/item/CS_URS_2025_02/722290226"/>
    <hyperlink ref="F221" r:id="rId36" display="https://podminky.urs.cz/item/CS_URS_2025_02/722290234"/>
    <hyperlink ref="F227" r:id="rId37" display="https://podminky.urs.cz/item/CS_URS_2025_02/998722101"/>
    <hyperlink ref="F231" r:id="rId38" display="https://podminky.urs.cz/item/CS_URS_2025_02/724233015"/>
    <hyperlink ref="F235" r:id="rId39" display="https://podminky.urs.cz/item/CS_URS_2025_02/725112022"/>
    <hyperlink ref="F238" r:id="rId40" display="https://podminky.urs.cz/item/CS_URS_2025_02/725112023"/>
    <hyperlink ref="F241" r:id="rId41" display="https://podminky.urs.cz/item/CS_URS_2025_02/725121527"/>
    <hyperlink ref="F244" r:id="rId42" display="https://podminky.urs.cz/item/CS_URS_2025_02/725211602"/>
    <hyperlink ref="F247" r:id="rId43" display="https://podminky.urs.cz/item/CS_URS_2025_02/725211681"/>
    <hyperlink ref="F250" r:id="rId44" display="https://podminky.urs.cz/item/CS_URS_2025_02/725211705"/>
    <hyperlink ref="F253" r:id="rId45" display="https://podminky.urs.cz/item/CS_URS_2025_02/725291669"/>
    <hyperlink ref="F258" r:id="rId46" display="https://podminky.urs.cz/item/CS_URS_2025_02/725291670"/>
    <hyperlink ref="F263" r:id="rId47" display="https://podminky.urs.cz/item/CS_URS_2025_02/725331111"/>
    <hyperlink ref="F266" r:id="rId48" display="https://podminky.urs.cz/item/CS_URS_2025_02/725532341"/>
    <hyperlink ref="F269" r:id="rId49" display="https://podminky.urs.cz/item/CS_URS_2025_02/725813111"/>
    <hyperlink ref="F274" r:id="rId50" display="https://podminky.urs.cz/item/CS_URS_2025_02/725822613"/>
    <hyperlink ref="F277" r:id="rId51" display="https://podminky.urs.cz/item/CS_URS_2025_02/998725101"/>
    <hyperlink ref="F281" r:id="rId52" display="https://podminky.urs.cz/item/CS_URS_2025_02/726111031"/>
    <hyperlink ref="F284" r:id="rId53" display="https://podminky.urs.cz/item/CS_URS_2025_02/726131043"/>
    <hyperlink ref="F287" r:id="rId54" display="https://podminky.urs.cz/item/CS_URS_2025_02/726191002"/>
    <hyperlink ref="F290" r:id="rId55" display="https://podminky.urs.cz/item/CS_URS_2025_02/726191011"/>
    <hyperlink ref="F299" r:id="rId56" display="https://podminky.urs.cz/item/CS_URS_2025_02/7324212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57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96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1385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ROUND(J89,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ROUND((SUM(BE89:BE111)),  2)</f>
        <v>0</v>
      </c>
      <c r="G35" s="41"/>
      <c r="H35" s="41"/>
      <c r="I35" s="160">
        <v>0.20999999999999999</v>
      </c>
      <c r="J35" s="159">
        <f>ROUND(((SUM(BE89:BE111))*I35),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ROUND((SUM(BF89:BF111)),  2)</f>
        <v>0</v>
      </c>
      <c r="G36" s="41"/>
      <c r="H36" s="41"/>
      <c r="I36" s="160">
        <v>0.12</v>
      </c>
      <c r="J36" s="159">
        <f>ROUND(((SUM(BF89:BF111))*I36),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ROUND((SUM(BG89:BG111)),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ROUND((SUM(BH89:BH111)),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ROUND((SUM(BI89:BI111)),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150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04 - ÚT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J89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1386</v>
      </c>
      <c r="E64" s="180"/>
      <c r="F64" s="180"/>
      <c r="G64" s="180"/>
      <c r="H64" s="180"/>
      <c r="I64" s="180"/>
      <c r="J64" s="181">
        <f>J90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7"/>
      <c r="C65" s="178"/>
      <c r="D65" s="179" t="s">
        <v>1387</v>
      </c>
      <c r="E65" s="180"/>
      <c r="F65" s="180"/>
      <c r="G65" s="180"/>
      <c r="H65" s="180"/>
      <c r="I65" s="180"/>
      <c r="J65" s="181">
        <f>J93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7"/>
      <c r="C66" s="178"/>
      <c r="D66" s="179" t="s">
        <v>1388</v>
      </c>
      <c r="E66" s="180"/>
      <c r="F66" s="180"/>
      <c r="G66" s="180"/>
      <c r="H66" s="180"/>
      <c r="I66" s="180"/>
      <c r="J66" s="181">
        <f>J104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7"/>
      <c r="C67" s="178"/>
      <c r="D67" s="179" t="s">
        <v>1389</v>
      </c>
      <c r="E67" s="180"/>
      <c r="F67" s="180"/>
      <c r="G67" s="180"/>
      <c r="H67" s="180"/>
      <c r="I67" s="180"/>
      <c r="J67" s="181">
        <f>J107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2" customFormat="1" ht="21.84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62"/>
      <c r="C69" s="63"/>
      <c r="D69" s="63"/>
      <c r="E69" s="63"/>
      <c r="F69" s="63"/>
      <c r="G69" s="63"/>
      <c r="H69" s="63"/>
      <c r="I69" s="63"/>
      <c r="J69" s="63"/>
      <c r="K69" s="6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4"/>
      <c r="C73" s="65"/>
      <c r="D73" s="65"/>
      <c r="E73" s="65"/>
      <c r="F73" s="65"/>
      <c r="G73" s="65"/>
      <c r="H73" s="65"/>
      <c r="I73" s="65"/>
      <c r="J73" s="65"/>
      <c r="K73" s="65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170</v>
      </c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16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3"/>
      <c r="D77" s="43"/>
      <c r="E77" s="172" t="str">
        <f>E7</f>
        <v>PŘÍSTAVBA A STAVEBNÍ ÚPRAVY ŠATEN SK VĚTROVY</v>
      </c>
      <c r="F77" s="35"/>
      <c r="G77" s="35"/>
      <c r="H77" s="35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1" customFormat="1" ht="12" customHeight="1">
      <c r="B78" s="24"/>
      <c r="C78" s="35" t="s">
        <v>149</v>
      </c>
      <c r="D78" s="25"/>
      <c r="E78" s="25"/>
      <c r="F78" s="25"/>
      <c r="G78" s="25"/>
      <c r="H78" s="25"/>
      <c r="I78" s="25"/>
      <c r="J78" s="25"/>
      <c r="K78" s="25"/>
      <c r="L78" s="23"/>
    </row>
    <row r="79" s="2" customFormat="1" ht="16.5" customHeight="1">
      <c r="A79" s="41"/>
      <c r="B79" s="42"/>
      <c r="C79" s="43"/>
      <c r="D79" s="43"/>
      <c r="E79" s="172" t="s">
        <v>150</v>
      </c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151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6.5" customHeight="1">
      <c r="A81" s="41"/>
      <c r="B81" s="42"/>
      <c r="C81" s="43"/>
      <c r="D81" s="43"/>
      <c r="E81" s="72" t="str">
        <f>E11</f>
        <v>04 - ÚT</v>
      </c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21</v>
      </c>
      <c r="D83" s="43"/>
      <c r="E83" s="43"/>
      <c r="F83" s="30" t="str">
        <f>F14</f>
        <v xml:space="preserve"> </v>
      </c>
      <c r="G83" s="43"/>
      <c r="H83" s="43"/>
      <c r="I83" s="35" t="s">
        <v>23</v>
      </c>
      <c r="J83" s="75" t="str">
        <f>IF(J14="","",J14)</f>
        <v>23. 10. 2025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5.15" customHeight="1">
      <c r="A85" s="41"/>
      <c r="B85" s="42"/>
      <c r="C85" s="35" t="s">
        <v>25</v>
      </c>
      <c r="D85" s="43"/>
      <c r="E85" s="43"/>
      <c r="F85" s="30" t="str">
        <f>E17</f>
        <v xml:space="preserve"> </v>
      </c>
      <c r="G85" s="43"/>
      <c r="H85" s="43"/>
      <c r="I85" s="35" t="s">
        <v>31</v>
      </c>
      <c r="J85" s="39" t="str">
        <f>E23</f>
        <v xml:space="preserve"> </v>
      </c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29</v>
      </c>
      <c r="D86" s="43"/>
      <c r="E86" s="43"/>
      <c r="F86" s="30" t="str">
        <f>IF(E20="","",E20)</f>
        <v>Vyplň údaj</v>
      </c>
      <c r="G86" s="43"/>
      <c r="H86" s="43"/>
      <c r="I86" s="35" t="s">
        <v>35</v>
      </c>
      <c r="J86" s="39" t="str">
        <f>E26</f>
        <v xml:space="preserve"> </v>
      </c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0.32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11" customFormat="1" ht="29.28" customHeight="1">
      <c r="A88" s="188"/>
      <c r="B88" s="189"/>
      <c r="C88" s="190" t="s">
        <v>171</v>
      </c>
      <c r="D88" s="191" t="s">
        <v>58</v>
      </c>
      <c r="E88" s="191" t="s">
        <v>54</v>
      </c>
      <c r="F88" s="191" t="s">
        <v>55</v>
      </c>
      <c r="G88" s="191" t="s">
        <v>172</v>
      </c>
      <c r="H88" s="191" t="s">
        <v>173</v>
      </c>
      <c r="I88" s="191" t="s">
        <v>174</v>
      </c>
      <c r="J88" s="191" t="s">
        <v>155</v>
      </c>
      <c r="K88" s="192" t="s">
        <v>175</v>
      </c>
      <c r="L88" s="193"/>
      <c r="M88" s="95" t="s">
        <v>19</v>
      </c>
      <c r="N88" s="96" t="s">
        <v>43</v>
      </c>
      <c r="O88" s="96" t="s">
        <v>176</v>
      </c>
      <c r="P88" s="96" t="s">
        <v>177</v>
      </c>
      <c r="Q88" s="96" t="s">
        <v>178</v>
      </c>
      <c r="R88" s="96" t="s">
        <v>179</v>
      </c>
      <c r="S88" s="96" t="s">
        <v>180</v>
      </c>
      <c r="T88" s="97" t="s">
        <v>181</v>
      </c>
      <c r="U88" s="188"/>
      <c r="V88" s="188"/>
      <c r="W88" s="188"/>
      <c r="X88" s="188"/>
      <c r="Y88" s="188"/>
      <c r="Z88" s="188"/>
      <c r="AA88" s="188"/>
      <c r="AB88" s="188"/>
      <c r="AC88" s="188"/>
      <c r="AD88" s="188"/>
      <c r="AE88" s="188"/>
    </row>
    <row r="89" s="2" customFormat="1" ht="22.8" customHeight="1">
      <c r="A89" s="41"/>
      <c r="B89" s="42"/>
      <c r="C89" s="102" t="s">
        <v>182</v>
      </c>
      <c r="D89" s="43"/>
      <c r="E89" s="43"/>
      <c r="F89" s="43"/>
      <c r="G89" s="43"/>
      <c r="H89" s="43"/>
      <c r="I89" s="43"/>
      <c r="J89" s="194">
        <f>BK89</f>
        <v>0</v>
      </c>
      <c r="K89" s="43"/>
      <c r="L89" s="47"/>
      <c r="M89" s="98"/>
      <c r="N89" s="195"/>
      <c r="O89" s="99"/>
      <c r="P89" s="196">
        <f>P90+P93+P104+P107</f>
        <v>0</v>
      </c>
      <c r="Q89" s="99"/>
      <c r="R89" s="196">
        <f>R90+R93+R104+R107</f>
        <v>0</v>
      </c>
      <c r="S89" s="99"/>
      <c r="T89" s="197">
        <f>T90+T93+T104+T107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72</v>
      </c>
      <c r="AU89" s="20" t="s">
        <v>156</v>
      </c>
      <c r="BK89" s="198">
        <f>BK90+BK93+BK104+BK107</f>
        <v>0</v>
      </c>
    </row>
    <row r="90" s="12" customFormat="1" ht="25.92" customHeight="1">
      <c r="A90" s="12"/>
      <c r="B90" s="199"/>
      <c r="C90" s="200"/>
      <c r="D90" s="201" t="s">
        <v>72</v>
      </c>
      <c r="E90" s="202" t="s">
        <v>1390</v>
      </c>
      <c r="F90" s="202" t="s">
        <v>1391</v>
      </c>
      <c r="G90" s="200"/>
      <c r="H90" s="200"/>
      <c r="I90" s="203"/>
      <c r="J90" s="204">
        <f>BK90</f>
        <v>0</v>
      </c>
      <c r="K90" s="200"/>
      <c r="L90" s="205"/>
      <c r="M90" s="206"/>
      <c r="N90" s="207"/>
      <c r="O90" s="207"/>
      <c r="P90" s="208">
        <f>SUM(P91:P92)</f>
        <v>0</v>
      </c>
      <c r="Q90" s="207"/>
      <c r="R90" s="208">
        <f>SUM(R91:R92)</f>
        <v>0</v>
      </c>
      <c r="S90" s="207"/>
      <c r="T90" s="209">
        <f>SUM(T91:T92)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10" t="s">
        <v>80</v>
      </c>
      <c r="AT90" s="211" t="s">
        <v>72</v>
      </c>
      <c r="AU90" s="211" t="s">
        <v>73</v>
      </c>
      <c r="AY90" s="210" t="s">
        <v>185</v>
      </c>
      <c r="BK90" s="212">
        <f>SUM(BK91:BK92)</f>
        <v>0</v>
      </c>
    </row>
    <row r="91" s="2" customFormat="1" ht="16.5" customHeight="1">
      <c r="A91" s="41"/>
      <c r="B91" s="42"/>
      <c r="C91" s="215" t="s">
        <v>80</v>
      </c>
      <c r="D91" s="215" t="s">
        <v>188</v>
      </c>
      <c r="E91" s="216" t="s">
        <v>1392</v>
      </c>
      <c r="F91" s="217" t="s">
        <v>1393</v>
      </c>
      <c r="G91" s="218" t="s">
        <v>226</v>
      </c>
      <c r="H91" s="219">
        <v>20</v>
      </c>
      <c r="I91" s="220"/>
      <c r="J91" s="221">
        <f>ROUND(I91*H91,2)</f>
        <v>0</v>
      </c>
      <c r="K91" s="217" t="s">
        <v>19</v>
      </c>
      <c r="L91" s="47"/>
      <c r="M91" s="222" t="s">
        <v>19</v>
      </c>
      <c r="N91" s="223" t="s">
        <v>44</v>
      </c>
      <c r="O91" s="87"/>
      <c r="P91" s="224">
        <f>O91*H91</f>
        <v>0</v>
      </c>
      <c r="Q91" s="224">
        <v>0</v>
      </c>
      <c r="R91" s="224">
        <f>Q91*H91</f>
        <v>0</v>
      </c>
      <c r="S91" s="224">
        <v>0</v>
      </c>
      <c r="T91" s="225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226" t="s">
        <v>193</v>
      </c>
      <c r="AT91" s="226" t="s">
        <v>188</v>
      </c>
      <c r="AU91" s="226" t="s">
        <v>80</v>
      </c>
      <c r="AY91" s="20" t="s">
        <v>185</v>
      </c>
      <c r="BE91" s="227">
        <f>IF(N91="základní",J91,0)</f>
        <v>0</v>
      </c>
      <c r="BF91" s="227">
        <f>IF(N91="snížená",J91,0)</f>
        <v>0</v>
      </c>
      <c r="BG91" s="227">
        <f>IF(N91="zákl. přenesená",J91,0)</f>
        <v>0</v>
      </c>
      <c r="BH91" s="227">
        <f>IF(N91="sníž. přenesená",J91,0)</f>
        <v>0</v>
      </c>
      <c r="BI91" s="227">
        <f>IF(N91="nulová",J91,0)</f>
        <v>0</v>
      </c>
      <c r="BJ91" s="20" t="s">
        <v>80</v>
      </c>
      <c r="BK91" s="227">
        <f>ROUND(I91*H91,2)</f>
        <v>0</v>
      </c>
      <c r="BL91" s="20" t="s">
        <v>193</v>
      </c>
      <c r="BM91" s="226" t="s">
        <v>1394</v>
      </c>
    </row>
    <row r="92" s="2" customFormat="1">
      <c r="A92" s="41"/>
      <c r="B92" s="42"/>
      <c r="C92" s="43"/>
      <c r="D92" s="228" t="s">
        <v>195</v>
      </c>
      <c r="E92" s="43"/>
      <c r="F92" s="229" t="s">
        <v>1393</v>
      </c>
      <c r="G92" s="43"/>
      <c r="H92" s="43"/>
      <c r="I92" s="230"/>
      <c r="J92" s="43"/>
      <c r="K92" s="43"/>
      <c r="L92" s="47"/>
      <c r="M92" s="231"/>
      <c r="N92" s="232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195</v>
      </c>
      <c r="AU92" s="20" t="s">
        <v>80</v>
      </c>
    </row>
    <row r="93" s="12" customFormat="1" ht="25.92" customHeight="1">
      <c r="A93" s="12"/>
      <c r="B93" s="199"/>
      <c r="C93" s="200"/>
      <c r="D93" s="201" t="s">
        <v>72</v>
      </c>
      <c r="E93" s="202" t="s">
        <v>1395</v>
      </c>
      <c r="F93" s="202" t="s">
        <v>1396</v>
      </c>
      <c r="G93" s="200"/>
      <c r="H93" s="200"/>
      <c r="I93" s="203"/>
      <c r="J93" s="204">
        <f>BK93</f>
        <v>0</v>
      </c>
      <c r="K93" s="200"/>
      <c r="L93" s="205"/>
      <c r="M93" s="206"/>
      <c r="N93" s="207"/>
      <c r="O93" s="207"/>
      <c r="P93" s="208">
        <f>SUM(P94:P103)</f>
        <v>0</v>
      </c>
      <c r="Q93" s="207"/>
      <c r="R93" s="208">
        <f>SUM(R94:R103)</f>
        <v>0</v>
      </c>
      <c r="S93" s="207"/>
      <c r="T93" s="209">
        <f>SUM(T94:T103)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0" t="s">
        <v>80</v>
      </c>
      <c r="AT93" s="211" t="s">
        <v>72</v>
      </c>
      <c r="AU93" s="211" t="s">
        <v>73</v>
      </c>
      <c r="AY93" s="210" t="s">
        <v>185</v>
      </c>
      <c r="BK93" s="212">
        <f>SUM(BK94:BK103)</f>
        <v>0</v>
      </c>
    </row>
    <row r="94" s="2" customFormat="1" ht="16.5" customHeight="1">
      <c r="A94" s="41"/>
      <c r="B94" s="42"/>
      <c r="C94" s="215" t="s">
        <v>82</v>
      </c>
      <c r="D94" s="215" t="s">
        <v>188</v>
      </c>
      <c r="E94" s="216" t="s">
        <v>1397</v>
      </c>
      <c r="F94" s="217" t="s">
        <v>1398</v>
      </c>
      <c r="G94" s="218" t="s">
        <v>191</v>
      </c>
      <c r="H94" s="219">
        <v>30</v>
      </c>
      <c r="I94" s="220"/>
      <c r="J94" s="221">
        <f>ROUND(I94*H94,2)</f>
        <v>0</v>
      </c>
      <c r="K94" s="217" t="s">
        <v>19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80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1399</v>
      </c>
    </row>
    <row r="95" s="2" customFormat="1">
      <c r="A95" s="41"/>
      <c r="B95" s="42"/>
      <c r="C95" s="43"/>
      <c r="D95" s="228" t="s">
        <v>195</v>
      </c>
      <c r="E95" s="43"/>
      <c r="F95" s="229" t="s">
        <v>1398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80</v>
      </c>
    </row>
    <row r="96" s="2" customFormat="1" ht="16.5" customHeight="1">
      <c r="A96" s="41"/>
      <c r="B96" s="42"/>
      <c r="C96" s="215" t="s">
        <v>209</v>
      </c>
      <c r="D96" s="215" t="s">
        <v>188</v>
      </c>
      <c r="E96" s="216" t="s">
        <v>1400</v>
      </c>
      <c r="F96" s="217" t="s">
        <v>1401</v>
      </c>
      <c r="G96" s="218" t="s">
        <v>1402</v>
      </c>
      <c r="H96" s="219">
        <v>1</v>
      </c>
      <c r="I96" s="220"/>
      <c r="J96" s="221">
        <f>ROUND(I96*H96,2)</f>
        <v>0</v>
      </c>
      <c r="K96" s="217" t="s">
        <v>19</v>
      </c>
      <c r="L96" s="47"/>
      <c r="M96" s="222" t="s">
        <v>19</v>
      </c>
      <c r="N96" s="223" t="s">
        <v>44</v>
      </c>
      <c r="O96" s="87"/>
      <c r="P96" s="224">
        <f>O96*H96</f>
        <v>0</v>
      </c>
      <c r="Q96" s="224">
        <v>0</v>
      </c>
      <c r="R96" s="224">
        <f>Q96*H96</f>
        <v>0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193</v>
      </c>
      <c r="AT96" s="226" t="s">
        <v>188</v>
      </c>
      <c r="AU96" s="226" t="s">
        <v>80</v>
      </c>
      <c r="AY96" s="20" t="s">
        <v>185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80</v>
      </c>
      <c r="BK96" s="227">
        <f>ROUND(I96*H96,2)</f>
        <v>0</v>
      </c>
      <c r="BL96" s="20" t="s">
        <v>193</v>
      </c>
      <c r="BM96" s="226" t="s">
        <v>1403</v>
      </c>
    </row>
    <row r="97" s="2" customFormat="1">
      <c r="A97" s="41"/>
      <c r="B97" s="42"/>
      <c r="C97" s="43"/>
      <c r="D97" s="228" t="s">
        <v>195</v>
      </c>
      <c r="E97" s="43"/>
      <c r="F97" s="229" t="s">
        <v>1401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195</v>
      </c>
      <c r="AU97" s="20" t="s">
        <v>80</v>
      </c>
    </row>
    <row r="98" s="2" customFormat="1" ht="16.5" customHeight="1">
      <c r="A98" s="41"/>
      <c r="B98" s="42"/>
      <c r="C98" s="215" t="s">
        <v>193</v>
      </c>
      <c r="D98" s="215" t="s">
        <v>188</v>
      </c>
      <c r="E98" s="216" t="s">
        <v>1404</v>
      </c>
      <c r="F98" s="217" t="s">
        <v>1405</v>
      </c>
      <c r="G98" s="218" t="s">
        <v>226</v>
      </c>
      <c r="H98" s="219">
        <v>150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80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1406</v>
      </c>
    </row>
    <row r="99" s="2" customFormat="1">
      <c r="A99" s="41"/>
      <c r="B99" s="42"/>
      <c r="C99" s="43"/>
      <c r="D99" s="228" t="s">
        <v>195</v>
      </c>
      <c r="E99" s="43"/>
      <c r="F99" s="229" t="s">
        <v>1405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80</v>
      </c>
    </row>
    <row r="100" s="2" customFormat="1" ht="16.5" customHeight="1">
      <c r="A100" s="41"/>
      <c r="B100" s="42"/>
      <c r="C100" s="215" t="s">
        <v>223</v>
      </c>
      <c r="D100" s="215" t="s">
        <v>188</v>
      </c>
      <c r="E100" s="216" t="s">
        <v>1407</v>
      </c>
      <c r="F100" s="217" t="s">
        <v>1408</v>
      </c>
      <c r="G100" s="218" t="s">
        <v>226</v>
      </c>
      <c r="H100" s="219">
        <v>50</v>
      </c>
      <c r="I100" s="220"/>
      <c r="J100" s="221">
        <f>ROUND(I100*H100,2)</f>
        <v>0</v>
      </c>
      <c r="K100" s="217" t="s">
        <v>19</v>
      </c>
      <c r="L100" s="47"/>
      <c r="M100" s="222" t="s">
        <v>19</v>
      </c>
      <c r="N100" s="223" t="s">
        <v>44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193</v>
      </c>
      <c r="AT100" s="226" t="s">
        <v>188</v>
      </c>
      <c r="AU100" s="226" t="s">
        <v>80</v>
      </c>
      <c r="AY100" s="20" t="s">
        <v>185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80</v>
      </c>
      <c r="BK100" s="227">
        <f>ROUND(I100*H100,2)</f>
        <v>0</v>
      </c>
      <c r="BL100" s="20" t="s">
        <v>193</v>
      </c>
      <c r="BM100" s="226" t="s">
        <v>1409</v>
      </c>
    </row>
    <row r="101" s="2" customFormat="1">
      <c r="A101" s="41"/>
      <c r="B101" s="42"/>
      <c r="C101" s="43"/>
      <c r="D101" s="228" t="s">
        <v>195</v>
      </c>
      <c r="E101" s="43"/>
      <c r="F101" s="229" t="s">
        <v>1408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195</v>
      </c>
      <c r="AU101" s="20" t="s">
        <v>80</v>
      </c>
    </row>
    <row r="102" s="2" customFormat="1" ht="16.5" customHeight="1">
      <c r="A102" s="41"/>
      <c r="B102" s="42"/>
      <c r="C102" s="215" t="s">
        <v>231</v>
      </c>
      <c r="D102" s="215" t="s">
        <v>188</v>
      </c>
      <c r="E102" s="216" t="s">
        <v>1410</v>
      </c>
      <c r="F102" s="217" t="s">
        <v>1411</v>
      </c>
      <c r="G102" s="218" t="s">
        <v>226</v>
      </c>
      <c r="H102" s="219">
        <v>6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80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1412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1411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80</v>
      </c>
    </row>
    <row r="104" s="12" customFormat="1" ht="25.92" customHeight="1">
      <c r="A104" s="12"/>
      <c r="B104" s="199"/>
      <c r="C104" s="200"/>
      <c r="D104" s="201" t="s">
        <v>72</v>
      </c>
      <c r="E104" s="202" t="s">
        <v>1413</v>
      </c>
      <c r="F104" s="202" t="s">
        <v>1414</v>
      </c>
      <c r="G104" s="200"/>
      <c r="H104" s="200"/>
      <c r="I104" s="203"/>
      <c r="J104" s="204">
        <f>BK104</f>
        <v>0</v>
      </c>
      <c r="K104" s="200"/>
      <c r="L104" s="205"/>
      <c r="M104" s="206"/>
      <c r="N104" s="207"/>
      <c r="O104" s="207"/>
      <c r="P104" s="208">
        <f>SUM(P105:P106)</f>
        <v>0</v>
      </c>
      <c r="Q104" s="207"/>
      <c r="R104" s="208">
        <f>SUM(R105:R106)</f>
        <v>0</v>
      </c>
      <c r="S104" s="207"/>
      <c r="T104" s="209">
        <f>SUM(T105:T106)</f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10" t="s">
        <v>80</v>
      </c>
      <c r="AT104" s="211" t="s">
        <v>72</v>
      </c>
      <c r="AU104" s="211" t="s">
        <v>73</v>
      </c>
      <c r="AY104" s="210" t="s">
        <v>185</v>
      </c>
      <c r="BK104" s="212">
        <f>SUM(BK105:BK106)</f>
        <v>0</v>
      </c>
    </row>
    <row r="105" s="2" customFormat="1" ht="16.5" customHeight="1">
      <c r="A105" s="41"/>
      <c r="B105" s="42"/>
      <c r="C105" s="215" t="s">
        <v>237</v>
      </c>
      <c r="D105" s="215" t="s">
        <v>188</v>
      </c>
      <c r="E105" s="216" t="s">
        <v>1415</v>
      </c>
      <c r="F105" s="217" t="s">
        <v>1416</v>
      </c>
      <c r="G105" s="218" t="s">
        <v>226</v>
      </c>
      <c r="H105" s="219">
        <v>20</v>
      </c>
      <c r="I105" s="220"/>
      <c r="J105" s="221">
        <f>ROUND(I105*H105,2)</f>
        <v>0</v>
      </c>
      <c r="K105" s="217" t="s">
        <v>19</v>
      </c>
      <c r="L105" s="47"/>
      <c r="M105" s="222" t="s">
        <v>19</v>
      </c>
      <c r="N105" s="223" t="s">
        <v>44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193</v>
      </c>
      <c r="AT105" s="226" t="s">
        <v>188</v>
      </c>
      <c r="AU105" s="226" t="s">
        <v>80</v>
      </c>
      <c r="AY105" s="20" t="s">
        <v>185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80</v>
      </c>
      <c r="BK105" s="227">
        <f>ROUND(I105*H105,2)</f>
        <v>0</v>
      </c>
      <c r="BL105" s="20" t="s">
        <v>193</v>
      </c>
      <c r="BM105" s="226" t="s">
        <v>1417</v>
      </c>
    </row>
    <row r="106" s="2" customFormat="1">
      <c r="A106" s="41"/>
      <c r="B106" s="42"/>
      <c r="C106" s="43"/>
      <c r="D106" s="228" t="s">
        <v>195</v>
      </c>
      <c r="E106" s="43"/>
      <c r="F106" s="229" t="s">
        <v>1418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195</v>
      </c>
      <c r="AU106" s="20" t="s">
        <v>80</v>
      </c>
    </row>
    <row r="107" s="12" customFormat="1" ht="25.92" customHeight="1">
      <c r="A107" s="12"/>
      <c r="B107" s="199"/>
      <c r="C107" s="200"/>
      <c r="D107" s="201" t="s">
        <v>72</v>
      </c>
      <c r="E107" s="202" t="s">
        <v>1419</v>
      </c>
      <c r="F107" s="202" t="s">
        <v>1420</v>
      </c>
      <c r="G107" s="200"/>
      <c r="H107" s="200"/>
      <c r="I107" s="203"/>
      <c r="J107" s="204">
        <f>BK107</f>
        <v>0</v>
      </c>
      <c r="K107" s="200"/>
      <c r="L107" s="205"/>
      <c r="M107" s="206"/>
      <c r="N107" s="207"/>
      <c r="O107" s="207"/>
      <c r="P107" s="208">
        <f>SUM(P108:P111)</f>
        <v>0</v>
      </c>
      <c r="Q107" s="207"/>
      <c r="R107" s="208">
        <f>SUM(R108:R111)</f>
        <v>0</v>
      </c>
      <c r="S107" s="207"/>
      <c r="T107" s="209">
        <f>SUM(T108:T111)</f>
        <v>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210" t="s">
        <v>80</v>
      </c>
      <c r="AT107" s="211" t="s">
        <v>72</v>
      </c>
      <c r="AU107" s="211" t="s">
        <v>73</v>
      </c>
      <c r="AY107" s="210" t="s">
        <v>185</v>
      </c>
      <c r="BK107" s="212">
        <f>SUM(BK108:BK111)</f>
        <v>0</v>
      </c>
    </row>
    <row r="108" s="2" customFormat="1" ht="16.5" customHeight="1">
      <c r="A108" s="41"/>
      <c r="B108" s="42"/>
      <c r="C108" s="215" t="s">
        <v>246</v>
      </c>
      <c r="D108" s="215" t="s">
        <v>188</v>
      </c>
      <c r="E108" s="216" t="s">
        <v>1421</v>
      </c>
      <c r="F108" s="217" t="s">
        <v>1422</v>
      </c>
      <c r="G108" s="218" t="s">
        <v>1423</v>
      </c>
      <c r="H108" s="219">
        <v>8</v>
      </c>
      <c r="I108" s="220"/>
      <c r="J108" s="221">
        <f>ROUND(I108*H108,2)</f>
        <v>0</v>
      </c>
      <c r="K108" s="217" t="s">
        <v>19</v>
      </c>
      <c r="L108" s="47"/>
      <c r="M108" s="222" t="s">
        <v>19</v>
      </c>
      <c r="N108" s="223" t="s">
        <v>44</v>
      </c>
      <c r="O108" s="87"/>
      <c r="P108" s="224">
        <f>O108*H108</f>
        <v>0</v>
      </c>
      <c r="Q108" s="224">
        <v>0</v>
      </c>
      <c r="R108" s="224">
        <f>Q108*H108</f>
        <v>0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193</v>
      </c>
      <c r="AT108" s="226" t="s">
        <v>188</v>
      </c>
      <c r="AU108" s="226" t="s">
        <v>80</v>
      </c>
      <c r="AY108" s="20" t="s">
        <v>185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80</v>
      </c>
      <c r="BK108" s="227">
        <f>ROUND(I108*H108,2)</f>
        <v>0</v>
      </c>
      <c r="BL108" s="20" t="s">
        <v>193</v>
      </c>
      <c r="BM108" s="226" t="s">
        <v>1424</v>
      </c>
    </row>
    <row r="109" s="2" customFormat="1">
      <c r="A109" s="41"/>
      <c r="B109" s="42"/>
      <c r="C109" s="43"/>
      <c r="D109" s="228" t="s">
        <v>195</v>
      </c>
      <c r="E109" s="43"/>
      <c r="F109" s="229" t="s">
        <v>1422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195</v>
      </c>
      <c r="AU109" s="20" t="s">
        <v>80</v>
      </c>
    </row>
    <row r="110" s="2" customFormat="1" ht="16.5" customHeight="1">
      <c r="A110" s="41"/>
      <c r="B110" s="42"/>
      <c r="C110" s="215" t="s">
        <v>186</v>
      </c>
      <c r="D110" s="215" t="s">
        <v>188</v>
      </c>
      <c r="E110" s="216" t="s">
        <v>1425</v>
      </c>
      <c r="F110" s="217" t="s">
        <v>1426</v>
      </c>
      <c r="G110" s="218" t="s">
        <v>1423</v>
      </c>
      <c r="H110" s="219">
        <v>2</v>
      </c>
      <c r="I110" s="220"/>
      <c r="J110" s="221">
        <f>ROUND(I110*H110,2)</f>
        <v>0</v>
      </c>
      <c r="K110" s="217" t="s">
        <v>19</v>
      </c>
      <c r="L110" s="47"/>
      <c r="M110" s="222" t="s">
        <v>19</v>
      </c>
      <c r="N110" s="223" t="s">
        <v>44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193</v>
      </c>
      <c r="AT110" s="226" t="s">
        <v>188</v>
      </c>
      <c r="AU110" s="226" t="s">
        <v>80</v>
      </c>
      <c r="AY110" s="20" t="s">
        <v>185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80</v>
      </c>
      <c r="BK110" s="227">
        <f>ROUND(I110*H110,2)</f>
        <v>0</v>
      </c>
      <c r="BL110" s="20" t="s">
        <v>193</v>
      </c>
      <c r="BM110" s="226" t="s">
        <v>1427</v>
      </c>
    </row>
    <row r="111" s="2" customFormat="1">
      <c r="A111" s="41"/>
      <c r="B111" s="42"/>
      <c r="C111" s="43"/>
      <c r="D111" s="228" t="s">
        <v>195</v>
      </c>
      <c r="E111" s="43"/>
      <c r="F111" s="229" t="s">
        <v>1426</v>
      </c>
      <c r="G111" s="43"/>
      <c r="H111" s="43"/>
      <c r="I111" s="230"/>
      <c r="J111" s="43"/>
      <c r="K111" s="43"/>
      <c r="L111" s="47"/>
      <c r="M111" s="282"/>
      <c r="N111" s="283"/>
      <c r="O111" s="284"/>
      <c r="P111" s="284"/>
      <c r="Q111" s="284"/>
      <c r="R111" s="284"/>
      <c r="S111" s="284"/>
      <c r="T111" s="285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195</v>
      </c>
      <c r="AU111" s="20" t="s">
        <v>80</v>
      </c>
    </row>
    <row r="112" s="2" customFormat="1" ht="6.96" customHeight="1">
      <c r="A112" s="41"/>
      <c r="B112" s="62"/>
      <c r="C112" s="63"/>
      <c r="D112" s="63"/>
      <c r="E112" s="63"/>
      <c r="F112" s="63"/>
      <c r="G112" s="63"/>
      <c r="H112" s="63"/>
      <c r="I112" s="63"/>
      <c r="J112" s="63"/>
      <c r="K112" s="63"/>
      <c r="L112" s="47"/>
      <c r="M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</row>
  </sheetData>
  <sheetProtection sheet="1" autoFilter="0" formatColumns="0" formatRows="0" objects="1" scenarios="1" spinCount="100000" saltValue="m45tuaomr8sb41ZIQJY9MQeLWuREyTICMhK9GQ/S+/06+YP1Crd/STEc3DyivOjT1GomRL25NNLjlmeCPW16ag==" hashValue="50kB8pPwLB4+2Mex/vAFsm7PtnZwunfYYka9941wSOeWEOd0t8yBb/HAOQLgLaovsvc0oJ6k0yrsw1Hkup8KBw==" algorithmName="SHA-512" password="CC35"/>
  <autoFilter ref="C88:K11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7:H77"/>
    <mergeCell ref="E79:H79"/>
    <mergeCell ref="E81:H81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99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1428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ROUND(J86,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ROUND((SUM(BE86:BE117)),  2)</f>
        <v>0</v>
      </c>
      <c r="G35" s="41"/>
      <c r="H35" s="41"/>
      <c r="I35" s="160">
        <v>0.20999999999999999</v>
      </c>
      <c r="J35" s="159">
        <f>ROUND(((SUM(BE86:BE117))*I35),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ROUND((SUM(BF86:BF117)),  2)</f>
        <v>0</v>
      </c>
      <c r="G36" s="41"/>
      <c r="H36" s="41"/>
      <c r="I36" s="160">
        <v>0.12</v>
      </c>
      <c r="J36" s="159">
        <f>ROUND(((SUM(BF86:BF117))*I36),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ROUND((SUM(BG86:BG117)),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ROUND((SUM(BH86:BH117)),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ROUND((SUM(BI86:BI117)),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150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05 - VZT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J86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1429</v>
      </c>
      <c r="E64" s="180"/>
      <c r="F64" s="180"/>
      <c r="G64" s="180"/>
      <c r="H64" s="180"/>
      <c r="I64" s="180"/>
      <c r="J64" s="181">
        <f>J87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1"/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147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6.96" customHeight="1">
      <c r="A66" s="41"/>
      <c r="B66" s="62"/>
      <c r="C66" s="63"/>
      <c r="D66" s="63"/>
      <c r="E66" s="63"/>
      <c r="F66" s="63"/>
      <c r="G66" s="63"/>
      <c r="H66" s="63"/>
      <c r="I66" s="63"/>
      <c r="J66" s="63"/>
      <c r="K66" s="63"/>
      <c r="L66" s="14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70" s="2" customFormat="1" ht="6.96" customHeight="1">
      <c r="A70" s="41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24.96" customHeight="1">
      <c r="A71" s="41"/>
      <c r="B71" s="42"/>
      <c r="C71" s="26" t="s">
        <v>170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16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172" t="str">
        <f>E7</f>
        <v>PŘÍSTAVBA A STAVEBNÍ ÚPRAVY ŠATEN SK VĚTROVY</v>
      </c>
      <c r="F74" s="35"/>
      <c r="G74" s="35"/>
      <c r="H74" s="35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1" customFormat="1" ht="12" customHeight="1">
      <c r="B75" s="24"/>
      <c r="C75" s="35" t="s">
        <v>149</v>
      </c>
      <c r="D75" s="25"/>
      <c r="E75" s="25"/>
      <c r="F75" s="25"/>
      <c r="G75" s="25"/>
      <c r="H75" s="25"/>
      <c r="I75" s="25"/>
      <c r="J75" s="25"/>
      <c r="K75" s="25"/>
      <c r="L75" s="23"/>
    </row>
    <row r="76" s="2" customFormat="1" ht="16.5" customHeight="1">
      <c r="A76" s="41"/>
      <c r="B76" s="42"/>
      <c r="C76" s="43"/>
      <c r="D76" s="43"/>
      <c r="E76" s="172" t="s">
        <v>150</v>
      </c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151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72" t="str">
        <f>E11</f>
        <v>05 - VZT</v>
      </c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21</v>
      </c>
      <c r="D80" s="43"/>
      <c r="E80" s="43"/>
      <c r="F80" s="30" t="str">
        <f>F14</f>
        <v xml:space="preserve"> </v>
      </c>
      <c r="G80" s="43"/>
      <c r="H80" s="43"/>
      <c r="I80" s="35" t="s">
        <v>23</v>
      </c>
      <c r="J80" s="75" t="str">
        <f>IF(J14="","",J14)</f>
        <v>23. 10. 2025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25</v>
      </c>
      <c r="D82" s="43"/>
      <c r="E82" s="43"/>
      <c r="F82" s="30" t="str">
        <f>E17</f>
        <v xml:space="preserve"> </v>
      </c>
      <c r="G82" s="43"/>
      <c r="H82" s="43"/>
      <c r="I82" s="35" t="s">
        <v>31</v>
      </c>
      <c r="J82" s="39" t="str">
        <f>E23</f>
        <v xml:space="preserve"> </v>
      </c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29</v>
      </c>
      <c r="D83" s="43"/>
      <c r="E83" s="43"/>
      <c r="F83" s="30" t="str">
        <f>IF(E20="","",E20)</f>
        <v>Vyplň údaj</v>
      </c>
      <c r="G83" s="43"/>
      <c r="H83" s="43"/>
      <c r="I83" s="35" t="s">
        <v>35</v>
      </c>
      <c r="J83" s="39" t="str">
        <f>E26</f>
        <v xml:space="preserve"> 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0.32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1" customFormat="1" ht="29.28" customHeight="1">
      <c r="A85" s="188"/>
      <c r="B85" s="189"/>
      <c r="C85" s="190" t="s">
        <v>171</v>
      </c>
      <c r="D85" s="191" t="s">
        <v>58</v>
      </c>
      <c r="E85" s="191" t="s">
        <v>54</v>
      </c>
      <c r="F85" s="191" t="s">
        <v>55</v>
      </c>
      <c r="G85" s="191" t="s">
        <v>172</v>
      </c>
      <c r="H85" s="191" t="s">
        <v>173</v>
      </c>
      <c r="I85" s="191" t="s">
        <v>174</v>
      </c>
      <c r="J85" s="191" t="s">
        <v>155</v>
      </c>
      <c r="K85" s="192" t="s">
        <v>175</v>
      </c>
      <c r="L85" s="193"/>
      <c r="M85" s="95" t="s">
        <v>19</v>
      </c>
      <c r="N85" s="96" t="s">
        <v>43</v>
      </c>
      <c r="O85" s="96" t="s">
        <v>176</v>
      </c>
      <c r="P85" s="96" t="s">
        <v>177</v>
      </c>
      <c r="Q85" s="96" t="s">
        <v>178</v>
      </c>
      <c r="R85" s="96" t="s">
        <v>179</v>
      </c>
      <c r="S85" s="96" t="s">
        <v>180</v>
      </c>
      <c r="T85" s="97" t="s">
        <v>181</v>
      </c>
      <c r="U85" s="188"/>
      <c r="V85" s="188"/>
      <c r="W85" s="188"/>
      <c r="X85" s="188"/>
      <c r="Y85" s="188"/>
      <c r="Z85" s="188"/>
      <c r="AA85" s="188"/>
      <c r="AB85" s="188"/>
      <c r="AC85" s="188"/>
      <c r="AD85" s="188"/>
      <c r="AE85" s="188"/>
    </row>
    <row r="86" s="2" customFormat="1" ht="22.8" customHeight="1">
      <c r="A86" s="41"/>
      <c r="B86" s="42"/>
      <c r="C86" s="102" t="s">
        <v>182</v>
      </c>
      <c r="D86" s="43"/>
      <c r="E86" s="43"/>
      <c r="F86" s="43"/>
      <c r="G86" s="43"/>
      <c r="H86" s="43"/>
      <c r="I86" s="43"/>
      <c r="J86" s="194">
        <f>BK86</f>
        <v>0</v>
      </c>
      <c r="K86" s="43"/>
      <c r="L86" s="47"/>
      <c r="M86" s="98"/>
      <c r="N86" s="195"/>
      <c r="O86" s="99"/>
      <c r="P86" s="196">
        <f>P87</f>
        <v>0</v>
      </c>
      <c r="Q86" s="99"/>
      <c r="R86" s="196">
        <f>R87</f>
        <v>0</v>
      </c>
      <c r="S86" s="99"/>
      <c r="T86" s="197">
        <f>T87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0" t="s">
        <v>72</v>
      </c>
      <c r="AU86" s="20" t="s">
        <v>156</v>
      </c>
      <c r="BK86" s="198">
        <f>BK87</f>
        <v>0</v>
      </c>
    </row>
    <row r="87" s="12" customFormat="1" ht="25.92" customHeight="1">
      <c r="A87" s="12"/>
      <c r="B87" s="199"/>
      <c r="C87" s="200"/>
      <c r="D87" s="201" t="s">
        <v>72</v>
      </c>
      <c r="E87" s="202" t="s">
        <v>1390</v>
      </c>
      <c r="F87" s="202" t="s">
        <v>1430</v>
      </c>
      <c r="G87" s="200"/>
      <c r="H87" s="200"/>
      <c r="I87" s="203"/>
      <c r="J87" s="204">
        <f>BK87</f>
        <v>0</v>
      </c>
      <c r="K87" s="200"/>
      <c r="L87" s="205"/>
      <c r="M87" s="206"/>
      <c r="N87" s="207"/>
      <c r="O87" s="207"/>
      <c r="P87" s="208">
        <f>SUM(P88:P117)</f>
        <v>0</v>
      </c>
      <c r="Q87" s="207"/>
      <c r="R87" s="208">
        <f>SUM(R88:R117)</f>
        <v>0</v>
      </c>
      <c r="S87" s="207"/>
      <c r="T87" s="209">
        <f>SUM(T88:T117)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10" t="s">
        <v>80</v>
      </c>
      <c r="AT87" s="211" t="s">
        <v>72</v>
      </c>
      <c r="AU87" s="211" t="s">
        <v>73</v>
      </c>
      <c r="AY87" s="210" t="s">
        <v>185</v>
      </c>
      <c r="BK87" s="212">
        <f>SUM(BK88:BK117)</f>
        <v>0</v>
      </c>
    </row>
    <row r="88" s="2" customFormat="1" ht="16.5" customHeight="1">
      <c r="A88" s="41"/>
      <c r="B88" s="42"/>
      <c r="C88" s="215" t="s">
        <v>267</v>
      </c>
      <c r="D88" s="215" t="s">
        <v>188</v>
      </c>
      <c r="E88" s="216" t="s">
        <v>1431</v>
      </c>
      <c r="F88" s="217" t="s">
        <v>1432</v>
      </c>
      <c r="G88" s="218" t="s">
        <v>191</v>
      </c>
      <c r="H88" s="219">
        <v>2</v>
      </c>
      <c r="I88" s="220"/>
      <c r="J88" s="221">
        <f>ROUND(I88*H88,2)</f>
        <v>0</v>
      </c>
      <c r="K88" s="217" t="s">
        <v>19</v>
      </c>
      <c r="L88" s="47"/>
      <c r="M88" s="222" t="s">
        <v>19</v>
      </c>
      <c r="N88" s="223" t="s">
        <v>44</v>
      </c>
      <c r="O88" s="87"/>
      <c r="P88" s="224">
        <f>O88*H88</f>
        <v>0</v>
      </c>
      <c r="Q88" s="224">
        <v>0</v>
      </c>
      <c r="R88" s="224">
        <f>Q88*H88</f>
        <v>0</v>
      </c>
      <c r="S88" s="224">
        <v>0</v>
      </c>
      <c r="T88" s="225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26" t="s">
        <v>193</v>
      </c>
      <c r="AT88" s="226" t="s">
        <v>188</v>
      </c>
      <c r="AU88" s="226" t="s">
        <v>80</v>
      </c>
      <c r="AY88" s="20" t="s">
        <v>185</v>
      </c>
      <c r="BE88" s="227">
        <f>IF(N88="základní",J88,0)</f>
        <v>0</v>
      </c>
      <c r="BF88" s="227">
        <f>IF(N88="snížená",J88,0)</f>
        <v>0</v>
      </c>
      <c r="BG88" s="227">
        <f>IF(N88="zákl. přenesená",J88,0)</f>
        <v>0</v>
      </c>
      <c r="BH88" s="227">
        <f>IF(N88="sníž. přenesená",J88,0)</f>
        <v>0</v>
      </c>
      <c r="BI88" s="227">
        <f>IF(N88="nulová",J88,0)</f>
        <v>0</v>
      </c>
      <c r="BJ88" s="20" t="s">
        <v>80</v>
      </c>
      <c r="BK88" s="227">
        <f>ROUND(I88*H88,2)</f>
        <v>0</v>
      </c>
      <c r="BL88" s="20" t="s">
        <v>193</v>
      </c>
      <c r="BM88" s="226" t="s">
        <v>1433</v>
      </c>
    </row>
    <row r="89" s="2" customFormat="1">
      <c r="A89" s="41"/>
      <c r="B89" s="42"/>
      <c r="C89" s="43"/>
      <c r="D89" s="228" t="s">
        <v>195</v>
      </c>
      <c r="E89" s="43"/>
      <c r="F89" s="229" t="s">
        <v>1432</v>
      </c>
      <c r="G89" s="43"/>
      <c r="H89" s="43"/>
      <c r="I89" s="230"/>
      <c r="J89" s="43"/>
      <c r="K89" s="43"/>
      <c r="L89" s="47"/>
      <c r="M89" s="231"/>
      <c r="N89" s="232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195</v>
      </c>
      <c r="AU89" s="20" t="s">
        <v>80</v>
      </c>
    </row>
    <row r="90" s="2" customFormat="1" ht="16.5" customHeight="1">
      <c r="A90" s="41"/>
      <c r="B90" s="42"/>
      <c r="C90" s="215" t="s">
        <v>8</v>
      </c>
      <c r="D90" s="215" t="s">
        <v>188</v>
      </c>
      <c r="E90" s="216" t="s">
        <v>1434</v>
      </c>
      <c r="F90" s="217" t="s">
        <v>1435</v>
      </c>
      <c r="G90" s="218" t="s">
        <v>1436</v>
      </c>
      <c r="H90" s="219">
        <v>4</v>
      </c>
      <c r="I90" s="220"/>
      <c r="J90" s="221">
        <f>ROUND(I90*H90,2)</f>
        <v>0</v>
      </c>
      <c r="K90" s="217" t="s">
        <v>19</v>
      </c>
      <c r="L90" s="47"/>
      <c r="M90" s="222" t="s">
        <v>19</v>
      </c>
      <c r="N90" s="223" t="s">
        <v>44</v>
      </c>
      <c r="O90" s="87"/>
      <c r="P90" s="224">
        <f>O90*H90</f>
        <v>0</v>
      </c>
      <c r="Q90" s="224">
        <v>0</v>
      </c>
      <c r="R90" s="224">
        <f>Q90*H90</f>
        <v>0</v>
      </c>
      <c r="S90" s="224">
        <v>0</v>
      </c>
      <c r="T90" s="225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6" t="s">
        <v>193</v>
      </c>
      <c r="AT90" s="226" t="s">
        <v>188</v>
      </c>
      <c r="AU90" s="226" t="s">
        <v>80</v>
      </c>
      <c r="AY90" s="20" t="s">
        <v>185</v>
      </c>
      <c r="BE90" s="227">
        <f>IF(N90="základní",J90,0)</f>
        <v>0</v>
      </c>
      <c r="BF90" s="227">
        <f>IF(N90="snížená",J90,0)</f>
        <v>0</v>
      </c>
      <c r="BG90" s="227">
        <f>IF(N90="zákl. přenesená",J90,0)</f>
        <v>0</v>
      </c>
      <c r="BH90" s="227">
        <f>IF(N90="sníž. přenesená",J90,0)</f>
        <v>0</v>
      </c>
      <c r="BI90" s="227">
        <f>IF(N90="nulová",J90,0)</f>
        <v>0</v>
      </c>
      <c r="BJ90" s="20" t="s">
        <v>80</v>
      </c>
      <c r="BK90" s="227">
        <f>ROUND(I90*H90,2)</f>
        <v>0</v>
      </c>
      <c r="BL90" s="20" t="s">
        <v>193</v>
      </c>
      <c r="BM90" s="226" t="s">
        <v>1437</v>
      </c>
    </row>
    <row r="91" s="2" customFormat="1">
      <c r="A91" s="41"/>
      <c r="B91" s="42"/>
      <c r="C91" s="43"/>
      <c r="D91" s="228" t="s">
        <v>195</v>
      </c>
      <c r="E91" s="43"/>
      <c r="F91" s="229" t="s">
        <v>1435</v>
      </c>
      <c r="G91" s="43"/>
      <c r="H91" s="43"/>
      <c r="I91" s="230"/>
      <c r="J91" s="43"/>
      <c r="K91" s="43"/>
      <c r="L91" s="47"/>
      <c r="M91" s="231"/>
      <c r="N91" s="232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195</v>
      </c>
      <c r="AU91" s="20" t="s">
        <v>80</v>
      </c>
    </row>
    <row r="92" s="2" customFormat="1" ht="21.75" customHeight="1">
      <c r="A92" s="41"/>
      <c r="B92" s="42"/>
      <c r="C92" s="215" t="s">
        <v>80</v>
      </c>
      <c r="D92" s="215" t="s">
        <v>188</v>
      </c>
      <c r="E92" s="216" t="s">
        <v>1438</v>
      </c>
      <c r="F92" s="217" t="s">
        <v>1439</v>
      </c>
      <c r="G92" s="218" t="s">
        <v>234</v>
      </c>
      <c r="H92" s="219">
        <v>1</v>
      </c>
      <c r="I92" s="220"/>
      <c r="J92" s="221">
        <f>ROUND(I92*H92,2)</f>
        <v>0</v>
      </c>
      <c r="K92" s="217" t="s">
        <v>19</v>
      </c>
      <c r="L92" s="47"/>
      <c r="M92" s="222" t="s">
        <v>19</v>
      </c>
      <c r="N92" s="223" t="s">
        <v>44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193</v>
      </c>
      <c r="AT92" s="226" t="s">
        <v>188</v>
      </c>
      <c r="AU92" s="226" t="s">
        <v>80</v>
      </c>
      <c r="AY92" s="20" t="s">
        <v>185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80</v>
      </c>
      <c r="BK92" s="227">
        <f>ROUND(I92*H92,2)</f>
        <v>0</v>
      </c>
      <c r="BL92" s="20" t="s">
        <v>193</v>
      </c>
      <c r="BM92" s="226" t="s">
        <v>1440</v>
      </c>
    </row>
    <row r="93" s="2" customFormat="1">
      <c r="A93" s="41"/>
      <c r="B93" s="42"/>
      <c r="C93" s="43"/>
      <c r="D93" s="228" t="s">
        <v>195</v>
      </c>
      <c r="E93" s="43"/>
      <c r="F93" s="229" t="s">
        <v>1439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195</v>
      </c>
      <c r="AU93" s="20" t="s">
        <v>80</v>
      </c>
    </row>
    <row r="94" s="2" customFormat="1" ht="21.75" customHeight="1">
      <c r="A94" s="41"/>
      <c r="B94" s="42"/>
      <c r="C94" s="215" t="s">
        <v>209</v>
      </c>
      <c r="D94" s="215" t="s">
        <v>188</v>
      </c>
      <c r="E94" s="216" t="s">
        <v>1438</v>
      </c>
      <c r="F94" s="217" t="s">
        <v>1439</v>
      </c>
      <c r="G94" s="218" t="s">
        <v>234</v>
      </c>
      <c r="H94" s="219">
        <v>1</v>
      </c>
      <c r="I94" s="220"/>
      <c r="J94" s="221">
        <f>ROUND(I94*H94,2)</f>
        <v>0</v>
      </c>
      <c r="K94" s="217" t="s">
        <v>19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80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1441</v>
      </c>
    </row>
    <row r="95" s="2" customFormat="1">
      <c r="A95" s="41"/>
      <c r="B95" s="42"/>
      <c r="C95" s="43"/>
      <c r="D95" s="228" t="s">
        <v>195</v>
      </c>
      <c r="E95" s="43"/>
      <c r="F95" s="229" t="s">
        <v>1439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80</v>
      </c>
    </row>
    <row r="96" s="2" customFormat="1" ht="21.75" customHeight="1">
      <c r="A96" s="41"/>
      <c r="B96" s="42"/>
      <c r="C96" s="215" t="s">
        <v>223</v>
      </c>
      <c r="D96" s="215" t="s">
        <v>188</v>
      </c>
      <c r="E96" s="216" t="s">
        <v>1438</v>
      </c>
      <c r="F96" s="217" t="s">
        <v>1439</v>
      </c>
      <c r="G96" s="218" t="s">
        <v>234</v>
      </c>
      <c r="H96" s="219">
        <v>1</v>
      </c>
      <c r="I96" s="220"/>
      <c r="J96" s="221">
        <f>ROUND(I96*H96,2)</f>
        <v>0</v>
      </c>
      <c r="K96" s="217" t="s">
        <v>19</v>
      </c>
      <c r="L96" s="47"/>
      <c r="M96" s="222" t="s">
        <v>19</v>
      </c>
      <c r="N96" s="223" t="s">
        <v>44</v>
      </c>
      <c r="O96" s="87"/>
      <c r="P96" s="224">
        <f>O96*H96</f>
        <v>0</v>
      </c>
      <c r="Q96" s="224">
        <v>0</v>
      </c>
      <c r="R96" s="224">
        <f>Q96*H96</f>
        <v>0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193</v>
      </c>
      <c r="AT96" s="226" t="s">
        <v>188</v>
      </c>
      <c r="AU96" s="226" t="s">
        <v>80</v>
      </c>
      <c r="AY96" s="20" t="s">
        <v>185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80</v>
      </c>
      <c r="BK96" s="227">
        <f>ROUND(I96*H96,2)</f>
        <v>0</v>
      </c>
      <c r="BL96" s="20" t="s">
        <v>193</v>
      </c>
      <c r="BM96" s="226" t="s">
        <v>1442</v>
      </c>
    </row>
    <row r="97" s="2" customFormat="1">
      <c r="A97" s="41"/>
      <c r="B97" s="42"/>
      <c r="C97" s="43"/>
      <c r="D97" s="228" t="s">
        <v>195</v>
      </c>
      <c r="E97" s="43"/>
      <c r="F97" s="229" t="s">
        <v>1439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195</v>
      </c>
      <c r="AU97" s="20" t="s">
        <v>80</v>
      </c>
    </row>
    <row r="98" s="2" customFormat="1" ht="21.75" customHeight="1">
      <c r="A98" s="41"/>
      <c r="B98" s="42"/>
      <c r="C98" s="215" t="s">
        <v>82</v>
      </c>
      <c r="D98" s="215" t="s">
        <v>188</v>
      </c>
      <c r="E98" s="216" t="s">
        <v>1443</v>
      </c>
      <c r="F98" s="217" t="s">
        <v>1444</v>
      </c>
      <c r="G98" s="218" t="s">
        <v>234</v>
      </c>
      <c r="H98" s="219">
        <v>1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80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1445</v>
      </c>
    </row>
    <row r="99" s="2" customFormat="1">
      <c r="A99" s="41"/>
      <c r="B99" s="42"/>
      <c r="C99" s="43"/>
      <c r="D99" s="228" t="s">
        <v>195</v>
      </c>
      <c r="E99" s="43"/>
      <c r="F99" s="229" t="s">
        <v>1444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80</v>
      </c>
    </row>
    <row r="100" s="2" customFormat="1" ht="21.75" customHeight="1">
      <c r="A100" s="41"/>
      <c r="B100" s="42"/>
      <c r="C100" s="215" t="s">
        <v>193</v>
      </c>
      <c r="D100" s="215" t="s">
        <v>188</v>
      </c>
      <c r="E100" s="216" t="s">
        <v>1443</v>
      </c>
      <c r="F100" s="217" t="s">
        <v>1444</v>
      </c>
      <c r="G100" s="218" t="s">
        <v>234</v>
      </c>
      <c r="H100" s="219">
        <v>1</v>
      </c>
      <c r="I100" s="220"/>
      <c r="J100" s="221">
        <f>ROUND(I100*H100,2)</f>
        <v>0</v>
      </c>
      <c r="K100" s="217" t="s">
        <v>19</v>
      </c>
      <c r="L100" s="47"/>
      <c r="M100" s="222" t="s">
        <v>19</v>
      </c>
      <c r="N100" s="223" t="s">
        <v>44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193</v>
      </c>
      <c r="AT100" s="226" t="s">
        <v>188</v>
      </c>
      <c r="AU100" s="226" t="s">
        <v>80</v>
      </c>
      <c r="AY100" s="20" t="s">
        <v>185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80</v>
      </c>
      <c r="BK100" s="227">
        <f>ROUND(I100*H100,2)</f>
        <v>0</v>
      </c>
      <c r="BL100" s="20" t="s">
        <v>193</v>
      </c>
      <c r="BM100" s="226" t="s">
        <v>1446</v>
      </c>
    </row>
    <row r="101" s="2" customFormat="1">
      <c r="A101" s="41"/>
      <c r="B101" s="42"/>
      <c r="C101" s="43"/>
      <c r="D101" s="228" t="s">
        <v>195</v>
      </c>
      <c r="E101" s="43"/>
      <c r="F101" s="229" t="s">
        <v>1444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195</v>
      </c>
      <c r="AU101" s="20" t="s">
        <v>80</v>
      </c>
    </row>
    <row r="102" s="2" customFormat="1" ht="16.5" customHeight="1">
      <c r="A102" s="41"/>
      <c r="B102" s="42"/>
      <c r="C102" s="215" t="s">
        <v>231</v>
      </c>
      <c r="D102" s="215" t="s">
        <v>188</v>
      </c>
      <c r="E102" s="216" t="s">
        <v>1447</v>
      </c>
      <c r="F102" s="217" t="s">
        <v>1448</v>
      </c>
      <c r="G102" s="218" t="s">
        <v>234</v>
      </c>
      <c r="H102" s="219">
        <v>1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80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1449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1448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80</v>
      </c>
    </row>
    <row r="104" s="2" customFormat="1" ht="16.5" customHeight="1">
      <c r="A104" s="41"/>
      <c r="B104" s="42"/>
      <c r="C104" s="215" t="s">
        <v>237</v>
      </c>
      <c r="D104" s="215" t="s">
        <v>188</v>
      </c>
      <c r="E104" s="216" t="s">
        <v>1450</v>
      </c>
      <c r="F104" s="217" t="s">
        <v>1451</v>
      </c>
      <c r="G104" s="218" t="s">
        <v>234</v>
      </c>
      <c r="H104" s="219">
        <v>1</v>
      </c>
      <c r="I104" s="220"/>
      <c r="J104" s="221">
        <f>ROUND(I104*H104,2)</f>
        <v>0</v>
      </c>
      <c r="K104" s="217" t="s">
        <v>19</v>
      </c>
      <c r="L104" s="47"/>
      <c r="M104" s="222" t="s">
        <v>19</v>
      </c>
      <c r="N104" s="223" t="s">
        <v>44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193</v>
      </c>
      <c r="AT104" s="226" t="s">
        <v>188</v>
      </c>
      <c r="AU104" s="226" t="s">
        <v>80</v>
      </c>
      <c r="AY104" s="20" t="s">
        <v>185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80</v>
      </c>
      <c r="BK104" s="227">
        <f>ROUND(I104*H104,2)</f>
        <v>0</v>
      </c>
      <c r="BL104" s="20" t="s">
        <v>193</v>
      </c>
      <c r="BM104" s="226" t="s">
        <v>1452</v>
      </c>
    </row>
    <row r="105" s="2" customFormat="1">
      <c r="A105" s="41"/>
      <c r="B105" s="42"/>
      <c r="C105" s="43"/>
      <c r="D105" s="228" t="s">
        <v>195</v>
      </c>
      <c r="E105" s="43"/>
      <c r="F105" s="229" t="s">
        <v>1451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195</v>
      </c>
      <c r="AU105" s="20" t="s">
        <v>80</v>
      </c>
    </row>
    <row r="106" s="2" customFormat="1" ht="16.5" customHeight="1">
      <c r="A106" s="41"/>
      <c r="B106" s="42"/>
      <c r="C106" s="215" t="s">
        <v>246</v>
      </c>
      <c r="D106" s="215" t="s">
        <v>188</v>
      </c>
      <c r="E106" s="216" t="s">
        <v>1453</v>
      </c>
      <c r="F106" s="217" t="s">
        <v>1454</v>
      </c>
      <c r="G106" s="218" t="s">
        <v>234</v>
      </c>
      <c r="H106" s="219">
        <v>5</v>
      </c>
      <c r="I106" s="220"/>
      <c r="J106" s="221">
        <f>ROUND(I106*H106,2)</f>
        <v>0</v>
      </c>
      <c r="K106" s="217" t="s">
        <v>19</v>
      </c>
      <c r="L106" s="47"/>
      <c r="M106" s="222" t="s">
        <v>19</v>
      </c>
      <c r="N106" s="223" t="s">
        <v>44</v>
      </c>
      <c r="O106" s="87"/>
      <c r="P106" s="224">
        <f>O106*H106</f>
        <v>0</v>
      </c>
      <c r="Q106" s="224">
        <v>0</v>
      </c>
      <c r="R106" s="224">
        <f>Q106*H106</f>
        <v>0</v>
      </c>
      <c r="S106" s="224">
        <v>0</v>
      </c>
      <c r="T106" s="225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193</v>
      </c>
      <c r="AT106" s="226" t="s">
        <v>188</v>
      </c>
      <c r="AU106" s="226" t="s">
        <v>80</v>
      </c>
      <c r="AY106" s="20" t="s">
        <v>185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80</v>
      </c>
      <c r="BK106" s="227">
        <f>ROUND(I106*H106,2)</f>
        <v>0</v>
      </c>
      <c r="BL106" s="20" t="s">
        <v>193</v>
      </c>
      <c r="BM106" s="226" t="s">
        <v>1455</v>
      </c>
    </row>
    <row r="107" s="2" customFormat="1">
      <c r="A107" s="41"/>
      <c r="B107" s="42"/>
      <c r="C107" s="43"/>
      <c r="D107" s="228" t="s">
        <v>195</v>
      </c>
      <c r="E107" s="43"/>
      <c r="F107" s="229" t="s">
        <v>1454</v>
      </c>
      <c r="G107" s="43"/>
      <c r="H107" s="43"/>
      <c r="I107" s="230"/>
      <c r="J107" s="43"/>
      <c r="K107" s="43"/>
      <c r="L107" s="47"/>
      <c r="M107" s="231"/>
      <c r="N107" s="232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195</v>
      </c>
      <c r="AU107" s="20" t="s">
        <v>80</v>
      </c>
    </row>
    <row r="108" s="2" customFormat="1" ht="16.5" customHeight="1">
      <c r="A108" s="41"/>
      <c r="B108" s="42"/>
      <c r="C108" s="215" t="s">
        <v>186</v>
      </c>
      <c r="D108" s="215" t="s">
        <v>188</v>
      </c>
      <c r="E108" s="216" t="s">
        <v>1456</v>
      </c>
      <c r="F108" s="217" t="s">
        <v>1457</v>
      </c>
      <c r="G108" s="218" t="s">
        <v>226</v>
      </c>
      <c r="H108" s="219">
        <v>10</v>
      </c>
      <c r="I108" s="220"/>
      <c r="J108" s="221">
        <f>ROUND(I108*H108,2)</f>
        <v>0</v>
      </c>
      <c r="K108" s="217" t="s">
        <v>19</v>
      </c>
      <c r="L108" s="47"/>
      <c r="M108" s="222" t="s">
        <v>19</v>
      </c>
      <c r="N108" s="223" t="s">
        <v>44</v>
      </c>
      <c r="O108" s="87"/>
      <c r="P108" s="224">
        <f>O108*H108</f>
        <v>0</v>
      </c>
      <c r="Q108" s="224">
        <v>0</v>
      </c>
      <c r="R108" s="224">
        <f>Q108*H108</f>
        <v>0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193</v>
      </c>
      <c r="AT108" s="226" t="s">
        <v>188</v>
      </c>
      <c r="AU108" s="226" t="s">
        <v>80</v>
      </c>
      <c r="AY108" s="20" t="s">
        <v>185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80</v>
      </c>
      <c r="BK108" s="227">
        <f>ROUND(I108*H108,2)</f>
        <v>0</v>
      </c>
      <c r="BL108" s="20" t="s">
        <v>193</v>
      </c>
      <c r="BM108" s="226" t="s">
        <v>1458</v>
      </c>
    </row>
    <row r="109" s="2" customFormat="1">
      <c r="A109" s="41"/>
      <c r="B109" s="42"/>
      <c r="C109" s="43"/>
      <c r="D109" s="228" t="s">
        <v>195</v>
      </c>
      <c r="E109" s="43"/>
      <c r="F109" s="229" t="s">
        <v>1459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195</v>
      </c>
      <c r="AU109" s="20" t="s">
        <v>80</v>
      </c>
    </row>
    <row r="110" s="2" customFormat="1" ht="16.5" customHeight="1">
      <c r="A110" s="41"/>
      <c r="B110" s="42"/>
      <c r="C110" s="215" t="s">
        <v>258</v>
      </c>
      <c r="D110" s="215" t="s">
        <v>188</v>
      </c>
      <c r="E110" s="216" t="s">
        <v>1460</v>
      </c>
      <c r="F110" s="217" t="s">
        <v>1461</v>
      </c>
      <c r="G110" s="218" t="s">
        <v>226</v>
      </c>
      <c r="H110" s="219">
        <v>6</v>
      </c>
      <c r="I110" s="220"/>
      <c r="J110" s="221">
        <f>ROUND(I110*H110,2)</f>
        <v>0</v>
      </c>
      <c r="K110" s="217" t="s">
        <v>19</v>
      </c>
      <c r="L110" s="47"/>
      <c r="M110" s="222" t="s">
        <v>19</v>
      </c>
      <c r="N110" s="223" t="s">
        <v>44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193</v>
      </c>
      <c r="AT110" s="226" t="s">
        <v>188</v>
      </c>
      <c r="AU110" s="226" t="s">
        <v>80</v>
      </c>
      <c r="AY110" s="20" t="s">
        <v>185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80</v>
      </c>
      <c r="BK110" s="227">
        <f>ROUND(I110*H110,2)</f>
        <v>0</v>
      </c>
      <c r="BL110" s="20" t="s">
        <v>193</v>
      </c>
      <c r="BM110" s="226" t="s">
        <v>1462</v>
      </c>
    </row>
    <row r="111" s="2" customFormat="1">
      <c r="A111" s="41"/>
      <c r="B111" s="42"/>
      <c r="C111" s="43"/>
      <c r="D111" s="228" t="s">
        <v>195</v>
      </c>
      <c r="E111" s="43"/>
      <c r="F111" s="229" t="s">
        <v>1461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195</v>
      </c>
      <c r="AU111" s="20" t="s">
        <v>80</v>
      </c>
    </row>
    <row r="112" s="2" customFormat="1" ht="16.5" customHeight="1">
      <c r="A112" s="41"/>
      <c r="B112" s="42"/>
      <c r="C112" s="215" t="s">
        <v>284</v>
      </c>
      <c r="D112" s="215" t="s">
        <v>188</v>
      </c>
      <c r="E112" s="216" t="s">
        <v>1463</v>
      </c>
      <c r="F112" s="217" t="s">
        <v>1464</v>
      </c>
      <c r="G112" s="218" t="s">
        <v>672</v>
      </c>
      <c r="H112" s="281"/>
      <c r="I112" s="220"/>
      <c r="J112" s="221">
        <f>ROUND(I112*H112,2)</f>
        <v>0</v>
      </c>
      <c r="K112" s="217" t="s">
        <v>19</v>
      </c>
      <c r="L112" s="47"/>
      <c r="M112" s="222" t="s">
        <v>19</v>
      </c>
      <c r="N112" s="223" t="s">
        <v>44</v>
      </c>
      <c r="O112" s="87"/>
      <c r="P112" s="224">
        <f>O112*H112</f>
        <v>0</v>
      </c>
      <c r="Q112" s="224">
        <v>0</v>
      </c>
      <c r="R112" s="224">
        <f>Q112*H112</f>
        <v>0</v>
      </c>
      <c r="S112" s="224">
        <v>0</v>
      </c>
      <c r="T112" s="225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193</v>
      </c>
      <c r="AT112" s="226" t="s">
        <v>188</v>
      </c>
      <c r="AU112" s="226" t="s">
        <v>80</v>
      </c>
      <c r="AY112" s="20" t="s">
        <v>185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80</v>
      </c>
      <c r="BK112" s="227">
        <f>ROUND(I112*H112,2)</f>
        <v>0</v>
      </c>
      <c r="BL112" s="20" t="s">
        <v>193</v>
      </c>
      <c r="BM112" s="226" t="s">
        <v>1465</v>
      </c>
    </row>
    <row r="113" s="2" customFormat="1">
      <c r="A113" s="41"/>
      <c r="B113" s="42"/>
      <c r="C113" s="43"/>
      <c r="D113" s="228" t="s">
        <v>195</v>
      </c>
      <c r="E113" s="43"/>
      <c r="F113" s="229" t="s">
        <v>1464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195</v>
      </c>
      <c r="AU113" s="20" t="s">
        <v>80</v>
      </c>
    </row>
    <row r="114" s="2" customFormat="1" ht="16.5" customHeight="1">
      <c r="A114" s="41"/>
      <c r="B114" s="42"/>
      <c r="C114" s="215" t="s">
        <v>290</v>
      </c>
      <c r="D114" s="215" t="s">
        <v>188</v>
      </c>
      <c r="E114" s="216" t="s">
        <v>1466</v>
      </c>
      <c r="F114" s="217" t="s">
        <v>1467</v>
      </c>
      <c r="G114" s="218" t="s">
        <v>672</v>
      </c>
      <c r="H114" s="281"/>
      <c r="I114" s="220"/>
      <c r="J114" s="221">
        <f>ROUND(I114*H114,2)</f>
        <v>0</v>
      </c>
      <c r="K114" s="217" t="s">
        <v>19</v>
      </c>
      <c r="L114" s="47"/>
      <c r="M114" s="222" t="s">
        <v>19</v>
      </c>
      <c r="N114" s="223" t="s">
        <v>44</v>
      </c>
      <c r="O114" s="87"/>
      <c r="P114" s="224">
        <f>O114*H114</f>
        <v>0</v>
      </c>
      <c r="Q114" s="224">
        <v>0</v>
      </c>
      <c r="R114" s="224">
        <f>Q114*H114</f>
        <v>0</v>
      </c>
      <c r="S114" s="224">
        <v>0</v>
      </c>
      <c r="T114" s="225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193</v>
      </c>
      <c r="AT114" s="226" t="s">
        <v>188</v>
      </c>
      <c r="AU114" s="226" t="s">
        <v>80</v>
      </c>
      <c r="AY114" s="20" t="s">
        <v>185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80</v>
      </c>
      <c r="BK114" s="227">
        <f>ROUND(I114*H114,2)</f>
        <v>0</v>
      </c>
      <c r="BL114" s="20" t="s">
        <v>193</v>
      </c>
      <c r="BM114" s="226" t="s">
        <v>1468</v>
      </c>
    </row>
    <row r="115" s="2" customFormat="1">
      <c r="A115" s="41"/>
      <c r="B115" s="42"/>
      <c r="C115" s="43"/>
      <c r="D115" s="228" t="s">
        <v>195</v>
      </c>
      <c r="E115" s="43"/>
      <c r="F115" s="229" t="s">
        <v>1469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195</v>
      </c>
      <c r="AU115" s="20" t="s">
        <v>80</v>
      </c>
    </row>
    <row r="116" s="2" customFormat="1" ht="16.5" customHeight="1">
      <c r="A116" s="41"/>
      <c r="B116" s="42"/>
      <c r="C116" s="215" t="s">
        <v>296</v>
      </c>
      <c r="D116" s="215" t="s">
        <v>188</v>
      </c>
      <c r="E116" s="216" t="s">
        <v>1470</v>
      </c>
      <c r="F116" s="217" t="s">
        <v>1471</v>
      </c>
      <c r="G116" s="218" t="s">
        <v>672</v>
      </c>
      <c r="H116" s="281"/>
      <c r="I116" s="220"/>
      <c r="J116" s="221">
        <f>ROUND(I116*H116,2)</f>
        <v>0</v>
      </c>
      <c r="K116" s="217" t="s">
        <v>19</v>
      </c>
      <c r="L116" s="47"/>
      <c r="M116" s="222" t="s">
        <v>19</v>
      </c>
      <c r="N116" s="223" t="s">
        <v>44</v>
      </c>
      <c r="O116" s="87"/>
      <c r="P116" s="224">
        <f>O116*H116</f>
        <v>0</v>
      </c>
      <c r="Q116" s="224">
        <v>0</v>
      </c>
      <c r="R116" s="224">
        <f>Q116*H116</f>
        <v>0</v>
      </c>
      <c r="S116" s="224">
        <v>0</v>
      </c>
      <c r="T116" s="225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193</v>
      </c>
      <c r="AT116" s="226" t="s">
        <v>188</v>
      </c>
      <c r="AU116" s="226" t="s">
        <v>80</v>
      </c>
      <c r="AY116" s="20" t="s">
        <v>185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80</v>
      </c>
      <c r="BK116" s="227">
        <f>ROUND(I116*H116,2)</f>
        <v>0</v>
      </c>
      <c r="BL116" s="20" t="s">
        <v>193</v>
      </c>
      <c r="BM116" s="226" t="s">
        <v>1472</v>
      </c>
    </row>
    <row r="117" s="2" customFormat="1">
      <c r="A117" s="41"/>
      <c r="B117" s="42"/>
      <c r="C117" s="43"/>
      <c r="D117" s="228" t="s">
        <v>195</v>
      </c>
      <c r="E117" s="43"/>
      <c r="F117" s="229" t="s">
        <v>1471</v>
      </c>
      <c r="G117" s="43"/>
      <c r="H117" s="43"/>
      <c r="I117" s="230"/>
      <c r="J117" s="43"/>
      <c r="K117" s="43"/>
      <c r="L117" s="47"/>
      <c r="M117" s="282"/>
      <c r="N117" s="283"/>
      <c r="O117" s="284"/>
      <c r="P117" s="284"/>
      <c r="Q117" s="284"/>
      <c r="R117" s="284"/>
      <c r="S117" s="284"/>
      <c r="T117" s="285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195</v>
      </c>
      <c r="AU117" s="20" t="s">
        <v>80</v>
      </c>
    </row>
    <row r="118" s="2" customFormat="1" ht="6.96" customHeight="1">
      <c r="A118" s="41"/>
      <c r="B118" s="62"/>
      <c r="C118" s="63"/>
      <c r="D118" s="63"/>
      <c r="E118" s="63"/>
      <c r="F118" s="63"/>
      <c r="G118" s="63"/>
      <c r="H118" s="63"/>
      <c r="I118" s="63"/>
      <c r="J118" s="63"/>
      <c r="K118" s="63"/>
      <c r="L118" s="47"/>
      <c r="M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</row>
  </sheetData>
  <sheetProtection sheet="1" autoFilter="0" formatColumns="0" formatRows="0" objects="1" scenarios="1" spinCount="100000" saltValue="phZl4TjYVreG2PuAqA/pSFH2GXuYQpPwKUdReadg9DGLUd63hLrTwKzqa8OpCBlMIuvXPOr9ckvZ8R0Fm9Fp/g==" hashValue="P5enDKEwtHvKbXtA61MY1ldRHP9dSL/TemQiQpSVCdlX8286fEGE0lpIBagdBD/j/Ur3vwNS344NqK6BrNTOpA==" algorithmName="SHA-512" password="CC35"/>
  <autoFilter ref="C85:K11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102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1473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ROUND(J90,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ROUND((SUM(BE90:BE114)),  2)</f>
        <v>0</v>
      </c>
      <c r="G35" s="41"/>
      <c r="H35" s="41"/>
      <c r="I35" s="160">
        <v>0.20999999999999999</v>
      </c>
      <c r="J35" s="159">
        <f>ROUND(((SUM(BE90:BE114))*I35),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ROUND((SUM(BF90:BF114)),  2)</f>
        <v>0</v>
      </c>
      <c r="G36" s="41"/>
      <c r="H36" s="41"/>
      <c r="I36" s="160">
        <v>0.12</v>
      </c>
      <c r="J36" s="159">
        <f>ROUND(((SUM(BF90:BF114))*I36),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ROUND((SUM(BG90:BG114)),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ROUND((SUM(BH90:BH114)),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ROUND((SUM(BI90:BI114)),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150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06 - Elektro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J90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1474</v>
      </c>
      <c r="E64" s="180"/>
      <c r="F64" s="180"/>
      <c r="G64" s="180"/>
      <c r="H64" s="180"/>
      <c r="I64" s="180"/>
      <c r="J64" s="181">
        <f>J91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7"/>
      <c r="C65" s="178"/>
      <c r="D65" s="179" t="s">
        <v>1475</v>
      </c>
      <c r="E65" s="180"/>
      <c r="F65" s="180"/>
      <c r="G65" s="180"/>
      <c r="H65" s="180"/>
      <c r="I65" s="180"/>
      <c r="J65" s="181">
        <f>J96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7"/>
      <c r="C66" s="178"/>
      <c r="D66" s="179" t="s">
        <v>1476</v>
      </c>
      <c r="E66" s="180"/>
      <c r="F66" s="180"/>
      <c r="G66" s="180"/>
      <c r="H66" s="180"/>
      <c r="I66" s="180"/>
      <c r="J66" s="181">
        <f>J101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7"/>
      <c r="C67" s="178"/>
      <c r="D67" s="179" t="s">
        <v>1477</v>
      </c>
      <c r="E67" s="180"/>
      <c r="F67" s="180"/>
      <c r="G67" s="180"/>
      <c r="H67" s="180"/>
      <c r="I67" s="180"/>
      <c r="J67" s="181">
        <f>J104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77"/>
      <c r="C68" s="178"/>
      <c r="D68" s="179" t="s">
        <v>1478</v>
      </c>
      <c r="E68" s="180"/>
      <c r="F68" s="180"/>
      <c r="G68" s="180"/>
      <c r="H68" s="180"/>
      <c r="I68" s="180"/>
      <c r="J68" s="181">
        <f>J107</f>
        <v>0</v>
      </c>
      <c r="K68" s="178"/>
      <c r="L68" s="182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2" customFormat="1" ht="21.84" customHeight="1">
      <c r="A69" s="41"/>
      <c r="B69" s="42"/>
      <c r="C69" s="43"/>
      <c r="D69" s="43"/>
      <c r="E69" s="43"/>
      <c r="F69" s="43"/>
      <c r="G69" s="43"/>
      <c r="H69" s="43"/>
      <c r="I69" s="43"/>
      <c r="J69" s="43"/>
      <c r="K69" s="4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6.96" customHeight="1">
      <c r="A70" s="41"/>
      <c r="B70" s="62"/>
      <c r="C70" s="63"/>
      <c r="D70" s="63"/>
      <c r="E70" s="63"/>
      <c r="F70" s="63"/>
      <c r="G70" s="63"/>
      <c r="H70" s="63"/>
      <c r="I70" s="63"/>
      <c r="J70" s="63"/>
      <c r="K70" s="63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4" s="2" customFormat="1" ht="6.96" customHeight="1">
      <c r="A74" s="41"/>
      <c r="B74" s="64"/>
      <c r="C74" s="65"/>
      <c r="D74" s="65"/>
      <c r="E74" s="65"/>
      <c r="F74" s="65"/>
      <c r="G74" s="65"/>
      <c r="H74" s="65"/>
      <c r="I74" s="65"/>
      <c r="J74" s="65"/>
      <c r="K74" s="65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24.96" customHeight="1">
      <c r="A75" s="41"/>
      <c r="B75" s="42"/>
      <c r="C75" s="26" t="s">
        <v>170</v>
      </c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16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172" t="str">
        <f>E7</f>
        <v>PŘÍSTAVBA A STAVEBNÍ ÚPRAVY ŠATEN SK VĚTROVY</v>
      </c>
      <c r="F78" s="35"/>
      <c r="G78" s="35"/>
      <c r="H78" s="35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1" customFormat="1" ht="12" customHeight="1">
      <c r="B79" s="24"/>
      <c r="C79" s="35" t="s">
        <v>149</v>
      </c>
      <c r="D79" s="25"/>
      <c r="E79" s="25"/>
      <c r="F79" s="25"/>
      <c r="G79" s="25"/>
      <c r="H79" s="25"/>
      <c r="I79" s="25"/>
      <c r="J79" s="25"/>
      <c r="K79" s="25"/>
      <c r="L79" s="23"/>
    </row>
    <row r="80" s="2" customFormat="1" ht="16.5" customHeight="1">
      <c r="A80" s="41"/>
      <c r="B80" s="42"/>
      <c r="C80" s="43"/>
      <c r="D80" s="43"/>
      <c r="E80" s="172" t="s">
        <v>150</v>
      </c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151</v>
      </c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6.5" customHeight="1">
      <c r="A82" s="41"/>
      <c r="B82" s="42"/>
      <c r="C82" s="43"/>
      <c r="D82" s="43"/>
      <c r="E82" s="72" t="str">
        <f>E11</f>
        <v>06 - Elektro</v>
      </c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21</v>
      </c>
      <c r="D84" s="43"/>
      <c r="E84" s="43"/>
      <c r="F84" s="30" t="str">
        <f>F14</f>
        <v xml:space="preserve"> </v>
      </c>
      <c r="G84" s="43"/>
      <c r="H84" s="43"/>
      <c r="I84" s="35" t="s">
        <v>23</v>
      </c>
      <c r="J84" s="75" t="str">
        <f>IF(J14="","",J14)</f>
        <v>23. 10. 2025</v>
      </c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25</v>
      </c>
      <c r="D86" s="43"/>
      <c r="E86" s="43"/>
      <c r="F86" s="30" t="str">
        <f>E17</f>
        <v xml:space="preserve"> </v>
      </c>
      <c r="G86" s="43"/>
      <c r="H86" s="43"/>
      <c r="I86" s="35" t="s">
        <v>31</v>
      </c>
      <c r="J86" s="39" t="str">
        <f>E23</f>
        <v xml:space="preserve"> </v>
      </c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5.15" customHeight="1">
      <c r="A87" s="41"/>
      <c r="B87" s="42"/>
      <c r="C87" s="35" t="s">
        <v>29</v>
      </c>
      <c r="D87" s="43"/>
      <c r="E87" s="43"/>
      <c r="F87" s="30" t="str">
        <f>IF(E20="","",E20)</f>
        <v>Vyplň údaj</v>
      </c>
      <c r="G87" s="43"/>
      <c r="H87" s="43"/>
      <c r="I87" s="35" t="s">
        <v>35</v>
      </c>
      <c r="J87" s="39" t="str">
        <f>E26</f>
        <v xml:space="preserve"> </v>
      </c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0.32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11" customFormat="1" ht="29.28" customHeight="1">
      <c r="A89" s="188"/>
      <c r="B89" s="189"/>
      <c r="C89" s="190" t="s">
        <v>171</v>
      </c>
      <c r="D89" s="191" t="s">
        <v>58</v>
      </c>
      <c r="E89" s="191" t="s">
        <v>54</v>
      </c>
      <c r="F89" s="191" t="s">
        <v>55</v>
      </c>
      <c r="G89" s="191" t="s">
        <v>172</v>
      </c>
      <c r="H89" s="191" t="s">
        <v>173</v>
      </c>
      <c r="I89" s="191" t="s">
        <v>174</v>
      </c>
      <c r="J89" s="191" t="s">
        <v>155</v>
      </c>
      <c r="K89" s="192" t="s">
        <v>175</v>
      </c>
      <c r="L89" s="193"/>
      <c r="M89" s="95" t="s">
        <v>19</v>
      </c>
      <c r="N89" s="96" t="s">
        <v>43</v>
      </c>
      <c r="O89" s="96" t="s">
        <v>176</v>
      </c>
      <c r="P89" s="96" t="s">
        <v>177</v>
      </c>
      <c r="Q89" s="96" t="s">
        <v>178</v>
      </c>
      <c r="R89" s="96" t="s">
        <v>179</v>
      </c>
      <c r="S89" s="96" t="s">
        <v>180</v>
      </c>
      <c r="T89" s="97" t="s">
        <v>181</v>
      </c>
      <c r="U89" s="188"/>
      <c r="V89" s="188"/>
      <c r="W89" s="188"/>
      <c r="X89" s="188"/>
      <c r="Y89" s="188"/>
      <c r="Z89" s="188"/>
      <c r="AA89" s="188"/>
      <c r="AB89" s="188"/>
      <c r="AC89" s="188"/>
      <c r="AD89" s="188"/>
      <c r="AE89" s="188"/>
    </row>
    <row r="90" s="2" customFormat="1" ht="22.8" customHeight="1">
      <c r="A90" s="41"/>
      <c r="B90" s="42"/>
      <c r="C90" s="102" t="s">
        <v>182</v>
      </c>
      <c r="D90" s="43"/>
      <c r="E90" s="43"/>
      <c r="F90" s="43"/>
      <c r="G90" s="43"/>
      <c r="H90" s="43"/>
      <c r="I90" s="43"/>
      <c r="J90" s="194">
        <f>BK90</f>
        <v>0</v>
      </c>
      <c r="K90" s="43"/>
      <c r="L90" s="47"/>
      <c r="M90" s="98"/>
      <c r="N90" s="195"/>
      <c r="O90" s="99"/>
      <c r="P90" s="196">
        <f>P91+P96+P101+P104+P107</f>
        <v>0</v>
      </c>
      <c r="Q90" s="99"/>
      <c r="R90" s="196">
        <f>R91+R96+R101+R104+R107</f>
        <v>0</v>
      </c>
      <c r="S90" s="99"/>
      <c r="T90" s="197">
        <f>T91+T96+T101+T104+T107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72</v>
      </c>
      <c r="AU90" s="20" t="s">
        <v>156</v>
      </c>
      <c r="BK90" s="198">
        <f>BK91+BK96+BK101+BK104+BK107</f>
        <v>0</v>
      </c>
    </row>
    <row r="91" s="12" customFormat="1" ht="25.92" customHeight="1">
      <c r="A91" s="12"/>
      <c r="B91" s="199"/>
      <c r="C91" s="200"/>
      <c r="D91" s="201" t="s">
        <v>72</v>
      </c>
      <c r="E91" s="202" t="s">
        <v>1395</v>
      </c>
      <c r="F91" s="202" t="s">
        <v>1479</v>
      </c>
      <c r="G91" s="200"/>
      <c r="H91" s="200"/>
      <c r="I91" s="203"/>
      <c r="J91" s="204">
        <f>BK91</f>
        <v>0</v>
      </c>
      <c r="K91" s="200"/>
      <c r="L91" s="205"/>
      <c r="M91" s="206"/>
      <c r="N91" s="207"/>
      <c r="O91" s="207"/>
      <c r="P91" s="208">
        <f>SUM(P92:P95)</f>
        <v>0</v>
      </c>
      <c r="Q91" s="207"/>
      <c r="R91" s="208">
        <f>SUM(R92:R95)</f>
        <v>0</v>
      </c>
      <c r="S91" s="207"/>
      <c r="T91" s="209">
        <f>SUM(T92:T95)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10" t="s">
        <v>80</v>
      </c>
      <c r="AT91" s="211" t="s">
        <v>72</v>
      </c>
      <c r="AU91" s="211" t="s">
        <v>73</v>
      </c>
      <c r="AY91" s="210" t="s">
        <v>185</v>
      </c>
      <c r="BK91" s="212">
        <f>SUM(BK92:BK95)</f>
        <v>0</v>
      </c>
    </row>
    <row r="92" s="2" customFormat="1" ht="16.5" customHeight="1">
      <c r="A92" s="41"/>
      <c r="B92" s="42"/>
      <c r="C92" s="215" t="s">
        <v>80</v>
      </c>
      <c r="D92" s="215" t="s">
        <v>188</v>
      </c>
      <c r="E92" s="216" t="s">
        <v>1480</v>
      </c>
      <c r="F92" s="217" t="s">
        <v>1481</v>
      </c>
      <c r="G92" s="218" t="s">
        <v>226</v>
      </c>
      <c r="H92" s="219">
        <v>250</v>
      </c>
      <c r="I92" s="220"/>
      <c r="J92" s="221">
        <f>ROUND(I92*H92,2)</f>
        <v>0</v>
      </c>
      <c r="K92" s="217" t="s">
        <v>19</v>
      </c>
      <c r="L92" s="47"/>
      <c r="M92" s="222" t="s">
        <v>19</v>
      </c>
      <c r="N92" s="223" t="s">
        <v>44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193</v>
      </c>
      <c r="AT92" s="226" t="s">
        <v>188</v>
      </c>
      <c r="AU92" s="226" t="s">
        <v>80</v>
      </c>
      <c r="AY92" s="20" t="s">
        <v>185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80</v>
      </c>
      <c r="BK92" s="227">
        <f>ROUND(I92*H92,2)</f>
        <v>0</v>
      </c>
      <c r="BL92" s="20" t="s">
        <v>193</v>
      </c>
      <c r="BM92" s="226" t="s">
        <v>1482</v>
      </c>
    </row>
    <row r="93" s="2" customFormat="1">
      <c r="A93" s="41"/>
      <c r="B93" s="42"/>
      <c r="C93" s="43"/>
      <c r="D93" s="228" t="s">
        <v>195</v>
      </c>
      <c r="E93" s="43"/>
      <c r="F93" s="229" t="s">
        <v>1481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195</v>
      </c>
      <c r="AU93" s="20" t="s">
        <v>80</v>
      </c>
    </row>
    <row r="94" s="2" customFormat="1" ht="16.5" customHeight="1">
      <c r="A94" s="41"/>
      <c r="B94" s="42"/>
      <c r="C94" s="215" t="s">
        <v>82</v>
      </c>
      <c r="D94" s="215" t="s">
        <v>188</v>
      </c>
      <c r="E94" s="216" t="s">
        <v>1483</v>
      </c>
      <c r="F94" s="217" t="s">
        <v>1484</v>
      </c>
      <c r="G94" s="218" t="s">
        <v>226</v>
      </c>
      <c r="H94" s="219">
        <v>100</v>
      </c>
      <c r="I94" s="220"/>
      <c r="J94" s="221">
        <f>ROUND(I94*H94,2)</f>
        <v>0</v>
      </c>
      <c r="K94" s="217" t="s">
        <v>19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80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1485</v>
      </c>
    </row>
    <row r="95" s="2" customFormat="1">
      <c r="A95" s="41"/>
      <c r="B95" s="42"/>
      <c r="C95" s="43"/>
      <c r="D95" s="228" t="s">
        <v>195</v>
      </c>
      <c r="E95" s="43"/>
      <c r="F95" s="229" t="s">
        <v>1484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80</v>
      </c>
    </row>
    <row r="96" s="12" customFormat="1" ht="25.92" customHeight="1">
      <c r="A96" s="12"/>
      <c r="B96" s="199"/>
      <c r="C96" s="200"/>
      <c r="D96" s="201" t="s">
        <v>72</v>
      </c>
      <c r="E96" s="202" t="s">
        <v>1413</v>
      </c>
      <c r="F96" s="202" t="s">
        <v>1486</v>
      </c>
      <c r="G96" s="200"/>
      <c r="H96" s="200"/>
      <c r="I96" s="203"/>
      <c r="J96" s="204">
        <f>BK96</f>
        <v>0</v>
      </c>
      <c r="K96" s="200"/>
      <c r="L96" s="205"/>
      <c r="M96" s="206"/>
      <c r="N96" s="207"/>
      <c r="O96" s="207"/>
      <c r="P96" s="208">
        <f>SUM(P97:P100)</f>
        <v>0</v>
      </c>
      <c r="Q96" s="207"/>
      <c r="R96" s="208">
        <f>SUM(R97:R100)</f>
        <v>0</v>
      </c>
      <c r="S96" s="207"/>
      <c r="T96" s="209">
        <f>SUM(T97:T100)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10" t="s">
        <v>80</v>
      </c>
      <c r="AT96" s="211" t="s">
        <v>72</v>
      </c>
      <c r="AU96" s="211" t="s">
        <v>73</v>
      </c>
      <c r="AY96" s="210" t="s">
        <v>185</v>
      </c>
      <c r="BK96" s="212">
        <f>SUM(BK97:BK100)</f>
        <v>0</v>
      </c>
    </row>
    <row r="97" s="2" customFormat="1" ht="16.5" customHeight="1">
      <c r="A97" s="41"/>
      <c r="B97" s="42"/>
      <c r="C97" s="215" t="s">
        <v>209</v>
      </c>
      <c r="D97" s="215" t="s">
        <v>188</v>
      </c>
      <c r="E97" s="216" t="s">
        <v>1487</v>
      </c>
      <c r="F97" s="217" t="s">
        <v>1488</v>
      </c>
      <c r="G97" s="218" t="s">
        <v>234</v>
      </c>
      <c r="H97" s="219">
        <v>2</v>
      </c>
      <c r="I97" s="220"/>
      <c r="J97" s="221">
        <f>ROUND(I97*H97,2)</f>
        <v>0</v>
      </c>
      <c r="K97" s="217" t="s">
        <v>19</v>
      </c>
      <c r="L97" s="47"/>
      <c r="M97" s="222" t="s">
        <v>19</v>
      </c>
      <c r="N97" s="223" t="s">
        <v>44</v>
      </c>
      <c r="O97" s="87"/>
      <c r="P97" s="224">
        <f>O97*H97</f>
        <v>0</v>
      </c>
      <c r="Q97" s="224">
        <v>0</v>
      </c>
      <c r="R97" s="224">
        <f>Q97*H97</f>
        <v>0</v>
      </c>
      <c r="S97" s="224">
        <v>0</v>
      </c>
      <c r="T97" s="225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6" t="s">
        <v>193</v>
      </c>
      <c r="AT97" s="226" t="s">
        <v>188</v>
      </c>
      <c r="AU97" s="226" t="s">
        <v>80</v>
      </c>
      <c r="AY97" s="20" t="s">
        <v>185</v>
      </c>
      <c r="BE97" s="227">
        <f>IF(N97="základní",J97,0)</f>
        <v>0</v>
      </c>
      <c r="BF97" s="227">
        <f>IF(N97="snížená",J97,0)</f>
        <v>0</v>
      </c>
      <c r="BG97" s="227">
        <f>IF(N97="zákl. přenesená",J97,0)</f>
        <v>0</v>
      </c>
      <c r="BH97" s="227">
        <f>IF(N97="sníž. přenesená",J97,0)</f>
        <v>0</v>
      </c>
      <c r="BI97" s="227">
        <f>IF(N97="nulová",J97,0)</f>
        <v>0</v>
      </c>
      <c r="BJ97" s="20" t="s">
        <v>80</v>
      </c>
      <c r="BK97" s="227">
        <f>ROUND(I97*H97,2)</f>
        <v>0</v>
      </c>
      <c r="BL97" s="20" t="s">
        <v>193</v>
      </c>
      <c r="BM97" s="226" t="s">
        <v>1489</v>
      </c>
    </row>
    <row r="98" s="2" customFormat="1">
      <c r="A98" s="41"/>
      <c r="B98" s="42"/>
      <c r="C98" s="43"/>
      <c r="D98" s="228" t="s">
        <v>195</v>
      </c>
      <c r="E98" s="43"/>
      <c r="F98" s="229" t="s">
        <v>1488</v>
      </c>
      <c r="G98" s="43"/>
      <c r="H98" s="43"/>
      <c r="I98" s="230"/>
      <c r="J98" s="43"/>
      <c r="K98" s="43"/>
      <c r="L98" s="47"/>
      <c r="M98" s="231"/>
      <c r="N98" s="232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195</v>
      </c>
      <c r="AU98" s="20" t="s">
        <v>80</v>
      </c>
    </row>
    <row r="99" s="2" customFormat="1" ht="16.5" customHeight="1">
      <c r="A99" s="41"/>
      <c r="B99" s="42"/>
      <c r="C99" s="215" t="s">
        <v>193</v>
      </c>
      <c r="D99" s="215" t="s">
        <v>188</v>
      </c>
      <c r="E99" s="216" t="s">
        <v>1490</v>
      </c>
      <c r="F99" s="217" t="s">
        <v>1491</v>
      </c>
      <c r="G99" s="218" t="s">
        <v>234</v>
      </c>
      <c r="H99" s="219">
        <v>3</v>
      </c>
      <c r="I99" s="220"/>
      <c r="J99" s="221">
        <f>ROUND(I99*H99,2)</f>
        <v>0</v>
      </c>
      <c r="K99" s="217" t="s">
        <v>19</v>
      </c>
      <c r="L99" s="47"/>
      <c r="M99" s="222" t="s">
        <v>19</v>
      </c>
      <c r="N99" s="223" t="s">
        <v>44</v>
      </c>
      <c r="O99" s="87"/>
      <c r="P99" s="224">
        <f>O99*H99</f>
        <v>0</v>
      </c>
      <c r="Q99" s="224">
        <v>0</v>
      </c>
      <c r="R99" s="224">
        <f>Q99*H99</f>
        <v>0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193</v>
      </c>
      <c r="AT99" s="226" t="s">
        <v>188</v>
      </c>
      <c r="AU99" s="226" t="s">
        <v>80</v>
      </c>
      <c r="AY99" s="20" t="s">
        <v>185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80</v>
      </c>
      <c r="BK99" s="227">
        <f>ROUND(I99*H99,2)</f>
        <v>0</v>
      </c>
      <c r="BL99" s="20" t="s">
        <v>193</v>
      </c>
      <c r="BM99" s="226" t="s">
        <v>1492</v>
      </c>
    </row>
    <row r="100" s="2" customFormat="1">
      <c r="A100" s="41"/>
      <c r="B100" s="42"/>
      <c r="C100" s="43"/>
      <c r="D100" s="228" t="s">
        <v>195</v>
      </c>
      <c r="E100" s="43"/>
      <c r="F100" s="229" t="s">
        <v>1491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195</v>
      </c>
      <c r="AU100" s="20" t="s">
        <v>80</v>
      </c>
    </row>
    <row r="101" s="12" customFormat="1" ht="25.92" customHeight="1">
      <c r="A101" s="12"/>
      <c r="B101" s="199"/>
      <c r="C101" s="200"/>
      <c r="D101" s="201" t="s">
        <v>72</v>
      </c>
      <c r="E101" s="202" t="s">
        <v>1419</v>
      </c>
      <c r="F101" s="202" t="s">
        <v>1493</v>
      </c>
      <c r="G101" s="200"/>
      <c r="H101" s="200"/>
      <c r="I101" s="203"/>
      <c r="J101" s="204">
        <f>BK101</f>
        <v>0</v>
      </c>
      <c r="K101" s="200"/>
      <c r="L101" s="205"/>
      <c r="M101" s="206"/>
      <c r="N101" s="207"/>
      <c r="O101" s="207"/>
      <c r="P101" s="208">
        <f>SUM(P102:P103)</f>
        <v>0</v>
      </c>
      <c r="Q101" s="207"/>
      <c r="R101" s="208">
        <f>SUM(R102:R103)</f>
        <v>0</v>
      </c>
      <c r="S101" s="207"/>
      <c r="T101" s="209">
        <f>SUM(T102:T103)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10" t="s">
        <v>80</v>
      </c>
      <c r="AT101" s="211" t="s">
        <v>72</v>
      </c>
      <c r="AU101" s="211" t="s">
        <v>73</v>
      </c>
      <c r="AY101" s="210" t="s">
        <v>185</v>
      </c>
      <c r="BK101" s="212">
        <f>SUM(BK102:BK103)</f>
        <v>0</v>
      </c>
    </row>
    <row r="102" s="2" customFormat="1" ht="16.5" customHeight="1">
      <c r="A102" s="41"/>
      <c r="B102" s="42"/>
      <c r="C102" s="215" t="s">
        <v>223</v>
      </c>
      <c r="D102" s="215" t="s">
        <v>188</v>
      </c>
      <c r="E102" s="216" t="s">
        <v>1494</v>
      </c>
      <c r="F102" s="217" t="s">
        <v>1495</v>
      </c>
      <c r="G102" s="218" t="s">
        <v>1496</v>
      </c>
      <c r="H102" s="219">
        <v>1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80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1497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1495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80</v>
      </c>
    </row>
    <row r="104" s="12" customFormat="1" ht="25.92" customHeight="1">
      <c r="A104" s="12"/>
      <c r="B104" s="199"/>
      <c r="C104" s="200"/>
      <c r="D104" s="201" t="s">
        <v>72</v>
      </c>
      <c r="E104" s="202" t="s">
        <v>1498</v>
      </c>
      <c r="F104" s="202" t="s">
        <v>1499</v>
      </c>
      <c r="G104" s="200"/>
      <c r="H104" s="200"/>
      <c r="I104" s="203"/>
      <c r="J104" s="204">
        <f>BK104</f>
        <v>0</v>
      </c>
      <c r="K104" s="200"/>
      <c r="L104" s="205"/>
      <c r="M104" s="206"/>
      <c r="N104" s="207"/>
      <c r="O104" s="207"/>
      <c r="P104" s="208">
        <f>SUM(P105:P106)</f>
        <v>0</v>
      </c>
      <c r="Q104" s="207"/>
      <c r="R104" s="208">
        <f>SUM(R105:R106)</f>
        <v>0</v>
      </c>
      <c r="S104" s="207"/>
      <c r="T104" s="209">
        <f>SUM(T105:T106)</f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10" t="s">
        <v>80</v>
      </c>
      <c r="AT104" s="211" t="s">
        <v>72</v>
      </c>
      <c r="AU104" s="211" t="s">
        <v>73</v>
      </c>
      <c r="AY104" s="210" t="s">
        <v>185</v>
      </c>
      <c r="BK104" s="212">
        <f>SUM(BK105:BK106)</f>
        <v>0</v>
      </c>
    </row>
    <row r="105" s="2" customFormat="1" ht="16.5" customHeight="1">
      <c r="A105" s="41"/>
      <c r="B105" s="42"/>
      <c r="C105" s="215" t="s">
        <v>231</v>
      </c>
      <c r="D105" s="215" t="s">
        <v>188</v>
      </c>
      <c r="E105" s="216" t="s">
        <v>1500</v>
      </c>
      <c r="F105" s="217" t="s">
        <v>1501</v>
      </c>
      <c r="G105" s="218" t="s">
        <v>212</v>
      </c>
      <c r="H105" s="219">
        <v>3</v>
      </c>
      <c r="I105" s="220"/>
      <c r="J105" s="221">
        <f>ROUND(I105*H105,2)</f>
        <v>0</v>
      </c>
      <c r="K105" s="217" t="s">
        <v>19</v>
      </c>
      <c r="L105" s="47"/>
      <c r="M105" s="222" t="s">
        <v>19</v>
      </c>
      <c r="N105" s="223" t="s">
        <v>44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193</v>
      </c>
      <c r="AT105" s="226" t="s">
        <v>188</v>
      </c>
      <c r="AU105" s="226" t="s">
        <v>80</v>
      </c>
      <c r="AY105" s="20" t="s">
        <v>185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80</v>
      </c>
      <c r="BK105" s="227">
        <f>ROUND(I105*H105,2)</f>
        <v>0</v>
      </c>
      <c r="BL105" s="20" t="s">
        <v>193</v>
      </c>
      <c r="BM105" s="226" t="s">
        <v>1502</v>
      </c>
    </row>
    <row r="106" s="2" customFormat="1">
      <c r="A106" s="41"/>
      <c r="B106" s="42"/>
      <c r="C106" s="43"/>
      <c r="D106" s="228" t="s">
        <v>195</v>
      </c>
      <c r="E106" s="43"/>
      <c r="F106" s="229" t="s">
        <v>1501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195</v>
      </c>
      <c r="AU106" s="20" t="s">
        <v>80</v>
      </c>
    </row>
    <row r="107" s="12" customFormat="1" ht="25.92" customHeight="1">
      <c r="A107" s="12"/>
      <c r="B107" s="199"/>
      <c r="C107" s="200"/>
      <c r="D107" s="201" t="s">
        <v>72</v>
      </c>
      <c r="E107" s="202" t="s">
        <v>1503</v>
      </c>
      <c r="F107" s="202" t="s">
        <v>1504</v>
      </c>
      <c r="G107" s="200"/>
      <c r="H107" s="200"/>
      <c r="I107" s="203"/>
      <c r="J107" s="204">
        <f>BK107</f>
        <v>0</v>
      </c>
      <c r="K107" s="200"/>
      <c r="L107" s="205"/>
      <c r="M107" s="206"/>
      <c r="N107" s="207"/>
      <c r="O107" s="207"/>
      <c r="P107" s="208">
        <f>SUM(P108:P114)</f>
        <v>0</v>
      </c>
      <c r="Q107" s="207"/>
      <c r="R107" s="208">
        <f>SUM(R108:R114)</f>
        <v>0</v>
      </c>
      <c r="S107" s="207"/>
      <c r="T107" s="209">
        <f>SUM(T108:T114)</f>
        <v>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210" t="s">
        <v>80</v>
      </c>
      <c r="AT107" s="211" t="s">
        <v>72</v>
      </c>
      <c r="AU107" s="211" t="s">
        <v>73</v>
      </c>
      <c r="AY107" s="210" t="s">
        <v>185</v>
      </c>
      <c r="BK107" s="212">
        <f>SUM(BK108:BK114)</f>
        <v>0</v>
      </c>
    </row>
    <row r="108" s="2" customFormat="1" ht="16.5" customHeight="1">
      <c r="A108" s="41"/>
      <c r="B108" s="42"/>
      <c r="C108" s="215" t="s">
        <v>237</v>
      </c>
      <c r="D108" s="215" t="s">
        <v>188</v>
      </c>
      <c r="E108" s="216" t="s">
        <v>1505</v>
      </c>
      <c r="F108" s="217" t="s">
        <v>1506</v>
      </c>
      <c r="G108" s="218" t="s">
        <v>1507</v>
      </c>
      <c r="H108" s="219">
        <v>1</v>
      </c>
      <c r="I108" s="220"/>
      <c r="J108" s="221">
        <f>ROUND(I108*H108,2)</f>
        <v>0</v>
      </c>
      <c r="K108" s="217" t="s">
        <v>19</v>
      </c>
      <c r="L108" s="47"/>
      <c r="M108" s="222" t="s">
        <v>19</v>
      </c>
      <c r="N108" s="223" t="s">
        <v>44</v>
      </c>
      <c r="O108" s="87"/>
      <c r="P108" s="224">
        <f>O108*H108</f>
        <v>0</v>
      </c>
      <c r="Q108" s="224">
        <v>0</v>
      </c>
      <c r="R108" s="224">
        <f>Q108*H108</f>
        <v>0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193</v>
      </c>
      <c r="AT108" s="226" t="s">
        <v>188</v>
      </c>
      <c r="AU108" s="226" t="s">
        <v>80</v>
      </c>
      <c r="AY108" s="20" t="s">
        <v>185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80</v>
      </c>
      <c r="BK108" s="227">
        <f>ROUND(I108*H108,2)</f>
        <v>0</v>
      </c>
      <c r="BL108" s="20" t="s">
        <v>193</v>
      </c>
      <c r="BM108" s="226" t="s">
        <v>1508</v>
      </c>
    </row>
    <row r="109" s="2" customFormat="1">
      <c r="A109" s="41"/>
      <c r="B109" s="42"/>
      <c r="C109" s="43"/>
      <c r="D109" s="228" t="s">
        <v>195</v>
      </c>
      <c r="E109" s="43"/>
      <c r="F109" s="229" t="s">
        <v>1506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195</v>
      </c>
      <c r="AU109" s="20" t="s">
        <v>80</v>
      </c>
    </row>
    <row r="110" s="2" customFormat="1" ht="16.5" customHeight="1">
      <c r="A110" s="41"/>
      <c r="B110" s="42"/>
      <c r="C110" s="215" t="s">
        <v>246</v>
      </c>
      <c r="D110" s="215" t="s">
        <v>188</v>
      </c>
      <c r="E110" s="216" t="s">
        <v>1509</v>
      </c>
      <c r="F110" s="217" t="s">
        <v>1510</v>
      </c>
      <c r="G110" s="218" t="s">
        <v>1507</v>
      </c>
      <c r="H110" s="219">
        <v>1</v>
      </c>
      <c r="I110" s="220"/>
      <c r="J110" s="221">
        <f>ROUND(I110*H110,2)</f>
        <v>0</v>
      </c>
      <c r="K110" s="217" t="s">
        <v>19</v>
      </c>
      <c r="L110" s="47"/>
      <c r="M110" s="222" t="s">
        <v>19</v>
      </c>
      <c r="N110" s="223" t="s">
        <v>44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193</v>
      </c>
      <c r="AT110" s="226" t="s">
        <v>188</v>
      </c>
      <c r="AU110" s="226" t="s">
        <v>80</v>
      </c>
      <c r="AY110" s="20" t="s">
        <v>185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80</v>
      </c>
      <c r="BK110" s="227">
        <f>ROUND(I110*H110,2)</f>
        <v>0</v>
      </c>
      <c r="BL110" s="20" t="s">
        <v>193</v>
      </c>
      <c r="BM110" s="226" t="s">
        <v>1511</v>
      </c>
    </row>
    <row r="111" s="2" customFormat="1">
      <c r="A111" s="41"/>
      <c r="B111" s="42"/>
      <c r="C111" s="43"/>
      <c r="D111" s="228" t="s">
        <v>195</v>
      </c>
      <c r="E111" s="43"/>
      <c r="F111" s="229" t="s">
        <v>1510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195</v>
      </c>
      <c r="AU111" s="20" t="s">
        <v>80</v>
      </c>
    </row>
    <row r="112" s="2" customFormat="1">
      <c r="A112" s="41"/>
      <c r="B112" s="42"/>
      <c r="C112" s="43"/>
      <c r="D112" s="228" t="s">
        <v>264</v>
      </c>
      <c r="E112" s="43"/>
      <c r="F112" s="267" t="s">
        <v>1512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264</v>
      </c>
      <c r="AU112" s="20" t="s">
        <v>80</v>
      </c>
    </row>
    <row r="113" s="2" customFormat="1" ht="24.15" customHeight="1">
      <c r="A113" s="41"/>
      <c r="B113" s="42"/>
      <c r="C113" s="215" t="s">
        <v>186</v>
      </c>
      <c r="D113" s="215" t="s">
        <v>188</v>
      </c>
      <c r="E113" s="216" t="s">
        <v>1513</v>
      </c>
      <c r="F113" s="217" t="s">
        <v>19</v>
      </c>
      <c r="G113" s="218" t="s">
        <v>1514</v>
      </c>
      <c r="H113" s="219">
        <v>1</v>
      </c>
      <c r="I113" s="220"/>
      <c r="J113" s="221">
        <f>ROUND(I113*H113,2)</f>
        <v>0</v>
      </c>
      <c r="K113" s="217" t="s">
        <v>19</v>
      </c>
      <c r="L113" s="47"/>
      <c r="M113" s="222" t="s">
        <v>19</v>
      </c>
      <c r="N113" s="223" t="s">
        <v>44</v>
      </c>
      <c r="O113" s="87"/>
      <c r="P113" s="224">
        <f>O113*H113</f>
        <v>0</v>
      </c>
      <c r="Q113" s="224">
        <v>0</v>
      </c>
      <c r="R113" s="224">
        <f>Q113*H113</f>
        <v>0</v>
      </c>
      <c r="S113" s="224">
        <v>0</v>
      </c>
      <c r="T113" s="225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193</v>
      </c>
      <c r="AT113" s="226" t="s">
        <v>188</v>
      </c>
      <c r="AU113" s="226" t="s">
        <v>80</v>
      </c>
      <c r="AY113" s="20" t="s">
        <v>185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80</v>
      </c>
      <c r="BK113" s="227">
        <f>ROUND(I113*H113,2)</f>
        <v>0</v>
      </c>
      <c r="BL113" s="20" t="s">
        <v>193</v>
      </c>
      <c r="BM113" s="226" t="s">
        <v>1515</v>
      </c>
    </row>
    <row r="114" s="2" customFormat="1">
      <c r="A114" s="41"/>
      <c r="B114" s="42"/>
      <c r="C114" s="43"/>
      <c r="D114" s="228" t="s">
        <v>195</v>
      </c>
      <c r="E114" s="43"/>
      <c r="F114" s="229" t="s">
        <v>1516</v>
      </c>
      <c r="G114" s="43"/>
      <c r="H114" s="43"/>
      <c r="I114" s="230"/>
      <c r="J114" s="43"/>
      <c r="K114" s="43"/>
      <c r="L114" s="47"/>
      <c r="M114" s="282"/>
      <c r="N114" s="283"/>
      <c r="O114" s="284"/>
      <c r="P114" s="284"/>
      <c r="Q114" s="284"/>
      <c r="R114" s="284"/>
      <c r="S114" s="284"/>
      <c r="T114" s="285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195</v>
      </c>
      <c r="AU114" s="20" t="s">
        <v>80</v>
      </c>
    </row>
    <row r="115" s="2" customFormat="1" ht="6.96" customHeight="1">
      <c r="A115" s="41"/>
      <c r="B115" s="62"/>
      <c r="C115" s="63"/>
      <c r="D115" s="63"/>
      <c r="E115" s="63"/>
      <c r="F115" s="63"/>
      <c r="G115" s="63"/>
      <c r="H115" s="63"/>
      <c r="I115" s="63"/>
      <c r="J115" s="63"/>
      <c r="K115" s="63"/>
      <c r="L115" s="47"/>
      <c r="M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</row>
  </sheetData>
  <sheetProtection sheet="1" autoFilter="0" formatColumns="0" formatRows="0" objects="1" scenarios="1" spinCount="100000" saltValue="ajxlCSvGFyjaNDESl1kK6T6ip1NY2AQzKzTM3BcQi2BjbX+p4y/8Fr1IdXOpSUlaNfkDzU49cMVvVkW0DrXA4w==" hashValue="z4xIsEVT0R++3j9Tq7CUElO13KEtBgQKU/RkouZLa3iAbzUQu85+eAnM75ZWdkYmWgH1stfL2ztrmMELUTHQSg==" algorithmName="SHA-512" password="CC35"/>
  <autoFilter ref="C89:K114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8:H78"/>
    <mergeCell ref="E80:H80"/>
    <mergeCell ref="E82:H82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106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1517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152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ROUND(J91,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ROUND((SUM(BE91:BE178)),  2)</f>
        <v>0</v>
      </c>
      <c r="G35" s="41"/>
      <c r="H35" s="41"/>
      <c r="I35" s="160">
        <v>0.20999999999999999</v>
      </c>
      <c r="J35" s="159">
        <f>ROUND(((SUM(BE91:BE178))*I35),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ROUND((SUM(BF91:BF178)),  2)</f>
        <v>0</v>
      </c>
      <c r="G36" s="41"/>
      <c r="H36" s="41"/>
      <c r="I36" s="160">
        <v>0.12</v>
      </c>
      <c r="J36" s="159">
        <f>ROUND(((SUM(BF91:BF178))*I36),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ROUND((SUM(BG91:BG178)),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ROUND((SUM(BH91:BH178)),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ROUND((SUM(BI91:BI178)),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1517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01 - Bourací práce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J91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157</v>
      </c>
      <c r="E64" s="180"/>
      <c r="F64" s="180"/>
      <c r="G64" s="180"/>
      <c r="H64" s="180"/>
      <c r="I64" s="180"/>
      <c r="J64" s="181">
        <f>J92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158</v>
      </c>
      <c r="E65" s="185"/>
      <c r="F65" s="185"/>
      <c r="G65" s="185"/>
      <c r="H65" s="185"/>
      <c r="I65" s="185"/>
      <c r="J65" s="186">
        <f>J93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159</v>
      </c>
      <c r="E66" s="185"/>
      <c r="F66" s="185"/>
      <c r="G66" s="185"/>
      <c r="H66" s="185"/>
      <c r="I66" s="185"/>
      <c r="J66" s="186">
        <f>J118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77"/>
      <c r="C67" s="178"/>
      <c r="D67" s="179" t="s">
        <v>160</v>
      </c>
      <c r="E67" s="180"/>
      <c r="F67" s="180"/>
      <c r="G67" s="180"/>
      <c r="H67" s="180"/>
      <c r="I67" s="180"/>
      <c r="J67" s="181">
        <f>J133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83"/>
      <c r="C68" s="128"/>
      <c r="D68" s="184" t="s">
        <v>163</v>
      </c>
      <c r="E68" s="185"/>
      <c r="F68" s="185"/>
      <c r="G68" s="185"/>
      <c r="H68" s="185"/>
      <c r="I68" s="185"/>
      <c r="J68" s="186">
        <f>J134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166</v>
      </c>
      <c r="E69" s="185"/>
      <c r="F69" s="185"/>
      <c r="G69" s="185"/>
      <c r="H69" s="185"/>
      <c r="I69" s="185"/>
      <c r="J69" s="186">
        <f>J166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2" customFormat="1" ht="21.84" customHeight="1">
      <c r="A70" s="41"/>
      <c r="B70" s="42"/>
      <c r="C70" s="43"/>
      <c r="D70" s="43"/>
      <c r="E70" s="43"/>
      <c r="F70" s="43"/>
      <c r="G70" s="43"/>
      <c r="H70" s="43"/>
      <c r="I70" s="43"/>
      <c r="J70" s="43"/>
      <c r="K70" s="43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6.96" customHeight="1">
      <c r="A71" s="41"/>
      <c r="B71" s="62"/>
      <c r="C71" s="63"/>
      <c r="D71" s="63"/>
      <c r="E71" s="63"/>
      <c r="F71" s="63"/>
      <c r="G71" s="63"/>
      <c r="H71" s="63"/>
      <c r="I71" s="63"/>
      <c r="J71" s="63"/>
      <c r="K71" s="6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5" s="2" customFormat="1" ht="6.96" customHeight="1">
      <c r="A75" s="41"/>
      <c r="B75" s="64"/>
      <c r="C75" s="65"/>
      <c r="D75" s="65"/>
      <c r="E75" s="65"/>
      <c r="F75" s="65"/>
      <c r="G75" s="65"/>
      <c r="H75" s="65"/>
      <c r="I75" s="65"/>
      <c r="J75" s="65"/>
      <c r="K75" s="65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24.96" customHeight="1">
      <c r="A76" s="41"/>
      <c r="B76" s="42"/>
      <c r="C76" s="26" t="s">
        <v>170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16</v>
      </c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6.5" customHeight="1">
      <c r="A79" s="41"/>
      <c r="B79" s="42"/>
      <c r="C79" s="43"/>
      <c r="D79" s="43"/>
      <c r="E79" s="172" t="str">
        <f>E7</f>
        <v>PŘÍSTAVBA A STAVEBNÍ ÚPRAVY ŠATEN SK VĚTROVY</v>
      </c>
      <c r="F79" s="35"/>
      <c r="G79" s="35"/>
      <c r="H79" s="35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1" customFormat="1" ht="12" customHeight="1">
      <c r="B80" s="24"/>
      <c r="C80" s="35" t="s">
        <v>149</v>
      </c>
      <c r="D80" s="25"/>
      <c r="E80" s="25"/>
      <c r="F80" s="25"/>
      <c r="G80" s="25"/>
      <c r="H80" s="25"/>
      <c r="I80" s="25"/>
      <c r="J80" s="25"/>
      <c r="K80" s="25"/>
      <c r="L80" s="23"/>
    </row>
    <row r="81" s="2" customFormat="1" ht="16.5" customHeight="1">
      <c r="A81" s="41"/>
      <c r="B81" s="42"/>
      <c r="C81" s="43"/>
      <c r="D81" s="43"/>
      <c r="E81" s="172" t="s">
        <v>1517</v>
      </c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151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6.5" customHeight="1">
      <c r="A83" s="41"/>
      <c r="B83" s="42"/>
      <c r="C83" s="43"/>
      <c r="D83" s="43"/>
      <c r="E83" s="72" t="str">
        <f>E11</f>
        <v>01 - Bourací práce</v>
      </c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2" customHeight="1">
      <c r="A85" s="41"/>
      <c r="B85" s="42"/>
      <c r="C85" s="35" t="s">
        <v>21</v>
      </c>
      <c r="D85" s="43"/>
      <c r="E85" s="43"/>
      <c r="F85" s="30" t="str">
        <f>F14</f>
        <v xml:space="preserve"> </v>
      </c>
      <c r="G85" s="43"/>
      <c r="H85" s="43"/>
      <c r="I85" s="35" t="s">
        <v>23</v>
      </c>
      <c r="J85" s="75" t="str">
        <f>IF(J14="","",J14)</f>
        <v>23. 10. 2025</v>
      </c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5.15" customHeight="1">
      <c r="A87" s="41"/>
      <c r="B87" s="42"/>
      <c r="C87" s="35" t="s">
        <v>25</v>
      </c>
      <c r="D87" s="43"/>
      <c r="E87" s="43"/>
      <c r="F87" s="30" t="str">
        <f>E17</f>
        <v xml:space="preserve"> </v>
      </c>
      <c r="G87" s="43"/>
      <c r="H87" s="43"/>
      <c r="I87" s="35" t="s">
        <v>31</v>
      </c>
      <c r="J87" s="39" t="str">
        <f>E23</f>
        <v xml:space="preserve"> </v>
      </c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5.15" customHeight="1">
      <c r="A88" s="41"/>
      <c r="B88" s="42"/>
      <c r="C88" s="35" t="s">
        <v>29</v>
      </c>
      <c r="D88" s="43"/>
      <c r="E88" s="43"/>
      <c r="F88" s="30" t="str">
        <f>IF(E20="","",E20)</f>
        <v>Vyplň údaj</v>
      </c>
      <c r="G88" s="43"/>
      <c r="H88" s="43"/>
      <c r="I88" s="35" t="s">
        <v>35</v>
      </c>
      <c r="J88" s="39" t="str">
        <f>E26</f>
        <v xml:space="preserve"> </v>
      </c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0.32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11" customFormat="1" ht="29.28" customHeight="1">
      <c r="A90" s="188"/>
      <c r="B90" s="189"/>
      <c r="C90" s="190" t="s">
        <v>171</v>
      </c>
      <c r="D90" s="191" t="s">
        <v>58</v>
      </c>
      <c r="E90" s="191" t="s">
        <v>54</v>
      </c>
      <c r="F90" s="191" t="s">
        <v>55</v>
      </c>
      <c r="G90" s="191" t="s">
        <v>172</v>
      </c>
      <c r="H90" s="191" t="s">
        <v>173</v>
      </c>
      <c r="I90" s="191" t="s">
        <v>174</v>
      </c>
      <c r="J90" s="191" t="s">
        <v>155</v>
      </c>
      <c r="K90" s="192" t="s">
        <v>175</v>
      </c>
      <c r="L90" s="193"/>
      <c r="M90" s="95" t="s">
        <v>19</v>
      </c>
      <c r="N90" s="96" t="s">
        <v>43</v>
      </c>
      <c r="O90" s="96" t="s">
        <v>176</v>
      </c>
      <c r="P90" s="96" t="s">
        <v>177</v>
      </c>
      <c r="Q90" s="96" t="s">
        <v>178</v>
      </c>
      <c r="R90" s="96" t="s">
        <v>179</v>
      </c>
      <c r="S90" s="96" t="s">
        <v>180</v>
      </c>
      <c r="T90" s="97" t="s">
        <v>181</v>
      </c>
      <c r="U90" s="188"/>
      <c r="V90" s="188"/>
      <c r="W90" s="188"/>
      <c r="X90" s="188"/>
      <c r="Y90" s="188"/>
      <c r="Z90" s="188"/>
      <c r="AA90" s="188"/>
      <c r="AB90" s="188"/>
      <c r="AC90" s="188"/>
      <c r="AD90" s="188"/>
      <c r="AE90" s="188"/>
    </row>
    <row r="91" s="2" customFormat="1" ht="22.8" customHeight="1">
      <c r="A91" s="41"/>
      <c r="B91" s="42"/>
      <c r="C91" s="102" t="s">
        <v>182</v>
      </c>
      <c r="D91" s="43"/>
      <c r="E91" s="43"/>
      <c r="F91" s="43"/>
      <c r="G91" s="43"/>
      <c r="H91" s="43"/>
      <c r="I91" s="43"/>
      <c r="J91" s="194">
        <f>BK91</f>
        <v>0</v>
      </c>
      <c r="K91" s="43"/>
      <c r="L91" s="47"/>
      <c r="M91" s="98"/>
      <c r="N91" s="195"/>
      <c r="O91" s="99"/>
      <c r="P91" s="196">
        <f>P92+P133</f>
        <v>0</v>
      </c>
      <c r="Q91" s="99"/>
      <c r="R91" s="196">
        <f>R92+R133</f>
        <v>0</v>
      </c>
      <c r="S91" s="99"/>
      <c r="T91" s="197">
        <f>T92+T133</f>
        <v>46.344930000000005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72</v>
      </c>
      <c r="AU91" s="20" t="s">
        <v>156</v>
      </c>
      <c r="BK91" s="198">
        <f>BK92+BK133</f>
        <v>0</v>
      </c>
    </row>
    <row r="92" s="12" customFormat="1" ht="25.92" customHeight="1">
      <c r="A92" s="12"/>
      <c r="B92" s="199"/>
      <c r="C92" s="200"/>
      <c r="D92" s="201" t="s">
        <v>72</v>
      </c>
      <c r="E92" s="202" t="s">
        <v>183</v>
      </c>
      <c r="F92" s="202" t="s">
        <v>184</v>
      </c>
      <c r="G92" s="200"/>
      <c r="H92" s="200"/>
      <c r="I92" s="203"/>
      <c r="J92" s="204">
        <f>BK92</f>
        <v>0</v>
      </c>
      <c r="K92" s="200"/>
      <c r="L92" s="205"/>
      <c r="M92" s="206"/>
      <c r="N92" s="207"/>
      <c r="O92" s="207"/>
      <c r="P92" s="208">
        <f>P93+P118</f>
        <v>0</v>
      </c>
      <c r="Q92" s="207"/>
      <c r="R92" s="208">
        <f>R93+R118</f>
        <v>0</v>
      </c>
      <c r="S92" s="207"/>
      <c r="T92" s="209">
        <f>T93+T118</f>
        <v>46.042986000000006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210" t="s">
        <v>80</v>
      </c>
      <c r="AT92" s="211" t="s">
        <v>72</v>
      </c>
      <c r="AU92" s="211" t="s">
        <v>73</v>
      </c>
      <c r="AY92" s="210" t="s">
        <v>185</v>
      </c>
      <c r="BK92" s="212">
        <f>BK93+BK118</f>
        <v>0</v>
      </c>
    </row>
    <row r="93" s="12" customFormat="1" ht="22.8" customHeight="1">
      <c r="A93" s="12"/>
      <c r="B93" s="199"/>
      <c r="C93" s="200"/>
      <c r="D93" s="201" t="s">
        <v>72</v>
      </c>
      <c r="E93" s="213" t="s">
        <v>186</v>
      </c>
      <c r="F93" s="213" t="s">
        <v>187</v>
      </c>
      <c r="G93" s="200"/>
      <c r="H93" s="200"/>
      <c r="I93" s="203"/>
      <c r="J93" s="214">
        <f>BK93</f>
        <v>0</v>
      </c>
      <c r="K93" s="200"/>
      <c r="L93" s="205"/>
      <c r="M93" s="206"/>
      <c r="N93" s="207"/>
      <c r="O93" s="207"/>
      <c r="P93" s="208">
        <f>SUM(P94:P117)</f>
        <v>0</v>
      </c>
      <c r="Q93" s="207"/>
      <c r="R93" s="208">
        <f>SUM(R94:R117)</f>
        <v>0</v>
      </c>
      <c r="S93" s="207"/>
      <c r="T93" s="209">
        <f>SUM(T94:T117)</f>
        <v>46.042986000000006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0" t="s">
        <v>80</v>
      </c>
      <c r="AT93" s="211" t="s">
        <v>72</v>
      </c>
      <c r="AU93" s="211" t="s">
        <v>80</v>
      </c>
      <c r="AY93" s="210" t="s">
        <v>185</v>
      </c>
      <c r="BK93" s="212">
        <f>SUM(BK94:BK117)</f>
        <v>0</v>
      </c>
    </row>
    <row r="94" s="2" customFormat="1" ht="16.5" customHeight="1">
      <c r="A94" s="41"/>
      <c r="B94" s="42"/>
      <c r="C94" s="215" t="s">
        <v>80</v>
      </c>
      <c r="D94" s="215" t="s">
        <v>188</v>
      </c>
      <c r="E94" s="216" t="s">
        <v>1518</v>
      </c>
      <c r="F94" s="217" t="s">
        <v>1519</v>
      </c>
      <c r="G94" s="218" t="s">
        <v>212</v>
      </c>
      <c r="H94" s="219">
        <v>1.0609999999999999</v>
      </c>
      <c r="I94" s="220"/>
      <c r="J94" s="221">
        <f>ROUND(I94*H94,2)</f>
        <v>0</v>
      </c>
      <c r="K94" s="217" t="s">
        <v>192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2.27</v>
      </c>
      <c r="T94" s="225">
        <f>S94*H94</f>
        <v>2.4084699999999999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82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1520</v>
      </c>
    </row>
    <row r="95" s="2" customFormat="1">
      <c r="A95" s="41"/>
      <c r="B95" s="42"/>
      <c r="C95" s="43"/>
      <c r="D95" s="228" t="s">
        <v>195</v>
      </c>
      <c r="E95" s="43"/>
      <c r="F95" s="229" t="s">
        <v>1521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82</v>
      </c>
    </row>
    <row r="96" s="2" customFormat="1">
      <c r="A96" s="41"/>
      <c r="B96" s="42"/>
      <c r="C96" s="43"/>
      <c r="D96" s="233" t="s">
        <v>197</v>
      </c>
      <c r="E96" s="43"/>
      <c r="F96" s="234" t="s">
        <v>1522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197</v>
      </c>
      <c r="AU96" s="20" t="s">
        <v>82</v>
      </c>
    </row>
    <row r="97" s="13" customFormat="1">
      <c r="A97" s="13"/>
      <c r="B97" s="235"/>
      <c r="C97" s="236"/>
      <c r="D97" s="228" t="s">
        <v>199</v>
      </c>
      <c r="E97" s="237" t="s">
        <v>19</v>
      </c>
      <c r="F97" s="238" t="s">
        <v>1523</v>
      </c>
      <c r="G97" s="236"/>
      <c r="H97" s="237" t="s">
        <v>19</v>
      </c>
      <c r="I97" s="239"/>
      <c r="J97" s="236"/>
      <c r="K97" s="236"/>
      <c r="L97" s="240"/>
      <c r="M97" s="241"/>
      <c r="N97" s="242"/>
      <c r="O97" s="242"/>
      <c r="P97" s="242"/>
      <c r="Q97" s="242"/>
      <c r="R97" s="242"/>
      <c r="S97" s="242"/>
      <c r="T97" s="24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44" t="s">
        <v>199</v>
      </c>
      <c r="AU97" s="244" t="s">
        <v>82</v>
      </c>
      <c r="AV97" s="13" t="s">
        <v>80</v>
      </c>
      <c r="AW97" s="13" t="s">
        <v>34</v>
      </c>
      <c r="AX97" s="13" t="s">
        <v>73</v>
      </c>
      <c r="AY97" s="244" t="s">
        <v>185</v>
      </c>
    </row>
    <row r="98" s="14" customFormat="1">
      <c r="A98" s="14"/>
      <c r="B98" s="245"/>
      <c r="C98" s="246"/>
      <c r="D98" s="228" t="s">
        <v>199</v>
      </c>
      <c r="E98" s="247" t="s">
        <v>19</v>
      </c>
      <c r="F98" s="248" t="s">
        <v>1524</v>
      </c>
      <c r="G98" s="246"/>
      <c r="H98" s="249">
        <v>1.0609999999999999</v>
      </c>
      <c r="I98" s="250"/>
      <c r="J98" s="246"/>
      <c r="K98" s="246"/>
      <c r="L98" s="251"/>
      <c r="M98" s="252"/>
      <c r="N98" s="253"/>
      <c r="O98" s="253"/>
      <c r="P98" s="253"/>
      <c r="Q98" s="253"/>
      <c r="R98" s="253"/>
      <c r="S98" s="253"/>
      <c r="T98" s="25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255" t="s">
        <v>199</v>
      </c>
      <c r="AU98" s="255" t="s">
        <v>82</v>
      </c>
      <c r="AV98" s="14" t="s">
        <v>82</v>
      </c>
      <c r="AW98" s="14" t="s">
        <v>34</v>
      </c>
      <c r="AX98" s="14" t="s">
        <v>73</v>
      </c>
      <c r="AY98" s="255" t="s">
        <v>185</v>
      </c>
    </row>
    <row r="99" s="15" customFormat="1">
      <c r="A99" s="15"/>
      <c r="B99" s="256"/>
      <c r="C99" s="257"/>
      <c r="D99" s="228" t="s">
        <v>199</v>
      </c>
      <c r="E99" s="258" t="s">
        <v>19</v>
      </c>
      <c r="F99" s="259" t="s">
        <v>202</v>
      </c>
      <c r="G99" s="257"/>
      <c r="H99" s="260">
        <v>1.0609999999999999</v>
      </c>
      <c r="I99" s="261"/>
      <c r="J99" s="257"/>
      <c r="K99" s="257"/>
      <c r="L99" s="262"/>
      <c r="M99" s="263"/>
      <c r="N99" s="264"/>
      <c r="O99" s="264"/>
      <c r="P99" s="264"/>
      <c r="Q99" s="264"/>
      <c r="R99" s="264"/>
      <c r="S99" s="264"/>
      <c r="T99" s="26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T99" s="266" t="s">
        <v>199</v>
      </c>
      <c r="AU99" s="266" t="s">
        <v>82</v>
      </c>
      <c r="AV99" s="15" t="s">
        <v>193</v>
      </c>
      <c r="AW99" s="15" t="s">
        <v>34</v>
      </c>
      <c r="AX99" s="15" t="s">
        <v>80</v>
      </c>
      <c r="AY99" s="266" t="s">
        <v>185</v>
      </c>
    </row>
    <row r="100" s="2" customFormat="1" ht="16.5" customHeight="1">
      <c r="A100" s="41"/>
      <c r="B100" s="42"/>
      <c r="C100" s="215" t="s">
        <v>82</v>
      </c>
      <c r="D100" s="215" t="s">
        <v>188</v>
      </c>
      <c r="E100" s="216" t="s">
        <v>1525</v>
      </c>
      <c r="F100" s="217" t="s">
        <v>1526</v>
      </c>
      <c r="G100" s="218" t="s">
        <v>212</v>
      </c>
      <c r="H100" s="219">
        <v>6.7539999999999996</v>
      </c>
      <c r="I100" s="220"/>
      <c r="J100" s="221">
        <f>ROUND(I100*H100,2)</f>
        <v>0</v>
      </c>
      <c r="K100" s="217" t="s">
        <v>192</v>
      </c>
      <c r="L100" s="47"/>
      <c r="M100" s="222" t="s">
        <v>19</v>
      </c>
      <c r="N100" s="223" t="s">
        <v>44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2</v>
      </c>
      <c r="T100" s="225">
        <f>S100*H100</f>
        <v>13.507999999999999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193</v>
      </c>
      <c r="AT100" s="226" t="s">
        <v>188</v>
      </c>
      <c r="AU100" s="226" t="s">
        <v>82</v>
      </c>
      <c r="AY100" s="20" t="s">
        <v>185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80</v>
      </c>
      <c r="BK100" s="227">
        <f>ROUND(I100*H100,2)</f>
        <v>0</v>
      </c>
      <c r="BL100" s="20" t="s">
        <v>193</v>
      </c>
      <c r="BM100" s="226" t="s">
        <v>1527</v>
      </c>
    </row>
    <row r="101" s="2" customFormat="1">
      <c r="A101" s="41"/>
      <c r="B101" s="42"/>
      <c r="C101" s="43"/>
      <c r="D101" s="228" t="s">
        <v>195</v>
      </c>
      <c r="E101" s="43"/>
      <c r="F101" s="229" t="s">
        <v>1526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195</v>
      </c>
      <c r="AU101" s="20" t="s">
        <v>82</v>
      </c>
    </row>
    <row r="102" s="2" customFormat="1">
      <c r="A102" s="41"/>
      <c r="B102" s="42"/>
      <c r="C102" s="43"/>
      <c r="D102" s="233" t="s">
        <v>197</v>
      </c>
      <c r="E102" s="43"/>
      <c r="F102" s="234" t="s">
        <v>1528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197</v>
      </c>
      <c r="AU102" s="20" t="s">
        <v>82</v>
      </c>
    </row>
    <row r="103" s="13" customFormat="1">
      <c r="A103" s="13"/>
      <c r="B103" s="235"/>
      <c r="C103" s="236"/>
      <c r="D103" s="228" t="s">
        <v>199</v>
      </c>
      <c r="E103" s="237" t="s">
        <v>19</v>
      </c>
      <c r="F103" s="238" t="s">
        <v>1523</v>
      </c>
      <c r="G103" s="236"/>
      <c r="H103" s="237" t="s">
        <v>19</v>
      </c>
      <c r="I103" s="239"/>
      <c r="J103" s="236"/>
      <c r="K103" s="236"/>
      <c r="L103" s="240"/>
      <c r="M103" s="241"/>
      <c r="N103" s="242"/>
      <c r="O103" s="242"/>
      <c r="P103" s="242"/>
      <c r="Q103" s="242"/>
      <c r="R103" s="242"/>
      <c r="S103" s="242"/>
      <c r="T103" s="24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4" t="s">
        <v>199</v>
      </c>
      <c r="AU103" s="244" t="s">
        <v>82</v>
      </c>
      <c r="AV103" s="13" t="s">
        <v>80</v>
      </c>
      <c r="AW103" s="13" t="s">
        <v>34</v>
      </c>
      <c r="AX103" s="13" t="s">
        <v>73</v>
      </c>
      <c r="AY103" s="244" t="s">
        <v>185</v>
      </c>
    </row>
    <row r="104" s="14" customFormat="1">
      <c r="A104" s="14"/>
      <c r="B104" s="245"/>
      <c r="C104" s="246"/>
      <c r="D104" s="228" t="s">
        <v>199</v>
      </c>
      <c r="E104" s="247" t="s">
        <v>19</v>
      </c>
      <c r="F104" s="248" t="s">
        <v>1529</v>
      </c>
      <c r="G104" s="246"/>
      <c r="H104" s="249">
        <v>6.7539999999999996</v>
      </c>
      <c r="I104" s="250"/>
      <c r="J104" s="246"/>
      <c r="K104" s="246"/>
      <c r="L104" s="251"/>
      <c r="M104" s="252"/>
      <c r="N104" s="253"/>
      <c r="O104" s="253"/>
      <c r="P104" s="253"/>
      <c r="Q104" s="253"/>
      <c r="R104" s="253"/>
      <c r="S104" s="253"/>
      <c r="T104" s="25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5" t="s">
        <v>199</v>
      </c>
      <c r="AU104" s="255" t="s">
        <v>82</v>
      </c>
      <c r="AV104" s="14" t="s">
        <v>82</v>
      </c>
      <c r="AW104" s="14" t="s">
        <v>34</v>
      </c>
      <c r="AX104" s="14" t="s">
        <v>73</v>
      </c>
      <c r="AY104" s="255" t="s">
        <v>185</v>
      </c>
    </row>
    <row r="105" s="15" customFormat="1">
      <c r="A105" s="15"/>
      <c r="B105" s="256"/>
      <c r="C105" s="257"/>
      <c r="D105" s="228" t="s">
        <v>199</v>
      </c>
      <c r="E105" s="258" t="s">
        <v>19</v>
      </c>
      <c r="F105" s="259" t="s">
        <v>202</v>
      </c>
      <c r="G105" s="257"/>
      <c r="H105" s="260">
        <v>6.7539999999999996</v>
      </c>
      <c r="I105" s="261"/>
      <c r="J105" s="257"/>
      <c r="K105" s="257"/>
      <c r="L105" s="262"/>
      <c r="M105" s="263"/>
      <c r="N105" s="264"/>
      <c r="O105" s="264"/>
      <c r="P105" s="264"/>
      <c r="Q105" s="264"/>
      <c r="R105" s="264"/>
      <c r="S105" s="264"/>
      <c r="T105" s="26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T105" s="266" t="s">
        <v>199</v>
      </c>
      <c r="AU105" s="266" t="s">
        <v>82</v>
      </c>
      <c r="AV105" s="15" t="s">
        <v>193</v>
      </c>
      <c r="AW105" s="15" t="s">
        <v>34</v>
      </c>
      <c r="AX105" s="15" t="s">
        <v>80</v>
      </c>
      <c r="AY105" s="266" t="s">
        <v>185</v>
      </c>
    </row>
    <row r="106" s="2" customFormat="1" ht="16.5" customHeight="1">
      <c r="A106" s="41"/>
      <c r="B106" s="42"/>
      <c r="C106" s="215" t="s">
        <v>209</v>
      </c>
      <c r="D106" s="215" t="s">
        <v>188</v>
      </c>
      <c r="E106" s="216" t="s">
        <v>1530</v>
      </c>
      <c r="F106" s="217" t="s">
        <v>1531</v>
      </c>
      <c r="G106" s="218" t="s">
        <v>212</v>
      </c>
      <c r="H106" s="219">
        <v>2.8140000000000001</v>
      </c>
      <c r="I106" s="220"/>
      <c r="J106" s="221">
        <f>ROUND(I106*H106,2)</f>
        <v>0</v>
      </c>
      <c r="K106" s="217" t="s">
        <v>192</v>
      </c>
      <c r="L106" s="47"/>
      <c r="M106" s="222" t="s">
        <v>19</v>
      </c>
      <c r="N106" s="223" t="s">
        <v>44</v>
      </c>
      <c r="O106" s="87"/>
      <c r="P106" s="224">
        <f>O106*H106</f>
        <v>0</v>
      </c>
      <c r="Q106" s="224">
        <v>0</v>
      </c>
      <c r="R106" s="224">
        <f>Q106*H106</f>
        <v>0</v>
      </c>
      <c r="S106" s="224">
        <v>1.5940000000000001</v>
      </c>
      <c r="T106" s="225">
        <f>S106*H106</f>
        <v>4.4855160000000005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280</v>
      </c>
      <c r="AT106" s="226" t="s">
        <v>188</v>
      </c>
      <c r="AU106" s="226" t="s">
        <v>82</v>
      </c>
      <c r="AY106" s="20" t="s">
        <v>185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80</v>
      </c>
      <c r="BK106" s="227">
        <f>ROUND(I106*H106,2)</f>
        <v>0</v>
      </c>
      <c r="BL106" s="20" t="s">
        <v>280</v>
      </c>
      <c r="BM106" s="226" t="s">
        <v>1532</v>
      </c>
    </row>
    <row r="107" s="2" customFormat="1">
      <c r="A107" s="41"/>
      <c r="B107" s="42"/>
      <c r="C107" s="43"/>
      <c r="D107" s="228" t="s">
        <v>195</v>
      </c>
      <c r="E107" s="43"/>
      <c r="F107" s="229" t="s">
        <v>1533</v>
      </c>
      <c r="G107" s="43"/>
      <c r="H107" s="43"/>
      <c r="I107" s="230"/>
      <c r="J107" s="43"/>
      <c r="K107" s="43"/>
      <c r="L107" s="47"/>
      <c r="M107" s="231"/>
      <c r="N107" s="232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195</v>
      </c>
      <c r="AU107" s="20" t="s">
        <v>82</v>
      </c>
    </row>
    <row r="108" s="2" customFormat="1">
      <c r="A108" s="41"/>
      <c r="B108" s="42"/>
      <c r="C108" s="43"/>
      <c r="D108" s="233" t="s">
        <v>197</v>
      </c>
      <c r="E108" s="43"/>
      <c r="F108" s="234" t="s">
        <v>1534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197</v>
      </c>
      <c r="AU108" s="20" t="s">
        <v>82</v>
      </c>
    </row>
    <row r="109" s="13" customFormat="1">
      <c r="A109" s="13"/>
      <c r="B109" s="235"/>
      <c r="C109" s="236"/>
      <c r="D109" s="228" t="s">
        <v>199</v>
      </c>
      <c r="E109" s="237" t="s">
        <v>19</v>
      </c>
      <c r="F109" s="238" t="s">
        <v>200</v>
      </c>
      <c r="G109" s="236"/>
      <c r="H109" s="237" t="s">
        <v>19</v>
      </c>
      <c r="I109" s="239"/>
      <c r="J109" s="236"/>
      <c r="K109" s="236"/>
      <c r="L109" s="240"/>
      <c r="M109" s="241"/>
      <c r="N109" s="242"/>
      <c r="O109" s="242"/>
      <c r="P109" s="242"/>
      <c r="Q109" s="242"/>
      <c r="R109" s="242"/>
      <c r="S109" s="242"/>
      <c r="T109" s="24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4" t="s">
        <v>199</v>
      </c>
      <c r="AU109" s="244" t="s">
        <v>82</v>
      </c>
      <c r="AV109" s="13" t="s">
        <v>80</v>
      </c>
      <c r="AW109" s="13" t="s">
        <v>34</v>
      </c>
      <c r="AX109" s="13" t="s">
        <v>73</v>
      </c>
      <c r="AY109" s="244" t="s">
        <v>185</v>
      </c>
    </row>
    <row r="110" s="14" customFormat="1">
      <c r="A110" s="14"/>
      <c r="B110" s="245"/>
      <c r="C110" s="246"/>
      <c r="D110" s="228" t="s">
        <v>199</v>
      </c>
      <c r="E110" s="247" t="s">
        <v>19</v>
      </c>
      <c r="F110" s="248" t="s">
        <v>1535</v>
      </c>
      <c r="G110" s="246"/>
      <c r="H110" s="249">
        <v>2.8140000000000001</v>
      </c>
      <c r="I110" s="250"/>
      <c r="J110" s="246"/>
      <c r="K110" s="246"/>
      <c r="L110" s="251"/>
      <c r="M110" s="252"/>
      <c r="N110" s="253"/>
      <c r="O110" s="253"/>
      <c r="P110" s="253"/>
      <c r="Q110" s="253"/>
      <c r="R110" s="253"/>
      <c r="S110" s="253"/>
      <c r="T110" s="25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5" t="s">
        <v>199</v>
      </c>
      <c r="AU110" s="255" t="s">
        <v>82</v>
      </c>
      <c r="AV110" s="14" t="s">
        <v>82</v>
      </c>
      <c r="AW110" s="14" t="s">
        <v>34</v>
      </c>
      <c r="AX110" s="14" t="s">
        <v>73</v>
      </c>
      <c r="AY110" s="255" t="s">
        <v>185</v>
      </c>
    </row>
    <row r="111" s="15" customFormat="1">
      <c r="A111" s="15"/>
      <c r="B111" s="256"/>
      <c r="C111" s="257"/>
      <c r="D111" s="228" t="s">
        <v>199</v>
      </c>
      <c r="E111" s="258" t="s">
        <v>19</v>
      </c>
      <c r="F111" s="259" t="s">
        <v>202</v>
      </c>
      <c r="G111" s="257"/>
      <c r="H111" s="260">
        <v>2.8140000000000001</v>
      </c>
      <c r="I111" s="261"/>
      <c r="J111" s="257"/>
      <c r="K111" s="257"/>
      <c r="L111" s="262"/>
      <c r="M111" s="263"/>
      <c r="N111" s="264"/>
      <c r="O111" s="264"/>
      <c r="P111" s="264"/>
      <c r="Q111" s="264"/>
      <c r="R111" s="264"/>
      <c r="S111" s="264"/>
      <c r="T111" s="26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T111" s="266" t="s">
        <v>199</v>
      </c>
      <c r="AU111" s="266" t="s">
        <v>82</v>
      </c>
      <c r="AV111" s="15" t="s">
        <v>193</v>
      </c>
      <c r="AW111" s="15" t="s">
        <v>34</v>
      </c>
      <c r="AX111" s="15" t="s">
        <v>80</v>
      </c>
      <c r="AY111" s="266" t="s">
        <v>185</v>
      </c>
    </row>
    <row r="112" s="2" customFormat="1" ht="16.5" customHeight="1">
      <c r="A112" s="41"/>
      <c r="B112" s="42"/>
      <c r="C112" s="215" t="s">
        <v>193</v>
      </c>
      <c r="D112" s="215" t="s">
        <v>188</v>
      </c>
      <c r="E112" s="216" t="s">
        <v>1536</v>
      </c>
      <c r="F112" s="217" t="s">
        <v>1537</v>
      </c>
      <c r="G112" s="218" t="s">
        <v>212</v>
      </c>
      <c r="H112" s="219">
        <v>73.260000000000005</v>
      </c>
      <c r="I112" s="220"/>
      <c r="J112" s="221">
        <f>ROUND(I112*H112,2)</f>
        <v>0</v>
      </c>
      <c r="K112" s="217" t="s">
        <v>192</v>
      </c>
      <c r="L112" s="47"/>
      <c r="M112" s="222" t="s">
        <v>19</v>
      </c>
      <c r="N112" s="223" t="s">
        <v>44</v>
      </c>
      <c r="O112" s="87"/>
      <c r="P112" s="224">
        <f>O112*H112</f>
        <v>0</v>
      </c>
      <c r="Q112" s="224">
        <v>0</v>
      </c>
      <c r="R112" s="224">
        <f>Q112*H112</f>
        <v>0</v>
      </c>
      <c r="S112" s="224">
        <v>0.34999999999999998</v>
      </c>
      <c r="T112" s="225">
        <f>S112*H112</f>
        <v>25.641000000000002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193</v>
      </c>
      <c r="AT112" s="226" t="s">
        <v>188</v>
      </c>
      <c r="AU112" s="226" t="s">
        <v>82</v>
      </c>
      <c r="AY112" s="20" t="s">
        <v>185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80</v>
      </c>
      <c r="BK112" s="227">
        <f>ROUND(I112*H112,2)</f>
        <v>0</v>
      </c>
      <c r="BL112" s="20" t="s">
        <v>193</v>
      </c>
      <c r="BM112" s="226" t="s">
        <v>1538</v>
      </c>
    </row>
    <row r="113" s="2" customFormat="1">
      <c r="A113" s="41"/>
      <c r="B113" s="42"/>
      <c r="C113" s="43"/>
      <c r="D113" s="228" t="s">
        <v>195</v>
      </c>
      <c r="E113" s="43"/>
      <c r="F113" s="229" t="s">
        <v>1539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195</v>
      </c>
      <c r="AU113" s="20" t="s">
        <v>82</v>
      </c>
    </row>
    <row r="114" s="2" customFormat="1">
      <c r="A114" s="41"/>
      <c r="B114" s="42"/>
      <c r="C114" s="43"/>
      <c r="D114" s="233" t="s">
        <v>197</v>
      </c>
      <c r="E114" s="43"/>
      <c r="F114" s="234" t="s">
        <v>1540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197</v>
      </c>
      <c r="AU114" s="20" t="s">
        <v>82</v>
      </c>
    </row>
    <row r="115" s="13" customFormat="1">
      <c r="A115" s="13"/>
      <c r="B115" s="235"/>
      <c r="C115" s="236"/>
      <c r="D115" s="228" t="s">
        <v>199</v>
      </c>
      <c r="E115" s="237" t="s">
        <v>19</v>
      </c>
      <c r="F115" s="238" t="s">
        <v>200</v>
      </c>
      <c r="G115" s="236"/>
      <c r="H115" s="237" t="s">
        <v>19</v>
      </c>
      <c r="I115" s="239"/>
      <c r="J115" s="236"/>
      <c r="K115" s="236"/>
      <c r="L115" s="240"/>
      <c r="M115" s="241"/>
      <c r="N115" s="242"/>
      <c r="O115" s="242"/>
      <c r="P115" s="242"/>
      <c r="Q115" s="242"/>
      <c r="R115" s="242"/>
      <c r="S115" s="242"/>
      <c r="T115" s="24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44" t="s">
        <v>199</v>
      </c>
      <c r="AU115" s="244" t="s">
        <v>82</v>
      </c>
      <c r="AV115" s="13" t="s">
        <v>80</v>
      </c>
      <c r="AW115" s="13" t="s">
        <v>34</v>
      </c>
      <c r="AX115" s="13" t="s">
        <v>73</v>
      </c>
      <c r="AY115" s="244" t="s">
        <v>185</v>
      </c>
    </row>
    <row r="116" s="14" customFormat="1">
      <c r="A116" s="14"/>
      <c r="B116" s="245"/>
      <c r="C116" s="246"/>
      <c r="D116" s="228" t="s">
        <v>199</v>
      </c>
      <c r="E116" s="247" t="s">
        <v>19</v>
      </c>
      <c r="F116" s="248" t="s">
        <v>1541</v>
      </c>
      <c r="G116" s="246"/>
      <c r="H116" s="249">
        <v>73.260000000000005</v>
      </c>
      <c r="I116" s="250"/>
      <c r="J116" s="246"/>
      <c r="K116" s="246"/>
      <c r="L116" s="251"/>
      <c r="M116" s="252"/>
      <c r="N116" s="253"/>
      <c r="O116" s="253"/>
      <c r="P116" s="253"/>
      <c r="Q116" s="253"/>
      <c r="R116" s="253"/>
      <c r="S116" s="253"/>
      <c r="T116" s="25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5" t="s">
        <v>199</v>
      </c>
      <c r="AU116" s="255" t="s">
        <v>82</v>
      </c>
      <c r="AV116" s="14" t="s">
        <v>82</v>
      </c>
      <c r="AW116" s="14" t="s">
        <v>34</v>
      </c>
      <c r="AX116" s="14" t="s">
        <v>73</v>
      </c>
      <c r="AY116" s="255" t="s">
        <v>185</v>
      </c>
    </row>
    <row r="117" s="15" customFormat="1">
      <c r="A117" s="15"/>
      <c r="B117" s="256"/>
      <c r="C117" s="257"/>
      <c r="D117" s="228" t="s">
        <v>199</v>
      </c>
      <c r="E117" s="258" t="s">
        <v>19</v>
      </c>
      <c r="F117" s="259" t="s">
        <v>202</v>
      </c>
      <c r="G117" s="257"/>
      <c r="H117" s="260">
        <v>73.260000000000005</v>
      </c>
      <c r="I117" s="261"/>
      <c r="J117" s="257"/>
      <c r="K117" s="257"/>
      <c r="L117" s="262"/>
      <c r="M117" s="263"/>
      <c r="N117" s="264"/>
      <c r="O117" s="264"/>
      <c r="P117" s="264"/>
      <c r="Q117" s="264"/>
      <c r="R117" s="264"/>
      <c r="S117" s="264"/>
      <c r="T117" s="26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T117" s="266" t="s">
        <v>199</v>
      </c>
      <c r="AU117" s="266" t="s">
        <v>82</v>
      </c>
      <c r="AV117" s="15" t="s">
        <v>193</v>
      </c>
      <c r="AW117" s="15" t="s">
        <v>34</v>
      </c>
      <c r="AX117" s="15" t="s">
        <v>80</v>
      </c>
      <c r="AY117" s="266" t="s">
        <v>185</v>
      </c>
    </row>
    <row r="118" s="12" customFormat="1" ht="22.8" customHeight="1">
      <c r="A118" s="12"/>
      <c r="B118" s="199"/>
      <c r="C118" s="200"/>
      <c r="D118" s="201" t="s">
        <v>72</v>
      </c>
      <c r="E118" s="213" t="s">
        <v>244</v>
      </c>
      <c r="F118" s="213" t="s">
        <v>245</v>
      </c>
      <c r="G118" s="200"/>
      <c r="H118" s="200"/>
      <c r="I118" s="203"/>
      <c r="J118" s="214">
        <f>BK118</f>
        <v>0</v>
      </c>
      <c r="K118" s="200"/>
      <c r="L118" s="205"/>
      <c r="M118" s="206"/>
      <c r="N118" s="207"/>
      <c r="O118" s="207"/>
      <c r="P118" s="208">
        <f>SUM(P119:P132)</f>
        <v>0</v>
      </c>
      <c r="Q118" s="207"/>
      <c r="R118" s="208">
        <f>SUM(R119:R132)</f>
        <v>0</v>
      </c>
      <c r="S118" s="207"/>
      <c r="T118" s="209">
        <f>SUM(T119:T132)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10" t="s">
        <v>80</v>
      </c>
      <c r="AT118" s="211" t="s">
        <v>72</v>
      </c>
      <c r="AU118" s="211" t="s">
        <v>80</v>
      </c>
      <c r="AY118" s="210" t="s">
        <v>185</v>
      </c>
      <c r="BK118" s="212">
        <f>SUM(BK119:BK132)</f>
        <v>0</v>
      </c>
    </row>
    <row r="119" s="2" customFormat="1" ht="16.5" customHeight="1">
      <c r="A119" s="41"/>
      <c r="B119" s="42"/>
      <c r="C119" s="215" t="s">
        <v>223</v>
      </c>
      <c r="D119" s="215" t="s">
        <v>188</v>
      </c>
      <c r="E119" s="216" t="s">
        <v>247</v>
      </c>
      <c r="F119" s="217" t="s">
        <v>248</v>
      </c>
      <c r="G119" s="218" t="s">
        <v>249</v>
      </c>
      <c r="H119" s="219">
        <v>46.344999999999999</v>
      </c>
      <c r="I119" s="220"/>
      <c r="J119" s="221">
        <f>ROUND(I119*H119,2)</f>
        <v>0</v>
      </c>
      <c r="K119" s="217" t="s">
        <v>192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82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1542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251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82</v>
      </c>
    </row>
    <row r="121" s="2" customFormat="1">
      <c r="A121" s="41"/>
      <c r="B121" s="42"/>
      <c r="C121" s="43"/>
      <c r="D121" s="233" t="s">
        <v>197</v>
      </c>
      <c r="E121" s="43"/>
      <c r="F121" s="234" t="s">
        <v>252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197</v>
      </c>
      <c r="AU121" s="20" t="s">
        <v>82</v>
      </c>
    </row>
    <row r="122" s="2" customFormat="1" ht="16.5" customHeight="1">
      <c r="A122" s="41"/>
      <c r="B122" s="42"/>
      <c r="C122" s="215" t="s">
        <v>231</v>
      </c>
      <c r="D122" s="215" t="s">
        <v>188</v>
      </c>
      <c r="E122" s="216" t="s">
        <v>253</v>
      </c>
      <c r="F122" s="217" t="s">
        <v>254</v>
      </c>
      <c r="G122" s="218" t="s">
        <v>249</v>
      </c>
      <c r="H122" s="219">
        <v>46.344999999999999</v>
      </c>
      <c r="I122" s="220"/>
      <c r="J122" s="221">
        <f>ROUND(I122*H122,2)</f>
        <v>0</v>
      </c>
      <c r="K122" s="217" t="s">
        <v>192</v>
      </c>
      <c r="L122" s="47"/>
      <c r="M122" s="222" t="s">
        <v>19</v>
      </c>
      <c r="N122" s="223" t="s">
        <v>44</v>
      </c>
      <c r="O122" s="87"/>
      <c r="P122" s="224">
        <f>O122*H122</f>
        <v>0</v>
      </c>
      <c r="Q122" s="224">
        <v>0</v>
      </c>
      <c r="R122" s="224">
        <f>Q122*H122</f>
        <v>0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193</v>
      </c>
      <c r="AT122" s="226" t="s">
        <v>188</v>
      </c>
      <c r="AU122" s="226" t="s">
        <v>82</v>
      </c>
      <c r="AY122" s="20" t="s">
        <v>185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80</v>
      </c>
      <c r="BK122" s="227">
        <f>ROUND(I122*H122,2)</f>
        <v>0</v>
      </c>
      <c r="BL122" s="20" t="s">
        <v>193</v>
      </c>
      <c r="BM122" s="226" t="s">
        <v>1543</v>
      </c>
    </row>
    <row r="123" s="2" customFormat="1">
      <c r="A123" s="41"/>
      <c r="B123" s="42"/>
      <c r="C123" s="43"/>
      <c r="D123" s="228" t="s">
        <v>195</v>
      </c>
      <c r="E123" s="43"/>
      <c r="F123" s="229" t="s">
        <v>256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195</v>
      </c>
      <c r="AU123" s="20" t="s">
        <v>82</v>
      </c>
    </row>
    <row r="124" s="2" customFormat="1">
      <c r="A124" s="41"/>
      <c r="B124" s="42"/>
      <c r="C124" s="43"/>
      <c r="D124" s="233" t="s">
        <v>197</v>
      </c>
      <c r="E124" s="43"/>
      <c r="F124" s="234" t="s">
        <v>257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197</v>
      </c>
      <c r="AU124" s="20" t="s">
        <v>82</v>
      </c>
    </row>
    <row r="125" s="2" customFormat="1" ht="16.5" customHeight="1">
      <c r="A125" s="41"/>
      <c r="B125" s="42"/>
      <c r="C125" s="215" t="s">
        <v>237</v>
      </c>
      <c r="D125" s="215" t="s">
        <v>188</v>
      </c>
      <c r="E125" s="216" t="s">
        <v>259</v>
      </c>
      <c r="F125" s="217" t="s">
        <v>260</v>
      </c>
      <c r="G125" s="218" t="s">
        <v>249</v>
      </c>
      <c r="H125" s="219">
        <v>463.44999999999999</v>
      </c>
      <c r="I125" s="220"/>
      <c r="J125" s="221">
        <f>ROUND(I125*H125,2)</f>
        <v>0</v>
      </c>
      <c r="K125" s="217" t="s">
        <v>192</v>
      </c>
      <c r="L125" s="47"/>
      <c r="M125" s="222" t="s">
        <v>19</v>
      </c>
      <c r="N125" s="223" t="s">
        <v>44</v>
      </c>
      <c r="O125" s="87"/>
      <c r="P125" s="224">
        <f>O125*H125</f>
        <v>0</v>
      </c>
      <c r="Q125" s="224">
        <v>0</v>
      </c>
      <c r="R125" s="224">
        <f>Q125*H125</f>
        <v>0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193</v>
      </c>
      <c r="AT125" s="226" t="s">
        <v>188</v>
      </c>
      <c r="AU125" s="226" t="s">
        <v>82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1544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262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82</v>
      </c>
    </row>
    <row r="127" s="2" customFormat="1">
      <c r="A127" s="41"/>
      <c r="B127" s="42"/>
      <c r="C127" s="43"/>
      <c r="D127" s="233" t="s">
        <v>197</v>
      </c>
      <c r="E127" s="43"/>
      <c r="F127" s="234" t="s">
        <v>263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197</v>
      </c>
      <c r="AU127" s="20" t="s">
        <v>82</v>
      </c>
    </row>
    <row r="128" s="2" customFormat="1">
      <c r="A128" s="41"/>
      <c r="B128" s="42"/>
      <c r="C128" s="43"/>
      <c r="D128" s="228" t="s">
        <v>264</v>
      </c>
      <c r="E128" s="43"/>
      <c r="F128" s="267" t="s">
        <v>265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264</v>
      </c>
      <c r="AU128" s="20" t="s">
        <v>82</v>
      </c>
    </row>
    <row r="129" s="14" customFormat="1">
      <c r="A129" s="14"/>
      <c r="B129" s="245"/>
      <c r="C129" s="246"/>
      <c r="D129" s="228" t="s">
        <v>199</v>
      </c>
      <c r="E129" s="246"/>
      <c r="F129" s="248" t="s">
        <v>1545</v>
      </c>
      <c r="G129" s="246"/>
      <c r="H129" s="249">
        <v>463.44999999999999</v>
      </c>
      <c r="I129" s="250"/>
      <c r="J129" s="246"/>
      <c r="K129" s="246"/>
      <c r="L129" s="251"/>
      <c r="M129" s="252"/>
      <c r="N129" s="253"/>
      <c r="O129" s="253"/>
      <c r="P129" s="253"/>
      <c r="Q129" s="253"/>
      <c r="R129" s="253"/>
      <c r="S129" s="253"/>
      <c r="T129" s="25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5" t="s">
        <v>199</v>
      </c>
      <c r="AU129" s="255" t="s">
        <v>82</v>
      </c>
      <c r="AV129" s="14" t="s">
        <v>82</v>
      </c>
      <c r="AW129" s="14" t="s">
        <v>4</v>
      </c>
      <c r="AX129" s="14" t="s">
        <v>80</v>
      </c>
      <c r="AY129" s="255" t="s">
        <v>185</v>
      </c>
    </row>
    <row r="130" s="2" customFormat="1" ht="21.75" customHeight="1">
      <c r="A130" s="41"/>
      <c r="B130" s="42"/>
      <c r="C130" s="215" t="s">
        <v>246</v>
      </c>
      <c r="D130" s="215" t="s">
        <v>188</v>
      </c>
      <c r="E130" s="216" t="s">
        <v>268</v>
      </c>
      <c r="F130" s="217" t="s">
        <v>269</v>
      </c>
      <c r="G130" s="218" t="s">
        <v>249</v>
      </c>
      <c r="H130" s="219">
        <v>46.344999999999999</v>
      </c>
      <c r="I130" s="220"/>
      <c r="J130" s="221">
        <f>ROUND(I130*H130,2)</f>
        <v>0</v>
      </c>
      <c r="K130" s="217" t="s">
        <v>192</v>
      </c>
      <c r="L130" s="47"/>
      <c r="M130" s="222" t="s">
        <v>19</v>
      </c>
      <c r="N130" s="223" t="s">
        <v>44</v>
      </c>
      <c r="O130" s="87"/>
      <c r="P130" s="224">
        <f>O130*H130</f>
        <v>0</v>
      </c>
      <c r="Q130" s="224">
        <v>0</v>
      </c>
      <c r="R130" s="224">
        <f>Q130*H130</f>
        <v>0</v>
      </c>
      <c r="S130" s="224">
        <v>0</v>
      </c>
      <c r="T130" s="225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6" t="s">
        <v>193</v>
      </c>
      <c r="AT130" s="226" t="s">
        <v>188</v>
      </c>
      <c r="AU130" s="226" t="s">
        <v>82</v>
      </c>
      <c r="AY130" s="20" t="s">
        <v>185</v>
      </c>
      <c r="BE130" s="227">
        <f>IF(N130="základní",J130,0)</f>
        <v>0</v>
      </c>
      <c r="BF130" s="227">
        <f>IF(N130="snížená",J130,0)</f>
        <v>0</v>
      </c>
      <c r="BG130" s="227">
        <f>IF(N130="zákl. přenesená",J130,0)</f>
        <v>0</v>
      </c>
      <c r="BH130" s="227">
        <f>IF(N130="sníž. přenesená",J130,0)</f>
        <v>0</v>
      </c>
      <c r="BI130" s="227">
        <f>IF(N130="nulová",J130,0)</f>
        <v>0</v>
      </c>
      <c r="BJ130" s="20" t="s">
        <v>80</v>
      </c>
      <c r="BK130" s="227">
        <f>ROUND(I130*H130,2)</f>
        <v>0</v>
      </c>
      <c r="BL130" s="20" t="s">
        <v>193</v>
      </c>
      <c r="BM130" s="226" t="s">
        <v>1546</v>
      </c>
    </row>
    <row r="131" s="2" customFormat="1">
      <c r="A131" s="41"/>
      <c r="B131" s="42"/>
      <c r="C131" s="43"/>
      <c r="D131" s="228" t="s">
        <v>195</v>
      </c>
      <c r="E131" s="43"/>
      <c r="F131" s="229" t="s">
        <v>271</v>
      </c>
      <c r="G131" s="43"/>
      <c r="H131" s="43"/>
      <c r="I131" s="230"/>
      <c r="J131" s="43"/>
      <c r="K131" s="43"/>
      <c r="L131" s="47"/>
      <c r="M131" s="231"/>
      <c r="N131" s="232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195</v>
      </c>
      <c r="AU131" s="20" t="s">
        <v>82</v>
      </c>
    </row>
    <row r="132" s="2" customFormat="1">
      <c r="A132" s="41"/>
      <c r="B132" s="42"/>
      <c r="C132" s="43"/>
      <c r="D132" s="233" t="s">
        <v>197</v>
      </c>
      <c r="E132" s="43"/>
      <c r="F132" s="234" t="s">
        <v>272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197</v>
      </c>
      <c r="AU132" s="20" t="s">
        <v>82</v>
      </c>
    </row>
    <row r="133" s="12" customFormat="1" ht="25.92" customHeight="1">
      <c r="A133" s="12"/>
      <c r="B133" s="199"/>
      <c r="C133" s="200"/>
      <c r="D133" s="201" t="s">
        <v>72</v>
      </c>
      <c r="E133" s="202" t="s">
        <v>273</v>
      </c>
      <c r="F133" s="202" t="s">
        <v>274</v>
      </c>
      <c r="G133" s="200"/>
      <c r="H133" s="200"/>
      <c r="I133" s="203"/>
      <c r="J133" s="204">
        <f>BK133</f>
        <v>0</v>
      </c>
      <c r="K133" s="200"/>
      <c r="L133" s="205"/>
      <c r="M133" s="206"/>
      <c r="N133" s="207"/>
      <c r="O133" s="207"/>
      <c r="P133" s="208">
        <f>P134+P166</f>
        <v>0</v>
      </c>
      <c r="Q133" s="207"/>
      <c r="R133" s="208">
        <f>R134+R166</f>
        <v>0</v>
      </c>
      <c r="S133" s="207"/>
      <c r="T133" s="209">
        <f>T134+T166</f>
        <v>0.30194399999999999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10" t="s">
        <v>82</v>
      </c>
      <c r="AT133" s="211" t="s">
        <v>72</v>
      </c>
      <c r="AU133" s="211" t="s">
        <v>73</v>
      </c>
      <c r="AY133" s="210" t="s">
        <v>185</v>
      </c>
      <c r="BK133" s="212">
        <f>BK134+BK166</f>
        <v>0</v>
      </c>
    </row>
    <row r="134" s="12" customFormat="1" ht="22.8" customHeight="1">
      <c r="A134" s="12"/>
      <c r="B134" s="199"/>
      <c r="C134" s="200"/>
      <c r="D134" s="201" t="s">
        <v>72</v>
      </c>
      <c r="E134" s="213" t="s">
        <v>336</v>
      </c>
      <c r="F134" s="213" t="s">
        <v>337</v>
      </c>
      <c r="G134" s="200"/>
      <c r="H134" s="200"/>
      <c r="I134" s="203"/>
      <c r="J134" s="214">
        <f>BK134</f>
        <v>0</v>
      </c>
      <c r="K134" s="200"/>
      <c r="L134" s="205"/>
      <c r="M134" s="206"/>
      <c r="N134" s="207"/>
      <c r="O134" s="207"/>
      <c r="P134" s="208">
        <f>SUM(P135:P165)</f>
        <v>0</v>
      </c>
      <c r="Q134" s="207"/>
      <c r="R134" s="208">
        <f>SUM(R135:R165)</f>
        <v>0</v>
      </c>
      <c r="S134" s="207"/>
      <c r="T134" s="209">
        <f>SUM(T135:T165)</f>
        <v>0.24560399999999999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10" t="s">
        <v>82</v>
      </c>
      <c r="AT134" s="211" t="s">
        <v>72</v>
      </c>
      <c r="AU134" s="211" t="s">
        <v>80</v>
      </c>
      <c r="AY134" s="210" t="s">
        <v>185</v>
      </c>
      <c r="BK134" s="212">
        <f>SUM(BK135:BK165)</f>
        <v>0</v>
      </c>
    </row>
    <row r="135" s="2" customFormat="1" ht="16.5" customHeight="1">
      <c r="A135" s="41"/>
      <c r="B135" s="42"/>
      <c r="C135" s="215" t="s">
        <v>186</v>
      </c>
      <c r="D135" s="215" t="s">
        <v>188</v>
      </c>
      <c r="E135" s="216" t="s">
        <v>1547</v>
      </c>
      <c r="F135" s="217" t="s">
        <v>1548</v>
      </c>
      <c r="G135" s="218" t="s">
        <v>191</v>
      </c>
      <c r="H135" s="219">
        <v>28.983000000000001</v>
      </c>
      <c r="I135" s="220"/>
      <c r="J135" s="221">
        <f>ROUND(I135*H135,2)</f>
        <v>0</v>
      </c>
      <c r="K135" s="217" t="s">
        <v>192</v>
      </c>
      <c r="L135" s="47"/>
      <c r="M135" s="222" t="s">
        <v>19</v>
      </c>
      <c r="N135" s="223" t="s">
        <v>44</v>
      </c>
      <c r="O135" s="87"/>
      <c r="P135" s="224">
        <f>O135*H135</f>
        <v>0</v>
      </c>
      <c r="Q135" s="224">
        <v>0</v>
      </c>
      <c r="R135" s="224">
        <f>Q135*H135</f>
        <v>0</v>
      </c>
      <c r="S135" s="224">
        <v>0.0070000000000000001</v>
      </c>
      <c r="T135" s="225">
        <f>S135*H135</f>
        <v>0.20288100000000001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6" t="s">
        <v>280</v>
      </c>
      <c r="AT135" s="226" t="s">
        <v>188</v>
      </c>
      <c r="AU135" s="226" t="s">
        <v>82</v>
      </c>
      <c r="AY135" s="20" t="s">
        <v>185</v>
      </c>
      <c r="BE135" s="227">
        <f>IF(N135="základní",J135,0)</f>
        <v>0</v>
      </c>
      <c r="BF135" s="227">
        <f>IF(N135="snížená",J135,0)</f>
        <v>0</v>
      </c>
      <c r="BG135" s="227">
        <f>IF(N135="zákl. přenesená",J135,0)</f>
        <v>0</v>
      </c>
      <c r="BH135" s="227">
        <f>IF(N135="sníž. přenesená",J135,0)</f>
        <v>0</v>
      </c>
      <c r="BI135" s="227">
        <f>IF(N135="nulová",J135,0)</f>
        <v>0</v>
      </c>
      <c r="BJ135" s="20" t="s">
        <v>80</v>
      </c>
      <c r="BK135" s="227">
        <f>ROUND(I135*H135,2)</f>
        <v>0</v>
      </c>
      <c r="BL135" s="20" t="s">
        <v>280</v>
      </c>
      <c r="BM135" s="226" t="s">
        <v>1549</v>
      </c>
    </row>
    <row r="136" s="2" customFormat="1">
      <c r="A136" s="41"/>
      <c r="B136" s="42"/>
      <c r="C136" s="43"/>
      <c r="D136" s="228" t="s">
        <v>195</v>
      </c>
      <c r="E136" s="43"/>
      <c r="F136" s="229" t="s">
        <v>1548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195</v>
      </c>
      <c r="AU136" s="20" t="s">
        <v>82</v>
      </c>
    </row>
    <row r="137" s="2" customFormat="1">
      <c r="A137" s="41"/>
      <c r="B137" s="42"/>
      <c r="C137" s="43"/>
      <c r="D137" s="233" t="s">
        <v>197</v>
      </c>
      <c r="E137" s="43"/>
      <c r="F137" s="234" t="s">
        <v>1550</v>
      </c>
      <c r="G137" s="43"/>
      <c r="H137" s="43"/>
      <c r="I137" s="230"/>
      <c r="J137" s="43"/>
      <c r="K137" s="43"/>
      <c r="L137" s="47"/>
      <c r="M137" s="231"/>
      <c r="N137" s="232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197</v>
      </c>
      <c r="AU137" s="20" t="s">
        <v>82</v>
      </c>
    </row>
    <row r="138" s="13" customFormat="1">
      <c r="A138" s="13"/>
      <c r="B138" s="235"/>
      <c r="C138" s="236"/>
      <c r="D138" s="228" t="s">
        <v>199</v>
      </c>
      <c r="E138" s="237" t="s">
        <v>19</v>
      </c>
      <c r="F138" s="238" t="s">
        <v>334</v>
      </c>
      <c r="G138" s="236"/>
      <c r="H138" s="237" t="s">
        <v>19</v>
      </c>
      <c r="I138" s="239"/>
      <c r="J138" s="236"/>
      <c r="K138" s="236"/>
      <c r="L138" s="240"/>
      <c r="M138" s="241"/>
      <c r="N138" s="242"/>
      <c r="O138" s="242"/>
      <c r="P138" s="242"/>
      <c r="Q138" s="242"/>
      <c r="R138" s="242"/>
      <c r="S138" s="242"/>
      <c r="T138" s="24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4" t="s">
        <v>199</v>
      </c>
      <c r="AU138" s="244" t="s">
        <v>82</v>
      </c>
      <c r="AV138" s="13" t="s">
        <v>80</v>
      </c>
      <c r="AW138" s="13" t="s">
        <v>34</v>
      </c>
      <c r="AX138" s="13" t="s">
        <v>73</v>
      </c>
      <c r="AY138" s="244" t="s">
        <v>185</v>
      </c>
    </row>
    <row r="139" s="14" customFormat="1">
      <c r="A139" s="14"/>
      <c r="B139" s="245"/>
      <c r="C139" s="246"/>
      <c r="D139" s="228" t="s">
        <v>199</v>
      </c>
      <c r="E139" s="247" t="s">
        <v>19</v>
      </c>
      <c r="F139" s="248" t="s">
        <v>1551</v>
      </c>
      <c r="G139" s="246"/>
      <c r="H139" s="249">
        <v>28.983000000000001</v>
      </c>
      <c r="I139" s="250"/>
      <c r="J139" s="246"/>
      <c r="K139" s="246"/>
      <c r="L139" s="251"/>
      <c r="M139" s="252"/>
      <c r="N139" s="253"/>
      <c r="O139" s="253"/>
      <c r="P139" s="253"/>
      <c r="Q139" s="253"/>
      <c r="R139" s="253"/>
      <c r="S139" s="253"/>
      <c r="T139" s="25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5" t="s">
        <v>199</v>
      </c>
      <c r="AU139" s="255" t="s">
        <v>82</v>
      </c>
      <c r="AV139" s="14" t="s">
        <v>82</v>
      </c>
      <c r="AW139" s="14" t="s">
        <v>34</v>
      </c>
      <c r="AX139" s="14" t="s">
        <v>73</v>
      </c>
      <c r="AY139" s="255" t="s">
        <v>185</v>
      </c>
    </row>
    <row r="140" s="15" customFormat="1">
      <c r="A140" s="15"/>
      <c r="B140" s="256"/>
      <c r="C140" s="257"/>
      <c r="D140" s="228" t="s">
        <v>199</v>
      </c>
      <c r="E140" s="258" t="s">
        <v>19</v>
      </c>
      <c r="F140" s="259" t="s">
        <v>202</v>
      </c>
      <c r="G140" s="257"/>
      <c r="H140" s="260">
        <v>28.983000000000001</v>
      </c>
      <c r="I140" s="261"/>
      <c r="J140" s="257"/>
      <c r="K140" s="257"/>
      <c r="L140" s="262"/>
      <c r="M140" s="263"/>
      <c r="N140" s="264"/>
      <c r="O140" s="264"/>
      <c r="P140" s="264"/>
      <c r="Q140" s="264"/>
      <c r="R140" s="264"/>
      <c r="S140" s="264"/>
      <c r="T140" s="26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T140" s="266" t="s">
        <v>199</v>
      </c>
      <c r="AU140" s="266" t="s">
        <v>82</v>
      </c>
      <c r="AV140" s="15" t="s">
        <v>193</v>
      </c>
      <c r="AW140" s="15" t="s">
        <v>34</v>
      </c>
      <c r="AX140" s="15" t="s">
        <v>80</v>
      </c>
      <c r="AY140" s="266" t="s">
        <v>185</v>
      </c>
    </row>
    <row r="141" s="2" customFormat="1" ht="16.5" customHeight="1">
      <c r="A141" s="41"/>
      <c r="B141" s="42"/>
      <c r="C141" s="215" t="s">
        <v>258</v>
      </c>
      <c r="D141" s="215" t="s">
        <v>188</v>
      </c>
      <c r="E141" s="216" t="s">
        <v>359</v>
      </c>
      <c r="F141" s="217" t="s">
        <v>360</v>
      </c>
      <c r="G141" s="218" t="s">
        <v>226</v>
      </c>
      <c r="H141" s="219">
        <v>10.970000000000001</v>
      </c>
      <c r="I141" s="220"/>
      <c r="J141" s="221">
        <f>ROUND(I141*H141,2)</f>
        <v>0</v>
      </c>
      <c r="K141" s="217" t="s">
        <v>192</v>
      </c>
      <c r="L141" s="47"/>
      <c r="M141" s="222" t="s">
        <v>19</v>
      </c>
      <c r="N141" s="223" t="s">
        <v>44</v>
      </c>
      <c r="O141" s="87"/>
      <c r="P141" s="224">
        <f>O141*H141</f>
        <v>0</v>
      </c>
      <c r="Q141" s="224">
        <v>0</v>
      </c>
      <c r="R141" s="224">
        <f>Q141*H141</f>
        <v>0</v>
      </c>
      <c r="S141" s="224">
        <v>0.0025999999999999999</v>
      </c>
      <c r="T141" s="225">
        <f>S141*H141</f>
        <v>0.028521999999999999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6" t="s">
        <v>280</v>
      </c>
      <c r="AT141" s="226" t="s">
        <v>188</v>
      </c>
      <c r="AU141" s="226" t="s">
        <v>82</v>
      </c>
      <c r="AY141" s="20" t="s">
        <v>185</v>
      </c>
      <c r="BE141" s="227">
        <f>IF(N141="základní",J141,0)</f>
        <v>0</v>
      </c>
      <c r="BF141" s="227">
        <f>IF(N141="snížená",J141,0)</f>
        <v>0</v>
      </c>
      <c r="BG141" s="227">
        <f>IF(N141="zákl. přenesená",J141,0)</f>
        <v>0</v>
      </c>
      <c r="BH141" s="227">
        <f>IF(N141="sníž. přenesená",J141,0)</f>
        <v>0</v>
      </c>
      <c r="BI141" s="227">
        <f>IF(N141="nulová",J141,0)</f>
        <v>0</v>
      </c>
      <c r="BJ141" s="20" t="s">
        <v>80</v>
      </c>
      <c r="BK141" s="227">
        <f>ROUND(I141*H141,2)</f>
        <v>0</v>
      </c>
      <c r="BL141" s="20" t="s">
        <v>280</v>
      </c>
      <c r="BM141" s="226" t="s">
        <v>1552</v>
      </c>
    </row>
    <row r="142" s="2" customFormat="1">
      <c r="A142" s="41"/>
      <c r="B142" s="42"/>
      <c r="C142" s="43"/>
      <c r="D142" s="228" t="s">
        <v>195</v>
      </c>
      <c r="E142" s="43"/>
      <c r="F142" s="229" t="s">
        <v>362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195</v>
      </c>
      <c r="AU142" s="20" t="s">
        <v>82</v>
      </c>
    </row>
    <row r="143" s="2" customFormat="1">
      <c r="A143" s="41"/>
      <c r="B143" s="42"/>
      <c r="C143" s="43"/>
      <c r="D143" s="233" t="s">
        <v>197</v>
      </c>
      <c r="E143" s="43"/>
      <c r="F143" s="234" t="s">
        <v>363</v>
      </c>
      <c r="G143" s="43"/>
      <c r="H143" s="43"/>
      <c r="I143" s="230"/>
      <c r="J143" s="43"/>
      <c r="K143" s="43"/>
      <c r="L143" s="47"/>
      <c r="M143" s="231"/>
      <c r="N143" s="232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197</v>
      </c>
      <c r="AU143" s="20" t="s">
        <v>82</v>
      </c>
    </row>
    <row r="144" s="13" customFormat="1">
      <c r="A144" s="13"/>
      <c r="B144" s="235"/>
      <c r="C144" s="236"/>
      <c r="D144" s="228" t="s">
        <v>199</v>
      </c>
      <c r="E144" s="237" t="s">
        <v>19</v>
      </c>
      <c r="F144" s="238" t="s">
        <v>334</v>
      </c>
      <c r="G144" s="236"/>
      <c r="H144" s="237" t="s">
        <v>19</v>
      </c>
      <c r="I144" s="239"/>
      <c r="J144" s="236"/>
      <c r="K144" s="236"/>
      <c r="L144" s="240"/>
      <c r="M144" s="241"/>
      <c r="N144" s="242"/>
      <c r="O144" s="242"/>
      <c r="P144" s="242"/>
      <c r="Q144" s="242"/>
      <c r="R144" s="242"/>
      <c r="S144" s="242"/>
      <c r="T144" s="24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4" t="s">
        <v>199</v>
      </c>
      <c r="AU144" s="244" t="s">
        <v>82</v>
      </c>
      <c r="AV144" s="13" t="s">
        <v>80</v>
      </c>
      <c r="AW144" s="13" t="s">
        <v>34</v>
      </c>
      <c r="AX144" s="13" t="s">
        <v>73</v>
      </c>
      <c r="AY144" s="244" t="s">
        <v>185</v>
      </c>
    </row>
    <row r="145" s="14" customFormat="1">
      <c r="A145" s="14"/>
      <c r="B145" s="245"/>
      <c r="C145" s="246"/>
      <c r="D145" s="228" t="s">
        <v>199</v>
      </c>
      <c r="E145" s="247" t="s">
        <v>19</v>
      </c>
      <c r="F145" s="248" t="s">
        <v>1553</v>
      </c>
      <c r="G145" s="246"/>
      <c r="H145" s="249">
        <v>10.970000000000001</v>
      </c>
      <c r="I145" s="250"/>
      <c r="J145" s="246"/>
      <c r="K145" s="246"/>
      <c r="L145" s="251"/>
      <c r="M145" s="252"/>
      <c r="N145" s="253"/>
      <c r="O145" s="253"/>
      <c r="P145" s="253"/>
      <c r="Q145" s="253"/>
      <c r="R145" s="253"/>
      <c r="S145" s="253"/>
      <c r="T145" s="25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5" t="s">
        <v>199</v>
      </c>
      <c r="AU145" s="255" t="s">
        <v>82</v>
      </c>
      <c r="AV145" s="14" t="s">
        <v>82</v>
      </c>
      <c r="AW145" s="14" t="s">
        <v>34</v>
      </c>
      <c r="AX145" s="14" t="s">
        <v>73</v>
      </c>
      <c r="AY145" s="255" t="s">
        <v>185</v>
      </c>
    </row>
    <row r="146" s="15" customFormat="1">
      <c r="A146" s="15"/>
      <c r="B146" s="256"/>
      <c r="C146" s="257"/>
      <c r="D146" s="228" t="s">
        <v>199</v>
      </c>
      <c r="E146" s="258" t="s">
        <v>19</v>
      </c>
      <c r="F146" s="259" t="s">
        <v>202</v>
      </c>
      <c r="G146" s="257"/>
      <c r="H146" s="260">
        <v>10.970000000000001</v>
      </c>
      <c r="I146" s="261"/>
      <c r="J146" s="257"/>
      <c r="K146" s="257"/>
      <c r="L146" s="262"/>
      <c r="M146" s="263"/>
      <c r="N146" s="264"/>
      <c r="O146" s="264"/>
      <c r="P146" s="264"/>
      <c r="Q146" s="264"/>
      <c r="R146" s="264"/>
      <c r="S146" s="264"/>
      <c r="T146" s="26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T146" s="266" t="s">
        <v>199</v>
      </c>
      <c r="AU146" s="266" t="s">
        <v>82</v>
      </c>
      <c r="AV146" s="15" t="s">
        <v>193</v>
      </c>
      <c r="AW146" s="15" t="s">
        <v>34</v>
      </c>
      <c r="AX146" s="15" t="s">
        <v>80</v>
      </c>
      <c r="AY146" s="266" t="s">
        <v>185</v>
      </c>
    </row>
    <row r="147" s="2" customFormat="1" ht="16.5" customHeight="1">
      <c r="A147" s="41"/>
      <c r="B147" s="42"/>
      <c r="C147" s="215" t="s">
        <v>267</v>
      </c>
      <c r="D147" s="215" t="s">
        <v>188</v>
      </c>
      <c r="E147" s="216" t="s">
        <v>366</v>
      </c>
      <c r="F147" s="217" t="s">
        <v>367</v>
      </c>
      <c r="G147" s="218" t="s">
        <v>322</v>
      </c>
      <c r="H147" s="219">
        <v>5</v>
      </c>
      <c r="I147" s="220"/>
      <c r="J147" s="221">
        <f>ROUND(I147*H147,2)</f>
        <v>0</v>
      </c>
      <c r="K147" s="217" t="s">
        <v>192</v>
      </c>
      <c r="L147" s="47"/>
      <c r="M147" s="222" t="s">
        <v>19</v>
      </c>
      <c r="N147" s="223" t="s">
        <v>44</v>
      </c>
      <c r="O147" s="87"/>
      <c r="P147" s="224">
        <f>O147*H147</f>
        <v>0</v>
      </c>
      <c r="Q147" s="224">
        <v>0</v>
      </c>
      <c r="R147" s="224">
        <f>Q147*H147</f>
        <v>0</v>
      </c>
      <c r="S147" s="224">
        <v>0.00059999999999999995</v>
      </c>
      <c r="T147" s="225">
        <f>S147*H147</f>
        <v>0.0029999999999999996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6" t="s">
        <v>280</v>
      </c>
      <c r="AT147" s="226" t="s">
        <v>188</v>
      </c>
      <c r="AU147" s="226" t="s">
        <v>82</v>
      </c>
      <c r="AY147" s="20" t="s">
        <v>185</v>
      </c>
      <c r="BE147" s="227">
        <f>IF(N147="základní",J147,0)</f>
        <v>0</v>
      </c>
      <c r="BF147" s="227">
        <f>IF(N147="snížená",J147,0)</f>
        <v>0</v>
      </c>
      <c r="BG147" s="227">
        <f>IF(N147="zákl. přenesená",J147,0)</f>
        <v>0</v>
      </c>
      <c r="BH147" s="227">
        <f>IF(N147="sníž. přenesená",J147,0)</f>
        <v>0</v>
      </c>
      <c r="BI147" s="227">
        <f>IF(N147="nulová",J147,0)</f>
        <v>0</v>
      </c>
      <c r="BJ147" s="20" t="s">
        <v>80</v>
      </c>
      <c r="BK147" s="227">
        <f>ROUND(I147*H147,2)</f>
        <v>0</v>
      </c>
      <c r="BL147" s="20" t="s">
        <v>280</v>
      </c>
      <c r="BM147" s="226" t="s">
        <v>1554</v>
      </c>
    </row>
    <row r="148" s="2" customFormat="1">
      <c r="A148" s="41"/>
      <c r="B148" s="42"/>
      <c r="C148" s="43"/>
      <c r="D148" s="228" t="s">
        <v>195</v>
      </c>
      <c r="E148" s="43"/>
      <c r="F148" s="229" t="s">
        <v>369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195</v>
      </c>
      <c r="AU148" s="20" t="s">
        <v>82</v>
      </c>
    </row>
    <row r="149" s="2" customFormat="1">
      <c r="A149" s="41"/>
      <c r="B149" s="42"/>
      <c r="C149" s="43"/>
      <c r="D149" s="233" t="s">
        <v>197</v>
      </c>
      <c r="E149" s="43"/>
      <c r="F149" s="234" t="s">
        <v>370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197</v>
      </c>
      <c r="AU149" s="20" t="s">
        <v>82</v>
      </c>
    </row>
    <row r="150" s="13" customFormat="1">
      <c r="A150" s="13"/>
      <c r="B150" s="235"/>
      <c r="C150" s="236"/>
      <c r="D150" s="228" t="s">
        <v>199</v>
      </c>
      <c r="E150" s="237" t="s">
        <v>19</v>
      </c>
      <c r="F150" s="238" t="s">
        <v>334</v>
      </c>
      <c r="G150" s="236"/>
      <c r="H150" s="237" t="s">
        <v>19</v>
      </c>
      <c r="I150" s="239"/>
      <c r="J150" s="236"/>
      <c r="K150" s="236"/>
      <c r="L150" s="240"/>
      <c r="M150" s="241"/>
      <c r="N150" s="242"/>
      <c r="O150" s="242"/>
      <c r="P150" s="242"/>
      <c r="Q150" s="242"/>
      <c r="R150" s="242"/>
      <c r="S150" s="242"/>
      <c r="T150" s="24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4" t="s">
        <v>199</v>
      </c>
      <c r="AU150" s="244" t="s">
        <v>82</v>
      </c>
      <c r="AV150" s="13" t="s">
        <v>80</v>
      </c>
      <c r="AW150" s="13" t="s">
        <v>34</v>
      </c>
      <c r="AX150" s="13" t="s">
        <v>73</v>
      </c>
      <c r="AY150" s="244" t="s">
        <v>185</v>
      </c>
    </row>
    <row r="151" s="13" customFormat="1">
      <c r="A151" s="13"/>
      <c r="B151" s="235"/>
      <c r="C151" s="236"/>
      <c r="D151" s="228" t="s">
        <v>199</v>
      </c>
      <c r="E151" s="237" t="s">
        <v>19</v>
      </c>
      <c r="F151" s="238" t="s">
        <v>1555</v>
      </c>
      <c r="G151" s="236"/>
      <c r="H151" s="237" t="s">
        <v>19</v>
      </c>
      <c r="I151" s="239"/>
      <c r="J151" s="236"/>
      <c r="K151" s="236"/>
      <c r="L151" s="240"/>
      <c r="M151" s="241"/>
      <c r="N151" s="242"/>
      <c r="O151" s="242"/>
      <c r="P151" s="242"/>
      <c r="Q151" s="242"/>
      <c r="R151" s="242"/>
      <c r="S151" s="242"/>
      <c r="T151" s="24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4" t="s">
        <v>199</v>
      </c>
      <c r="AU151" s="244" t="s">
        <v>82</v>
      </c>
      <c r="AV151" s="13" t="s">
        <v>80</v>
      </c>
      <c r="AW151" s="13" t="s">
        <v>34</v>
      </c>
      <c r="AX151" s="13" t="s">
        <v>73</v>
      </c>
      <c r="AY151" s="244" t="s">
        <v>185</v>
      </c>
    </row>
    <row r="152" s="14" customFormat="1">
      <c r="A152" s="14"/>
      <c r="B152" s="245"/>
      <c r="C152" s="246"/>
      <c r="D152" s="228" t="s">
        <v>199</v>
      </c>
      <c r="E152" s="247" t="s">
        <v>19</v>
      </c>
      <c r="F152" s="248" t="s">
        <v>223</v>
      </c>
      <c r="G152" s="246"/>
      <c r="H152" s="249">
        <v>5</v>
      </c>
      <c r="I152" s="250"/>
      <c r="J152" s="246"/>
      <c r="K152" s="246"/>
      <c r="L152" s="251"/>
      <c r="M152" s="252"/>
      <c r="N152" s="253"/>
      <c r="O152" s="253"/>
      <c r="P152" s="253"/>
      <c r="Q152" s="253"/>
      <c r="R152" s="253"/>
      <c r="S152" s="253"/>
      <c r="T152" s="25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5" t="s">
        <v>199</v>
      </c>
      <c r="AU152" s="255" t="s">
        <v>82</v>
      </c>
      <c r="AV152" s="14" t="s">
        <v>82</v>
      </c>
      <c r="AW152" s="14" t="s">
        <v>34</v>
      </c>
      <c r="AX152" s="14" t="s">
        <v>73</v>
      </c>
      <c r="AY152" s="255" t="s">
        <v>185</v>
      </c>
    </row>
    <row r="153" s="15" customFormat="1">
      <c r="A153" s="15"/>
      <c r="B153" s="256"/>
      <c r="C153" s="257"/>
      <c r="D153" s="228" t="s">
        <v>199</v>
      </c>
      <c r="E153" s="258" t="s">
        <v>19</v>
      </c>
      <c r="F153" s="259" t="s">
        <v>202</v>
      </c>
      <c r="G153" s="257"/>
      <c r="H153" s="260">
        <v>5</v>
      </c>
      <c r="I153" s="261"/>
      <c r="J153" s="257"/>
      <c r="K153" s="257"/>
      <c r="L153" s="262"/>
      <c r="M153" s="263"/>
      <c r="N153" s="264"/>
      <c r="O153" s="264"/>
      <c r="P153" s="264"/>
      <c r="Q153" s="264"/>
      <c r="R153" s="264"/>
      <c r="S153" s="264"/>
      <c r="T153" s="26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T153" s="266" t="s">
        <v>199</v>
      </c>
      <c r="AU153" s="266" t="s">
        <v>82</v>
      </c>
      <c r="AV153" s="15" t="s">
        <v>193</v>
      </c>
      <c r="AW153" s="15" t="s">
        <v>34</v>
      </c>
      <c r="AX153" s="15" t="s">
        <v>80</v>
      </c>
      <c r="AY153" s="266" t="s">
        <v>185</v>
      </c>
    </row>
    <row r="154" s="2" customFormat="1" ht="16.5" customHeight="1">
      <c r="A154" s="41"/>
      <c r="B154" s="42"/>
      <c r="C154" s="215" t="s">
        <v>8</v>
      </c>
      <c r="D154" s="215" t="s">
        <v>188</v>
      </c>
      <c r="E154" s="216" t="s">
        <v>373</v>
      </c>
      <c r="F154" s="217" t="s">
        <v>374</v>
      </c>
      <c r="G154" s="218" t="s">
        <v>226</v>
      </c>
      <c r="H154" s="219">
        <v>2.6499999999999999</v>
      </c>
      <c r="I154" s="220"/>
      <c r="J154" s="221">
        <f>ROUND(I154*H154,2)</f>
        <v>0</v>
      </c>
      <c r="K154" s="217" t="s">
        <v>192</v>
      </c>
      <c r="L154" s="47"/>
      <c r="M154" s="222" t="s">
        <v>19</v>
      </c>
      <c r="N154" s="223" t="s">
        <v>44</v>
      </c>
      <c r="O154" s="87"/>
      <c r="P154" s="224">
        <f>O154*H154</f>
        <v>0</v>
      </c>
      <c r="Q154" s="224">
        <v>0</v>
      </c>
      <c r="R154" s="224">
        <f>Q154*H154</f>
        <v>0</v>
      </c>
      <c r="S154" s="224">
        <v>0.0039399999999999999</v>
      </c>
      <c r="T154" s="225">
        <f>S154*H154</f>
        <v>0.010440999999999999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6" t="s">
        <v>280</v>
      </c>
      <c r="AT154" s="226" t="s">
        <v>188</v>
      </c>
      <c r="AU154" s="226" t="s">
        <v>82</v>
      </c>
      <c r="AY154" s="20" t="s">
        <v>185</v>
      </c>
      <c r="BE154" s="227">
        <f>IF(N154="základní",J154,0)</f>
        <v>0</v>
      </c>
      <c r="BF154" s="227">
        <f>IF(N154="snížená",J154,0)</f>
        <v>0</v>
      </c>
      <c r="BG154" s="227">
        <f>IF(N154="zákl. přenesená",J154,0)</f>
        <v>0</v>
      </c>
      <c r="BH154" s="227">
        <f>IF(N154="sníž. přenesená",J154,0)</f>
        <v>0</v>
      </c>
      <c r="BI154" s="227">
        <f>IF(N154="nulová",J154,0)</f>
        <v>0</v>
      </c>
      <c r="BJ154" s="20" t="s">
        <v>80</v>
      </c>
      <c r="BK154" s="227">
        <f>ROUND(I154*H154,2)</f>
        <v>0</v>
      </c>
      <c r="BL154" s="20" t="s">
        <v>280</v>
      </c>
      <c r="BM154" s="226" t="s">
        <v>1556</v>
      </c>
    </row>
    <row r="155" s="2" customFormat="1">
      <c r="A155" s="41"/>
      <c r="B155" s="42"/>
      <c r="C155" s="43"/>
      <c r="D155" s="228" t="s">
        <v>195</v>
      </c>
      <c r="E155" s="43"/>
      <c r="F155" s="229" t="s">
        <v>376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195</v>
      </c>
      <c r="AU155" s="20" t="s">
        <v>82</v>
      </c>
    </row>
    <row r="156" s="2" customFormat="1">
      <c r="A156" s="41"/>
      <c r="B156" s="42"/>
      <c r="C156" s="43"/>
      <c r="D156" s="233" t="s">
        <v>197</v>
      </c>
      <c r="E156" s="43"/>
      <c r="F156" s="234" t="s">
        <v>377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197</v>
      </c>
      <c r="AU156" s="20" t="s">
        <v>82</v>
      </c>
    </row>
    <row r="157" s="13" customFormat="1">
      <c r="A157" s="13"/>
      <c r="B157" s="235"/>
      <c r="C157" s="236"/>
      <c r="D157" s="228" t="s">
        <v>199</v>
      </c>
      <c r="E157" s="237" t="s">
        <v>19</v>
      </c>
      <c r="F157" s="238" t="s">
        <v>334</v>
      </c>
      <c r="G157" s="236"/>
      <c r="H157" s="237" t="s">
        <v>19</v>
      </c>
      <c r="I157" s="239"/>
      <c r="J157" s="236"/>
      <c r="K157" s="236"/>
      <c r="L157" s="240"/>
      <c r="M157" s="241"/>
      <c r="N157" s="242"/>
      <c r="O157" s="242"/>
      <c r="P157" s="242"/>
      <c r="Q157" s="242"/>
      <c r="R157" s="242"/>
      <c r="S157" s="242"/>
      <c r="T157" s="24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4" t="s">
        <v>199</v>
      </c>
      <c r="AU157" s="244" t="s">
        <v>82</v>
      </c>
      <c r="AV157" s="13" t="s">
        <v>80</v>
      </c>
      <c r="AW157" s="13" t="s">
        <v>34</v>
      </c>
      <c r="AX157" s="13" t="s">
        <v>73</v>
      </c>
      <c r="AY157" s="244" t="s">
        <v>185</v>
      </c>
    </row>
    <row r="158" s="14" customFormat="1">
      <c r="A158" s="14"/>
      <c r="B158" s="245"/>
      <c r="C158" s="246"/>
      <c r="D158" s="228" t="s">
        <v>199</v>
      </c>
      <c r="E158" s="247" t="s">
        <v>19</v>
      </c>
      <c r="F158" s="248" t="s">
        <v>1557</v>
      </c>
      <c r="G158" s="246"/>
      <c r="H158" s="249">
        <v>2.6499999999999999</v>
      </c>
      <c r="I158" s="250"/>
      <c r="J158" s="246"/>
      <c r="K158" s="246"/>
      <c r="L158" s="251"/>
      <c r="M158" s="252"/>
      <c r="N158" s="253"/>
      <c r="O158" s="253"/>
      <c r="P158" s="253"/>
      <c r="Q158" s="253"/>
      <c r="R158" s="253"/>
      <c r="S158" s="253"/>
      <c r="T158" s="25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5" t="s">
        <v>199</v>
      </c>
      <c r="AU158" s="255" t="s">
        <v>82</v>
      </c>
      <c r="AV158" s="14" t="s">
        <v>82</v>
      </c>
      <c r="AW158" s="14" t="s">
        <v>34</v>
      </c>
      <c r="AX158" s="14" t="s">
        <v>73</v>
      </c>
      <c r="AY158" s="255" t="s">
        <v>185</v>
      </c>
    </row>
    <row r="159" s="15" customFormat="1">
      <c r="A159" s="15"/>
      <c r="B159" s="256"/>
      <c r="C159" s="257"/>
      <c r="D159" s="228" t="s">
        <v>199</v>
      </c>
      <c r="E159" s="258" t="s">
        <v>19</v>
      </c>
      <c r="F159" s="259" t="s">
        <v>202</v>
      </c>
      <c r="G159" s="257"/>
      <c r="H159" s="260">
        <v>2.6499999999999999</v>
      </c>
      <c r="I159" s="261"/>
      <c r="J159" s="257"/>
      <c r="K159" s="257"/>
      <c r="L159" s="262"/>
      <c r="M159" s="263"/>
      <c r="N159" s="264"/>
      <c r="O159" s="264"/>
      <c r="P159" s="264"/>
      <c r="Q159" s="264"/>
      <c r="R159" s="264"/>
      <c r="S159" s="264"/>
      <c r="T159" s="26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66" t="s">
        <v>199</v>
      </c>
      <c r="AU159" s="266" t="s">
        <v>82</v>
      </c>
      <c r="AV159" s="15" t="s">
        <v>193</v>
      </c>
      <c r="AW159" s="15" t="s">
        <v>34</v>
      </c>
      <c r="AX159" s="15" t="s">
        <v>80</v>
      </c>
      <c r="AY159" s="266" t="s">
        <v>185</v>
      </c>
    </row>
    <row r="160" s="2" customFormat="1" ht="16.5" customHeight="1">
      <c r="A160" s="41"/>
      <c r="B160" s="42"/>
      <c r="C160" s="215" t="s">
        <v>284</v>
      </c>
      <c r="D160" s="215" t="s">
        <v>188</v>
      </c>
      <c r="E160" s="216" t="s">
        <v>380</v>
      </c>
      <c r="F160" s="217" t="s">
        <v>381</v>
      </c>
      <c r="G160" s="218" t="s">
        <v>322</v>
      </c>
      <c r="H160" s="219">
        <v>2</v>
      </c>
      <c r="I160" s="220"/>
      <c r="J160" s="221">
        <f>ROUND(I160*H160,2)</f>
        <v>0</v>
      </c>
      <c r="K160" s="217" t="s">
        <v>192</v>
      </c>
      <c r="L160" s="47"/>
      <c r="M160" s="222" t="s">
        <v>19</v>
      </c>
      <c r="N160" s="223" t="s">
        <v>44</v>
      </c>
      <c r="O160" s="87"/>
      <c r="P160" s="224">
        <f>O160*H160</f>
        <v>0</v>
      </c>
      <c r="Q160" s="224">
        <v>0</v>
      </c>
      <c r="R160" s="224">
        <f>Q160*H160</f>
        <v>0</v>
      </c>
      <c r="S160" s="224">
        <v>0.00038000000000000002</v>
      </c>
      <c r="T160" s="225">
        <f>S160*H160</f>
        <v>0.00076000000000000004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6" t="s">
        <v>280</v>
      </c>
      <c r="AT160" s="226" t="s">
        <v>188</v>
      </c>
      <c r="AU160" s="226" t="s">
        <v>82</v>
      </c>
      <c r="AY160" s="20" t="s">
        <v>185</v>
      </c>
      <c r="BE160" s="227">
        <f>IF(N160="základní",J160,0)</f>
        <v>0</v>
      </c>
      <c r="BF160" s="227">
        <f>IF(N160="snížená",J160,0)</f>
        <v>0</v>
      </c>
      <c r="BG160" s="227">
        <f>IF(N160="zákl. přenesená",J160,0)</f>
        <v>0</v>
      </c>
      <c r="BH160" s="227">
        <f>IF(N160="sníž. přenesená",J160,0)</f>
        <v>0</v>
      </c>
      <c r="BI160" s="227">
        <f>IF(N160="nulová",J160,0)</f>
        <v>0</v>
      </c>
      <c r="BJ160" s="20" t="s">
        <v>80</v>
      </c>
      <c r="BK160" s="227">
        <f>ROUND(I160*H160,2)</f>
        <v>0</v>
      </c>
      <c r="BL160" s="20" t="s">
        <v>280</v>
      </c>
      <c r="BM160" s="226" t="s">
        <v>1558</v>
      </c>
    </row>
    <row r="161" s="2" customFormat="1">
      <c r="A161" s="41"/>
      <c r="B161" s="42"/>
      <c r="C161" s="43"/>
      <c r="D161" s="228" t="s">
        <v>195</v>
      </c>
      <c r="E161" s="43"/>
      <c r="F161" s="229" t="s">
        <v>383</v>
      </c>
      <c r="G161" s="43"/>
      <c r="H161" s="43"/>
      <c r="I161" s="230"/>
      <c r="J161" s="43"/>
      <c r="K161" s="43"/>
      <c r="L161" s="47"/>
      <c r="M161" s="231"/>
      <c r="N161" s="232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195</v>
      </c>
      <c r="AU161" s="20" t="s">
        <v>82</v>
      </c>
    </row>
    <row r="162" s="2" customFormat="1">
      <c r="A162" s="41"/>
      <c r="B162" s="42"/>
      <c r="C162" s="43"/>
      <c r="D162" s="233" t="s">
        <v>197</v>
      </c>
      <c r="E162" s="43"/>
      <c r="F162" s="234" t="s">
        <v>384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197</v>
      </c>
      <c r="AU162" s="20" t="s">
        <v>82</v>
      </c>
    </row>
    <row r="163" s="13" customFormat="1">
      <c r="A163" s="13"/>
      <c r="B163" s="235"/>
      <c r="C163" s="236"/>
      <c r="D163" s="228" t="s">
        <v>199</v>
      </c>
      <c r="E163" s="237" t="s">
        <v>19</v>
      </c>
      <c r="F163" s="238" t="s">
        <v>334</v>
      </c>
      <c r="G163" s="236"/>
      <c r="H163" s="237" t="s">
        <v>19</v>
      </c>
      <c r="I163" s="239"/>
      <c r="J163" s="236"/>
      <c r="K163" s="236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199</v>
      </c>
      <c r="AU163" s="244" t="s">
        <v>82</v>
      </c>
      <c r="AV163" s="13" t="s">
        <v>80</v>
      </c>
      <c r="AW163" s="13" t="s">
        <v>34</v>
      </c>
      <c r="AX163" s="13" t="s">
        <v>73</v>
      </c>
      <c r="AY163" s="244" t="s">
        <v>185</v>
      </c>
    </row>
    <row r="164" s="14" customFormat="1">
      <c r="A164" s="14"/>
      <c r="B164" s="245"/>
      <c r="C164" s="246"/>
      <c r="D164" s="228" t="s">
        <v>199</v>
      </c>
      <c r="E164" s="247" t="s">
        <v>19</v>
      </c>
      <c r="F164" s="248" t="s">
        <v>82</v>
      </c>
      <c r="G164" s="246"/>
      <c r="H164" s="249">
        <v>2</v>
      </c>
      <c r="I164" s="250"/>
      <c r="J164" s="246"/>
      <c r="K164" s="246"/>
      <c r="L164" s="251"/>
      <c r="M164" s="252"/>
      <c r="N164" s="253"/>
      <c r="O164" s="253"/>
      <c r="P164" s="253"/>
      <c r="Q164" s="253"/>
      <c r="R164" s="253"/>
      <c r="S164" s="253"/>
      <c r="T164" s="25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5" t="s">
        <v>199</v>
      </c>
      <c r="AU164" s="255" t="s">
        <v>82</v>
      </c>
      <c r="AV164" s="14" t="s">
        <v>82</v>
      </c>
      <c r="AW164" s="14" t="s">
        <v>34</v>
      </c>
      <c r="AX164" s="14" t="s">
        <v>73</v>
      </c>
      <c r="AY164" s="255" t="s">
        <v>185</v>
      </c>
    </row>
    <row r="165" s="15" customFormat="1">
      <c r="A165" s="15"/>
      <c r="B165" s="256"/>
      <c r="C165" s="257"/>
      <c r="D165" s="228" t="s">
        <v>199</v>
      </c>
      <c r="E165" s="258" t="s">
        <v>19</v>
      </c>
      <c r="F165" s="259" t="s">
        <v>202</v>
      </c>
      <c r="G165" s="257"/>
      <c r="H165" s="260">
        <v>2</v>
      </c>
      <c r="I165" s="261"/>
      <c r="J165" s="257"/>
      <c r="K165" s="257"/>
      <c r="L165" s="262"/>
      <c r="M165" s="263"/>
      <c r="N165" s="264"/>
      <c r="O165" s="264"/>
      <c r="P165" s="264"/>
      <c r="Q165" s="264"/>
      <c r="R165" s="264"/>
      <c r="S165" s="264"/>
      <c r="T165" s="26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T165" s="266" t="s">
        <v>199</v>
      </c>
      <c r="AU165" s="266" t="s">
        <v>82</v>
      </c>
      <c r="AV165" s="15" t="s">
        <v>193</v>
      </c>
      <c r="AW165" s="15" t="s">
        <v>34</v>
      </c>
      <c r="AX165" s="15" t="s">
        <v>80</v>
      </c>
      <c r="AY165" s="266" t="s">
        <v>185</v>
      </c>
    </row>
    <row r="166" s="12" customFormat="1" ht="22.8" customHeight="1">
      <c r="A166" s="12"/>
      <c r="B166" s="199"/>
      <c r="C166" s="200"/>
      <c r="D166" s="201" t="s">
        <v>72</v>
      </c>
      <c r="E166" s="213" t="s">
        <v>429</v>
      </c>
      <c r="F166" s="213" t="s">
        <v>430</v>
      </c>
      <c r="G166" s="200"/>
      <c r="H166" s="200"/>
      <c r="I166" s="203"/>
      <c r="J166" s="214">
        <f>BK166</f>
        <v>0</v>
      </c>
      <c r="K166" s="200"/>
      <c r="L166" s="205"/>
      <c r="M166" s="206"/>
      <c r="N166" s="207"/>
      <c r="O166" s="207"/>
      <c r="P166" s="208">
        <f>SUM(P167:P178)</f>
        <v>0</v>
      </c>
      <c r="Q166" s="207"/>
      <c r="R166" s="208">
        <f>SUM(R167:R178)</f>
        <v>0</v>
      </c>
      <c r="S166" s="207"/>
      <c r="T166" s="209">
        <f>SUM(T167:T178)</f>
        <v>0.056340000000000001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210" t="s">
        <v>82</v>
      </c>
      <c r="AT166" s="211" t="s">
        <v>72</v>
      </c>
      <c r="AU166" s="211" t="s">
        <v>80</v>
      </c>
      <c r="AY166" s="210" t="s">
        <v>185</v>
      </c>
      <c r="BK166" s="212">
        <f>SUM(BK167:BK178)</f>
        <v>0</v>
      </c>
    </row>
    <row r="167" s="2" customFormat="1" ht="16.5" customHeight="1">
      <c r="A167" s="41"/>
      <c r="B167" s="42"/>
      <c r="C167" s="215" t="s">
        <v>290</v>
      </c>
      <c r="D167" s="215" t="s">
        <v>188</v>
      </c>
      <c r="E167" s="216" t="s">
        <v>432</v>
      </c>
      <c r="F167" s="217" t="s">
        <v>433</v>
      </c>
      <c r="G167" s="218" t="s">
        <v>191</v>
      </c>
      <c r="H167" s="219">
        <v>1.817</v>
      </c>
      <c r="I167" s="220"/>
      <c r="J167" s="221">
        <f>ROUND(I167*H167,2)</f>
        <v>0</v>
      </c>
      <c r="K167" s="217" t="s">
        <v>192</v>
      </c>
      <c r="L167" s="47"/>
      <c r="M167" s="222" t="s">
        <v>19</v>
      </c>
      <c r="N167" s="223" t="s">
        <v>44</v>
      </c>
      <c r="O167" s="87"/>
      <c r="P167" s="224">
        <f>O167*H167</f>
        <v>0</v>
      </c>
      <c r="Q167" s="224">
        <v>0</v>
      </c>
      <c r="R167" s="224">
        <f>Q167*H167</f>
        <v>0</v>
      </c>
      <c r="S167" s="224">
        <v>0.02</v>
      </c>
      <c r="T167" s="225">
        <f>S167*H167</f>
        <v>0.036339999999999997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6" t="s">
        <v>280</v>
      </c>
      <c r="AT167" s="226" t="s">
        <v>188</v>
      </c>
      <c r="AU167" s="226" t="s">
        <v>82</v>
      </c>
      <c r="AY167" s="20" t="s">
        <v>185</v>
      </c>
      <c r="BE167" s="227">
        <f>IF(N167="základní",J167,0)</f>
        <v>0</v>
      </c>
      <c r="BF167" s="227">
        <f>IF(N167="snížená",J167,0)</f>
        <v>0</v>
      </c>
      <c r="BG167" s="227">
        <f>IF(N167="zákl. přenesená",J167,0)</f>
        <v>0</v>
      </c>
      <c r="BH167" s="227">
        <f>IF(N167="sníž. přenesená",J167,0)</f>
        <v>0</v>
      </c>
      <c r="BI167" s="227">
        <f>IF(N167="nulová",J167,0)</f>
        <v>0</v>
      </c>
      <c r="BJ167" s="20" t="s">
        <v>80</v>
      </c>
      <c r="BK167" s="227">
        <f>ROUND(I167*H167,2)</f>
        <v>0</v>
      </c>
      <c r="BL167" s="20" t="s">
        <v>280</v>
      </c>
      <c r="BM167" s="226" t="s">
        <v>1559</v>
      </c>
    </row>
    <row r="168" s="2" customFormat="1">
      <c r="A168" s="41"/>
      <c r="B168" s="42"/>
      <c r="C168" s="43"/>
      <c r="D168" s="228" t="s">
        <v>195</v>
      </c>
      <c r="E168" s="43"/>
      <c r="F168" s="229" t="s">
        <v>433</v>
      </c>
      <c r="G168" s="43"/>
      <c r="H168" s="43"/>
      <c r="I168" s="230"/>
      <c r="J168" s="43"/>
      <c r="K168" s="43"/>
      <c r="L168" s="47"/>
      <c r="M168" s="231"/>
      <c r="N168" s="232"/>
      <c r="O168" s="87"/>
      <c r="P168" s="87"/>
      <c r="Q168" s="87"/>
      <c r="R168" s="87"/>
      <c r="S168" s="87"/>
      <c r="T168" s="88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195</v>
      </c>
      <c r="AU168" s="20" t="s">
        <v>82</v>
      </c>
    </row>
    <row r="169" s="2" customFormat="1">
      <c r="A169" s="41"/>
      <c r="B169" s="42"/>
      <c r="C169" s="43"/>
      <c r="D169" s="233" t="s">
        <v>197</v>
      </c>
      <c r="E169" s="43"/>
      <c r="F169" s="234" t="s">
        <v>435</v>
      </c>
      <c r="G169" s="43"/>
      <c r="H169" s="43"/>
      <c r="I169" s="230"/>
      <c r="J169" s="43"/>
      <c r="K169" s="43"/>
      <c r="L169" s="47"/>
      <c r="M169" s="231"/>
      <c r="N169" s="232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197</v>
      </c>
      <c r="AU169" s="20" t="s">
        <v>82</v>
      </c>
    </row>
    <row r="170" s="13" customFormat="1">
      <c r="A170" s="13"/>
      <c r="B170" s="235"/>
      <c r="C170" s="236"/>
      <c r="D170" s="228" t="s">
        <v>199</v>
      </c>
      <c r="E170" s="237" t="s">
        <v>19</v>
      </c>
      <c r="F170" s="238" t="s">
        <v>436</v>
      </c>
      <c r="G170" s="236"/>
      <c r="H170" s="237" t="s">
        <v>19</v>
      </c>
      <c r="I170" s="239"/>
      <c r="J170" s="236"/>
      <c r="K170" s="236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199</v>
      </c>
      <c r="AU170" s="244" t="s">
        <v>82</v>
      </c>
      <c r="AV170" s="13" t="s">
        <v>80</v>
      </c>
      <c r="AW170" s="13" t="s">
        <v>34</v>
      </c>
      <c r="AX170" s="13" t="s">
        <v>73</v>
      </c>
      <c r="AY170" s="244" t="s">
        <v>185</v>
      </c>
    </row>
    <row r="171" s="14" customFormat="1">
      <c r="A171" s="14"/>
      <c r="B171" s="245"/>
      <c r="C171" s="246"/>
      <c r="D171" s="228" t="s">
        <v>199</v>
      </c>
      <c r="E171" s="247" t="s">
        <v>19</v>
      </c>
      <c r="F171" s="248" t="s">
        <v>1560</v>
      </c>
      <c r="G171" s="246"/>
      <c r="H171" s="249">
        <v>1.817</v>
      </c>
      <c r="I171" s="250"/>
      <c r="J171" s="246"/>
      <c r="K171" s="246"/>
      <c r="L171" s="251"/>
      <c r="M171" s="252"/>
      <c r="N171" s="253"/>
      <c r="O171" s="253"/>
      <c r="P171" s="253"/>
      <c r="Q171" s="253"/>
      <c r="R171" s="253"/>
      <c r="S171" s="253"/>
      <c r="T171" s="25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5" t="s">
        <v>199</v>
      </c>
      <c r="AU171" s="255" t="s">
        <v>82</v>
      </c>
      <c r="AV171" s="14" t="s">
        <v>82</v>
      </c>
      <c r="AW171" s="14" t="s">
        <v>34</v>
      </c>
      <c r="AX171" s="14" t="s">
        <v>73</v>
      </c>
      <c r="AY171" s="255" t="s">
        <v>185</v>
      </c>
    </row>
    <row r="172" s="15" customFormat="1">
      <c r="A172" s="15"/>
      <c r="B172" s="256"/>
      <c r="C172" s="257"/>
      <c r="D172" s="228" t="s">
        <v>199</v>
      </c>
      <c r="E172" s="258" t="s">
        <v>19</v>
      </c>
      <c r="F172" s="259" t="s">
        <v>202</v>
      </c>
      <c r="G172" s="257"/>
      <c r="H172" s="260">
        <v>1.817</v>
      </c>
      <c r="I172" s="261"/>
      <c r="J172" s="257"/>
      <c r="K172" s="257"/>
      <c r="L172" s="262"/>
      <c r="M172" s="263"/>
      <c r="N172" s="264"/>
      <c r="O172" s="264"/>
      <c r="P172" s="264"/>
      <c r="Q172" s="264"/>
      <c r="R172" s="264"/>
      <c r="S172" s="264"/>
      <c r="T172" s="26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T172" s="266" t="s">
        <v>199</v>
      </c>
      <c r="AU172" s="266" t="s">
        <v>82</v>
      </c>
      <c r="AV172" s="15" t="s">
        <v>193</v>
      </c>
      <c r="AW172" s="15" t="s">
        <v>34</v>
      </c>
      <c r="AX172" s="15" t="s">
        <v>80</v>
      </c>
      <c r="AY172" s="266" t="s">
        <v>185</v>
      </c>
    </row>
    <row r="173" s="2" customFormat="1" ht="16.5" customHeight="1">
      <c r="A173" s="41"/>
      <c r="B173" s="42"/>
      <c r="C173" s="215" t="s">
        <v>296</v>
      </c>
      <c r="D173" s="215" t="s">
        <v>188</v>
      </c>
      <c r="E173" s="216" t="s">
        <v>1561</v>
      </c>
      <c r="F173" s="217" t="s">
        <v>1562</v>
      </c>
      <c r="G173" s="218" t="s">
        <v>322</v>
      </c>
      <c r="H173" s="219">
        <v>1</v>
      </c>
      <c r="I173" s="220"/>
      <c r="J173" s="221">
        <f>ROUND(I173*H173,2)</f>
        <v>0</v>
      </c>
      <c r="K173" s="217" t="s">
        <v>192</v>
      </c>
      <c r="L173" s="47"/>
      <c r="M173" s="222" t="s">
        <v>19</v>
      </c>
      <c r="N173" s="223" t="s">
        <v>44</v>
      </c>
      <c r="O173" s="87"/>
      <c r="P173" s="224">
        <f>O173*H173</f>
        <v>0</v>
      </c>
      <c r="Q173" s="224">
        <v>0</v>
      </c>
      <c r="R173" s="224">
        <f>Q173*H173</f>
        <v>0</v>
      </c>
      <c r="S173" s="224">
        <v>0.02</v>
      </c>
      <c r="T173" s="225">
        <f>S173*H173</f>
        <v>0.02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280</v>
      </c>
      <c r="AT173" s="226" t="s">
        <v>188</v>
      </c>
      <c r="AU173" s="226" t="s">
        <v>82</v>
      </c>
      <c r="AY173" s="20" t="s">
        <v>185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80</v>
      </c>
      <c r="BK173" s="227">
        <f>ROUND(I173*H173,2)</f>
        <v>0</v>
      </c>
      <c r="BL173" s="20" t="s">
        <v>280</v>
      </c>
      <c r="BM173" s="226" t="s">
        <v>1563</v>
      </c>
    </row>
    <row r="174" s="2" customFormat="1">
      <c r="A174" s="41"/>
      <c r="B174" s="42"/>
      <c r="C174" s="43"/>
      <c r="D174" s="228" t="s">
        <v>195</v>
      </c>
      <c r="E174" s="43"/>
      <c r="F174" s="229" t="s">
        <v>1564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195</v>
      </c>
      <c r="AU174" s="20" t="s">
        <v>82</v>
      </c>
    </row>
    <row r="175" s="2" customFormat="1">
      <c r="A175" s="41"/>
      <c r="B175" s="42"/>
      <c r="C175" s="43"/>
      <c r="D175" s="233" t="s">
        <v>197</v>
      </c>
      <c r="E175" s="43"/>
      <c r="F175" s="234" t="s">
        <v>1565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197</v>
      </c>
      <c r="AU175" s="20" t="s">
        <v>82</v>
      </c>
    </row>
    <row r="176" s="13" customFormat="1">
      <c r="A176" s="13"/>
      <c r="B176" s="235"/>
      <c r="C176" s="236"/>
      <c r="D176" s="228" t="s">
        <v>199</v>
      </c>
      <c r="E176" s="237" t="s">
        <v>19</v>
      </c>
      <c r="F176" s="238" t="s">
        <v>334</v>
      </c>
      <c r="G176" s="236"/>
      <c r="H176" s="237" t="s">
        <v>19</v>
      </c>
      <c r="I176" s="239"/>
      <c r="J176" s="236"/>
      <c r="K176" s="236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199</v>
      </c>
      <c r="AU176" s="244" t="s">
        <v>82</v>
      </c>
      <c r="AV176" s="13" t="s">
        <v>80</v>
      </c>
      <c r="AW176" s="13" t="s">
        <v>34</v>
      </c>
      <c r="AX176" s="13" t="s">
        <v>73</v>
      </c>
      <c r="AY176" s="244" t="s">
        <v>185</v>
      </c>
    </row>
    <row r="177" s="14" customFormat="1">
      <c r="A177" s="14"/>
      <c r="B177" s="245"/>
      <c r="C177" s="246"/>
      <c r="D177" s="228" t="s">
        <v>199</v>
      </c>
      <c r="E177" s="247" t="s">
        <v>19</v>
      </c>
      <c r="F177" s="248" t="s">
        <v>80</v>
      </c>
      <c r="G177" s="246"/>
      <c r="H177" s="249">
        <v>1</v>
      </c>
      <c r="I177" s="250"/>
      <c r="J177" s="246"/>
      <c r="K177" s="246"/>
      <c r="L177" s="251"/>
      <c r="M177" s="252"/>
      <c r="N177" s="253"/>
      <c r="O177" s="253"/>
      <c r="P177" s="253"/>
      <c r="Q177" s="253"/>
      <c r="R177" s="253"/>
      <c r="S177" s="253"/>
      <c r="T177" s="25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5" t="s">
        <v>199</v>
      </c>
      <c r="AU177" s="255" t="s">
        <v>82</v>
      </c>
      <c r="AV177" s="14" t="s">
        <v>82</v>
      </c>
      <c r="AW177" s="14" t="s">
        <v>34</v>
      </c>
      <c r="AX177" s="14" t="s">
        <v>73</v>
      </c>
      <c r="AY177" s="255" t="s">
        <v>185</v>
      </c>
    </row>
    <row r="178" s="15" customFormat="1">
      <c r="A178" s="15"/>
      <c r="B178" s="256"/>
      <c r="C178" s="257"/>
      <c r="D178" s="228" t="s">
        <v>199</v>
      </c>
      <c r="E178" s="258" t="s">
        <v>19</v>
      </c>
      <c r="F178" s="259" t="s">
        <v>202</v>
      </c>
      <c r="G178" s="257"/>
      <c r="H178" s="260">
        <v>1</v>
      </c>
      <c r="I178" s="261"/>
      <c r="J178" s="257"/>
      <c r="K178" s="257"/>
      <c r="L178" s="262"/>
      <c r="M178" s="268"/>
      <c r="N178" s="269"/>
      <c r="O178" s="269"/>
      <c r="P178" s="269"/>
      <c r="Q178" s="269"/>
      <c r="R178" s="269"/>
      <c r="S178" s="269"/>
      <c r="T178" s="270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266" t="s">
        <v>199</v>
      </c>
      <c r="AU178" s="266" t="s">
        <v>82</v>
      </c>
      <c r="AV178" s="15" t="s">
        <v>193</v>
      </c>
      <c r="AW178" s="15" t="s">
        <v>34</v>
      </c>
      <c r="AX178" s="15" t="s">
        <v>80</v>
      </c>
      <c r="AY178" s="266" t="s">
        <v>185</v>
      </c>
    </row>
    <row r="179" s="2" customFormat="1" ht="6.96" customHeight="1">
      <c r="A179" s="41"/>
      <c r="B179" s="62"/>
      <c r="C179" s="63"/>
      <c r="D179" s="63"/>
      <c r="E179" s="63"/>
      <c r="F179" s="63"/>
      <c r="G179" s="63"/>
      <c r="H179" s="63"/>
      <c r="I179" s="63"/>
      <c r="J179" s="63"/>
      <c r="K179" s="63"/>
      <c r="L179" s="47"/>
      <c r="M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</row>
  </sheetData>
  <sheetProtection sheet="1" autoFilter="0" formatColumns="0" formatRows="0" objects="1" scenarios="1" spinCount="100000" saltValue="QIImzDdy8qFmqdW6Y4rxKMDdr2LwJJyB9d801Ttl9JD3SLBu6HeDV/BPEUu1n1TrT1RN+ws6NLCj/vFUx07x0g==" hashValue="amb+/VLDX3KKPv5HmgCqv+2MqTPdvGFSma93rq8w+LCNuZlmDJFO/zssz4zi2RhrincXHk9g5cd5RVwi4jjjww==" algorithmName="SHA-512" password="CC35"/>
  <autoFilter ref="C90:K17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9:H79"/>
    <mergeCell ref="E81:H81"/>
    <mergeCell ref="E83:H83"/>
    <mergeCell ref="L2:V2"/>
  </mergeCells>
  <hyperlinks>
    <hyperlink ref="F96" r:id="rId1" display="https://podminky.urs.cz/item/CS_URS_2025_02/961022311"/>
    <hyperlink ref="F102" r:id="rId2" display="https://podminky.urs.cz/item/CS_URS_2025_02/961044111"/>
    <hyperlink ref="F108" r:id="rId3" display="https://podminky.urs.cz/item/CS_URS_2025_02/962032631"/>
    <hyperlink ref="F114" r:id="rId4" display="https://podminky.urs.cz/item/CS_URS_2025_02/981011313"/>
    <hyperlink ref="F121" r:id="rId5" display="https://podminky.urs.cz/item/CS_URS_2025_02/997013111"/>
    <hyperlink ref="F124" r:id="rId6" display="https://podminky.urs.cz/item/CS_URS_2025_02/997013501"/>
    <hyperlink ref="F127" r:id="rId7" display="https://podminky.urs.cz/item/CS_URS_2025_02/997013509"/>
    <hyperlink ref="F132" r:id="rId8" display="https://podminky.urs.cz/item/CS_URS_2025_02/997013631"/>
    <hyperlink ref="F137" r:id="rId9" display="https://podminky.urs.cz/item/CS_URS_2025_02/767392802"/>
    <hyperlink ref="F143" r:id="rId10" display="https://podminky.urs.cz/item/CS_URS_2025_02/764004801"/>
    <hyperlink ref="F149" r:id="rId11" display="https://podminky.urs.cz/item/CS_URS_2025_02/764004841"/>
    <hyperlink ref="F156" r:id="rId12" display="https://podminky.urs.cz/item/CS_URS_2025_02/764004861"/>
    <hyperlink ref="F162" r:id="rId13" display="https://podminky.urs.cz/item/CS_URS_2025_02/764004871"/>
    <hyperlink ref="F169" r:id="rId14" display="https://podminky.urs.cz/item/CS_URS_2025_02/767661811"/>
    <hyperlink ref="F175" r:id="rId15" display="https://podminky.urs.cz/item/CS_URS_2025_02/76781281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6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107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1517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464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ROUND(J107,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ROUND((SUM(BE107:BE1713)),  2)</f>
        <v>0</v>
      </c>
      <c r="G35" s="41"/>
      <c r="H35" s="41"/>
      <c r="I35" s="160">
        <v>0.20999999999999999</v>
      </c>
      <c r="J35" s="159">
        <f>ROUND(((SUM(BE107:BE1713))*I35),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ROUND((SUM(BF107:BF1713)),  2)</f>
        <v>0</v>
      </c>
      <c r="G36" s="41"/>
      <c r="H36" s="41"/>
      <c r="I36" s="160">
        <v>0.12</v>
      </c>
      <c r="J36" s="159">
        <f>ROUND(((SUM(BF107:BF1713))*I36),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ROUND((SUM(BG107:BG1713)),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ROUND((SUM(BH107:BH1713)),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ROUND((SUM(BI107:BI1713)),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1517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02 - Nové konstrukce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J107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157</v>
      </c>
      <c r="E64" s="180"/>
      <c r="F64" s="180"/>
      <c r="G64" s="180"/>
      <c r="H64" s="180"/>
      <c r="I64" s="180"/>
      <c r="J64" s="181">
        <f>J108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1566</v>
      </c>
      <c r="E65" s="185"/>
      <c r="F65" s="185"/>
      <c r="G65" s="185"/>
      <c r="H65" s="185"/>
      <c r="I65" s="185"/>
      <c r="J65" s="186">
        <f>J109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1567</v>
      </c>
      <c r="E66" s="185"/>
      <c r="F66" s="185"/>
      <c r="G66" s="185"/>
      <c r="H66" s="185"/>
      <c r="I66" s="185"/>
      <c r="J66" s="186">
        <f>J162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465</v>
      </c>
      <c r="E67" s="185"/>
      <c r="F67" s="185"/>
      <c r="G67" s="185"/>
      <c r="H67" s="185"/>
      <c r="I67" s="185"/>
      <c r="J67" s="186">
        <f>J353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1568</v>
      </c>
      <c r="E68" s="185"/>
      <c r="F68" s="185"/>
      <c r="G68" s="185"/>
      <c r="H68" s="185"/>
      <c r="I68" s="185"/>
      <c r="J68" s="186">
        <f>J511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466</v>
      </c>
      <c r="E69" s="185"/>
      <c r="F69" s="185"/>
      <c r="G69" s="185"/>
      <c r="H69" s="185"/>
      <c r="I69" s="185"/>
      <c r="J69" s="186">
        <f>J558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3"/>
      <c r="C70" s="128"/>
      <c r="D70" s="184" t="s">
        <v>158</v>
      </c>
      <c r="E70" s="185"/>
      <c r="F70" s="185"/>
      <c r="G70" s="185"/>
      <c r="H70" s="185"/>
      <c r="I70" s="185"/>
      <c r="J70" s="186">
        <f>J758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467</v>
      </c>
      <c r="E71" s="185"/>
      <c r="F71" s="185"/>
      <c r="G71" s="185"/>
      <c r="H71" s="185"/>
      <c r="I71" s="185"/>
      <c r="J71" s="186">
        <f>J773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9" customFormat="1" ht="24.96" customHeight="1">
      <c r="A72" s="9"/>
      <c r="B72" s="177"/>
      <c r="C72" s="178"/>
      <c r="D72" s="179" t="s">
        <v>160</v>
      </c>
      <c r="E72" s="180"/>
      <c r="F72" s="180"/>
      <c r="G72" s="180"/>
      <c r="H72" s="180"/>
      <c r="I72" s="180"/>
      <c r="J72" s="181">
        <f>J777</f>
        <v>0</v>
      </c>
      <c r="K72" s="178"/>
      <c r="L72" s="182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10" customFormat="1" ht="19.92" customHeight="1">
      <c r="A73" s="10"/>
      <c r="B73" s="183"/>
      <c r="C73" s="128"/>
      <c r="D73" s="184" t="s">
        <v>1569</v>
      </c>
      <c r="E73" s="185"/>
      <c r="F73" s="185"/>
      <c r="G73" s="185"/>
      <c r="H73" s="185"/>
      <c r="I73" s="185"/>
      <c r="J73" s="186">
        <f>J778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3"/>
      <c r="C74" s="128"/>
      <c r="D74" s="184" t="s">
        <v>1570</v>
      </c>
      <c r="E74" s="185"/>
      <c r="F74" s="185"/>
      <c r="G74" s="185"/>
      <c r="H74" s="185"/>
      <c r="I74" s="185"/>
      <c r="J74" s="186">
        <f>J834</f>
        <v>0</v>
      </c>
      <c r="K74" s="128"/>
      <c r="L74" s="187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3"/>
      <c r="C75" s="128"/>
      <c r="D75" s="184" t="s">
        <v>468</v>
      </c>
      <c r="E75" s="185"/>
      <c r="F75" s="185"/>
      <c r="G75" s="185"/>
      <c r="H75" s="185"/>
      <c r="I75" s="185"/>
      <c r="J75" s="186">
        <f>J872</f>
        <v>0</v>
      </c>
      <c r="K75" s="128"/>
      <c r="L75" s="187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3"/>
      <c r="C76" s="128"/>
      <c r="D76" s="184" t="s">
        <v>162</v>
      </c>
      <c r="E76" s="185"/>
      <c r="F76" s="185"/>
      <c r="G76" s="185"/>
      <c r="H76" s="185"/>
      <c r="I76" s="185"/>
      <c r="J76" s="186">
        <f>J950</f>
        <v>0</v>
      </c>
      <c r="K76" s="128"/>
      <c r="L76" s="187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9.92" customHeight="1">
      <c r="A77" s="10"/>
      <c r="B77" s="183"/>
      <c r="C77" s="128"/>
      <c r="D77" s="184" t="s">
        <v>469</v>
      </c>
      <c r="E77" s="185"/>
      <c r="F77" s="185"/>
      <c r="G77" s="185"/>
      <c r="H77" s="185"/>
      <c r="I77" s="185"/>
      <c r="J77" s="186">
        <f>J1044</f>
        <v>0</v>
      </c>
      <c r="K77" s="128"/>
      <c r="L77" s="187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9.92" customHeight="1">
      <c r="A78" s="10"/>
      <c r="B78" s="183"/>
      <c r="C78" s="128"/>
      <c r="D78" s="184" t="s">
        <v>163</v>
      </c>
      <c r="E78" s="185"/>
      <c r="F78" s="185"/>
      <c r="G78" s="185"/>
      <c r="H78" s="185"/>
      <c r="I78" s="185"/>
      <c r="J78" s="186">
        <f>J1103</f>
        <v>0</v>
      </c>
      <c r="K78" s="128"/>
      <c r="L78" s="187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83"/>
      <c r="C79" s="128"/>
      <c r="D79" s="184" t="s">
        <v>164</v>
      </c>
      <c r="E79" s="185"/>
      <c r="F79" s="185"/>
      <c r="G79" s="185"/>
      <c r="H79" s="185"/>
      <c r="I79" s="185"/>
      <c r="J79" s="186">
        <f>J1193</f>
        <v>0</v>
      </c>
      <c r="K79" s="128"/>
      <c r="L79" s="187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9.92" customHeight="1">
      <c r="A80" s="10"/>
      <c r="B80" s="183"/>
      <c r="C80" s="128"/>
      <c r="D80" s="184" t="s">
        <v>165</v>
      </c>
      <c r="E80" s="185"/>
      <c r="F80" s="185"/>
      <c r="G80" s="185"/>
      <c r="H80" s="185"/>
      <c r="I80" s="185"/>
      <c r="J80" s="186">
        <f>J1207</f>
        <v>0</v>
      </c>
      <c r="K80" s="128"/>
      <c r="L80" s="187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19.92" customHeight="1">
      <c r="A81" s="10"/>
      <c r="B81" s="183"/>
      <c r="C81" s="128"/>
      <c r="D81" s="184" t="s">
        <v>166</v>
      </c>
      <c r="E81" s="185"/>
      <c r="F81" s="185"/>
      <c r="G81" s="185"/>
      <c r="H81" s="185"/>
      <c r="I81" s="185"/>
      <c r="J81" s="186">
        <f>J1396</f>
        <v>0</v>
      </c>
      <c r="K81" s="128"/>
      <c r="L81" s="187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10" customFormat="1" ht="19.92" customHeight="1">
      <c r="A82" s="10"/>
      <c r="B82" s="183"/>
      <c r="C82" s="128"/>
      <c r="D82" s="184" t="s">
        <v>167</v>
      </c>
      <c r="E82" s="185"/>
      <c r="F82" s="185"/>
      <c r="G82" s="185"/>
      <c r="H82" s="185"/>
      <c r="I82" s="185"/>
      <c r="J82" s="186">
        <f>J1479</f>
        <v>0</v>
      </c>
      <c r="K82" s="128"/>
      <c r="L82" s="187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10" customFormat="1" ht="19.92" customHeight="1">
      <c r="A83" s="10"/>
      <c r="B83" s="183"/>
      <c r="C83" s="128"/>
      <c r="D83" s="184" t="s">
        <v>1571</v>
      </c>
      <c r="E83" s="185"/>
      <c r="F83" s="185"/>
      <c r="G83" s="185"/>
      <c r="H83" s="185"/>
      <c r="I83" s="185"/>
      <c r="J83" s="186">
        <f>J1524</f>
        <v>0</v>
      </c>
      <c r="K83" s="128"/>
      <c r="L83" s="187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</row>
    <row r="84" s="10" customFormat="1" ht="19.92" customHeight="1">
      <c r="A84" s="10"/>
      <c r="B84" s="183"/>
      <c r="C84" s="128"/>
      <c r="D84" s="184" t="s">
        <v>168</v>
      </c>
      <c r="E84" s="185"/>
      <c r="F84" s="185"/>
      <c r="G84" s="185"/>
      <c r="H84" s="185"/>
      <c r="I84" s="185"/>
      <c r="J84" s="186">
        <f>J1576</f>
        <v>0</v>
      </c>
      <c r="K84" s="128"/>
      <c r="L84" s="187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</row>
    <row r="85" s="10" customFormat="1" ht="19.92" customHeight="1">
      <c r="A85" s="10"/>
      <c r="B85" s="183"/>
      <c r="C85" s="128"/>
      <c r="D85" s="184" t="s">
        <v>470</v>
      </c>
      <c r="E85" s="185"/>
      <c r="F85" s="185"/>
      <c r="G85" s="185"/>
      <c r="H85" s="185"/>
      <c r="I85" s="185"/>
      <c r="J85" s="186">
        <f>J1620</f>
        <v>0</v>
      </c>
      <c r="K85" s="128"/>
      <c r="L85" s="187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</row>
    <row r="86" s="2" customFormat="1" ht="21.84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6.96" customHeight="1">
      <c r="A87" s="41"/>
      <c r="B87" s="62"/>
      <c r="C87" s="63"/>
      <c r="D87" s="63"/>
      <c r="E87" s="63"/>
      <c r="F87" s="63"/>
      <c r="G87" s="63"/>
      <c r="H87" s="63"/>
      <c r="I87" s="63"/>
      <c r="J87" s="63"/>
      <c r="K87" s="6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91" s="2" customFormat="1" ht="6.96" customHeight="1">
      <c r="A91" s="41"/>
      <c r="B91" s="64"/>
      <c r="C91" s="65"/>
      <c r="D91" s="65"/>
      <c r="E91" s="65"/>
      <c r="F91" s="65"/>
      <c r="G91" s="65"/>
      <c r="H91" s="65"/>
      <c r="I91" s="65"/>
      <c r="J91" s="65"/>
      <c r="K91" s="65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24.96" customHeight="1">
      <c r="A92" s="41"/>
      <c r="B92" s="42"/>
      <c r="C92" s="26" t="s">
        <v>170</v>
      </c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6.96" customHeight="1">
      <c r="A93" s="4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2" customHeight="1">
      <c r="A94" s="41"/>
      <c r="B94" s="42"/>
      <c r="C94" s="35" t="s">
        <v>16</v>
      </c>
      <c r="D94" s="43"/>
      <c r="E94" s="43"/>
      <c r="F94" s="43"/>
      <c r="G94" s="43"/>
      <c r="H94" s="43"/>
      <c r="I94" s="43"/>
      <c r="J94" s="43"/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6.5" customHeight="1">
      <c r="A95" s="41"/>
      <c r="B95" s="42"/>
      <c r="C95" s="43"/>
      <c r="D95" s="43"/>
      <c r="E95" s="172" t="str">
        <f>E7</f>
        <v>PŘÍSTAVBA A STAVEBNÍ ÚPRAVY ŠATEN SK VĚTROVY</v>
      </c>
      <c r="F95" s="35"/>
      <c r="G95" s="35"/>
      <c r="H95" s="35"/>
      <c r="I95" s="43"/>
      <c r="J95" s="43"/>
      <c r="K95" s="43"/>
      <c r="L95" s="147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1" customFormat="1" ht="12" customHeight="1">
      <c r="B96" s="24"/>
      <c r="C96" s="35" t="s">
        <v>149</v>
      </c>
      <c r="D96" s="25"/>
      <c r="E96" s="25"/>
      <c r="F96" s="25"/>
      <c r="G96" s="25"/>
      <c r="H96" s="25"/>
      <c r="I96" s="25"/>
      <c r="J96" s="25"/>
      <c r="K96" s="25"/>
      <c r="L96" s="23"/>
    </row>
    <row r="97" s="2" customFormat="1" ht="16.5" customHeight="1">
      <c r="A97" s="41"/>
      <c r="B97" s="42"/>
      <c r="C97" s="43"/>
      <c r="D97" s="43"/>
      <c r="E97" s="172" t="s">
        <v>1517</v>
      </c>
      <c r="F97" s="43"/>
      <c r="G97" s="43"/>
      <c r="H97" s="43"/>
      <c r="I97" s="43"/>
      <c r="J97" s="43"/>
      <c r="K97" s="43"/>
      <c r="L97" s="147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s="2" customFormat="1" ht="12" customHeight="1">
      <c r="A98" s="41"/>
      <c r="B98" s="42"/>
      <c r="C98" s="35" t="s">
        <v>151</v>
      </c>
      <c r="D98" s="43"/>
      <c r="E98" s="43"/>
      <c r="F98" s="43"/>
      <c r="G98" s="43"/>
      <c r="H98" s="43"/>
      <c r="I98" s="43"/>
      <c r="J98" s="43"/>
      <c r="K98" s="43"/>
      <c r="L98" s="147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</row>
    <row r="99" s="2" customFormat="1" ht="16.5" customHeight="1">
      <c r="A99" s="41"/>
      <c r="B99" s="42"/>
      <c r="C99" s="43"/>
      <c r="D99" s="43"/>
      <c r="E99" s="72" t="str">
        <f>E11</f>
        <v>02 - Nové konstrukce</v>
      </c>
      <c r="F99" s="43"/>
      <c r="G99" s="43"/>
      <c r="H99" s="43"/>
      <c r="I99" s="43"/>
      <c r="J99" s="43"/>
      <c r="K99" s="43"/>
      <c r="L99" s="147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</row>
    <row r="100" s="2" customFormat="1" ht="6.96" customHeight="1">
      <c r="A100" s="41"/>
      <c r="B100" s="42"/>
      <c r="C100" s="43"/>
      <c r="D100" s="43"/>
      <c r="E100" s="43"/>
      <c r="F100" s="43"/>
      <c r="G100" s="43"/>
      <c r="H100" s="43"/>
      <c r="I100" s="43"/>
      <c r="J100" s="43"/>
      <c r="K100" s="43"/>
      <c r="L100" s="147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</row>
    <row r="101" s="2" customFormat="1" ht="12" customHeight="1">
      <c r="A101" s="41"/>
      <c r="B101" s="42"/>
      <c r="C101" s="35" t="s">
        <v>21</v>
      </c>
      <c r="D101" s="43"/>
      <c r="E101" s="43"/>
      <c r="F101" s="30" t="str">
        <f>F14</f>
        <v xml:space="preserve"> </v>
      </c>
      <c r="G101" s="43"/>
      <c r="H101" s="43"/>
      <c r="I101" s="35" t="s">
        <v>23</v>
      </c>
      <c r="J101" s="75" t="str">
        <f>IF(J14="","",J14)</f>
        <v>23. 10. 2025</v>
      </c>
      <c r="K101" s="43"/>
      <c r="L101" s="147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</row>
    <row r="102" s="2" customFormat="1" ht="6.96" customHeight="1">
      <c r="A102" s="41"/>
      <c r="B102" s="42"/>
      <c r="C102" s="43"/>
      <c r="D102" s="43"/>
      <c r="E102" s="43"/>
      <c r="F102" s="43"/>
      <c r="G102" s="43"/>
      <c r="H102" s="43"/>
      <c r="I102" s="43"/>
      <c r="J102" s="43"/>
      <c r="K102" s="43"/>
      <c r="L102" s="147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</row>
    <row r="103" s="2" customFormat="1" ht="15.15" customHeight="1">
      <c r="A103" s="41"/>
      <c r="B103" s="42"/>
      <c r="C103" s="35" t="s">
        <v>25</v>
      </c>
      <c r="D103" s="43"/>
      <c r="E103" s="43"/>
      <c r="F103" s="30" t="str">
        <f>E17</f>
        <v xml:space="preserve"> </v>
      </c>
      <c r="G103" s="43"/>
      <c r="H103" s="43"/>
      <c r="I103" s="35" t="s">
        <v>31</v>
      </c>
      <c r="J103" s="39" t="str">
        <f>E23</f>
        <v xml:space="preserve"> </v>
      </c>
      <c r="K103" s="43"/>
      <c r="L103" s="147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</row>
    <row r="104" s="2" customFormat="1" ht="15.15" customHeight="1">
      <c r="A104" s="41"/>
      <c r="B104" s="42"/>
      <c r="C104" s="35" t="s">
        <v>29</v>
      </c>
      <c r="D104" s="43"/>
      <c r="E104" s="43"/>
      <c r="F104" s="30" t="str">
        <f>IF(E20="","",E20)</f>
        <v>Vyplň údaj</v>
      </c>
      <c r="G104" s="43"/>
      <c r="H104" s="43"/>
      <c r="I104" s="35" t="s">
        <v>35</v>
      </c>
      <c r="J104" s="39" t="str">
        <f>E26</f>
        <v xml:space="preserve"> </v>
      </c>
      <c r="K104" s="43"/>
      <c r="L104" s="147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</row>
    <row r="105" s="2" customFormat="1" ht="10.32" customHeight="1">
      <c r="A105" s="41"/>
      <c r="B105" s="42"/>
      <c r="C105" s="43"/>
      <c r="D105" s="43"/>
      <c r="E105" s="43"/>
      <c r="F105" s="43"/>
      <c r="G105" s="43"/>
      <c r="H105" s="43"/>
      <c r="I105" s="43"/>
      <c r="J105" s="43"/>
      <c r="K105" s="43"/>
      <c r="L105" s="147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</row>
    <row r="106" s="11" customFormat="1" ht="29.28" customHeight="1">
      <c r="A106" s="188"/>
      <c r="B106" s="189"/>
      <c r="C106" s="190" t="s">
        <v>171</v>
      </c>
      <c r="D106" s="191" t="s">
        <v>58</v>
      </c>
      <c r="E106" s="191" t="s">
        <v>54</v>
      </c>
      <c r="F106" s="191" t="s">
        <v>55</v>
      </c>
      <c r="G106" s="191" t="s">
        <v>172</v>
      </c>
      <c r="H106" s="191" t="s">
        <v>173</v>
      </c>
      <c r="I106" s="191" t="s">
        <v>174</v>
      </c>
      <c r="J106" s="191" t="s">
        <v>155</v>
      </c>
      <c r="K106" s="192" t="s">
        <v>175</v>
      </c>
      <c r="L106" s="193"/>
      <c r="M106" s="95" t="s">
        <v>19</v>
      </c>
      <c r="N106" s="96" t="s">
        <v>43</v>
      </c>
      <c r="O106" s="96" t="s">
        <v>176</v>
      </c>
      <c r="P106" s="96" t="s">
        <v>177</v>
      </c>
      <c r="Q106" s="96" t="s">
        <v>178</v>
      </c>
      <c r="R106" s="96" t="s">
        <v>179</v>
      </c>
      <c r="S106" s="96" t="s">
        <v>180</v>
      </c>
      <c r="T106" s="97" t="s">
        <v>181</v>
      </c>
      <c r="U106" s="188"/>
      <c r="V106" s="188"/>
      <c r="W106" s="188"/>
      <c r="X106" s="188"/>
      <c r="Y106" s="188"/>
      <c r="Z106" s="188"/>
      <c r="AA106" s="188"/>
      <c r="AB106" s="188"/>
      <c r="AC106" s="188"/>
      <c r="AD106" s="188"/>
      <c r="AE106" s="188"/>
    </row>
    <row r="107" s="2" customFormat="1" ht="22.8" customHeight="1">
      <c r="A107" s="41"/>
      <c r="B107" s="42"/>
      <c r="C107" s="102" t="s">
        <v>182</v>
      </c>
      <c r="D107" s="43"/>
      <c r="E107" s="43"/>
      <c r="F107" s="43"/>
      <c r="G107" s="43"/>
      <c r="H107" s="43"/>
      <c r="I107" s="43"/>
      <c r="J107" s="194">
        <f>BK107</f>
        <v>0</v>
      </c>
      <c r="K107" s="43"/>
      <c r="L107" s="47"/>
      <c r="M107" s="98"/>
      <c r="N107" s="195"/>
      <c r="O107" s="99"/>
      <c r="P107" s="196">
        <f>P108+P777</f>
        <v>0</v>
      </c>
      <c r="Q107" s="99"/>
      <c r="R107" s="196">
        <f>R108+R777</f>
        <v>647.88358415999983</v>
      </c>
      <c r="S107" s="99"/>
      <c r="T107" s="197">
        <f>T108+T777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72</v>
      </c>
      <c r="AU107" s="20" t="s">
        <v>156</v>
      </c>
      <c r="BK107" s="198">
        <f>BK108+BK777</f>
        <v>0</v>
      </c>
    </row>
    <row r="108" s="12" customFormat="1" ht="25.92" customHeight="1">
      <c r="A108" s="12"/>
      <c r="B108" s="199"/>
      <c r="C108" s="200"/>
      <c r="D108" s="201" t="s">
        <v>72</v>
      </c>
      <c r="E108" s="202" t="s">
        <v>183</v>
      </c>
      <c r="F108" s="202" t="s">
        <v>184</v>
      </c>
      <c r="G108" s="200"/>
      <c r="H108" s="200"/>
      <c r="I108" s="203"/>
      <c r="J108" s="204">
        <f>BK108</f>
        <v>0</v>
      </c>
      <c r="K108" s="200"/>
      <c r="L108" s="205"/>
      <c r="M108" s="206"/>
      <c r="N108" s="207"/>
      <c r="O108" s="207"/>
      <c r="P108" s="208">
        <f>P109+P162+P353+P511+P558+P758+P773</f>
        <v>0</v>
      </c>
      <c r="Q108" s="207"/>
      <c r="R108" s="208">
        <f>R109+R162+R353+R511+R558+R758+R773</f>
        <v>615.65357779999988</v>
      </c>
      <c r="S108" s="207"/>
      <c r="T108" s="209">
        <f>T109+T162+T353+T511+T558+T758+T773</f>
        <v>0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210" t="s">
        <v>80</v>
      </c>
      <c r="AT108" s="211" t="s">
        <v>72</v>
      </c>
      <c r="AU108" s="211" t="s">
        <v>73</v>
      </c>
      <c r="AY108" s="210" t="s">
        <v>185</v>
      </c>
      <c r="BK108" s="212">
        <f>BK109+BK162+BK353+BK511+BK558+BK758+BK773</f>
        <v>0</v>
      </c>
    </row>
    <row r="109" s="12" customFormat="1" ht="22.8" customHeight="1">
      <c r="A109" s="12"/>
      <c r="B109" s="199"/>
      <c r="C109" s="200"/>
      <c r="D109" s="201" t="s">
        <v>72</v>
      </c>
      <c r="E109" s="213" t="s">
        <v>80</v>
      </c>
      <c r="F109" s="213" t="s">
        <v>1572</v>
      </c>
      <c r="G109" s="200"/>
      <c r="H109" s="200"/>
      <c r="I109" s="203"/>
      <c r="J109" s="214">
        <f>BK109</f>
        <v>0</v>
      </c>
      <c r="K109" s="200"/>
      <c r="L109" s="205"/>
      <c r="M109" s="206"/>
      <c r="N109" s="207"/>
      <c r="O109" s="207"/>
      <c r="P109" s="208">
        <f>SUM(P110:P161)</f>
        <v>0</v>
      </c>
      <c r="Q109" s="207"/>
      <c r="R109" s="208">
        <f>SUM(R110:R161)</f>
        <v>0</v>
      </c>
      <c r="S109" s="207"/>
      <c r="T109" s="209">
        <f>SUM(T110:T161)</f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210" t="s">
        <v>80</v>
      </c>
      <c r="AT109" s="211" t="s">
        <v>72</v>
      </c>
      <c r="AU109" s="211" t="s">
        <v>80</v>
      </c>
      <c r="AY109" s="210" t="s">
        <v>185</v>
      </c>
      <c r="BK109" s="212">
        <f>SUM(BK110:BK161)</f>
        <v>0</v>
      </c>
    </row>
    <row r="110" s="2" customFormat="1" ht="16.5" customHeight="1">
      <c r="A110" s="41"/>
      <c r="B110" s="42"/>
      <c r="C110" s="215" t="s">
        <v>80</v>
      </c>
      <c r="D110" s="215" t="s">
        <v>188</v>
      </c>
      <c r="E110" s="216" t="s">
        <v>1573</v>
      </c>
      <c r="F110" s="217" t="s">
        <v>1574</v>
      </c>
      <c r="G110" s="218" t="s">
        <v>212</v>
      </c>
      <c r="H110" s="219">
        <v>285.18099999999998</v>
      </c>
      <c r="I110" s="220"/>
      <c r="J110" s="221">
        <f>ROUND(I110*H110,2)</f>
        <v>0</v>
      </c>
      <c r="K110" s="217" t="s">
        <v>192</v>
      </c>
      <c r="L110" s="47"/>
      <c r="M110" s="222" t="s">
        <v>19</v>
      </c>
      <c r="N110" s="223" t="s">
        <v>44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193</v>
      </c>
      <c r="AT110" s="226" t="s">
        <v>188</v>
      </c>
      <c r="AU110" s="226" t="s">
        <v>82</v>
      </c>
      <c r="AY110" s="20" t="s">
        <v>185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80</v>
      </c>
      <c r="BK110" s="227">
        <f>ROUND(I110*H110,2)</f>
        <v>0</v>
      </c>
      <c r="BL110" s="20" t="s">
        <v>193</v>
      </c>
      <c r="BM110" s="226" t="s">
        <v>1575</v>
      </c>
    </row>
    <row r="111" s="2" customFormat="1">
      <c r="A111" s="41"/>
      <c r="B111" s="42"/>
      <c r="C111" s="43"/>
      <c r="D111" s="228" t="s">
        <v>195</v>
      </c>
      <c r="E111" s="43"/>
      <c r="F111" s="229" t="s">
        <v>1576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195</v>
      </c>
      <c r="AU111" s="20" t="s">
        <v>82</v>
      </c>
    </row>
    <row r="112" s="2" customFormat="1">
      <c r="A112" s="41"/>
      <c r="B112" s="42"/>
      <c r="C112" s="43"/>
      <c r="D112" s="233" t="s">
        <v>197</v>
      </c>
      <c r="E112" s="43"/>
      <c r="F112" s="234" t="s">
        <v>1577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197</v>
      </c>
      <c r="AU112" s="20" t="s">
        <v>82</v>
      </c>
    </row>
    <row r="113" s="13" customFormat="1">
      <c r="A113" s="13"/>
      <c r="B113" s="235"/>
      <c r="C113" s="236"/>
      <c r="D113" s="228" t="s">
        <v>199</v>
      </c>
      <c r="E113" s="237" t="s">
        <v>19</v>
      </c>
      <c r="F113" s="238" t="s">
        <v>1578</v>
      </c>
      <c r="G113" s="236"/>
      <c r="H113" s="237" t="s">
        <v>19</v>
      </c>
      <c r="I113" s="239"/>
      <c r="J113" s="236"/>
      <c r="K113" s="236"/>
      <c r="L113" s="240"/>
      <c r="M113" s="241"/>
      <c r="N113" s="242"/>
      <c r="O113" s="242"/>
      <c r="P113" s="242"/>
      <c r="Q113" s="242"/>
      <c r="R113" s="242"/>
      <c r="S113" s="242"/>
      <c r="T113" s="24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4" t="s">
        <v>199</v>
      </c>
      <c r="AU113" s="244" t="s">
        <v>82</v>
      </c>
      <c r="AV113" s="13" t="s">
        <v>80</v>
      </c>
      <c r="AW113" s="13" t="s">
        <v>34</v>
      </c>
      <c r="AX113" s="13" t="s">
        <v>73</v>
      </c>
      <c r="AY113" s="244" t="s">
        <v>185</v>
      </c>
    </row>
    <row r="114" s="13" customFormat="1">
      <c r="A114" s="13"/>
      <c r="B114" s="235"/>
      <c r="C114" s="236"/>
      <c r="D114" s="228" t="s">
        <v>199</v>
      </c>
      <c r="E114" s="237" t="s">
        <v>19</v>
      </c>
      <c r="F114" s="238" t="s">
        <v>1579</v>
      </c>
      <c r="G114" s="236"/>
      <c r="H114" s="237" t="s">
        <v>19</v>
      </c>
      <c r="I114" s="239"/>
      <c r="J114" s="236"/>
      <c r="K114" s="236"/>
      <c r="L114" s="240"/>
      <c r="M114" s="241"/>
      <c r="N114" s="242"/>
      <c r="O114" s="242"/>
      <c r="P114" s="242"/>
      <c r="Q114" s="242"/>
      <c r="R114" s="242"/>
      <c r="S114" s="242"/>
      <c r="T114" s="24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4" t="s">
        <v>199</v>
      </c>
      <c r="AU114" s="244" t="s">
        <v>82</v>
      </c>
      <c r="AV114" s="13" t="s">
        <v>80</v>
      </c>
      <c r="AW114" s="13" t="s">
        <v>34</v>
      </c>
      <c r="AX114" s="13" t="s">
        <v>73</v>
      </c>
      <c r="AY114" s="244" t="s">
        <v>185</v>
      </c>
    </row>
    <row r="115" s="13" customFormat="1">
      <c r="A115" s="13"/>
      <c r="B115" s="235"/>
      <c r="C115" s="236"/>
      <c r="D115" s="228" t="s">
        <v>199</v>
      </c>
      <c r="E115" s="237" t="s">
        <v>19</v>
      </c>
      <c r="F115" s="238" t="s">
        <v>1580</v>
      </c>
      <c r="G115" s="236"/>
      <c r="H115" s="237" t="s">
        <v>19</v>
      </c>
      <c r="I115" s="239"/>
      <c r="J115" s="236"/>
      <c r="K115" s="236"/>
      <c r="L115" s="240"/>
      <c r="M115" s="241"/>
      <c r="N115" s="242"/>
      <c r="O115" s="242"/>
      <c r="P115" s="242"/>
      <c r="Q115" s="242"/>
      <c r="R115" s="242"/>
      <c r="S115" s="242"/>
      <c r="T115" s="24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44" t="s">
        <v>199</v>
      </c>
      <c r="AU115" s="244" t="s">
        <v>82</v>
      </c>
      <c r="AV115" s="13" t="s">
        <v>80</v>
      </c>
      <c r="AW115" s="13" t="s">
        <v>34</v>
      </c>
      <c r="AX115" s="13" t="s">
        <v>73</v>
      </c>
      <c r="AY115" s="244" t="s">
        <v>185</v>
      </c>
    </row>
    <row r="116" s="14" customFormat="1">
      <c r="A116" s="14"/>
      <c r="B116" s="245"/>
      <c r="C116" s="246"/>
      <c r="D116" s="228" t="s">
        <v>199</v>
      </c>
      <c r="E116" s="247" t="s">
        <v>19</v>
      </c>
      <c r="F116" s="248" t="s">
        <v>1581</v>
      </c>
      <c r="G116" s="246"/>
      <c r="H116" s="249">
        <v>137.90799999999999</v>
      </c>
      <c r="I116" s="250"/>
      <c r="J116" s="246"/>
      <c r="K116" s="246"/>
      <c r="L116" s="251"/>
      <c r="M116" s="252"/>
      <c r="N116" s="253"/>
      <c r="O116" s="253"/>
      <c r="P116" s="253"/>
      <c r="Q116" s="253"/>
      <c r="R116" s="253"/>
      <c r="S116" s="253"/>
      <c r="T116" s="25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5" t="s">
        <v>199</v>
      </c>
      <c r="AU116" s="255" t="s">
        <v>82</v>
      </c>
      <c r="AV116" s="14" t="s">
        <v>82</v>
      </c>
      <c r="AW116" s="14" t="s">
        <v>34</v>
      </c>
      <c r="AX116" s="14" t="s">
        <v>73</v>
      </c>
      <c r="AY116" s="255" t="s">
        <v>185</v>
      </c>
    </row>
    <row r="117" s="13" customFormat="1">
      <c r="A117" s="13"/>
      <c r="B117" s="235"/>
      <c r="C117" s="236"/>
      <c r="D117" s="228" t="s">
        <v>199</v>
      </c>
      <c r="E117" s="237" t="s">
        <v>19</v>
      </c>
      <c r="F117" s="238" t="s">
        <v>1582</v>
      </c>
      <c r="G117" s="236"/>
      <c r="H117" s="237" t="s">
        <v>19</v>
      </c>
      <c r="I117" s="239"/>
      <c r="J117" s="236"/>
      <c r="K117" s="236"/>
      <c r="L117" s="240"/>
      <c r="M117" s="241"/>
      <c r="N117" s="242"/>
      <c r="O117" s="242"/>
      <c r="P117" s="242"/>
      <c r="Q117" s="242"/>
      <c r="R117" s="242"/>
      <c r="S117" s="242"/>
      <c r="T117" s="24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4" t="s">
        <v>199</v>
      </c>
      <c r="AU117" s="244" t="s">
        <v>82</v>
      </c>
      <c r="AV117" s="13" t="s">
        <v>80</v>
      </c>
      <c r="AW117" s="13" t="s">
        <v>34</v>
      </c>
      <c r="AX117" s="13" t="s">
        <v>73</v>
      </c>
      <c r="AY117" s="244" t="s">
        <v>185</v>
      </c>
    </row>
    <row r="118" s="14" customFormat="1">
      <c r="A118" s="14"/>
      <c r="B118" s="245"/>
      <c r="C118" s="246"/>
      <c r="D118" s="228" t="s">
        <v>199</v>
      </c>
      <c r="E118" s="247" t="s">
        <v>19</v>
      </c>
      <c r="F118" s="248" t="s">
        <v>1583</v>
      </c>
      <c r="G118" s="246"/>
      <c r="H118" s="249">
        <v>147.273</v>
      </c>
      <c r="I118" s="250"/>
      <c r="J118" s="246"/>
      <c r="K118" s="246"/>
      <c r="L118" s="251"/>
      <c r="M118" s="252"/>
      <c r="N118" s="253"/>
      <c r="O118" s="253"/>
      <c r="P118" s="253"/>
      <c r="Q118" s="253"/>
      <c r="R118" s="253"/>
      <c r="S118" s="253"/>
      <c r="T118" s="25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5" t="s">
        <v>199</v>
      </c>
      <c r="AU118" s="255" t="s">
        <v>82</v>
      </c>
      <c r="AV118" s="14" t="s">
        <v>82</v>
      </c>
      <c r="AW118" s="14" t="s">
        <v>34</v>
      </c>
      <c r="AX118" s="14" t="s">
        <v>73</v>
      </c>
      <c r="AY118" s="255" t="s">
        <v>185</v>
      </c>
    </row>
    <row r="119" s="15" customFormat="1">
      <c r="A119" s="15"/>
      <c r="B119" s="256"/>
      <c r="C119" s="257"/>
      <c r="D119" s="228" t="s">
        <v>199</v>
      </c>
      <c r="E119" s="258" t="s">
        <v>19</v>
      </c>
      <c r="F119" s="259" t="s">
        <v>202</v>
      </c>
      <c r="G119" s="257"/>
      <c r="H119" s="260">
        <v>285.18099999999998</v>
      </c>
      <c r="I119" s="261"/>
      <c r="J119" s="257"/>
      <c r="K119" s="257"/>
      <c r="L119" s="262"/>
      <c r="M119" s="263"/>
      <c r="N119" s="264"/>
      <c r="O119" s="264"/>
      <c r="P119" s="264"/>
      <c r="Q119" s="264"/>
      <c r="R119" s="264"/>
      <c r="S119" s="264"/>
      <c r="T119" s="26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T119" s="266" t="s">
        <v>199</v>
      </c>
      <c r="AU119" s="266" t="s">
        <v>82</v>
      </c>
      <c r="AV119" s="15" t="s">
        <v>193</v>
      </c>
      <c r="AW119" s="15" t="s">
        <v>34</v>
      </c>
      <c r="AX119" s="15" t="s">
        <v>80</v>
      </c>
      <c r="AY119" s="266" t="s">
        <v>185</v>
      </c>
    </row>
    <row r="120" s="2" customFormat="1" ht="21.75" customHeight="1">
      <c r="A120" s="41"/>
      <c r="B120" s="42"/>
      <c r="C120" s="215" t="s">
        <v>82</v>
      </c>
      <c r="D120" s="215" t="s">
        <v>188</v>
      </c>
      <c r="E120" s="216" t="s">
        <v>1584</v>
      </c>
      <c r="F120" s="217" t="s">
        <v>1585</v>
      </c>
      <c r="G120" s="218" t="s">
        <v>212</v>
      </c>
      <c r="H120" s="219">
        <v>142.79599999999999</v>
      </c>
      <c r="I120" s="220"/>
      <c r="J120" s="221">
        <f>ROUND(I120*H120,2)</f>
        <v>0</v>
      </c>
      <c r="K120" s="217" t="s">
        <v>192</v>
      </c>
      <c r="L120" s="47"/>
      <c r="M120" s="222" t="s">
        <v>19</v>
      </c>
      <c r="N120" s="223" t="s">
        <v>44</v>
      </c>
      <c r="O120" s="87"/>
      <c r="P120" s="224">
        <f>O120*H120</f>
        <v>0</v>
      </c>
      <c r="Q120" s="224">
        <v>0</v>
      </c>
      <c r="R120" s="224">
        <f>Q120*H120</f>
        <v>0</v>
      </c>
      <c r="S120" s="224">
        <v>0</v>
      </c>
      <c r="T120" s="225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193</v>
      </c>
      <c r="AT120" s="226" t="s">
        <v>188</v>
      </c>
      <c r="AU120" s="226" t="s">
        <v>82</v>
      </c>
      <c r="AY120" s="20" t="s">
        <v>185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80</v>
      </c>
      <c r="BK120" s="227">
        <f>ROUND(I120*H120,2)</f>
        <v>0</v>
      </c>
      <c r="BL120" s="20" t="s">
        <v>193</v>
      </c>
      <c r="BM120" s="226" t="s">
        <v>1586</v>
      </c>
    </row>
    <row r="121" s="2" customFormat="1">
      <c r="A121" s="41"/>
      <c r="B121" s="42"/>
      <c r="C121" s="43"/>
      <c r="D121" s="228" t="s">
        <v>195</v>
      </c>
      <c r="E121" s="43"/>
      <c r="F121" s="229" t="s">
        <v>1587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195</v>
      </c>
      <c r="AU121" s="20" t="s">
        <v>82</v>
      </c>
    </row>
    <row r="122" s="2" customFormat="1">
      <c r="A122" s="41"/>
      <c r="B122" s="42"/>
      <c r="C122" s="43"/>
      <c r="D122" s="233" t="s">
        <v>197</v>
      </c>
      <c r="E122" s="43"/>
      <c r="F122" s="234" t="s">
        <v>1588</v>
      </c>
      <c r="G122" s="43"/>
      <c r="H122" s="43"/>
      <c r="I122" s="230"/>
      <c r="J122" s="43"/>
      <c r="K122" s="43"/>
      <c r="L122" s="47"/>
      <c r="M122" s="231"/>
      <c r="N122" s="232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197</v>
      </c>
      <c r="AU122" s="20" t="s">
        <v>82</v>
      </c>
    </row>
    <row r="123" s="13" customFormat="1">
      <c r="A123" s="13"/>
      <c r="B123" s="235"/>
      <c r="C123" s="236"/>
      <c r="D123" s="228" t="s">
        <v>199</v>
      </c>
      <c r="E123" s="237" t="s">
        <v>19</v>
      </c>
      <c r="F123" s="238" t="s">
        <v>1589</v>
      </c>
      <c r="G123" s="236"/>
      <c r="H123" s="237" t="s">
        <v>19</v>
      </c>
      <c r="I123" s="239"/>
      <c r="J123" s="236"/>
      <c r="K123" s="236"/>
      <c r="L123" s="240"/>
      <c r="M123" s="241"/>
      <c r="N123" s="242"/>
      <c r="O123" s="242"/>
      <c r="P123" s="242"/>
      <c r="Q123" s="242"/>
      <c r="R123" s="242"/>
      <c r="S123" s="242"/>
      <c r="T123" s="24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4" t="s">
        <v>199</v>
      </c>
      <c r="AU123" s="244" t="s">
        <v>82</v>
      </c>
      <c r="AV123" s="13" t="s">
        <v>80</v>
      </c>
      <c r="AW123" s="13" t="s">
        <v>34</v>
      </c>
      <c r="AX123" s="13" t="s">
        <v>73</v>
      </c>
      <c r="AY123" s="244" t="s">
        <v>185</v>
      </c>
    </row>
    <row r="124" s="14" customFormat="1">
      <c r="A124" s="14"/>
      <c r="B124" s="245"/>
      <c r="C124" s="246"/>
      <c r="D124" s="228" t="s">
        <v>199</v>
      </c>
      <c r="E124" s="247" t="s">
        <v>19</v>
      </c>
      <c r="F124" s="248" t="s">
        <v>1590</v>
      </c>
      <c r="G124" s="246"/>
      <c r="H124" s="249">
        <v>142.79599999999999</v>
      </c>
      <c r="I124" s="250"/>
      <c r="J124" s="246"/>
      <c r="K124" s="246"/>
      <c r="L124" s="251"/>
      <c r="M124" s="252"/>
      <c r="N124" s="253"/>
      <c r="O124" s="253"/>
      <c r="P124" s="253"/>
      <c r="Q124" s="253"/>
      <c r="R124" s="253"/>
      <c r="S124" s="253"/>
      <c r="T124" s="25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5" t="s">
        <v>199</v>
      </c>
      <c r="AU124" s="255" t="s">
        <v>82</v>
      </c>
      <c r="AV124" s="14" t="s">
        <v>82</v>
      </c>
      <c r="AW124" s="14" t="s">
        <v>34</v>
      </c>
      <c r="AX124" s="14" t="s">
        <v>73</v>
      </c>
      <c r="AY124" s="255" t="s">
        <v>185</v>
      </c>
    </row>
    <row r="125" s="15" customFormat="1">
      <c r="A125" s="15"/>
      <c r="B125" s="256"/>
      <c r="C125" s="257"/>
      <c r="D125" s="228" t="s">
        <v>199</v>
      </c>
      <c r="E125" s="258" t="s">
        <v>19</v>
      </c>
      <c r="F125" s="259" t="s">
        <v>202</v>
      </c>
      <c r="G125" s="257"/>
      <c r="H125" s="260">
        <v>142.79599999999999</v>
      </c>
      <c r="I125" s="261"/>
      <c r="J125" s="257"/>
      <c r="K125" s="257"/>
      <c r="L125" s="262"/>
      <c r="M125" s="263"/>
      <c r="N125" s="264"/>
      <c r="O125" s="264"/>
      <c r="P125" s="264"/>
      <c r="Q125" s="264"/>
      <c r="R125" s="264"/>
      <c r="S125" s="264"/>
      <c r="T125" s="26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T125" s="266" t="s">
        <v>199</v>
      </c>
      <c r="AU125" s="266" t="s">
        <v>82</v>
      </c>
      <c r="AV125" s="15" t="s">
        <v>193</v>
      </c>
      <c r="AW125" s="15" t="s">
        <v>34</v>
      </c>
      <c r="AX125" s="15" t="s">
        <v>80</v>
      </c>
      <c r="AY125" s="266" t="s">
        <v>185</v>
      </c>
    </row>
    <row r="126" s="2" customFormat="1" ht="21.75" customHeight="1">
      <c r="A126" s="41"/>
      <c r="B126" s="42"/>
      <c r="C126" s="215" t="s">
        <v>209</v>
      </c>
      <c r="D126" s="215" t="s">
        <v>188</v>
      </c>
      <c r="E126" s="216" t="s">
        <v>1591</v>
      </c>
      <c r="F126" s="217" t="s">
        <v>1592</v>
      </c>
      <c r="G126" s="218" t="s">
        <v>212</v>
      </c>
      <c r="H126" s="219">
        <v>142.38499999999999</v>
      </c>
      <c r="I126" s="220"/>
      <c r="J126" s="221">
        <f>ROUND(I126*H126,2)</f>
        <v>0</v>
      </c>
      <c r="K126" s="217" t="s">
        <v>192</v>
      </c>
      <c r="L126" s="47"/>
      <c r="M126" s="222" t="s">
        <v>19</v>
      </c>
      <c r="N126" s="223" t="s">
        <v>44</v>
      </c>
      <c r="O126" s="87"/>
      <c r="P126" s="224">
        <f>O126*H126</f>
        <v>0</v>
      </c>
      <c r="Q126" s="224">
        <v>0</v>
      </c>
      <c r="R126" s="224">
        <f>Q126*H126</f>
        <v>0</v>
      </c>
      <c r="S126" s="224">
        <v>0</v>
      </c>
      <c r="T126" s="225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6" t="s">
        <v>193</v>
      </c>
      <c r="AT126" s="226" t="s">
        <v>188</v>
      </c>
      <c r="AU126" s="226" t="s">
        <v>82</v>
      </c>
      <c r="AY126" s="20" t="s">
        <v>185</v>
      </c>
      <c r="BE126" s="227">
        <f>IF(N126="základní",J126,0)</f>
        <v>0</v>
      </c>
      <c r="BF126" s="227">
        <f>IF(N126="snížená",J126,0)</f>
        <v>0</v>
      </c>
      <c r="BG126" s="227">
        <f>IF(N126="zákl. přenesená",J126,0)</f>
        <v>0</v>
      </c>
      <c r="BH126" s="227">
        <f>IF(N126="sníž. přenesená",J126,0)</f>
        <v>0</v>
      </c>
      <c r="BI126" s="227">
        <f>IF(N126="nulová",J126,0)</f>
        <v>0</v>
      </c>
      <c r="BJ126" s="20" t="s">
        <v>80</v>
      </c>
      <c r="BK126" s="227">
        <f>ROUND(I126*H126,2)</f>
        <v>0</v>
      </c>
      <c r="BL126" s="20" t="s">
        <v>193</v>
      </c>
      <c r="BM126" s="226" t="s">
        <v>1593</v>
      </c>
    </row>
    <row r="127" s="2" customFormat="1">
      <c r="A127" s="41"/>
      <c r="B127" s="42"/>
      <c r="C127" s="43"/>
      <c r="D127" s="228" t="s">
        <v>195</v>
      </c>
      <c r="E127" s="43"/>
      <c r="F127" s="229" t="s">
        <v>1594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195</v>
      </c>
      <c r="AU127" s="20" t="s">
        <v>82</v>
      </c>
    </row>
    <row r="128" s="2" customFormat="1">
      <c r="A128" s="41"/>
      <c r="B128" s="42"/>
      <c r="C128" s="43"/>
      <c r="D128" s="233" t="s">
        <v>197</v>
      </c>
      <c r="E128" s="43"/>
      <c r="F128" s="234" t="s">
        <v>1595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197</v>
      </c>
      <c r="AU128" s="20" t="s">
        <v>82</v>
      </c>
    </row>
    <row r="129" s="13" customFormat="1">
      <c r="A129" s="13"/>
      <c r="B129" s="235"/>
      <c r="C129" s="236"/>
      <c r="D129" s="228" t="s">
        <v>199</v>
      </c>
      <c r="E129" s="237" t="s">
        <v>19</v>
      </c>
      <c r="F129" s="238" t="s">
        <v>1596</v>
      </c>
      <c r="G129" s="236"/>
      <c r="H129" s="237" t="s">
        <v>19</v>
      </c>
      <c r="I129" s="239"/>
      <c r="J129" s="236"/>
      <c r="K129" s="236"/>
      <c r="L129" s="240"/>
      <c r="M129" s="241"/>
      <c r="N129" s="242"/>
      <c r="O129" s="242"/>
      <c r="P129" s="242"/>
      <c r="Q129" s="242"/>
      <c r="R129" s="242"/>
      <c r="S129" s="242"/>
      <c r="T129" s="24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4" t="s">
        <v>199</v>
      </c>
      <c r="AU129" s="244" t="s">
        <v>82</v>
      </c>
      <c r="AV129" s="13" t="s">
        <v>80</v>
      </c>
      <c r="AW129" s="13" t="s">
        <v>34</v>
      </c>
      <c r="AX129" s="13" t="s">
        <v>73</v>
      </c>
      <c r="AY129" s="244" t="s">
        <v>185</v>
      </c>
    </row>
    <row r="130" s="14" customFormat="1">
      <c r="A130" s="14"/>
      <c r="B130" s="245"/>
      <c r="C130" s="246"/>
      <c r="D130" s="228" t="s">
        <v>199</v>
      </c>
      <c r="E130" s="247" t="s">
        <v>19</v>
      </c>
      <c r="F130" s="248" t="s">
        <v>1597</v>
      </c>
      <c r="G130" s="246"/>
      <c r="H130" s="249">
        <v>142.38499999999999</v>
      </c>
      <c r="I130" s="250"/>
      <c r="J130" s="246"/>
      <c r="K130" s="246"/>
      <c r="L130" s="251"/>
      <c r="M130" s="252"/>
      <c r="N130" s="253"/>
      <c r="O130" s="253"/>
      <c r="P130" s="253"/>
      <c r="Q130" s="253"/>
      <c r="R130" s="253"/>
      <c r="S130" s="253"/>
      <c r="T130" s="25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5" t="s">
        <v>199</v>
      </c>
      <c r="AU130" s="255" t="s">
        <v>82</v>
      </c>
      <c r="AV130" s="14" t="s">
        <v>82</v>
      </c>
      <c r="AW130" s="14" t="s">
        <v>34</v>
      </c>
      <c r="AX130" s="14" t="s">
        <v>73</v>
      </c>
      <c r="AY130" s="255" t="s">
        <v>185</v>
      </c>
    </row>
    <row r="131" s="15" customFormat="1">
      <c r="A131" s="15"/>
      <c r="B131" s="256"/>
      <c r="C131" s="257"/>
      <c r="D131" s="228" t="s">
        <v>199</v>
      </c>
      <c r="E131" s="258" t="s">
        <v>19</v>
      </c>
      <c r="F131" s="259" t="s">
        <v>202</v>
      </c>
      <c r="G131" s="257"/>
      <c r="H131" s="260">
        <v>142.38499999999999</v>
      </c>
      <c r="I131" s="261"/>
      <c r="J131" s="257"/>
      <c r="K131" s="257"/>
      <c r="L131" s="262"/>
      <c r="M131" s="263"/>
      <c r="N131" s="264"/>
      <c r="O131" s="264"/>
      <c r="P131" s="264"/>
      <c r="Q131" s="264"/>
      <c r="R131" s="264"/>
      <c r="S131" s="264"/>
      <c r="T131" s="26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T131" s="266" t="s">
        <v>199</v>
      </c>
      <c r="AU131" s="266" t="s">
        <v>82</v>
      </c>
      <c r="AV131" s="15" t="s">
        <v>193</v>
      </c>
      <c r="AW131" s="15" t="s">
        <v>34</v>
      </c>
      <c r="AX131" s="15" t="s">
        <v>80</v>
      </c>
      <c r="AY131" s="266" t="s">
        <v>185</v>
      </c>
    </row>
    <row r="132" s="2" customFormat="1" ht="16.5" customHeight="1">
      <c r="A132" s="41"/>
      <c r="B132" s="42"/>
      <c r="C132" s="215" t="s">
        <v>193</v>
      </c>
      <c r="D132" s="215" t="s">
        <v>188</v>
      </c>
      <c r="E132" s="216" t="s">
        <v>1598</v>
      </c>
      <c r="F132" s="217" t="s">
        <v>1599</v>
      </c>
      <c r="G132" s="218" t="s">
        <v>212</v>
      </c>
      <c r="H132" s="219">
        <v>142.79599999999999</v>
      </c>
      <c r="I132" s="220"/>
      <c r="J132" s="221">
        <f>ROUND(I132*H132,2)</f>
        <v>0</v>
      </c>
      <c r="K132" s="217" t="s">
        <v>192</v>
      </c>
      <c r="L132" s="47"/>
      <c r="M132" s="222" t="s">
        <v>19</v>
      </c>
      <c r="N132" s="223" t="s">
        <v>44</v>
      </c>
      <c r="O132" s="87"/>
      <c r="P132" s="224">
        <f>O132*H132</f>
        <v>0</v>
      </c>
      <c r="Q132" s="224">
        <v>0</v>
      </c>
      <c r="R132" s="224">
        <f>Q132*H132</f>
        <v>0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193</v>
      </c>
      <c r="AT132" s="226" t="s">
        <v>188</v>
      </c>
      <c r="AU132" s="226" t="s">
        <v>82</v>
      </c>
      <c r="AY132" s="20" t="s">
        <v>185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80</v>
      </c>
      <c r="BK132" s="227">
        <f>ROUND(I132*H132,2)</f>
        <v>0</v>
      </c>
      <c r="BL132" s="20" t="s">
        <v>193</v>
      </c>
      <c r="BM132" s="226" t="s">
        <v>1600</v>
      </c>
    </row>
    <row r="133" s="2" customFormat="1">
      <c r="A133" s="41"/>
      <c r="B133" s="42"/>
      <c r="C133" s="43"/>
      <c r="D133" s="228" t="s">
        <v>195</v>
      </c>
      <c r="E133" s="43"/>
      <c r="F133" s="229" t="s">
        <v>1601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195</v>
      </c>
      <c r="AU133" s="20" t="s">
        <v>82</v>
      </c>
    </row>
    <row r="134" s="2" customFormat="1">
      <c r="A134" s="41"/>
      <c r="B134" s="42"/>
      <c r="C134" s="43"/>
      <c r="D134" s="233" t="s">
        <v>197</v>
      </c>
      <c r="E134" s="43"/>
      <c r="F134" s="234" t="s">
        <v>1602</v>
      </c>
      <c r="G134" s="43"/>
      <c r="H134" s="43"/>
      <c r="I134" s="230"/>
      <c r="J134" s="43"/>
      <c r="K134" s="43"/>
      <c r="L134" s="47"/>
      <c r="M134" s="231"/>
      <c r="N134" s="232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197</v>
      </c>
      <c r="AU134" s="20" t="s">
        <v>82</v>
      </c>
    </row>
    <row r="135" s="13" customFormat="1">
      <c r="A135" s="13"/>
      <c r="B135" s="235"/>
      <c r="C135" s="236"/>
      <c r="D135" s="228" t="s">
        <v>199</v>
      </c>
      <c r="E135" s="237" t="s">
        <v>19</v>
      </c>
      <c r="F135" s="238" t="s">
        <v>1589</v>
      </c>
      <c r="G135" s="236"/>
      <c r="H135" s="237" t="s">
        <v>19</v>
      </c>
      <c r="I135" s="239"/>
      <c r="J135" s="236"/>
      <c r="K135" s="236"/>
      <c r="L135" s="240"/>
      <c r="M135" s="241"/>
      <c r="N135" s="242"/>
      <c r="O135" s="242"/>
      <c r="P135" s="242"/>
      <c r="Q135" s="242"/>
      <c r="R135" s="242"/>
      <c r="S135" s="242"/>
      <c r="T135" s="24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4" t="s">
        <v>199</v>
      </c>
      <c r="AU135" s="244" t="s">
        <v>82</v>
      </c>
      <c r="AV135" s="13" t="s">
        <v>80</v>
      </c>
      <c r="AW135" s="13" t="s">
        <v>34</v>
      </c>
      <c r="AX135" s="13" t="s">
        <v>73</v>
      </c>
      <c r="AY135" s="244" t="s">
        <v>185</v>
      </c>
    </row>
    <row r="136" s="14" customFormat="1">
      <c r="A136" s="14"/>
      <c r="B136" s="245"/>
      <c r="C136" s="246"/>
      <c r="D136" s="228" t="s">
        <v>199</v>
      </c>
      <c r="E136" s="247" t="s">
        <v>19</v>
      </c>
      <c r="F136" s="248" t="s">
        <v>1590</v>
      </c>
      <c r="G136" s="246"/>
      <c r="H136" s="249">
        <v>142.79599999999999</v>
      </c>
      <c r="I136" s="250"/>
      <c r="J136" s="246"/>
      <c r="K136" s="246"/>
      <c r="L136" s="251"/>
      <c r="M136" s="252"/>
      <c r="N136" s="253"/>
      <c r="O136" s="253"/>
      <c r="P136" s="253"/>
      <c r="Q136" s="253"/>
      <c r="R136" s="253"/>
      <c r="S136" s="253"/>
      <c r="T136" s="25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5" t="s">
        <v>199</v>
      </c>
      <c r="AU136" s="255" t="s">
        <v>82</v>
      </c>
      <c r="AV136" s="14" t="s">
        <v>82</v>
      </c>
      <c r="AW136" s="14" t="s">
        <v>34</v>
      </c>
      <c r="AX136" s="14" t="s">
        <v>73</v>
      </c>
      <c r="AY136" s="255" t="s">
        <v>185</v>
      </c>
    </row>
    <row r="137" s="15" customFormat="1">
      <c r="A137" s="15"/>
      <c r="B137" s="256"/>
      <c r="C137" s="257"/>
      <c r="D137" s="228" t="s">
        <v>199</v>
      </c>
      <c r="E137" s="258" t="s">
        <v>19</v>
      </c>
      <c r="F137" s="259" t="s">
        <v>202</v>
      </c>
      <c r="G137" s="257"/>
      <c r="H137" s="260">
        <v>142.79599999999999</v>
      </c>
      <c r="I137" s="261"/>
      <c r="J137" s="257"/>
      <c r="K137" s="257"/>
      <c r="L137" s="262"/>
      <c r="M137" s="263"/>
      <c r="N137" s="264"/>
      <c r="O137" s="264"/>
      <c r="P137" s="264"/>
      <c r="Q137" s="264"/>
      <c r="R137" s="264"/>
      <c r="S137" s="264"/>
      <c r="T137" s="26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T137" s="266" t="s">
        <v>199</v>
      </c>
      <c r="AU137" s="266" t="s">
        <v>82</v>
      </c>
      <c r="AV137" s="15" t="s">
        <v>193</v>
      </c>
      <c r="AW137" s="15" t="s">
        <v>34</v>
      </c>
      <c r="AX137" s="15" t="s">
        <v>80</v>
      </c>
      <c r="AY137" s="266" t="s">
        <v>185</v>
      </c>
    </row>
    <row r="138" s="2" customFormat="1" ht="16.5" customHeight="1">
      <c r="A138" s="41"/>
      <c r="B138" s="42"/>
      <c r="C138" s="215" t="s">
        <v>223</v>
      </c>
      <c r="D138" s="215" t="s">
        <v>188</v>
      </c>
      <c r="E138" s="216" t="s">
        <v>1603</v>
      </c>
      <c r="F138" s="217" t="s">
        <v>1604</v>
      </c>
      <c r="G138" s="218" t="s">
        <v>212</v>
      </c>
      <c r="H138" s="219">
        <v>142.79599999999999</v>
      </c>
      <c r="I138" s="220"/>
      <c r="J138" s="221">
        <f>ROUND(I138*H138,2)</f>
        <v>0</v>
      </c>
      <c r="K138" s="217" t="s">
        <v>192</v>
      </c>
      <c r="L138" s="47"/>
      <c r="M138" s="222" t="s">
        <v>19</v>
      </c>
      <c r="N138" s="223" t="s">
        <v>44</v>
      </c>
      <c r="O138" s="87"/>
      <c r="P138" s="224">
        <f>O138*H138</f>
        <v>0</v>
      </c>
      <c r="Q138" s="224">
        <v>0</v>
      </c>
      <c r="R138" s="224">
        <f>Q138*H138</f>
        <v>0</v>
      </c>
      <c r="S138" s="224">
        <v>0</v>
      </c>
      <c r="T138" s="225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6" t="s">
        <v>193</v>
      </c>
      <c r="AT138" s="226" t="s">
        <v>188</v>
      </c>
      <c r="AU138" s="226" t="s">
        <v>82</v>
      </c>
      <c r="AY138" s="20" t="s">
        <v>185</v>
      </c>
      <c r="BE138" s="227">
        <f>IF(N138="základní",J138,0)</f>
        <v>0</v>
      </c>
      <c r="BF138" s="227">
        <f>IF(N138="snížená",J138,0)</f>
        <v>0</v>
      </c>
      <c r="BG138" s="227">
        <f>IF(N138="zákl. přenesená",J138,0)</f>
        <v>0</v>
      </c>
      <c r="BH138" s="227">
        <f>IF(N138="sníž. přenesená",J138,0)</f>
        <v>0</v>
      </c>
      <c r="BI138" s="227">
        <f>IF(N138="nulová",J138,0)</f>
        <v>0</v>
      </c>
      <c r="BJ138" s="20" t="s">
        <v>80</v>
      </c>
      <c r="BK138" s="227">
        <f>ROUND(I138*H138,2)</f>
        <v>0</v>
      </c>
      <c r="BL138" s="20" t="s">
        <v>193</v>
      </c>
      <c r="BM138" s="226" t="s">
        <v>1605</v>
      </c>
    </row>
    <row r="139" s="2" customFormat="1">
      <c r="A139" s="41"/>
      <c r="B139" s="42"/>
      <c r="C139" s="43"/>
      <c r="D139" s="228" t="s">
        <v>195</v>
      </c>
      <c r="E139" s="43"/>
      <c r="F139" s="229" t="s">
        <v>1606</v>
      </c>
      <c r="G139" s="43"/>
      <c r="H139" s="43"/>
      <c r="I139" s="230"/>
      <c r="J139" s="43"/>
      <c r="K139" s="43"/>
      <c r="L139" s="47"/>
      <c r="M139" s="231"/>
      <c r="N139" s="232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195</v>
      </c>
      <c r="AU139" s="20" t="s">
        <v>82</v>
      </c>
    </row>
    <row r="140" s="2" customFormat="1">
      <c r="A140" s="41"/>
      <c r="B140" s="42"/>
      <c r="C140" s="43"/>
      <c r="D140" s="233" t="s">
        <v>197</v>
      </c>
      <c r="E140" s="43"/>
      <c r="F140" s="234" t="s">
        <v>1607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197</v>
      </c>
      <c r="AU140" s="20" t="s">
        <v>82</v>
      </c>
    </row>
    <row r="141" s="13" customFormat="1">
      <c r="A141" s="13"/>
      <c r="B141" s="235"/>
      <c r="C141" s="236"/>
      <c r="D141" s="228" t="s">
        <v>199</v>
      </c>
      <c r="E141" s="237" t="s">
        <v>19</v>
      </c>
      <c r="F141" s="238" t="s">
        <v>1589</v>
      </c>
      <c r="G141" s="236"/>
      <c r="H141" s="237" t="s">
        <v>19</v>
      </c>
      <c r="I141" s="239"/>
      <c r="J141" s="236"/>
      <c r="K141" s="236"/>
      <c r="L141" s="240"/>
      <c r="M141" s="241"/>
      <c r="N141" s="242"/>
      <c r="O141" s="242"/>
      <c r="P141" s="242"/>
      <c r="Q141" s="242"/>
      <c r="R141" s="242"/>
      <c r="S141" s="242"/>
      <c r="T141" s="24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4" t="s">
        <v>199</v>
      </c>
      <c r="AU141" s="244" t="s">
        <v>82</v>
      </c>
      <c r="AV141" s="13" t="s">
        <v>80</v>
      </c>
      <c r="AW141" s="13" t="s">
        <v>34</v>
      </c>
      <c r="AX141" s="13" t="s">
        <v>73</v>
      </c>
      <c r="AY141" s="244" t="s">
        <v>185</v>
      </c>
    </row>
    <row r="142" s="14" customFormat="1">
      <c r="A142" s="14"/>
      <c r="B142" s="245"/>
      <c r="C142" s="246"/>
      <c r="D142" s="228" t="s">
        <v>199</v>
      </c>
      <c r="E142" s="247" t="s">
        <v>19</v>
      </c>
      <c r="F142" s="248" t="s">
        <v>1590</v>
      </c>
      <c r="G142" s="246"/>
      <c r="H142" s="249">
        <v>142.79599999999999</v>
      </c>
      <c r="I142" s="250"/>
      <c r="J142" s="246"/>
      <c r="K142" s="246"/>
      <c r="L142" s="251"/>
      <c r="M142" s="252"/>
      <c r="N142" s="253"/>
      <c r="O142" s="253"/>
      <c r="P142" s="253"/>
      <c r="Q142" s="253"/>
      <c r="R142" s="253"/>
      <c r="S142" s="253"/>
      <c r="T142" s="25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5" t="s">
        <v>199</v>
      </c>
      <c r="AU142" s="255" t="s">
        <v>82</v>
      </c>
      <c r="AV142" s="14" t="s">
        <v>82</v>
      </c>
      <c r="AW142" s="14" t="s">
        <v>34</v>
      </c>
      <c r="AX142" s="14" t="s">
        <v>73</v>
      </c>
      <c r="AY142" s="255" t="s">
        <v>185</v>
      </c>
    </row>
    <row r="143" s="15" customFormat="1">
      <c r="A143" s="15"/>
      <c r="B143" s="256"/>
      <c r="C143" s="257"/>
      <c r="D143" s="228" t="s">
        <v>199</v>
      </c>
      <c r="E143" s="258" t="s">
        <v>19</v>
      </c>
      <c r="F143" s="259" t="s">
        <v>202</v>
      </c>
      <c r="G143" s="257"/>
      <c r="H143" s="260">
        <v>142.79599999999999</v>
      </c>
      <c r="I143" s="261"/>
      <c r="J143" s="257"/>
      <c r="K143" s="257"/>
      <c r="L143" s="262"/>
      <c r="M143" s="263"/>
      <c r="N143" s="264"/>
      <c r="O143" s="264"/>
      <c r="P143" s="264"/>
      <c r="Q143" s="264"/>
      <c r="R143" s="264"/>
      <c r="S143" s="264"/>
      <c r="T143" s="26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T143" s="266" t="s">
        <v>199</v>
      </c>
      <c r="AU143" s="266" t="s">
        <v>82</v>
      </c>
      <c r="AV143" s="15" t="s">
        <v>193</v>
      </c>
      <c r="AW143" s="15" t="s">
        <v>34</v>
      </c>
      <c r="AX143" s="15" t="s">
        <v>80</v>
      </c>
      <c r="AY143" s="266" t="s">
        <v>185</v>
      </c>
    </row>
    <row r="144" s="2" customFormat="1" ht="16.5" customHeight="1">
      <c r="A144" s="41"/>
      <c r="B144" s="42"/>
      <c r="C144" s="215" t="s">
        <v>231</v>
      </c>
      <c r="D144" s="215" t="s">
        <v>188</v>
      </c>
      <c r="E144" s="216" t="s">
        <v>1608</v>
      </c>
      <c r="F144" s="217" t="s">
        <v>1609</v>
      </c>
      <c r="G144" s="218" t="s">
        <v>249</v>
      </c>
      <c r="H144" s="219">
        <v>142.38499999999999</v>
      </c>
      <c r="I144" s="220"/>
      <c r="J144" s="221">
        <f>ROUND(I144*H144,2)</f>
        <v>0</v>
      </c>
      <c r="K144" s="217" t="s">
        <v>192</v>
      </c>
      <c r="L144" s="47"/>
      <c r="M144" s="222" t="s">
        <v>19</v>
      </c>
      <c r="N144" s="223" t="s">
        <v>44</v>
      </c>
      <c r="O144" s="87"/>
      <c r="P144" s="224">
        <f>O144*H144</f>
        <v>0</v>
      </c>
      <c r="Q144" s="224">
        <v>0</v>
      </c>
      <c r="R144" s="224">
        <f>Q144*H144</f>
        <v>0</v>
      </c>
      <c r="S144" s="224">
        <v>0</v>
      </c>
      <c r="T144" s="225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6" t="s">
        <v>193</v>
      </c>
      <c r="AT144" s="226" t="s">
        <v>188</v>
      </c>
      <c r="AU144" s="226" t="s">
        <v>82</v>
      </c>
      <c r="AY144" s="20" t="s">
        <v>185</v>
      </c>
      <c r="BE144" s="227">
        <f>IF(N144="základní",J144,0)</f>
        <v>0</v>
      </c>
      <c r="BF144" s="227">
        <f>IF(N144="snížená",J144,0)</f>
        <v>0</v>
      </c>
      <c r="BG144" s="227">
        <f>IF(N144="zákl. přenesená",J144,0)</f>
        <v>0</v>
      </c>
      <c r="BH144" s="227">
        <f>IF(N144="sníž. přenesená",J144,0)</f>
        <v>0</v>
      </c>
      <c r="BI144" s="227">
        <f>IF(N144="nulová",J144,0)</f>
        <v>0</v>
      </c>
      <c r="BJ144" s="20" t="s">
        <v>80</v>
      </c>
      <c r="BK144" s="227">
        <f>ROUND(I144*H144,2)</f>
        <v>0</v>
      </c>
      <c r="BL144" s="20" t="s">
        <v>193</v>
      </c>
      <c r="BM144" s="226" t="s">
        <v>1610</v>
      </c>
    </row>
    <row r="145" s="2" customFormat="1">
      <c r="A145" s="41"/>
      <c r="B145" s="42"/>
      <c r="C145" s="43"/>
      <c r="D145" s="228" t="s">
        <v>195</v>
      </c>
      <c r="E145" s="43"/>
      <c r="F145" s="229" t="s">
        <v>1611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195</v>
      </c>
      <c r="AU145" s="20" t="s">
        <v>82</v>
      </c>
    </row>
    <row r="146" s="2" customFormat="1">
      <c r="A146" s="41"/>
      <c r="B146" s="42"/>
      <c r="C146" s="43"/>
      <c r="D146" s="233" t="s">
        <v>197</v>
      </c>
      <c r="E146" s="43"/>
      <c r="F146" s="234" t="s">
        <v>1612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197</v>
      </c>
      <c r="AU146" s="20" t="s">
        <v>82</v>
      </c>
    </row>
    <row r="147" s="13" customFormat="1">
      <c r="A147" s="13"/>
      <c r="B147" s="235"/>
      <c r="C147" s="236"/>
      <c r="D147" s="228" t="s">
        <v>199</v>
      </c>
      <c r="E147" s="237" t="s">
        <v>19</v>
      </c>
      <c r="F147" s="238" t="s">
        <v>1596</v>
      </c>
      <c r="G147" s="236"/>
      <c r="H147" s="237" t="s">
        <v>19</v>
      </c>
      <c r="I147" s="239"/>
      <c r="J147" s="236"/>
      <c r="K147" s="236"/>
      <c r="L147" s="240"/>
      <c r="M147" s="241"/>
      <c r="N147" s="242"/>
      <c r="O147" s="242"/>
      <c r="P147" s="242"/>
      <c r="Q147" s="242"/>
      <c r="R147" s="242"/>
      <c r="S147" s="242"/>
      <c r="T147" s="24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4" t="s">
        <v>199</v>
      </c>
      <c r="AU147" s="244" t="s">
        <v>82</v>
      </c>
      <c r="AV147" s="13" t="s">
        <v>80</v>
      </c>
      <c r="AW147" s="13" t="s">
        <v>34</v>
      </c>
      <c r="AX147" s="13" t="s">
        <v>73</v>
      </c>
      <c r="AY147" s="244" t="s">
        <v>185</v>
      </c>
    </row>
    <row r="148" s="14" customFormat="1">
      <c r="A148" s="14"/>
      <c r="B148" s="245"/>
      <c r="C148" s="246"/>
      <c r="D148" s="228" t="s">
        <v>199</v>
      </c>
      <c r="E148" s="247" t="s">
        <v>19</v>
      </c>
      <c r="F148" s="248" t="s">
        <v>1597</v>
      </c>
      <c r="G148" s="246"/>
      <c r="H148" s="249">
        <v>142.38499999999999</v>
      </c>
      <c r="I148" s="250"/>
      <c r="J148" s="246"/>
      <c r="K148" s="246"/>
      <c r="L148" s="251"/>
      <c r="M148" s="252"/>
      <c r="N148" s="253"/>
      <c r="O148" s="253"/>
      <c r="P148" s="253"/>
      <c r="Q148" s="253"/>
      <c r="R148" s="253"/>
      <c r="S148" s="253"/>
      <c r="T148" s="25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5" t="s">
        <v>199</v>
      </c>
      <c r="AU148" s="255" t="s">
        <v>82</v>
      </c>
      <c r="AV148" s="14" t="s">
        <v>82</v>
      </c>
      <c r="AW148" s="14" t="s">
        <v>34</v>
      </c>
      <c r="AX148" s="14" t="s">
        <v>73</v>
      </c>
      <c r="AY148" s="255" t="s">
        <v>185</v>
      </c>
    </row>
    <row r="149" s="15" customFormat="1">
      <c r="A149" s="15"/>
      <c r="B149" s="256"/>
      <c r="C149" s="257"/>
      <c r="D149" s="228" t="s">
        <v>199</v>
      </c>
      <c r="E149" s="258" t="s">
        <v>19</v>
      </c>
      <c r="F149" s="259" t="s">
        <v>202</v>
      </c>
      <c r="G149" s="257"/>
      <c r="H149" s="260">
        <v>142.38499999999999</v>
      </c>
      <c r="I149" s="261"/>
      <c r="J149" s="257"/>
      <c r="K149" s="257"/>
      <c r="L149" s="262"/>
      <c r="M149" s="263"/>
      <c r="N149" s="264"/>
      <c r="O149" s="264"/>
      <c r="P149" s="264"/>
      <c r="Q149" s="264"/>
      <c r="R149" s="264"/>
      <c r="S149" s="264"/>
      <c r="T149" s="26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T149" s="266" t="s">
        <v>199</v>
      </c>
      <c r="AU149" s="266" t="s">
        <v>82</v>
      </c>
      <c r="AV149" s="15" t="s">
        <v>193</v>
      </c>
      <c r="AW149" s="15" t="s">
        <v>34</v>
      </c>
      <c r="AX149" s="15" t="s">
        <v>80</v>
      </c>
      <c r="AY149" s="266" t="s">
        <v>185</v>
      </c>
    </row>
    <row r="150" s="2" customFormat="1" ht="16.5" customHeight="1">
      <c r="A150" s="41"/>
      <c r="B150" s="42"/>
      <c r="C150" s="215" t="s">
        <v>237</v>
      </c>
      <c r="D150" s="215" t="s">
        <v>188</v>
      </c>
      <c r="E150" s="216" t="s">
        <v>1613</v>
      </c>
      <c r="F150" s="217" t="s">
        <v>1614</v>
      </c>
      <c r="G150" s="218" t="s">
        <v>212</v>
      </c>
      <c r="H150" s="219">
        <v>142.38499999999999</v>
      </c>
      <c r="I150" s="220"/>
      <c r="J150" s="221">
        <f>ROUND(I150*H150,2)</f>
        <v>0</v>
      </c>
      <c r="K150" s="217" t="s">
        <v>192</v>
      </c>
      <c r="L150" s="47"/>
      <c r="M150" s="222" t="s">
        <v>19</v>
      </c>
      <c r="N150" s="223" t="s">
        <v>44</v>
      </c>
      <c r="O150" s="87"/>
      <c r="P150" s="224">
        <f>O150*H150</f>
        <v>0</v>
      </c>
      <c r="Q150" s="224">
        <v>0</v>
      </c>
      <c r="R150" s="224">
        <f>Q150*H150</f>
        <v>0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193</v>
      </c>
      <c r="AT150" s="226" t="s">
        <v>188</v>
      </c>
      <c r="AU150" s="226" t="s">
        <v>82</v>
      </c>
      <c r="AY150" s="20" t="s">
        <v>185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80</v>
      </c>
      <c r="BK150" s="227">
        <f>ROUND(I150*H150,2)</f>
        <v>0</v>
      </c>
      <c r="BL150" s="20" t="s">
        <v>193</v>
      </c>
      <c r="BM150" s="226" t="s">
        <v>1615</v>
      </c>
    </row>
    <row r="151" s="2" customFormat="1">
      <c r="A151" s="41"/>
      <c r="B151" s="42"/>
      <c r="C151" s="43"/>
      <c r="D151" s="228" t="s">
        <v>195</v>
      </c>
      <c r="E151" s="43"/>
      <c r="F151" s="229" t="s">
        <v>1616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195</v>
      </c>
      <c r="AU151" s="20" t="s">
        <v>82</v>
      </c>
    </row>
    <row r="152" s="2" customFormat="1">
      <c r="A152" s="41"/>
      <c r="B152" s="42"/>
      <c r="C152" s="43"/>
      <c r="D152" s="233" t="s">
        <v>197</v>
      </c>
      <c r="E152" s="43"/>
      <c r="F152" s="234" t="s">
        <v>1617</v>
      </c>
      <c r="G152" s="43"/>
      <c r="H152" s="43"/>
      <c r="I152" s="230"/>
      <c r="J152" s="43"/>
      <c r="K152" s="43"/>
      <c r="L152" s="47"/>
      <c r="M152" s="231"/>
      <c r="N152" s="232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197</v>
      </c>
      <c r="AU152" s="20" t="s">
        <v>82</v>
      </c>
    </row>
    <row r="153" s="13" customFormat="1">
      <c r="A153" s="13"/>
      <c r="B153" s="235"/>
      <c r="C153" s="236"/>
      <c r="D153" s="228" t="s">
        <v>199</v>
      </c>
      <c r="E153" s="237" t="s">
        <v>19</v>
      </c>
      <c r="F153" s="238" t="s">
        <v>1596</v>
      </c>
      <c r="G153" s="236"/>
      <c r="H153" s="237" t="s">
        <v>19</v>
      </c>
      <c r="I153" s="239"/>
      <c r="J153" s="236"/>
      <c r="K153" s="236"/>
      <c r="L153" s="240"/>
      <c r="M153" s="241"/>
      <c r="N153" s="242"/>
      <c r="O153" s="242"/>
      <c r="P153" s="242"/>
      <c r="Q153" s="242"/>
      <c r="R153" s="242"/>
      <c r="S153" s="242"/>
      <c r="T153" s="24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4" t="s">
        <v>199</v>
      </c>
      <c r="AU153" s="244" t="s">
        <v>82</v>
      </c>
      <c r="AV153" s="13" t="s">
        <v>80</v>
      </c>
      <c r="AW153" s="13" t="s">
        <v>34</v>
      </c>
      <c r="AX153" s="13" t="s">
        <v>73</v>
      </c>
      <c r="AY153" s="244" t="s">
        <v>185</v>
      </c>
    </row>
    <row r="154" s="14" customFormat="1">
      <c r="A154" s="14"/>
      <c r="B154" s="245"/>
      <c r="C154" s="246"/>
      <c r="D154" s="228" t="s">
        <v>199</v>
      </c>
      <c r="E154" s="247" t="s">
        <v>19</v>
      </c>
      <c r="F154" s="248" t="s">
        <v>1597</v>
      </c>
      <c r="G154" s="246"/>
      <c r="H154" s="249">
        <v>142.38499999999999</v>
      </c>
      <c r="I154" s="250"/>
      <c r="J154" s="246"/>
      <c r="K154" s="246"/>
      <c r="L154" s="251"/>
      <c r="M154" s="252"/>
      <c r="N154" s="253"/>
      <c r="O154" s="253"/>
      <c r="P154" s="253"/>
      <c r="Q154" s="253"/>
      <c r="R154" s="253"/>
      <c r="S154" s="253"/>
      <c r="T154" s="25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5" t="s">
        <v>199</v>
      </c>
      <c r="AU154" s="255" t="s">
        <v>82</v>
      </c>
      <c r="AV154" s="14" t="s">
        <v>82</v>
      </c>
      <c r="AW154" s="14" t="s">
        <v>34</v>
      </c>
      <c r="AX154" s="14" t="s">
        <v>73</v>
      </c>
      <c r="AY154" s="255" t="s">
        <v>185</v>
      </c>
    </row>
    <row r="155" s="15" customFormat="1">
      <c r="A155" s="15"/>
      <c r="B155" s="256"/>
      <c r="C155" s="257"/>
      <c r="D155" s="228" t="s">
        <v>199</v>
      </c>
      <c r="E155" s="258" t="s">
        <v>19</v>
      </c>
      <c r="F155" s="259" t="s">
        <v>202</v>
      </c>
      <c r="G155" s="257"/>
      <c r="H155" s="260">
        <v>142.38499999999999</v>
      </c>
      <c r="I155" s="261"/>
      <c r="J155" s="257"/>
      <c r="K155" s="257"/>
      <c r="L155" s="262"/>
      <c r="M155" s="263"/>
      <c r="N155" s="264"/>
      <c r="O155" s="264"/>
      <c r="P155" s="264"/>
      <c r="Q155" s="264"/>
      <c r="R155" s="264"/>
      <c r="S155" s="264"/>
      <c r="T155" s="26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T155" s="266" t="s">
        <v>199</v>
      </c>
      <c r="AU155" s="266" t="s">
        <v>82</v>
      </c>
      <c r="AV155" s="15" t="s">
        <v>193</v>
      </c>
      <c r="AW155" s="15" t="s">
        <v>34</v>
      </c>
      <c r="AX155" s="15" t="s">
        <v>80</v>
      </c>
      <c r="AY155" s="266" t="s">
        <v>185</v>
      </c>
    </row>
    <row r="156" s="2" customFormat="1" ht="16.5" customHeight="1">
      <c r="A156" s="41"/>
      <c r="B156" s="42"/>
      <c r="C156" s="215" t="s">
        <v>246</v>
      </c>
      <c r="D156" s="215" t="s">
        <v>188</v>
      </c>
      <c r="E156" s="216" t="s">
        <v>1618</v>
      </c>
      <c r="F156" s="217" t="s">
        <v>1619</v>
      </c>
      <c r="G156" s="218" t="s">
        <v>212</v>
      </c>
      <c r="H156" s="219">
        <v>142.79599999999999</v>
      </c>
      <c r="I156" s="220"/>
      <c r="J156" s="221">
        <f>ROUND(I156*H156,2)</f>
        <v>0</v>
      </c>
      <c r="K156" s="217" t="s">
        <v>192</v>
      </c>
      <c r="L156" s="47"/>
      <c r="M156" s="222" t="s">
        <v>19</v>
      </c>
      <c r="N156" s="223" t="s">
        <v>44</v>
      </c>
      <c r="O156" s="87"/>
      <c r="P156" s="224">
        <f>O156*H156</f>
        <v>0</v>
      </c>
      <c r="Q156" s="224">
        <v>0</v>
      </c>
      <c r="R156" s="224">
        <f>Q156*H156</f>
        <v>0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193</v>
      </c>
      <c r="AT156" s="226" t="s">
        <v>188</v>
      </c>
      <c r="AU156" s="226" t="s">
        <v>82</v>
      </c>
      <c r="AY156" s="20" t="s">
        <v>185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80</v>
      </c>
      <c r="BK156" s="227">
        <f>ROUND(I156*H156,2)</f>
        <v>0</v>
      </c>
      <c r="BL156" s="20" t="s">
        <v>193</v>
      </c>
      <c r="BM156" s="226" t="s">
        <v>1620</v>
      </c>
    </row>
    <row r="157" s="2" customFormat="1">
      <c r="A157" s="41"/>
      <c r="B157" s="42"/>
      <c r="C157" s="43"/>
      <c r="D157" s="228" t="s">
        <v>195</v>
      </c>
      <c r="E157" s="43"/>
      <c r="F157" s="229" t="s">
        <v>1621</v>
      </c>
      <c r="G157" s="43"/>
      <c r="H157" s="43"/>
      <c r="I157" s="230"/>
      <c r="J157" s="43"/>
      <c r="K157" s="43"/>
      <c r="L157" s="47"/>
      <c r="M157" s="231"/>
      <c r="N157" s="232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195</v>
      </c>
      <c r="AU157" s="20" t="s">
        <v>82</v>
      </c>
    </row>
    <row r="158" s="2" customFormat="1">
      <c r="A158" s="41"/>
      <c r="B158" s="42"/>
      <c r="C158" s="43"/>
      <c r="D158" s="233" t="s">
        <v>197</v>
      </c>
      <c r="E158" s="43"/>
      <c r="F158" s="234" t="s">
        <v>1622</v>
      </c>
      <c r="G158" s="43"/>
      <c r="H158" s="43"/>
      <c r="I158" s="230"/>
      <c r="J158" s="43"/>
      <c r="K158" s="43"/>
      <c r="L158" s="47"/>
      <c r="M158" s="231"/>
      <c r="N158" s="232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197</v>
      </c>
      <c r="AU158" s="20" t="s">
        <v>82</v>
      </c>
    </row>
    <row r="159" s="13" customFormat="1">
      <c r="A159" s="13"/>
      <c r="B159" s="235"/>
      <c r="C159" s="236"/>
      <c r="D159" s="228" t="s">
        <v>199</v>
      </c>
      <c r="E159" s="237" t="s">
        <v>19</v>
      </c>
      <c r="F159" s="238" t="s">
        <v>1589</v>
      </c>
      <c r="G159" s="236"/>
      <c r="H159" s="237" t="s">
        <v>19</v>
      </c>
      <c r="I159" s="239"/>
      <c r="J159" s="236"/>
      <c r="K159" s="236"/>
      <c r="L159" s="240"/>
      <c r="M159" s="241"/>
      <c r="N159" s="242"/>
      <c r="O159" s="242"/>
      <c r="P159" s="242"/>
      <c r="Q159" s="242"/>
      <c r="R159" s="242"/>
      <c r="S159" s="242"/>
      <c r="T159" s="24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4" t="s">
        <v>199</v>
      </c>
      <c r="AU159" s="244" t="s">
        <v>82</v>
      </c>
      <c r="AV159" s="13" t="s">
        <v>80</v>
      </c>
      <c r="AW159" s="13" t="s">
        <v>34</v>
      </c>
      <c r="AX159" s="13" t="s">
        <v>73</v>
      </c>
      <c r="AY159" s="244" t="s">
        <v>185</v>
      </c>
    </row>
    <row r="160" s="14" customFormat="1">
      <c r="A160" s="14"/>
      <c r="B160" s="245"/>
      <c r="C160" s="246"/>
      <c r="D160" s="228" t="s">
        <v>199</v>
      </c>
      <c r="E160" s="247" t="s">
        <v>19</v>
      </c>
      <c r="F160" s="248" t="s">
        <v>1590</v>
      </c>
      <c r="G160" s="246"/>
      <c r="H160" s="249">
        <v>142.79599999999999</v>
      </c>
      <c r="I160" s="250"/>
      <c r="J160" s="246"/>
      <c r="K160" s="246"/>
      <c r="L160" s="251"/>
      <c r="M160" s="252"/>
      <c r="N160" s="253"/>
      <c r="O160" s="253"/>
      <c r="P160" s="253"/>
      <c r="Q160" s="253"/>
      <c r="R160" s="253"/>
      <c r="S160" s="253"/>
      <c r="T160" s="25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5" t="s">
        <v>199</v>
      </c>
      <c r="AU160" s="255" t="s">
        <v>82</v>
      </c>
      <c r="AV160" s="14" t="s">
        <v>82</v>
      </c>
      <c r="AW160" s="14" t="s">
        <v>34</v>
      </c>
      <c r="AX160" s="14" t="s">
        <v>73</v>
      </c>
      <c r="AY160" s="255" t="s">
        <v>185</v>
      </c>
    </row>
    <row r="161" s="15" customFormat="1">
      <c r="A161" s="15"/>
      <c r="B161" s="256"/>
      <c r="C161" s="257"/>
      <c r="D161" s="228" t="s">
        <v>199</v>
      </c>
      <c r="E161" s="258" t="s">
        <v>19</v>
      </c>
      <c r="F161" s="259" t="s">
        <v>202</v>
      </c>
      <c r="G161" s="257"/>
      <c r="H161" s="260">
        <v>142.79599999999999</v>
      </c>
      <c r="I161" s="261"/>
      <c r="J161" s="257"/>
      <c r="K161" s="257"/>
      <c r="L161" s="262"/>
      <c r="M161" s="263"/>
      <c r="N161" s="264"/>
      <c r="O161" s="264"/>
      <c r="P161" s="264"/>
      <c r="Q161" s="264"/>
      <c r="R161" s="264"/>
      <c r="S161" s="264"/>
      <c r="T161" s="26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T161" s="266" t="s">
        <v>199</v>
      </c>
      <c r="AU161" s="266" t="s">
        <v>82</v>
      </c>
      <c r="AV161" s="15" t="s">
        <v>193</v>
      </c>
      <c r="AW161" s="15" t="s">
        <v>34</v>
      </c>
      <c r="AX161" s="15" t="s">
        <v>80</v>
      </c>
      <c r="AY161" s="266" t="s">
        <v>185</v>
      </c>
    </row>
    <row r="162" s="12" customFormat="1" ht="22.8" customHeight="1">
      <c r="A162" s="12"/>
      <c r="B162" s="199"/>
      <c r="C162" s="200"/>
      <c r="D162" s="201" t="s">
        <v>72</v>
      </c>
      <c r="E162" s="213" t="s">
        <v>82</v>
      </c>
      <c r="F162" s="213" t="s">
        <v>1061</v>
      </c>
      <c r="G162" s="200"/>
      <c r="H162" s="200"/>
      <c r="I162" s="203"/>
      <c r="J162" s="214">
        <f>BK162</f>
        <v>0</v>
      </c>
      <c r="K162" s="200"/>
      <c r="L162" s="205"/>
      <c r="M162" s="206"/>
      <c r="N162" s="207"/>
      <c r="O162" s="207"/>
      <c r="P162" s="208">
        <f>SUM(P163:P352)</f>
        <v>0</v>
      </c>
      <c r="Q162" s="207"/>
      <c r="R162" s="208">
        <f>SUM(R163:R352)</f>
        <v>433.34542585999998</v>
      </c>
      <c r="S162" s="207"/>
      <c r="T162" s="209">
        <f>SUM(T163:T352)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10" t="s">
        <v>80</v>
      </c>
      <c r="AT162" s="211" t="s">
        <v>72</v>
      </c>
      <c r="AU162" s="211" t="s">
        <v>80</v>
      </c>
      <c r="AY162" s="210" t="s">
        <v>185</v>
      </c>
      <c r="BK162" s="212">
        <f>SUM(BK163:BK352)</f>
        <v>0</v>
      </c>
    </row>
    <row r="163" s="2" customFormat="1" ht="16.5" customHeight="1">
      <c r="A163" s="41"/>
      <c r="B163" s="42"/>
      <c r="C163" s="215" t="s">
        <v>186</v>
      </c>
      <c r="D163" s="215" t="s">
        <v>188</v>
      </c>
      <c r="E163" s="216" t="s">
        <v>1623</v>
      </c>
      <c r="F163" s="217" t="s">
        <v>1624</v>
      </c>
      <c r="G163" s="218" t="s">
        <v>212</v>
      </c>
      <c r="H163" s="219">
        <v>10.881</v>
      </c>
      <c r="I163" s="220"/>
      <c r="J163" s="221">
        <f>ROUND(I163*H163,2)</f>
        <v>0</v>
      </c>
      <c r="K163" s="217" t="s">
        <v>192</v>
      </c>
      <c r="L163" s="47"/>
      <c r="M163" s="222" t="s">
        <v>19</v>
      </c>
      <c r="N163" s="223" t="s">
        <v>44</v>
      </c>
      <c r="O163" s="87"/>
      <c r="P163" s="224">
        <f>O163*H163</f>
        <v>0</v>
      </c>
      <c r="Q163" s="224">
        <v>1.6299999999999999</v>
      </c>
      <c r="R163" s="224">
        <f>Q163*H163</f>
        <v>17.73603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193</v>
      </c>
      <c r="AT163" s="226" t="s">
        <v>188</v>
      </c>
      <c r="AU163" s="226" t="s">
        <v>82</v>
      </c>
      <c r="AY163" s="20" t="s">
        <v>185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80</v>
      </c>
      <c r="BK163" s="227">
        <f>ROUND(I163*H163,2)</f>
        <v>0</v>
      </c>
      <c r="BL163" s="20" t="s">
        <v>193</v>
      </c>
      <c r="BM163" s="226" t="s">
        <v>1625</v>
      </c>
    </row>
    <row r="164" s="2" customFormat="1">
      <c r="A164" s="41"/>
      <c r="B164" s="42"/>
      <c r="C164" s="43"/>
      <c r="D164" s="228" t="s">
        <v>195</v>
      </c>
      <c r="E164" s="43"/>
      <c r="F164" s="229" t="s">
        <v>1626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195</v>
      </c>
      <c r="AU164" s="20" t="s">
        <v>82</v>
      </c>
    </row>
    <row r="165" s="2" customFormat="1">
      <c r="A165" s="41"/>
      <c r="B165" s="42"/>
      <c r="C165" s="43"/>
      <c r="D165" s="233" t="s">
        <v>197</v>
      </c>
      <c r="E165" s="43"/>
      <c r="F165" s="234" t="s">
        <v>1627</v>
      </c>
      <c r="G165" s="43"/>
      <c r="H165" s="43"/>
      <c r="I165" s="230"/>
      <c r="J165" s="43"/>
      <c r="K165" s="43"/>
      <c r="L165" s="47"/>
      <c r="M165" s="231"/>
      <c r="N165" s="232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197</v>
      </c>
      <c r="AU165" s="20" t="s">
        <v>82</v>
      </c>
    </row>
    <row r="166" s="13" customFormat="1">
      <c r="A166" s="13"/>
      <c r="B166" s="235"/>
      <c r="C166" s="236"/>
      <c r="D166" s="228" t="s">
        <v>199</v>
      </c>
      <c r="E166" s="237" t="s">
        <v>19</v>
      </c>
      <c r="F166" s="238" t="s">
        <v>544</v>
      </c>
      <c r="G166" s="236"/>
      <c r="H166" s="237" t="s">
        <v>19</v>
      </c>
      <c r="I166" s="239"/>
      <c r="J166" s="236"/>
      <c r="K166" s="236"/>
      <c r="L166" s="240"/>
      <c r="M166" s="241"/>
      <c r="N166" s="242"/>
      <c r="O166" s="242"/>
      <c r="P166" s="242"/>
      <c r="Q166" s="242"/>
      <c r="R166" s="242"/>
      <c r="S166" s="242"/>
      <c r="T166" s="24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4" t="s">
        <v>199</v>
      </c>
      <c r="AU166" s="244" t="s">
        <v>82</v>
      </c>
      <c r="AV166" s="13" t="s">
        <v>80</v>
      </c>
      <c r="AW166" s="13" t="s">
        <v>34</v>
      </c>
      <c r="AX166" s="13" t="s">
        <v>73</v>
      </c>
      <c r="AY166" s="244" t="s">
        <v>185</v>
      </c>
    </row>
    <row r="167" s="13" customFormat="1">
      <c r="A167" s="13"/>
      <c r="B167" s="235"/>
      <c r="C167" s="236"/>
      <c r="D167" s="228" t="s">
        <v>199</v>
      </c>
      <c r="E167" s="237" t="s">
        <v>19</v>
      </c>
      <c r="F167" s="238" t="s">
        <v>1628</v>
      </c>
      <c r="G167" s="236"/>
      <c r="H167" s="237" t="s">
        <v>19</v>
      </c>
      <c r="I167" s="239"/>
      <c r="J167" s="236"/>
      <c r="K167" s="236"/>
      <c r="L167" s="240"/>
      <c r="M167" s="241"/>
      <c r="N167" s="242"/>
      <c r="O167" s="242"/>
      <c r="P167" s="242"/>
      <c r="Q167" s="242"/>
      <c r="R167" s="242"/>
      <c r="S167" s="242"/>
      <c r="T167" s="24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4" t="s">
        <v>199</v>
      </c>
      <c r="AU167" s="244" t="s">
        <v>82</v>
      </c>
      <c r="AV167" s="13" t="s">
        <v>80</v>
      </c>
      <c r="AW167" s="13" t="s">
        <v>34</v>
      </c>
      <c r="AX167" s="13" t="s">
        <v>73</v>
      </c>
      <c r="AY167" s="244" t="s">
        <v>185</v>
      </c>
    </row>
    <row r="168" s="14" customFormat="1">
      <c r="A168" s="14"/>
      <c r="B168" s="245"/>
      <c r="C168" s="246"/>
      <c r="D168" s="228" t="s">
        <v>199</v>
      </c>
      <c r="E168" s="247" t="s">
        <v>19</v>
      </c>
      <c r="F168" s="248" t="s">
        <v>1629</v>
      </c>
      <c r="G168" s="246"/>
      <c r="H168" s="249">
        <v>10.881</v>
      </c>
      <c r="I168" s="250"/>
      <c r="J168" s="246"/>
      <c r="K168" s="246"/>
      <c r="L168" s="251"/>
      <c r="M168" s="252"/>
      <c r="N168" s="253"/>
      <c r="O168" s="253"/>
      <c r="P168" s="253"/>
      <c r="Q168" s="253"/>
      <c r="R168" s="253"/>
      <c r="S168" s="253"/>
      <c r="T168" s="25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5" t="s">
        <v>199</v>
      </c>
      <c r="AU168" s="255" t="s">
        <v>82</v>
      </c>
      <c r="AV168" s="14" t="s">
        <v>82</v>
      </c>
      <c r="AW168" s="14" t="s">
        <v>34</v>
      </c>
      <c r="AX168" s="14" t="s">
        <v>73</v>
      </c>
      <c r="AY168" s="255" t="s">
        <v>185</v>
      </c>
    </row>
    <row r="169" s="15" customFormat="1">
      <c r="A169" s="15"/>
      <c r="B169" s="256"/>
      <c r="C169" s="257"/>
      <c r="D169" s="228" t="s">
        <v>199</v>
      </c>
      <c r="E169" s="258" t="s">
        <v>19</v>
      </c>
      <c r="F169" s="259" t="s">
        <v>202</v>
      </c>
      <c r="G169" s="257"/>
      <c r="H169" s="260">
        <v>10.881</v>
      </c>
      <c r="I169" s="261"/>
      <c r="J169" s="257"/>
      <c r="K169" s="257"/>
      <c r="L169" s="262"/>
      <c r="M169" s="263"/>
      <c r="N169" s="264"/>
      <c r="O169" s="264"/>
      <c r="P169" s="264"/>
      <c r="Q169" s="264"/>
      <c r="R169" s="264"/>
      <c r="S169" s="264"/>
      <c r="T169" s="26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T169" s="266" t="s">
        <v>199</v>
      </c>
      <c r="AU169" s="266" t="s">
        <v>82</v>
      </c>
      <c r="AV169" s="15" t="s">
        <v>193</v>
      </c>
      <c r="AW169" s="15" t="s">
        <v>34</v>
      </c>
      <c r="AX169" s="15" t="s">
        <v>80</v>
      </c>
      <c r="AY169" s="266" t="s">
        <v>185</v>
      </c>
    </row>
    <row r="170" s="2" customFormat="1" ht="16.5" customHeight="1">
      <c r="A170" s="41"/>
      <c r="B170" s="42"/>
      <c r="C170" s="215" t="s">
        <v>258</v>
      </c>
      <c r="D170" s="215" t="s">
        <v>188</v>
      </c>
      <c r="E170" s="216" t="s">
        <v>1630</v>
      </c>
      <c r="F170" s="217" t="s">
        <v>1631</v>
      </c>
      <c r="G170" s="218" t="s">
        <v>191</v>
      </c>
      <c r="H170" s="219">
        <v>87.591999999999999</v>
      </c>
      <c r="I170" s="220"/>
      <c r="J170" s="221">
        <f>ROUND(I170*H170,2)</f>
        <v>0</v>
      </c>
      <c r="K170" s="217" t="s">
        <v>192</v>
      </c>
      <c r="L170" s="47"/>
      <c r="M170" s="222" t="s">
        <v>19</v>
      </c>
      <c r="N170" s="223" t="s">
        <v>44</v>
      </c>
      <c r="O170" s="87"/>
      <c r="P170" s="224">
        <f>O170*H170</f>
        <v>0</v>
      </c>
      <c r="Q170" s="224">
        <v>0.00017000000000000001</v>
      </c>
      <c r="R170" s="224">
        <f>Q170*H170</f>
        <v>0.01489064</v>
      </c>
      <c r="S170" s="224">
        <v>0</v>
      </c>
      <c r="T170" s="225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6" t="s">
        <v>193</v>
      </c>
      <c r="AT170" s="226" t="s">
        <v>188</v>
      </c>
      <c r="AU170" s="226" t="s">
        <v>82</v>
      </c>
      <c r="AY170" s="20" t="s">
        <v>185</v>
      </c>
      <c r="BE170" s="227">
        <f>IF(N170="základní",J170,0)</f>
        <v>0</v>
      </c>
      <c r="BF170" s="227">
        <f>IF(N170="snížená",J170,0)</f>
        <v>0</v>
      </c>
      <c r="BG170" s="227">
        <f>IF(N170="zákl. přenesená",J170,0)</f>
        <v>0</v>
      </c>
      <c r="BH170" s="227">
        <f>IF(N170="sníž. přenesená",J170,0)</f>
        <v>0</v>
      </c>
      <c r="BI170" s="227">
        <f>IF(N170="nulová",J170,0)</f>
        <v>0</v>
      </c>
      <c r="BJ170" s="20" t="s">
        <v>80</v>
      </c>
      <c r="BK170" s="227">
        <f>ROUND(I170*H170,2)</f>
        <v>0</v>
      </c>
      <c r="BL170" s="20" t="s">
        <v>193</v>
      </c>
      <c r="BM170" s="226" t="s">
        <v>1632</v>
      </c>
    </row>
    <row r="171" s="2" customFormat="1">
      <c r="A171" s="41"/>
      <c r="B171" s="42"/>
      <c r="C171" s="43"/>
      <c r="D171" s="228" t="s">
        <v>195</v>
      </c>
      <c r="E171" s="43"/>
      <c r="F171" s="229" t="s">
        <v>1633</v>
      </c>
      <c r="G171" s="43"/>
      <c r="H171" s="43"/>
      <c r="I171" s="230"/>
      <c r="J171" s="43"/>
      <c r="K171" s="43"/>
      <c r="L171" s="47"/>
      <c r="M171" s="231"/>
      <c r="N171" s="232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195</v>
      </c>
      <c r="AU171" s="20" t="s">
        <v>82</v>
      </c>
    </row>
    <row r="172" s="2" customFormat="1">
      <c r="A172" s="41"/>
      <c r="B172" s="42"/>
      <c r="C172" s="43"/>
      <c r="D172" s="233" t="s">
        <v>197</v>
      </c>
      <c r="E172" s="43"/>
      <c r="F172" s="234" t="s">
        <v>1634</v>
      </c>
      <c r="G172" s="43"/>
      <c r="H172" s="43"/>
      <c r="I172" s="230"/>
      <c r="J172" s="43"/>
      <c r="K172" s="43"/>
      <c r="L172" s="47"/>
      <c r="M172" s="231"/>
      <c r="N172" s="232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197</v>
      </c>
      <c r="AU172" s="20" t="s">
        <v>82</v>
      </c>
    </row>
    <row r="173" s="13" customFormat="1">
      <c r="A173" s="13"/>
      <c r="B173" s="235"/>
      <c r="C173" s="236"/>
      <c r="D173" s="228" t="s">
        <v>199</v>
      </c>
      <c r="E173" s="237" t="s">
        <v>19</v>
      </c>
      <c r="F173" s="238" t="s">
        <v>544</v>
      </c>
      <c r="G173" s="236"/>
      <c r="H173" s="237" t="s">
        <v>19</v>
      </c>
      <c r="I173" s="239"/>
      <c r="J173" s="236"/>
      <c r="K173" s="236"/>
      <c r="L173" s="240"/>
      <c r="M173" s="241"/>
      <c r="N173" s="242"/>
      <c r="O173" s="242"/>
      <c r="P173" s="242"/>
      <c r="Q173" s="242"/>
      <c r="R173" s="242"/>
      <c r="S173" s="242"/>
      <c r="T173" s="24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44" t="s">
        <v>199</v>
      </c>
      <c r="AU173" s="244" t="s">
        <v>82</v>
      </c>
      <c r="AV173" s="13" t="s">
        <v>80</v>
      </c>
      <c r="AW173" s="13" t="s">
        <v>34</v>
      </c>
      <c r="AX173" s="13" t="s">
        <v>73</v>
      </c>
      <c r="AY173" s="244" t="s">
        <v>185</v>
      </c>
    </row>
    <row r="174" s="13" customFormat="1">
      <c r="A174" s="13"/>
      <c r="B174" s="235"/>
      <c r="C174" s="236"/>
      <c r="D174" s="228" t="s">
        <v>199</v>
      </c>
      <c r="E174" s="237" t="s">
        <v>19</v>
      </c>
      <c r="F174" s="238" t="s">
        <v>1635</v>
      </c>
      <c r="G174" s="236"/>
      <c r="H174" s="237" t="s">
        <v>19</v>
      </c>
      <c r="I174" s="239"/>
      <c r="J174" s="236"/>
      <c r="K174" s="236"/>
      <c r="L174" s="240"/>
      <c r="M174" s="241"/>
      <c r="N174" s="242"/>
      <c r="O174" s="242"/>
      <c r="P174" s="242"/>
      <c r="Q174" s="242"/>
      <c r="R174" s="242"/>
      <c r="S174" s="242"/>
      <c r="T174" s="24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4" t="s">
        <v>199</v>
      </c>
      <c r="AU174" s="244" t="s">
        <v>82</v>
      </c>
      <c r="AV174" s="13" t="s">
        <v>80</v>
      </c>
      <c r="AW174" s="13" t="s">
        <v>34</v>
      </c>
      <c r="AX174" s="13" t="s">
        <v>73</v>
      </c>
      <c r="AY174" s="244" t="s">
        <v>185</v>
      </c>
    </row>
    <row r="175" s="14" customFormat="1">
      <c r="A175" s="14"/>
      <c r="B175" s="245"/>
      <c r="C175" s="246"/>
      <c r="D175" s="228" t="s">
        <v>199</v>
      </c>
      <c r="E175" s="247" t="s">
        <v>19</v>
      </c>
      <c r="F175" s="248" t="s">
        <v>1636</v>
      </c>
      <c r="G175" s="246"/>
      <c r="H175" s="249">
        <v>87.591999999999999</v>
      </c>
      <c r="I175" s="250"/>
      <c r="J175" s="246"/>
      <c r="K175" s="246"/>
      <c r="L175" s="251"/>
      <c r="M175" s="252"/>
      <c r="N175" s="253"/>
      <c r="O175" s="253"/>
      <c r="P175" s="253"/>
      <c r="Q175" s="253"/>
      <c r="R175" s="253"/>
      <c r="S175" s="253"/>
      <c r="T175" s="25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5" t="s">
        <v>199</v>
      </c>
      <c r="AU175" s="255" t="s">
        <v>82</v>
      </c>
      <c r="AV175" s="14" t="s">
        <v>82</v>
      </c>
      <c r="AW175" s="14" t="s">
        <v>34</v>
      </c>
      <c r="AX175" s="14" t="s">
        <v>73</v>
      </c>
      <c r="AY175" s="255" t="s">
        <v>185</v>
      </c>
    </row>
    <row r="176" s="15" customFormat="1">
      <c r="A176" s="15"/>
      <c r="B176" s="256"/>
      <c r="C176" s="257"/>
      <c r="D176" s="228" t="s">
        <v>199</v>
      </c>
      <c r="E176" s="258" t="s">
        <v>19</v>
      </c>
      <c r="F176" s="259" t="s">
        <v>202</v>
      </c>
      <c r="G176" s="257"/>
      <c r="H176" s="260">
        <v>87.591999999999999</v>
      </c>
      <c r="I176" s="261"/>
      <c r="J176" s="257"/>
      <c r="K176" s="257"/>
      <c r="L176" s="262"/>
      <c r="M176" s="263"/>
      <c r="N176" s="264"/>
      <c r="O176" s="264"/>
      <c r="P176" s="264"/>
      <c r="Q176" s="264"/>
      <c r="R176" s="264"/>
      <c r="S176" s="264"/>
      <c r="T176" s="26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66" t="s">
        <v>199</v>
      </c>
      <c r="AU176" s="266" t="s">
        <v>82</v>
      </c>
      <c r="AV176" s="15" t="s">
        <v>193</v>
      </c>
      <c r="AW176" s="15" t="s">
        <v>34</v>
      </c>
      <c r="AX176" s="15" t="s">
        <v>80</v>
      </c>
      <c r="AY176" s="266" t="s">
        <v>185</v>
      </c>
    </row>
    <row r="177" s="2" customFormat="1" ht="16.5" customHeight="1">
      <c r="A177" s="41"/>
      <c r="B177" s="42"/>
      <c r="C177" s="271" t="s">
        <v>267</v>
      </c>
      <c r="D177" s="271" t="s">
        <v>491</v>
      </c>
      <c r="E177" s="272" t="s">
        <v>1637</v>
      </c>
      <c r="F177" s="273" t="s">
        <v>1638</v>
      </c>
      <c r="G177" s="274" t="s">
        <v>191</v>
      </c>
      <c r="H177" s="275">
        <v>103.753</v>
      </c>
      <c r="I177" s="276"/>
      <c r="J177" s="277">
        <f>ROUND(I177*H177,2)</f>
        <v>0</v>
      </c>
      <c r="K177" s="273" t="s">
        <v>192</v>
      </c>
      <c r="L177" s="278"/>
      <c r="M177" s="279" t="s">
        <v>19</v>
      </c>
      <c r="N177" s="280" t="s">
        <v>44</v>
      </c>
      <c r="O177" s="87"/>
      <c r="P177" s="224">
        <f>O177*H177</f>
        <v>0</v>
      </c>
      <c r="Q177" s="224">
        <v>0.00029999999999999997</v>
      </c>
      <c r="R177" s="224">
        <f>Q177*H177</f>
        <v>0.031125899999999998</v>
      </c>
      <c r="S177" s="224">
        <v>0</v>
      </c>
      <c r="T177" s="225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246</v>
      </c>
      <c r="AT177" s="226" t="s">
        <v>491</v>
      </c>
      <c r="AU177" s="226" t="s">
        <v>82</v>
      </c>
      <c r="AY177" s="20" t="s">
        <v>185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80</v>
      </c>
      <c r="BK177" s="227">
        <f>ROUND(I177*H177,2)</f>
        <v>0</v>
      </c>
      <c r="BL177" s="20" t="s">
        <v>193</v>
      </c>
      <c r="BM177" s="226" t="s">
        <v>1639</v>
      </c>
    </row>
    <row r="178" s="2" customFormat="1">
      <c r="A178" s="41"/>
      <c r="B178" s="42"/>
      <c r="C178" s="43"/>
      <c r="D178" s="228" t="s">
        <v>195</v>
      </c>
      <c r="E178" s="43"/>
      <c r="F178" s="229" t="s">
        <v>1638</v>
      </c>
      <c r="G178" s="43"/>
      <c r="H178" s="43"/>
      <c r="I178" s="230"/>
      <c r="J178" s="43"/>
      <c r="K178" s="43"/>
      <c r="L178" s="47"/>
      <c r="M178" s="231"/>
      <c r="N178" s="232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195</v>
      </c>
      <c r="AU178" s="20" t="s">
        <v>82</v>
      </c>
    </row>
    <row r="179" s="14" customFormat="1">
      <c r="A179" s="14"/>
      <c r="B179" s="245"/>
      <c r="C179" s="246"/>
      <c r="D179" s="228" t="s">
        <v>199</v>
      </c>
      <c r="E179" s="246"/>
      <c r="F179" s="248" t="s">
        <v>1640</v>
      </c>
      <c r="G179" s="246"/>
      <c r="H179" s="249">
        <v>103.753</v>
      </c>
      <c r="I179" s="250"/>
      <c r="J179" s="246"/>
      <c r="K179" s="246"/>
      <c r="L179" s="251"/>
      <c r="M179" s="252"/>
      <c r="N179" s="253"/>
      <c r="O179" s="253"/>
      <c r="P179" s="253"/>
      <c r="Q179" s="253"/>
      <c r="R179" s="253"/>
      <c r="S179" s="253"/>
      <c r="T179" s="25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5" t="s">
        <v>199</v>
      </c>
      <c r="AU179" s="255" t="s">
        <v>82</v>
      </c>
      <c r="AV179" s="14" t="s">
        <v>82</v>
      </c>
      <c r="AW179" s="14" t="s">
        <v>4</v>
      </c>
      <c r="AX179" s="14" t="s">
        <v>80</v>
      </c>
      <c r="AY179" s="255" t="s">
        <v>185</v>
      </c>
    </row>
    <row r="180" s="2" customFormat="1" ht="16.5" customHeight="1">
      <c r="A180" s="41"/>
      <c r="B180" s="42"/>
      <c r="C180" s="215" t="s">
        <v>8</v>
      </c>
      <c r="D180" s="215" t="s">
        <v>188</v>
      </c>
      <c r="E180" s="216" t="s">
        <v>1641</v>
      </c>
      <c r="F180" s="217" t="s">
        <v>1642</v>
      </c>
      <c r="G180" s="218" t="s">
        <v>212</v>
      </c>
      <c r="H180" s="219">
        <v>3.536</v>
      </c>
      <c r="I180" s="220"/>
      <c r="J180" s="221">
        <f>ROUND(I180*H180,2)</f>
        <v>0</v>
      </c>
      <c r="K180" s="217" t="s">
        <v>192</v>
      </c>
      <c r="L180" s="47"/>
      <c r="M180" s="222" t="s">
        <v>19</v>
      </c>
      <c r="N180" s="223" t="s">
        <v>44</v>
      </c>
      <c r="O180" s="87"/>
      <c r="P180" s="224">
        <f>O180*H180</f>
        <v>0</v>
      </c>
      <c r="Q180" s="224">
        <v>2.3010199999999998</v>
      </c>
      <c r="R180" s="224">
        <f>Q180*H180</f>
        <v>8.1364067200000001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193</v>
      </c>
      <c r="AT180" s="226" t="s">
        <v>188</v>
      </c>
      <c r="AU180" s="226" t="s">
        <v>82</v>
      </c>
      <c r="AY180" s="20" t="s">
        <v>185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80</v>
      </c>
      <c r="BK180" s="227">
        <f>ROUND(I180*H180,2)</f>
        <v>0</v>
      </c>
      <c r="BL180" s="20" t="s">
        <v>193</v>
      </c>
      <c r="BM180" s="226" t="s">
        <v>1643</v>
      </c>
    </row>
    <row r="181" s="2" customFormat="1">
      <c r="A181" s="41"/>
      <c r="B181" s="42"/>
      <c r="C181" s="43"/>
      <c r="D181" s="228" t="s">
        <v>195</v>
      </c>
      <c r="E181" s="43"/>
      <c r="F181" s="229" t="s">
        <v>1642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195</v>
      </c>
      <c r="AU181" s="20" t="s">
        <v>82</v>
      </c>
    </row>
    <row r="182" s="2" customFormat="1">
      <c r="A182" s="41"/>
      <c r="B182" s="42"/>
      <c r="C182" s="43"/>
      <c r="D182" s="233" t="s">
        <v>197</v>
      </c>
      <c r="E182" s="43"/>
      <c r="F182" s="234" t="s">
        <v>1644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197</v>
      </c>
      <c r="AU182" s="20" t="s">
        <v>82</v>
      </c>
    </row>
    <row r="183" s="13" customFormat="1">
      <c r="A183" s="13"/>
      <c r="B183" s="235"/>
      <c r="C183" s="236"/>
      <c r="D183" s="228" t="s">
        <v>199</v>
      </c>
      <c r="E183" s="237" t="s">
        <v>19</v>
      </c>
      <c r="F183" s="238" t="s">
        <v>544</v>
      </c>
      <c r="G183" s="236"/>
      <c r="H183" s="237" t="s">
        <v>19</v>
      </c>
      <c r="I183" s="239"/>
      <c r="J183" s="236"/>
      <c r="K183" s="236"/>
      <c r="L183" s="240"/>
      <c r="M183" s="241"/>
      <c r="N183" s="242"/>
      <c r="O183" s="242"/>
      <c r="P183" s="242"/>
      <c r="Q183" s="242"/>
      <c r="R183" s="242"/>
      <c r="S183" s="242"/>
      <c r="T183" s="24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4" t="s">
        <v>199</v>
      </c>
      <c r="AU183" s="244" t="s">
        <v>82</v>
      </c>
      <c r="AV183" s="13" t="s">
        <v>80</v>
      </c>
      <c r="AW183" s="13" t="s">
        <v>34</v>
      </c>
      <c r="AX183" s="13" t="s">
        <v>73</v>
      </c>
      <c r="AY183" s="244" t="s">
        <v>185</v>
      </c>
    </row>
    <row r="184" s="13" customFormat="1">
      <c r="A184" s="13"/>
      <c r="B184" s="235"/>
      <c r="C184" s="236"/>
      <c r="D184" s="228" t="s">
        <v>199</v>
      </c>
      <c r="E184" s="237" t="s">
        <v>19</v>
      </c>
      <c r="F184" s="238" t="s">
        <v>1645</v>
      </c>
      <c r="G184" s="236"/>
      <c r="H184" s="237" t="s">
        <v>19</v>
      </c>
      <c r="I184" s="239"/>
      <c r="J184" s="236"/>
      <c r="K184" s="236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199</v>
      </c>
      <c r="AU184" s="244" t="s">
        <v>82</v>
      </c>
      <c r="AV184" s="13" t="s">
        <v>80</v>
      </c>
      <c r="AW184" s="13" t="s">
        <v>34</v>
      </c>
      <c r="AX184" s="13" t="s">
        <v>73</v>
      </c>
      <c r="AY184" s="244" t="s">
        <v>185</v>
      </c>
    </row>
    <row r="185" s="14" customFormat="1">
      <c r="A185" s="14"/>
      <c r="B185" s="245"/>
      <c r="C185" s="246"/>
      <c r="D185" s="228" t="s">
        <v>199</v>
      </c>
      <c r="E185" s="247" t="s">
        <v>19</v>
      </c>
      <c r="F185" s="248" t="s">
        <v>1646</v>
      </c>
      <c r="G185" s="246"/>
      <c r="H185" s="249">
        <v>3.536</v>
      </c>
      <c r="I185" s="250"/>
      <c r="J185" s="246"/>
      <c r="K185" s="246"/>
      <c r="L185" s="251"/>
      <c r="M185" s="252"/>
      <c r="N185" s="253"/>
      <c r="O185" s="253"/>
      <c r="P185" s="253"/>
      <c r="Q185" s="253"/>
      <c r="R185" s="253"/>
      <c r="S185" s="253"/>
      <c r="T185" s="25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5" t="s">
        <v>199</v>
      </c>
      <c r="AU185" s="255" t="s">
        <v>82</v>
      </c>
      <c r="AV185" s="14" t="s">
        <v>82</v>
      </c>
      <c r="AW185" s="14" t="s">
        <v>34</v>
      </c>
      <c r="AX185" s="14" t="s">
        <v>73</v>
      </c>
      <c r="AY185" s="255" t="s">
        <v>185</v>
      </c>
    </row>
    <row r="186" s="15" customFormat="1">
      <c r="A186" s="15"/>
      <c r="B186" s="256"/>
      <c r="C186" s="257"/>
      <c r="D186" s="228" t="s">
        <v>199</v>
      </c>
      <c r="E186" s="258" t="s">
        <v>19</v>
      </c>
      <c r="F186" s="259" t="s">
        <v>202</v>
      </c>
      <c r="G186" s="257"/>
      <c r="H186" s="260">
        <v>3.536</v>
      </c>
      <c r="I186" s="261"/>
      <c r="J186" s="257"/>
      <c r="K186" s="257"/>
      <c r="L186" s="262"/>
      <c r="M186" s="263"/>
      <c r="N186" s="264"/>
      <c r="O186" s="264"/>
      <c r="P186" s="264"/>
      <c r="Q186" s="264"/>
      <c r="R186" s="264"/>
      <c r="S186" s="264"/>
      <c r="T186" s="26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T186" s="266" t="s">
        <v>199</v>
      </c>
      <c r="AU186" s="266" t="s">
        <v>82</v>
      </c>
      <c r="AV186" s="15" t="s">
        <v>193</v>
      </c>
      <c r="AW186" s="15" t="s">
        <v>34</v>
      </c>
      <c r="AX186" s="15" t="s">
        <v>80</v>
      </c>
      <c r="AY186" s="266" t="s">
        <v>185</v>
      </c>
    </row>
    <row r="187" s="2" customFormat="1" ht="16.5" customHeight="1">
      <c r="A187" s="41"/>
      <c r="B187" s="42"/>
      <c r="C187" s="215" t="s">
        <v>284</v>
      </c>
      <c r="D187" s="215" t="s">
        <v>188</v>
      </c>
      <c r="E187" s="216" t="s">
        <v>1647</v>
      </c>
      <c r="F187" s="217" t="s">
        <v>1648</v>
      </c>
      <c r="G187" s="218" t="s">
        <v>226</v>
      </c>
      <c r="H187" s="219">
        <v>54.405000000000001</v>
      </c>
      <c r="I187" s="220"/>
      <c r="J187" s="221">
        <f>ROUND(I187*H187,2)</f>
        <v>0</v>
      </c>
      <c r="K187" s="217" t="s">
        <v>192</v>
      </c>
      <c r="L187" s="47"/>
      <c r="M187" s="222" t="s">
        <v>19</v>
      </c>
      <c r="N187" s="223" t="s">
        <v>44</v>
      </c>
      <c r="O187" s="87"/>
      <c r="P187" s="224">
        <f>O187*H187</f>
        <v>0</v>
      </c>
      <c r="Q187" s="224">
        <v>0.00048999999999999998</v>
      </c>
      <c r="R187" s="224">
        <f>Q187*H187</f>
        <v>0.02665845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193</v>
      </c>
      <c r="AT187" s="226" t="s">
        <v>188</v>
      </c>
      <c r="AU187" s="226" t="s">
        <v>82</v>
      </c>
      <c r="AY187" s="20" t="s">
        <v>185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80</v>
      </c>
      <c r="BK187" s="227">
        <f>ROUND(I187*H187,2)</f>
        <v>0</v>
      </c>
      <c r="BL187" s="20" t="s">
        <v>193</v>
      </c>
      <c r="BM187" s="226" t="s">
        <v>1649</v>
      </c>
    </row>
    <row r="188" s="2" customFormat="1">
      <c r="A188" s="41"/>
      <c r="B188" s="42"/>
      <c r="C188" s="43"/>
      <c r="D188" s="228" t="s">
        <v>195</v>
      </c>
      <c r="E188" s="43"/>
      <c r="F188" s="229" t="s">
        <v>1650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195</v>
      </c>
      <c r="AU188" s="20" t="s">
        <v>82</v>
      </c>
    </row>
    <row r="189" s="2" customFormat="1">
      <c r="A189" s="41"/>
      <c r="B189" s="42"/>
      <c r="C189" s="43"/>
      <c r="D189" s="233" t="s">
        <v>197</v>
      </c>
      <c r="E189" s="43"/>
      <c r="F189" s="234" t="s">
        <v>1651</v>
      </c>
      <c r="G189" s="43"/>
      <c r="H189" s="43"/>
      <c r="I189" s="230"/>
      <c r="J189" s="43"/>
      <c r="K189" s="43"/>
      <c r="L189" s="47"/>
      <c r="M189" s="231"/>
      <c r="N189" s="232"/>
      <c r="O189" s="87"/>
      <c r="P189" s="87"/>
      <c r="Q189" s="87"/>
      <c r="R189" s="87"/>
      <c r="S189" s="87"/>
      <c r="T189" s="88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0" t="s">
        <v>197</v>
      </c>
      <c r="AU189" s="20" t="s">
        <v>82</v>
      </c>
    </row>
    <row r="190" s="13" customFormat="1">
      <c r="A190" s="13"/>
      <c r="B190" s="235"/>
      <c r="C190" s="236"/>
      <c r="D190" s="228" t="s">
        <v>199</v>
      </c>
      <c r="E190" s="237" t="s">
        <v>19</v>
      </c>
      <c r="F190" s="238" t="s">
        <v>1652</v>
      </c>
      <c r="G190" s="236"/>
      <c r="H190" s="237" t="s">
        <v>19</v>
      </c>
      <c r="I190" s="239"/>
      <c r="J190" s="236"/>
      <c r="K190" s="236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199</v>
      </c>
      <c r="AU190" s="244" t="s">
        <v>82</v>
      </c>
      <c r="AV190" s="13" t="s">
        <v>80</v>
      </c>
      <c r="AW190" s="13" t="s">
        <v>34</v>
      </c>
      <c r="AX190" s="13" t="s">
        <v>73</v>
      </c>
      <c r="AY190" s="244" t="s">
        <v>185</v>
      </c>
    </row>
    <row r="191" s="13" customFormat="1">
      <c r="A191" s="13"/>
      <c r="B191" s="235"/>
      <c r="C191" s="236"/>
      <c r="D191" s="228" t="s">
        <v>199</v>
      </c>
      <c r="E191" s="237" t="s">
        <v>19</v>
      </c>
      <c r="F191" s="238" t="s">
        <v>544</v>
      </c>
      <c r="G191" s="236"/>
      <c r="H191" s="237" t="s">
        <v>19</v>
      </c>
      <c r="I191" s="239"/>
      <c r="J191" s="236"/>
      <c r="K191" s="236"/>
      <c r="L191" s="240"/>
      <c r="M191" s="241"/>
      <c r="N191" s="242"/>
      <c r="O191" s="242"/>
      <c r="P191" s="242"/>
      <c r="Q191" s="242"/>
      <c r="R191" s="242"/>
      <c r="S191" s="242"/>
      <c r="T191" s="24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4" t="s">
        <v>199</v>
      </c>
      <c r="AU191" s="244" t="s">
        <v>82</v>
      </c>
      <c r="AV191" s="13" t="s">
        <v>80</v>
      </c>
      <c r="AW191" s="13" t="s">
        <v>34</v>
      </c>
      <c r="AX191" s="13" t="s">
        <v>73</v>
      </c>
      <c r="AY191" s="244" t="s">
        <v>185</v>
      </c>
    </row>
    <row r="192" s="14" customFormat="1">
      <c r="A192" s="14"/>
      <c r="B192" s="245"/>
      <c r="C192" s="246"/>
      <c r="D192" s="228" t="s">
        <v>199</v>
      </c>
      <c r="E192" s="247" t="s">
        <v>19</v>
      </c>
      <c r="F192" s="248" t="s">
        <v>1653</v>
      </c>
      <c r="G192" s="246"/>
      <c r="H192" s="249">
        <v>54.405000000000001</v>
      </c>
      <c r="I192" s="250"/>
      <c r="J192" s="246"/>
      <c r="K192" s="246"/>
      <c r="L192" s="251"/>
      <c r="M192" s="252"/>
      <c r="N192" s="253"/>
      <c r="O192" s="253"/>
      <c r="P192" s="253"/>
      <c r="Q192" s="253"/>
      <c r="R192" s="253"/>
      <c r="S192" s="253"/>
      <c r="T192" s="25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5" t="s">
        <v>199</v>
      </c>
      <c r="AU192" s="255" t="s">
        <v>82</v>
      </c>
      <c r="AV192" s="14" t="s">
        <v>82</v>
      </c>
      <c r="AW192" s="14" t="s">
        <v>34</v>
      </c>
      <c r="AX192" s="14" t="s">
        <v>73</v>
      </c>
      <c r="AY192" s="255" t="s">
        <v>185</v>
      </c>
    </row>
    <row r="193" s="15" customFormat="1">
      <c r="A193" s="15"/>
      <c r="B193" s="256"/>
      <c r="C193" s="257"/>
      <c r="D193" s="228" t="s">
        <v>199</v>
      </c>
      <c r="E193" s="258" t="s">
        <v>19</v>
      </c>
      <c r="F193" s="259" t="s">
        <v>202</v>
      </c>
      <c r="G193" s="257"/>
      <c r="H193" s="260">
        <v>54.405000000000001</v>
      </c>
      <c r="I193" s="261"/>
      <c r="J193" s="257"/>
      <c r="K193" s="257"/>
      <c r="L193" s="262"/>
      <c r="M193" s="263"/>
      <c r="N193" s="264"/>
      <c r="O193" s="264"/>
      <c r="P193" s="264"/>
      <c r="Q193" s="264"/>
      <c r="R193" s="264"/>
      <c r="S193" s="264"/>
      <c r="T193" s="26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T193" s="266" t="s">
        <v>199</v>
      </c>
      <c r="AU193" s="266" t="s">
        <v>82</v>
      </c>
      <c r="AV193" s="15" t="s">
        <v>193</v>
      </c>
      <c r="AW193" s="15" t="s">
        <v>34</v>
      </c>
      <c r="AX193" s="15" t="s">
        <v>80</v>
      </c>
      <c r="AY193" s="266" t="s">
        <v>185</v>
      </c>
    </row>
    <row r="194" s="2" customFormat="1" ht="24.15" customHeight="1">
      <c r="A194" s="41"/>
      <c r="B194" s="42"/>
      <c r="C194" s="215" t="s">
        <v>290</v>
      </c>
      <c r="D194" s="215" t="s">
        <v>188</v>
      </c>
      <c r="E194" s="216" t="s">
        <v>1654</v>
      </c>
      <c r="F194" s="217" t="s">
        <v>1655</v>
      </c>
      <c r="G194" s="218" t="s">
        <v>226</v>
      </c>
      <c r="H194" s="219">
        <v>78</v>
      </c>
      <c r="I194" s="220"/>
      <c r="J194" s="221">
        <f>ROUND(I194*H194,2)</f>
        <v>0</v>
      </c>
      <c r="K194" s="217" t="s">
        <v>192</v>
      </c>
      <c r="L194" s="47"/>
      <c r="M194" s="222" t="s">
        <v>19</v>
      </c>
      <c r="N194" s="223" t="s">
        <v>44</v>
      </c>
      <c r="O194" s="87"/>
      <c r="P194" s="224">
        <f>O194*H194</f>
        <v>0</v>
      </c>
      <c r="Q194" s="224">
        <v>0.00050000000000000001</v>
      </c>
      <c r="R194" s="224">
        <f>Q194*H194</f>
        <v>0.039</v>
      </c>
      <c r="S194" s="224">
        <v>0</v>
      </c>
      <c r="T194" s="225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26" t="s">
        <v>193</v>
      </c>
      <c r="AT194" s="226" t="s">
        <v>188</v>
      </c>
      <c r="AU194" s="226" t="s">
        <v>82</v>
      </c>
      <c r="AY194" s="20" t="s">
        <v>185</v>
      </c>
      <c r="BE194" s="227">
        <f>IF(N194="základní",J194,0)</f>
        <v>0</v>
      </c>
      <c r="BF194" s="227">
        <f>IF(N194="snížená",J194,0)</f>
        <v>0</v>
      </c>
      <c r="BG194" s="227">
        <f>IF(N194="zákl. přenesená",J194,0)</f>
        <v>0</v>
      </c>
      <c r="BH194" s="227">
        <f>IF(N194="sníž. přenesená",J194,0)</f>
        <v>0</v>
      </c>
      <c r="BI194" s="227">
        <f>IF(N194="nulová",J194,0)</f>
        <v>0</v>
      </c>
      <c r="BJ194" s="20" t="s">
        <v>80</v>
      </c>
      <c r="BK194" s="227">
        <f>ROUND(I194*H194,2)</f>
        <v>0</v>
      </c>
      <c r="BL194" s="20" t="s">
        <v>193</v>
      </c>
      <c r="BM194" s="226" t="s">
        <v>1656</v>
      </c>
    </row>
    <row r="195" s="2" customFormat="1">
      <c r="A195" s="41"/>
      <c r="B195" s="42"/>
      <c r="C195" s="43"/>
      <c r="D195" s="228" t="s">
        <v>195</v>
      </c>
      <c r="E195" s="43"/>
      <c r="F195" s="229" t="s">
        <v>1657</v>
      </c>
      <c r="G195" s="43"/>
      <c r="H195" s="43"/>
      <c r="I195" s="230"/>
      <c r="J195" s="43"/>
      <c r="K195" s="43"/>
      <c r="L195" s="47"/>
      <c r="M195" s="231"/>
      <c r="N195" s="232"/>
      <c r="O195" s="87"/>
      <c r="P195" s="87"/>
      <c r="Q195" s="87"/>
      <c r="R195" s="87"/>
      <c r="S195" s="87"/>
      <c r="T195" s="88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0" t="s">
        <v>195</v>
      </c>
      <c r="AU195" s="20" t="s">
        <v>82</v>
      </c>
    </row>
    <row r="196" s="2" customFormat="1">
      <c r="A196" s="41"/>
      <c r="B196" s="42"/>
      <c r="C196" s="43"/>
      <c r="D196" s="233" t="s">
        <v>197</v>
      </c>
      <c r="E196" s="43"/>
      <c r="F196" s="234" t="s">
        <v>1658</v>
      </c>
      <c r="G196" s="43"/>
      <c r="H196" s="43"/>
      <c r="I196" s="230"/>
      <c r="J196" s="43"/>
      <c r="K196" s="43"/>
      <c r="L196" s="47"/>
      <c r="M196" s="231"/>
      <c r="N196" s="232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197</v>
      </c>
      <c r="AU196" s="20" t="s">
        <v>82</v>
      </c>
    </row>
    <row r="197" s="13" customFormat="1">
      <c r="A197" s="13"/>
      <c r="B197" s="235"/>
      <c r="C197" s="236"/>
      <c r="D197" s="228" t="s">
        <v>199</v>
      </c>
      <c r="E197" s="237" t="s">
        <v>19</v>
      </c>
      <c r="F197" s="238" t="s">
        <v>1659</v>
      </c>
      <c r="G197" s="236"/>
      <c r="H197" s="237" t="s">
        <v>19</v>
      </c>
      <c r="I197" s="239"/>
      <c r="J197" s="236"/>
      <c r="K197" s="236"/>
      <c r="L197" s="240"/>
      <c r="M197" s="241"/>
      <c r="N197" s="242"/>
      <c r="O197" s="242"/>
      <c r="P197" s="242"/>
      <c r="Q197" s="242"/>
      <c r="R197" s="242"/>
      <c r="S197" s="242"/>
      <c r="T197" s="24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4" t="s">
        <v>199</v>
      </c>
      <c r="AU197" s="244" t="s">
        <v>82</v>
      </c>
      <c r="AV197" s="13" t="s">
        <v>80</v>
      </c>
      <c r="AW197" s="13" t="s">
        <v>34</v>
      </c>
      <c r="AX197" s="13" t="s">
        <v>73</v>
      </c>
      <c r="AY197" s="244" t="s">
        <v>185</v>
      </c>
    </row>
    <row r="198" s="13" customFormat="1">
      <c r="A198" s="13"/>
      <c r="B198" s="235"/>
      <c r="C198" s="236"/>
      <c r="D198" s="228" t="s">
        <v>199</v>
      </c>
      <c r="E198" s="237" t="s">
        <v>19</v>
      </c>
      <c r="F198" s="238" t="s">
        <v>1660</v>
      </c>
      <c r="G198" s="236"/>
      <c r="H198" s="237" t="s">
        <v>19</v>
      </c>
      <c r="I198" s="239"/>
      <c r="J198" s="236"/>
      <c r="K198" s="236"/>
      <c r="L198" s="240"/>
      <c r="M198" s="241"/>
      <c r="N198" s="242"/>
      <c r="O198" s="242"/>
      <c r="P198" s="242"/>
      <c r="Q198" s="242"/>
      <c r="R198" s="242"/>
      <c r="S198" s="242"/>
      <c r="T198" s="24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4" t="s">
        <v>199</v>
      </c>
      <c r="AU198" s="244" t="s">
        <v>82</v>
      </c>
      <c r="AV198" s="13" t="s">
        <v>80</v>
      </c>
      <c r="AW198" s="13" t="s">
        <v>34</v>
      </c>
      <c r="AX198" s="13" t="s">
        <v>73</v>
      </c>
      <c r="AY198" s="244" t="s">
        <v>185</v>
      </c>
    </row>
    <row r="199" s="14" customFormat="1">
      <c r="A199" s="14"/>
      <c r="B199" s="245"/>
      <c r="C199" s="246"/>
      <c r="D199" s="228" t="s">
        <v>199</v>
      </c>
      <c r="E199" s="247" t="s">
        <v>19</v>
      </c>
      <c r="F199" s="248" t="s">
        <v>1661</v>
      </c>
      <c r="G199" s="246"/>
      <c r="H199" s="249">
        <v>78</v>
      </c>
      <c r="I199" s="250"/>
      <c r="J199" s="246"/>
      <c r="K199" s="246"/>
      <c r="L199" s="251"/>
      <c r="M199" s="252"/>
      <c r="N199" s="253"/>
      <c r="O199" s="253"/>
      <c r="P199" s="253"/>
      <c r="Q199" s="253"/>
      <c r="R199" s="253"/>
      <c r="S199" s="253"/>
      <c r="T199" s="25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5" t="s">
        <v>199</v>
      </c>
      <c r="AU199" s="255" t="s">
        <v>82</v>
      </c>
      <c r="AV199" s="14" t="s">
        <v>82</v>
      </c>
      <c r="AW199" s="14" t="s">
        <v>34</v>
      </c>
      <c r="AX199" s="14" t="s">
        <v>73</v>
      </c>
      <c r="AY199" s="255" t="s">
        <v>185</v>
      </c>
    </row>
    <row r="200" s="15" customFormat="1">
      <c r="A200" s="15"/>
      <c r="B200" s="256"/>
      <c r="C200" s="257"/>
      <c r="D200" s="228" t="s">
        <v>199</v>
      </c>
      <c r="E200" s="258" t="s">
        <v>19</v>
      </c>
      <c r="F200" s="259" t="s">
        <v>202</v>
      </c>
      <c r="G200" s="257"/>
      <c r="H200" s="260">
        <v>78</v>
      </c>
      <c r="I200" s="261"/>
      <c r="J200" s="257"/>
      <c r="K200" s="257"/>
      <c r="L200" s="262"/>
      <c r="M200" s="263"/>
      <c r="N200" s="264"/>
      <c r="O200" s="264"/>
      <c r="P200" s="264"/>
      <c r="Q200" s="264"/>
      <c r="R200" s="264"/>
      <c r="S200" s="264"/>
      <c r="T200" s="26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T200" s="266" t="s">
        <v>199</v>
      </c>
      <c r="AU200" s="266" t="s">
        <v>82</v>
      </c>
      <c r="AV200" s="15" t="s">
        <v>193</v>
      </c>
      <c r="AW200" s="15" t="s">
        <v>34</v>
      </c>
      <c r="AX200" s="15" t="s">
        <v>80</v>
      </c>
      <c r="AY200" s="266" t="s">
        <v>185</v>
      </c>
    </row>
    <row r="201" s="2" customFormat="1" ht="24.15" customHeight="1">
      <c r="A201" s="41"/>
      <c r="B201" s="42"/>
      <c r="C201" s="215" t="s">
        <v>296</v>
      </c>
      <c r="D201" s="215" t="s">
        <v>188</v>
      </c>
      <c r="E201" s="216" t="s">
        <v>1662</v>
      </c>
      <c r="F201" s="217" t="s">
        <v>1663</v>
      </c>
      <c r="G201" s="218" t="s">
        <v>226</v>
      </c>
      <c r="H201" s="219">
        <v>35.549999999999997</v>
      </c>
      <c r="I201" s="220"/>
      <c r="J201" s="221">
        <f>ROUND(I201*H201,2)</f>
        <v>0</v>
      </c>
      <c r="K201" s="217" t="s">
        <v>192</v>
      </c>
      <c r="L201" s="47"/>
      <c r="M201" s="222" t="s">
        <v>19</v>
      </c>
      <c r="N201" s="223" t="s">
        <v>44</v>
      </c>
      <c r="O201" s="87"/>
      <c r="P201" s="224">
        <f>O201*H201</f>
        <v>0</v>
      </c>
      <c r="Q201" s="224">
        <v>0.0022699999999999999</v>
      </c>
      <c r="R201" s="224">
        <f>Q201*H201</f>
        <v>0.080698499999999992</v>
      </c>
      <c r="S201" s="224">
        <v>0</v>
      </c>
      <c r="T201" s="225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6" t="s">
        <v>193</v>
      </c>
      <c r="AT201" s="226" t="s">
        <v>188</v>
      </c>
      <c r="AU201" s="226" t="s">
        <v>82</v>
      </c>
      <c r="AY201" s="20" t="s">
        <v>185</v>
      </c>
      <c r="BE201" s="227">
        <f>IF(N201="základní",J201,0)</f>
        <v>0</v>
      </c>
      <c r="BF201" s="227">
        <f>IF(N201="snížená",J201,0)</f>
        <v>0</v>
      </c>
      <c r="BG201" s="227">
        <f>IF(N201="zákl. přenesená",J201,0)</f>
        <v>0</v>
      </c>
      <c r="BH201" s="227">
        <f>IF(N201="sníž. přenesená",J201,0)</f>
        <v>0</v>
      </c>
      <c r="BI201" s="227">
        <f>IF(N201="nulová",J201,0)</f>
        <v>0</v>
      </c>
      <c r="BJ201" s="20" t="s">
        <v>80</v>
      </c>
      <c r="BK201" s="227">
        <f>ROUND(I201*H201,2)</f>
        <v>0</v>
      </c>
      <c r="BL201" s="20" t="s">
        <v>193</v>
      </c>
      <c r="BM201" s="226" t="s">
        <v>1664</v>
      </c>
    </row>
    <row r="202" s="2" customFormat="1">
      <c r="A202" s="41"/>
      <c r="B202" s="42"/>
      <c r="C202" s="43"/>
      <c r="D202" s="228" t="s">
        <v>195</v>
      </c>
      <c r="E202" s="43"/>
      <c r="F202" s="229" t="s">
        <v>1665</v>
      </c>
      <c r="G202" s="43"/>
      <c r="H202" s="43"/>
      <c r="I202" s="230"/>
      <c r="J202" s="43"/>
      <c r="K202" s="43"/>
      <c r="L202" s="47"/>
      <c r="M202" s="231"/>
      <c r="N202" s="232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195</v>
      </c>
      <c r="AU202" s="20" t="s">
        <v>82</v>
      </c>
    </row>
    <row r="203" s="2" customFormat="1">
      <c r="A203" s="41"/>
      <c r="B203" s="42"/>
      <c r="C203" s="43"/>
      <c r="D203" s="233" t="s">
        <v>197</v>
      </c>
      <c r="E203" s="43"/>
      <c r="F203" s="234" t="s">
        <v>1666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197</v>
      </c>
      <c r="AU203" s="20" t="s">
        <v>82</v>
      </c>
    </row>
    <row r="204" s="13" customFormat="1">
      <c r="A204" s="13"/>
      <c r="B204" s="235"/>
      <c r="C204" s="236"/>
      <c r="D204" s="228" t="s">
        <v>199</v>
      </c>
      <c r="E204" s="237" t="s">
        <v>19</v>
      </c>
      <c r="F204" s="238" t="s">
        <v>1659</v>
      </c>
      <c r="G204" s="236"/>
      <c r="H204" s="237" t="s">
        <v>19</v>
      </c>
      <c r="I204" s="239"/>
      <c r="J204" s="236"/>
      <c r="K204" s="236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199</v>
      </c>
      <c r="AU204" s="244" t="s">
        <v>82</v>
      </c>
      <c r="AV204" s="13" t="s">
        <v>80</v>
      </c>
      <c r="AW204" s="13" t="s">
        <v>34</v>
      </c>
      <c r="AX204" s="13" t="s">
        <v>73</v>
      </c>
      <c r="AY204" s="244" t="s">
        <v>185</v>
      </c>
    </row>
    <row r="205" s="13" customFormat="1">
      <c r="A205" s="13"/>
      <c r="B205" s="235"/>
      <c r="C205" s="236"/>
      <c r="D205" s="228" t="s">
        <v>199</v>
      </c>
      <c r="E205" s="237" t="s">
        <v>19</v>
      </c>
      <c r="F205" s="238" t="s">
        <v>1667</v>
      </c>
      <c r="G205" s="236"/>
      <c r="H205" s="237" t="s">
        <v>19</v>
      </c>
      <c r="I205" s="239"/>
      <c r="J205" s="236"/>
      <c r="K205" s="236"/>
      <c r="L205" s="240"/>
      <c r="M205" s="241"/>
      <c r="N205" s="242"/>
      <c r="O205" s="242"/>
      <c r="P205" s="242"/>
      <c r="Q205" s="242"/>
      <c r="R205" s="242"/>
      <c r="S205" s="242"/>
      <c r="T205" s="24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4" t="s">
        <v>199</v>
      </c>
      <c r="AU205" s="244" t="s">
        <v>82</v>
      </c>
      <c r="AV205" s="13" t="s">
        <v>80</v>
      </c>
      <c r="AW205" s="13" t="s">
        <v>34</v>
      </c>
      <c r="AX205" s="13" t="s">
        <v>73</v>
      </c>
      <c r="AY205" s="244" t="s">
        <v>185</v>
      </c>
    </row>
    <row r="206" s="14" customFormat="1">
      <c r="A206" s="14"/>
      <c r="B206" s="245"/>
      <c r="C206" s="246"/>
      <c r="D206" s="228" t="s">
        <v>199</v>
      </c>
      <c r="E206" s="247" t="s">
        <v>19</v>
      </c>
      <c r="F206" s="248" t="s">
        <v>1668</v>
      </c>
      <c r="G206" s="246"/>
      <c r="H206" s="249">
        <v>35.549999999999997</v>
      </c>
      <c r="I206" s="250"/>
      <c r="J206" s="246"/>
      <c r="K206" s="246"/>
      <c r="L206" s="251"/>
      <c r="M206" s="252"/>
      <c r="N206" s="253"/>
      <c r="O206" s="253"/>
      <c r="P206" s="253"/>
      <c r="Q206" s="253"/>
      <c r="R206" s="253"/>
      <c r="S206" s="253"/>
      <c r="T206" s="25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5" t="s">
        <v>199</v>
      </c>
      <c r="AU206" s="255" t="s">
        <v>82</v>
      </c>
      <c r="AV206" s="14" t="s">
        <v>82</v>
      </c>
      <c r="AW206" s="14" t="s">
        <v>34</v>
      </c>
      <c r="AX206" s="14" t="s">
        <v>73</v>
      </c>
      <c r="AY206" s="255" t="s">
        <v>185</v>
      </c>
    </row>
    <row r="207" s="15" customFormat="1">
      <c r="A207" s="15"/>
      <c r="B207" s="256"/>
      <c r="C207" s="257"/>
      <c r="D207" s="228" t="s">
        <v>199</v>
      </c>
      <c r="E207" s="258" t="s">
        <v>19</v>
      </c>
      <c r="F207" s="259" t="s">
        <v>202</v>
      </c>
      <c r="G207" s="257"/>
      <c r="H207" s="260">
        <v>35.549999999999997</v>
      </c>
      <c r="I207" s="261"/>
      <c r="J207" s="257"/>
      <c r="K207" s="257"/>
      <c r="L207" s="262"/>
      <c r="M207" s="263"/>
      <c r="N207" s="264"/>
      <c r="O207" s="264"/>
      <c r="P207" s="264"/>
      <c r="Q207" s="264"/>
      <c r="R207" s="264"/>
      <c r="S207" s="264"/>
      <c r="T207" s="26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T207" s="266" t="s">
        <v>199</v>
      </c>
      <c r="AU207" s="266" t="s">
        <v>82</v>
      </c>
      <c r="AV207" s="15" t="s">
        <v>193</v>
      </c>
      <c r="AW207" s="15" t="s">
        <v>34</v>
      </c>
      <c r="AX207" s="15" t="s">
        <v>80</v>
      </c>
      <c r="AY207" s="266" t="s">
        <v>185</v>
      </c>
    </row>
    <row r="208" s="2" customFormat="1" ht="16.5" customHeight="1">
      <c r="A208" s="41"/>
      <c r="B208" s="42"/>
      <c r="C208" s="215" t="s">
        <v>280</v>
      </c>
      <c r="D208" s="215" t="s">
        <v>188</v>
      </c>
      <c r="E208" s="216" t="s">
        <v>1669</v>
      </c>
      <c r="F208" s="217" t="s">
        <v>1670</v>
      </c>
      <c r="G208" s="218" t="s">
        <v>226</v>
      </c>
      <c r="H208" s="219">
        <v>8.8000000000000007</v>
      </c>
      <c r="I208" s="220"/>
      <c r="J208" s="221">
        <f>ROUND(I208*H208,2)</f>
        <v>0</v>
      </c>
      <c r="K208" s="217" t="s">
        <v>192</v>
      </c>
      <c r="L208" s="47"/>
      <c r="M208" s="222" t="s">
        <v>19</v>
      </c>
      <c r="N208" s="223" t="s">
        <v>44</v>
      </c>
      <c r="O208" s="87"/>
      <c r="P208" s="224">
        <f>O208*H208</f>
        <v>0</v>
      </c>
      <c r="Q208" s="224">
        <v>0.0021900000000000001</v>
      </c>
      <c r="R208" s="224">
        <f>Q208*H208</f>
        <v>0.019272000000000001</v>
      </c>
      <c r="S208" s="224">
        <v>0</v>
      </c>
      <c r="T208" s="225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193</v>
      </c>
      <c r="AT208" s="226" t="s">
        <v>188</v>
      </c>
      <c r="AU208" s="226" t="s">
        <v>82</v>
      </c>
      <c r="AY208" s="20" t="s">
        <v>185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80</v>
      </c>
      <c r="BK208" s="227">
        <f>ROUND(I208*H208,2)</f>
        <v>0</v>
      </c>
      <c r="BL208" s="20" t="s">
        <v>193</v>
      </c>
      <c r="BM208" s="226" t="s">
        <v>1671</v>
      </c>
    </row>
    <row r="209" s="2" customFormat="1">
      <c r="A209" s="41"/>
      <c r="B209" s="42"/>
      <c r="C209" s="43"/>
      <c r="D209" s="228" t="s">
        <v>195</v>
      </c>
      <c r="E209" s="43"/>
      <c r="F209" s="229" t="s">
        <v>1672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195</v>
      </c>
      <c r="AU209" s="20" t="s">
        <v>82</v>
      </c>
    </row>
    <row r="210" s="2" customFormat="1">
      <c r="A210" s="41"/>
      <c r="B210" s="42"/>
      <c r="C210" s="43"/>
      <c r="D210" s="233" t="s">
        <v>197</v>
      </c>
      <c r="E210" s="43"/>
      <c r="F210" s="234" t="s">
        <v>1673</v>
      </c>
      <c r="G210" s="43"/>
      <c r="H210" s="43"/>
      <c r="I210" s="230"/>
      <c r="J210" s="43"/>
      <c r="K210" s="43"/>
      <c r="L210" s="47"/>
      <c r="M210" s="231"/>
      <c r="N210" s="232"/>
      <c r="O210" s="87"/>
      <c r="P210" s="87"/>
      <c r="Q210" s="87"/>
      <c r="R210" s="87"/>
      <c r="S210" s="87"/>
      <c r="T210" s="88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0" t="s">
        <v>197</v>
      </c>
      <c r="AU210" s="20" t="s">
        <v>82</v>
      </c>
    </row>
    <row r="211" s="13" customFormat="1">
      <c r="A211" s="13"/>
      <c r="B211" s="235"/>
      <c r="C211" s="236"/>
      <c r="D211" s="228" t="s">
        <v>199</v>
      </c>
      <c r="E211" s="237" t="s">
        <v>19</v>
      </c>
      <c r="F211" s="238" t="s">
        <v>1659</v>
      </c>
      <c r="G211" s="236"/>
      <c r="H211" s="237" t="s">
        <v>19</v>
      </c>
      <c r="I211" s="239"/>
      <c r="J211" s="236"/>
      <c r="K211" s="236"/>
      <c r="L211" s="240"/>
      <c r="M211" s="241"/>
      <c r="N211" s="242"/>
      <c r="O211" s="242"/>
      <c r="P211" s="242"/>
      <c r="Q211" s="242"/>
      <c r="R211" s="242"/>
      <c r="S211" s="242"/>
      <c r="T211" s="24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4" t="s">
        <v>199</v>
      </c>
      <c r="AU211" s="244" t="s">
        <v>82</v>
      </c>
      <c r="AV211" s="13" t="s">
        <v>80</v>
      </c>
      <c r="AW211" s="13" t="s">
        <v>34</v>
      </c>
      <c r="AX211" s="13" t="s">
        <v>73</v>
      </c>
      <c r="AY211" s="244" t="s">
        <v>185</v>
      </c>
    </row>
    <row r="212" s="13" customFormat="1">
      <c r="A212" s="13"/>
      <c r="B212" s="235"/>
      <c r="C212" s="236"/>
      <c r="D212" s="228" t="s">
        <v>199</v>
      </c>
      <c r="E212" s="237" t="s">
        <v>19</v>
      </c>
      <c r="F212" s="238" t="s">
        <v>1667</v>
      </c>
      <c r="G212" s="236"/>
      <c r="H212" s="237" t="s">
        <v>19</v>
      </c>
      <c r="I212" s="239"/>
      <c r="J212" s="236"/>
      <c r="K212" s="236"/>
      <c r="L212" s="240"/>
      <c r="M212" s="241"/>
      <c r="N212" s="242"/>
      <c r="O212" s="242"/>
      <c r="P212" s="242"/>
      <c r="Q212" s="242"/>
      <c r="R212" s="242"/>
      <c r="S212" s="242"/>
      <c r="T212" s="24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4" t="s">
        <v>199</v>
      </c>
      <c r="AU212" s="244" t="s">
        <v>82</v>
      </c>
      <c r="AV212" s="13" t="s">
        <v>80</v>
      </c>
      <c r="AW212" s="13" t="s">
        <v>34</v>
      </c>
      <c r="AX212" s="13" t="s">
        <v>73</v>
      </c>
      <c r="AY212" s="244" t="s">
        <v>185</v>
      </c>
    </row>
    <row r="213" s="14" customFormat="1">
      <c r="A213" s="14"/>
      <c r="B213" s="245"/>
      <c r="C213" s="246"/>
      <c r="D213" s="228" t="s">
        <v>199</v>
      </c>
      <c r="E213" s="247" t="s">
        <v>19</v>
      </c>
      <c r="F213" s="248" t="s">
        <v>1674</v>
      </c>
      <c r="G213" s="246"/>
      <c r="H213" s="249">
        <v>8.8000000000000007</v>
      </c>
      <c r="I213" s="250"/>
      <c r="J213" s="246"/>
      <c r="K213" s="246"/>
      <c r="L213" s="251"/>
      <c r="M213" s="252"/>
      <c r="N213" s="253"/>
      <c r="O213" s="253"/>
      <c r="P213" s="253"/>
      <c r="Q213" s="253"/>
      <c r="R213" s="253"/>
      <c r="S213" s="253"/>
      <c r="T213" s="25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5" t="s">
        <v>199</v>
      </c>
      <c r="AU213" s="255" t="s">
        <v>82</v>
      </c>
      <c r="AV213" s="14" t="s">
        <v>82</v>
      </c>
      <c r="AW213" s="14" t="s">
        <v>34</v>
      </c>
      <c r="AX213" s="14" t="s">
        <v>73</v>
      </c>
      <c r="AY213" s="255" t="s">
        <v>185</v>
      </c>
    </row>
    <row r="214" s="15" customFormat="1">
      <c r="A214" s="15"/>
      <c r="B214" s="256"/>
      <c r="C214" s="257"/>
      <c r="D214" s="228" t="s">
        <v>199</v>
      </c>
      <c r="E214" s="258" t="s">
        <v>19</v>
      </c>
      <c r="F214" s="259" t="s">
        <v>202</v>
      </c>
      <c r="G214" s="257"/>
      <c r="H214" s="260">
        <v>8.8000000000000007</v>
      </c>
      <c r="I214" s="261"/>
      <c r="J214" s="257"/>
      <c r="K214" s="257"/>
      <c r="L214" s="262"/>
      <c r="M214" s="263"/>
      <c r="N214" s="264"/>
      <c r="O214" s="264"/>
      <c r="P214" s="264"/>
      <c r="Q214" s="264"/>
      <c r="R214" s="264"/>
      <c r="S214" s="264"/>
      <c r="T214" s="26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T214" s="266" t="s">
        <v>199</v>
      </c>
      <c r="AU214" s="266" t="s">
        <v>82</v>
      </c>
      <c r="AV214" s="15" t="s">
        <v>193</v>
      </c>
      <c r="AW214" s="15" t="s">
        <v>34</v>
      </c>
      <c r="AX214" s="15" t="s">
        <v>80</v>
      </c>
      <c r="AY214" s="266" t="s">
        <v>185</v>
      </c>
    </row>
    <row r="215" s="2" customFormat="1" ht="24.15" customHeight="1">
      <c r="A215" s="41"/>
      <c r="B215" s="42"/>
      <c r="C215" s="215" t="s">
        <v>307</v>
      </c>
      <c r="D215" s="215" t="s">
        <v>188</v>
      </c>
      <c r="E215" s="216" t="s">
        <v>1675</v>
      </c>
      <c r="F215" s="217" t="s">
        <v>1676</v>
      </c>
      <c r="G215" s="218" t="s">
        <v>322</v>
      </c>
      <c r="H215" s="219">
        <v>6</v>
      </c>
      <c r="I215" s="220"/>
      <c r="J215" s="221">
        <f>ROUND(I215*H215,2)</f>
        <v>0</v>
      </c>
      <c r="K215" s="217" t="s">
        <v>192</v>
      </c>
      <c r="L215" s="47"/>
      <c r="M215" s="222" t="s">
        <v>19</v>
      </c>
      <c r="N215" s="223" t="s">
        <v>44</v>
      </c>
      <c r="O215" s="87"/>
      <c r="P215" s="224">
        <f>O215*H215</f>
        <v>0</v>
      </c>
      <c r="Q215" s="224">
        <v>0</v>
      </c>
      <c r="R215" s="224">
        <f>Q215*H215</f>
        <v>0</v>
      </c>
      <c r="S215" s="224">
        <v>0</v>
      </c>
      <c r="T215" s="225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26" t="s">
        <v>193</v>
      </c>
      <c r="AT215" s="226" t="s">
        <v>188</v>
      </c>
      <c r="AU215" s="226" t="s">
        <v>82</v>
      </c>
      <c r="AY215" s="20" t="s">
        <v>185</v>
      </c>
      <c r="BE215" s="227">
        <f>IF(N215="základní",J215,0)</f>
        <v>0</v>
      </c>
      <c r="BF215" s="227">
        <f>IF(N215="snížená",J215,0)</f>
        <v>0</v>
      </c>
      <c r="BG215" s="227">
        <f>IF(N215="zákl. přenesená",J215,0)</f>
        <v>0</v>
      </c>
      <c r="BH215" s="227">
        <f>IF(N215="sníž. přenesená",J215,0)</f>
        <v>0</v>
      </c>
      <c r="BI215" s="227">
        <f>IF(N215="nulová",J215,0)</f>
        <v>0</v>
      </c>
      <c r="BJ215" s="20" t="s">
        <v>80</v>
      </c>
      <c r="BK215" s="227">
        <f>ROUND(I215*H215,2)</f>
        <v>0</v>
      </c>
      <c r="BL215" s="20" t="s">
        <v>193</v>
      </c>
      <c r="BM215" s="226" t="s">
        <v>1677</v>
      </c>
    </row>
    <row r="216" s="2" customFormat="1">
      <c r="A216" s="41"/>
      <c r="B216" s="42"/>
      <c r="C216" s="43"/>
      <c r="D216" s="228" t="s">
        <v>195</v>
      </c>
      <c r="E216" s="43"/>
      <c r="F216" s="229" t="s">
        <v>1678</v>
      </c>
      <c r="G216" s="43"/>
      <c r="H216" s="43"/>
      <c r="I216" s="230"/>
      <c r="J216" s="43"/>
      <c r="K216" s="43"/>
      <c r="L216" s="47"/>
      <c r="M216" s="231"/>
      <c r="N216" s="232"/>
      <c r="O216" s="87"/>
      <c r="P216" s="87"/>
      <c r="Q216" s="87"/>
      <c r="R216" s="87"/>
      <c r="S216" s="87"/>
      <c r="T216" s="88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195</v>
      </c>
      <c r="AU216" s="20" t="s">
        <v>82</v>
      </c>
    </row>
    <row r="217" s="2" customFormat="1">
      <c r="A217" s="41"/>
      <c r="B217" s="42"/>
      <c r="C217" s="43"/>
      <c r="D217" s="233" t="s">
        <v>197</v>
      </c>
      <c r="E217" s="43"/>
      <c r="F217" s="234" t="s">
        <v>1679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197</v>
      </c>
      <c r="AU217" s="20" t="s">
        <v>82</v>
      </c>
    </row>
    <row r="218" s="13" customFormat="1">
      <c r="A218" s="13"/>
      <c r="B218" s="235"/>
      <c r="C218" s="236"/>
      <c r="D218" s="228" t="s">
        <v>199</v>
      </c>
      <c r="E218" s="237" t="s">
        <v>19</v>
      </c>
      <c r="F218" s="238" t="s">
        <v>1659</v>
      </c>
      <c r="G218" s="236"/>
      <c r="H218" s="237" t="s">
        <v>19</v>
      </c>
      <c r="I218" s="239"/>
      <c r="J218" s="236"/>
      <c r="K218" s="236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199</v>
      </c>
      <c r="AU218" s="244" t="s">
        <v>82</v>
      </c>
      <c r="AV218" s="13" t="s">
        <v>80</v>
      </c>
      <c r="AW218" s="13" t="s">
        <v>34</v>
      </c>
      <c r="AX218" s="13" t="s">
        <v>73</v>
      </c>
      <c r="AY218" s="244" t="s">
        <v>185</v>
      </c>
    </row>
    <row r="219" s="14" customFormat="1">
      <c r="A219" s="14"/>
      <c r="B219" s="245"/>
      <c r="C219" s="246"/>
      <c r="D219" s="228" t="s">
        <v>199</v>
      </c>
      <c r="E219" s="247" t="s">
        <v>19</v>
      </c>
      <c r="F219" s="248" t="s">
        <v>1680</v>
      </c>
      <c r="G219" s="246"/>
      <c r="H219" s="249">
        <v>5</v>
      </c>
      <c r="I219" s="250"/>
      <c r="J219" s="246"/>
      <c r="K219" s="246"/>
      <c r="L219" s="251"/>
      <c r="M219" s="252"/>
      <c r="N219" s="253"/>
      <c r="O219" s="253"/>
      <c r="P219" s="253"/>
      <c r="Q219" s="253"/>
      <c r="R219" s="253"/>
      <c r="S219" s="253"/>
      <c r="T219" s="25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5" t="s">
        <v>199</v>
      </c>
      <c r="AU219" s="255" t="s">
        <v>82</v>
      </c>
      <c r="AV219" s="14" t="s">
        <v>82</v>
      </c>
      <c r="AW219" s="14" t="s">
        <v>34</v>
      </c>
      <c r="AX219" s="14" t="s">
        <v>73</v>
      </c>
      <c r="AY219" s="255" t="s">
        <v>185</v>
      </c>
    </row>
    <row r="220" s="14" customFormat="1">
      <c r="A220" s="14"/>
      <c r="B220" s="245"/>
      <c r="C220" s="246"/>
      <c r="D220" s="228" t="s">
        <v>199</v>
      </c>
      <c r="E220" s="247" t="s">
        <v>19</v>
      </c>
      <c r="F220" s="248" t="s">
        <v>1681</v>
      </c>
      <c r="G220" s="246"/>
      <c r="H220" s="249">
        <v>1</v>
      </c>
      <c r="I220" s="250"/>
      <c r="J220" s="246"/>
      <c r="K220" s="246"/>
      <c r="L220" s="251"/>
      <c r="M220" s="252"/>
      <c r="N220" s="253"/>
      <c r="O220" s="253"/>
      <c r="P220" s="253"/>
      <c r="Q220" s="253"/>
      <c r="R220" s="253"/>
      <c r="S220" s="253"/>
      <c r="T220" s="25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5" t="s">
        <v>199</v>
      </c>
      <c r="AU220" s="255" t="s">
        <v>82</v>
      </c>
      <c r="AV220" s="14" t="s">
        <v>82</v>
      </c>
      <c r="AW220" s="14" t="s">
        <v>34</v>
      </c>
      <c r="AX220" s="14" t="s">
        <v>73</v>
      </c>
      <c r="AY220" s="255" t="s">
        <v>185</v>
      </c>
    </row>
    <row r="221" s="15" customFormat="1">
      <c r="A221" s="15"/>
      <c r="B221" s="256"/>
      <c r="C221" s="257"/>
      <c r="D221" s="228" t="s">
        <v>199</v>
      </c>
      <c r="E221" s="258" t="s">
        <v>19</v>
      </c>
      <c r="F221" s="259" t="s">
        <v>202</v>
      </c>
      <c r="G221" s="257"/>
      <c r="H221" s="260">
        <v>6</v>
      </c>
      <c r="I221" s="261"/>
      <c r="J221" s="257"/>
      <c r="K221" s="257"/>
      <c r="L221" s="262"/>
      <c r="M221" s="263"/>
      <c r="N221" s="264"/>
      <c r="O221" s="264"/>
      <c r="P221" s="264"/>
      <c r="Q221" s="264"/>
      <c r="R221" s="264"/>
      <c r="S221" s="264"/>
      <c r="T221" s="26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T221" s="266" t="s">
        <v>199</v>
      </c>
      <c r="AU221" s="266" t="s">
        <v>82</v>
      </c>
      <c r="AV221" s="15" t="s">
        <v>193</v>
      </c>
      <c r="AW221" s="15" t="s">
        <v>34</v>
      </c>
      <c r="AX221" s="15" t="s">
        <v>80</v>
      </c>
      <c r="AY221" s="266" t="s">
        <v>185</v>
      </c>
    </row>
    <row r="222" s="2" customFormat="1" ht="16.5" customHeight="1">
      <c r="A222" s="41"/>
      <c r="B222" s="42"/>
      <c r="C222" s="271" t="s">
        <v>313</v>
      </c>
      <c r="D222" s="271" t="s">
        <v>491</v>
      </c>
      <c r="E222" s="272" t="s">
        <v>1682</v>
      </c>
      <c r="F222" s="273" t="s">
        <v>1683</v>
      </c>
      <c r="G222" s="274" t="s">
        <v>226</v>
      </c>
      <c r="H222" s="275">
        <v>3</v>
      </c>
      <c r="I222" s="276"/>
      <c r="J222" s="277">
        <f>ROUND(I222*H222,2)</f>
        <v>0</v>
      </c>
      <c r="K222" s="273" t="s">
        <v>19</v>
      </c>
      <c r="L222" s="278"/>
      <c r="M222" s="279" t="s">
        <v>19</v>
      </c>
      <c r="N222" s="280" t="s">
        <v>44</v>
      </c>
      <c r="O222" s="87"/>
      <c r="P222" s="224">
        <f>O222*H222</f>
        <v>0</v>
      </c>
      <c r="Q222" s="224">
        <v>0</v>
      </c>
      <c r="R222" s="224">
        <f>Q222*H222</f>
        <v>0</v>
      </c>
      <c r="S222" s="224">
        <v>0</v>
      </c>
      <c r="T222" s="225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226" t="s">
        <v>246</v>
      </c>
      <c r="AT222" s="226" t="s">
        <v>491</v>
      </c>
      <c r="AU222" s="226" t="s">
        <v>82</v>
      </c>
      <c r="AY222" s="20" t="s">
        <v>185</v>
      </c>
      <c r="BE222" s="227">
        <f>IF(N222="základní",J222,0)</f>
        <v>0</v>
      </c>
      <c r="BF222" s="227">
        <f>IF(N222="snížená",J222,0)</f>
        <v>0</v>
      </c>
      <c r="BG222" s="227">
        <f>IF(N222="zákl. přenesená",J222,0)</f>
        <v>0</v>
      </c>
      <c r="BH222" s="227">
        <f>IF(N222="sníž. přenesená",J222,0)</f>
        <v>0</v>
      </c>
      <c r="BI222" s="227">
        <f>IF(N222="nulová",J222,0)</f>
        <v>0</v>
      </c>
      <c r="BJ222" s="20" t="s">
        <v>80</v>
      </c>
      <c r="BK222" s="227">
        <f>ROUND(I222*H222,2)</f>
        <v>0</v>
      </c>
      <c r="BL222" s="20" t="s">
        <v>193</v>
      </c>
      <c r="BM222" s="226" t="s">
        <v>1684</v>
      </c>
    </row>
    <row r="223" s="2" customFormat="1">
      <c r="A223" s="41"/>
      <c r="B223" s="42"/>
      <c r="C223" s="43"/>
      <c r="D223" s="228" t="s">
        <v>195</v>
      </c>
      <c r="E223" s="43"/>
      <c r="F223" s="229" t="s">
        <v>1683</v>
      </c>
      <c r="G223" s="43"/>
      <c r="H223" s="43"/>
      <c r="I223" s="230"/>
      <c r="J223" s="43"/>
      <c r="K223" s="43"/>
      <c r="L223" s="47"/>
      <c r="M223" s="231"/>
      <c r="N223" s="232"/>
      <c r="O223" s="87"/>
      <c r="P223" s="87"/>
      <c r="Q223" s="87"/>
      <c r="R223" s="87"/>
      <c r="S223" s="87"/>
      <c r="T223" s="88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0" t="s">
        <v>195</v>
      </c>
      <c r="AU223" s="20" t="s">
        <v>82</v>
      </c>
    </row>
    <row r="224" s="2" customFormat="1" ht="16.5" customHeight="1">
      <c r="A224" s="41"/>
      <c r="B224" s="42"/>
      <c r="C224" s="271" t="s">
        <v>319</v>
      </c>
      <c r="D224" s="271" t="s">
        <v>491</v>
      </c>
      <c r="E224" s="272" t="s">
        <v>1685</v>
      </c>
      <c r="F224" s="273" t="s">
        <v>1686</v>
      </c>
      <c r="G224" s="274" t="s">
        <v>226</v>
      </c>
      <c r="H224" s="275">
        <v>0.20000000000000001</v>
      </c>
      <c r="I224" s="276"/>
      <c r="J224" s="277">
        <f>ROUND(I224*H224,2)</f>
        <v>0</v>
      </c>
      <c r="K224" s="273" t="s">
        <v>19</v>
      </c>
      <c r="L224" s="278"/>
      <c r="M224" s="279" t="s">
        <v>19</v>
      </c>
      <c r="N224" s="280" t="s">
        <v>44</v>
      </c>
      <c r="O224" s="87"/>
      <c r="P224" s="224">
        <f>O224*H224</f>
        <v>0</v>
      </c>
      <c r="Q224" s="224">
        <v>0</v>
      </c>
      <c r="R224" s="224">
        <f>Q224*H224</f>
        <v>0</v>
      </c>
      <c r="S224" s="224">
        <v>0</v>
      </c>
      <c r="T224" s="225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226" t="s">
        <v>246</v>
      </c>
      <c r="AT224" s="226" t="s">
        <v>491</v>
      </c>
      <c r="AU224" s="226" t="s">
        <v>82</v>
      </c>
      <c r="AY224" s="20" t="s">
        <v>185</v>
      </c>
      <c r="BE224" s="227">
        <f>IF(N224="základní",J224,0)</f>
        <v>0</v>
      </c>
      <c r="BF224" s="227">
        <f>IF(N224="snížená",J224,0)</f>
        <v>0</v>
      </c>
      <c r="BG224" s="227">
        <f>IF(N224="zákl. přenesená",J224,0)</f>
        <v>0</v>
      </c>
      <c r="BH224" s="227">
        <f>IF(N224="sníž. přenesená",J224,0)</f>
        <v>0</v>
      </c>
      <c r="BI224" s="227">
        <f>IF(N224="nulová",J224,0)</f>
        <v>0</v>
      </c>
      <c r="BJ224" s="20" t="s">
        <v>80</v>
      </c>
      <c r="BK224" s="227">
        <f>ROUND(I224*H224,2)</f>
        <v>0</v>
      </c>
      <c r="BL224" s="20" t="s">
        <v>193</v>
      </c>
      <c r="BM224" s="226" t="s">
        <v>1687</v>
      </c>
    </row>
    <row r="225" s="2" customFormat="1">
      <c r="A225" s="41"/>
      <c r="B225" s="42"/>
      <c r="C225" s="43"/>
      <c r="D225" s="228" t="s">
        <v>195</v>
      </c>
      <c r="E225" s="43"/>
      <c r="F225" s="229" t="s">
        <v>1686</v>
      </c>
      <c r="G225" s="43"/>
      <c r="H225" s="43"/>
      <c r="I225" s="230"/>
      <c r="J225" s="43"/>
      <c r="K225" s="43"/>
      <c r="L225" s="47"/>
      <c r="M225" s="231"/>
      <c r="N225" s="232"/>
      <c r="O225" s="87"/>
      <c r="P225" s="87"/>
      <c r="Q225" s="87"/>
      <c r="R225" s="87"/>
      <c r="S225" s="87"/>
      <c r="T225" s="88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T225" s="20" t="s">
        <v>195</v>
      </c>
      <c r="AU225" s="20" t="s">
        <v>82</v>
      </c>
    </row>
    <row r="226" s="2" customFormat="1" ht="16.5" customHeight="1">
      <c r="A226" s="41"/>
      <c r="B226" s="42"/>
      <c r="C226" s="215" t="s">
        <v>328</v>
      </c>
      <c r="D226" s="215" t="s">
        <v>188</v>
      </c>
      <c r="E226" s="216" t="s">
        <v>1688</v>
      </c>
      <c r="F226" s="217" t="s">
        <v>1689</v>
      </c>
      <c r="G226" s="218" t="s">
        <v>212</v>
      </c>
      <c r="H226" s="219">
        <v>41.024999999999999</v>
      </c>
      <c r="I226" s="220"/>
      <c r="J226" s="221">
        <f>ROUND(I226*H226,2)</f>
        <v>0</v>
      </c>
      <c r="K226" s="217" t="s">
        <v>192</v>
      </c>
      <c r="L226" s="47"/>
      <c r="M226" s="222" t="s">
        <v>19</v>
      </c>
      <c r="N226" s="223" t="s">
        <v>44</v>
      </c>
      <c r="O226" s="87"/>
      <c r="P226" s="224">
        <f>O226*H226</f>
        <v>0</v>
      </c>
      <c r="Q226" s="224">
        <v>2.1600000000000001</v>
      </c>
      <c r="R226" s="224">
        <f>Q226*H226</f>
        <v>88.614000000000004</v>
      </c>
      <c r="S226" s="224">
        <v>0</v>
      </c>
      <c r="T226" s="225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226" t="s">
        <v>193</v>
      </c>
      <c r="AT226" s="226" t="s">
        <v>188</v>
      </c>
      <c r="AU226" s="226" t="s">
        <v>82</v>
      </c>
      <c r="AY226" s="20" t="s">
        <v>185</v>
      </c>
      <c r="BE226" s="227">
        <f>IF(N226="základní",J226,0)</f>
        <v>0</v>
      </c>
      <c r="BF226" s="227">
        <f>IF(N226="snížená",J226,0)</f>
        <v>0</v>
      </c>
      <c r="BG226" s="227">
        <f>IF(N226="zákl. přenesená",J226,0)</f>
        <v>0</v>
      </c>
      <c r="BH226" s="227">
        <f>IF(N226="sníž. přenesená",J226,0)</f>
        <v>0</v>
      </c>
      <c r="BI226" s="227">
        <f>IF(N226="nulová",J226,0)</f>
        <v>0</v>
      </c>
      <c r="BJ226" s="20" t="s">
        <v>80</v>
      </c>
      <c r="BK226" s="227">
        <f>ROUND(I226*H226,2)</f>
        <v>0</v>
      </c>
      <c r="BL226" s="20" t="s">
        <v>193</v>
      </c>
      <c r="BM226" s="226" t="s">
        <v>1690</v>
      </c>
    </row>
    <row r="227" s="2" customFormat="1">
      <c r="A227" s="41"/>
      <c r="B227" s="42"/>
      <c r="C227" s="43"/>
      <c r="D227" s="228" t="s">
        <v>195</v>
      </c>
      <c r="E227" s="43"/>
      <c r="F227" s="229" t="s">
        <v>1691</v>
      </c>
      <c r="G227" s="43"/>
      <c r="H227" s="43"/>
      <c r="I227" s="230"/>
      <c r="J227" s="43"/>
      <c r="K227" s="43"/>
      <c r="L227" s="47"/>
      <c r="M227" s="231"/>
      <c r="N227" s="232"/>
      <c r="O227" s="87"/>
      <c r="P227" s="87"/>
      <c r="Q227" s="87"/>
      <c r="R227" s="87"/>
      <c r="S227" s="87"/>
      <c r="T227" s="88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T227" s="20" t="s">
        <v>195</v>
      </c>
      <c r="AU227" s="20" t="s">
        <v>82</v>
      </c>
    </row>
    <row r="228" s="2" customFormat="1">
      <c r="A228" s="41"/>
      <c r="B228" s="42"/>
      <c r="C228" s="43"/>
      <c r="D228" s="233" t="s">
        <v>197</v>
      </c>
      <c r="E228" s="43"/>
      <c r="F228" s="234" t="s">
        <v>1692</v>
      </c>
      <c r="G228" s="43"/>
      <c r="H228" s="43"/>
      <c r="I228" s="230"/>
      <c r="J228" s="43"/>
      <c r="K228" s="43"/>
      <c r="L228" s="47"/>
      <c r="M228" s="231"/>
      <c r="N228" s="232"/>
      <c r="O228" s="87"/>
      <c r="P228" s="87"/>
      <c r="Q228" s="87"/>
      <c r="R228" s="87"/>
      <c r="S228" s="87"/>
      <c r="T228" s="88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T228" s="20" t="s">
        <v>197</v>
      </c>
      <c r="AU228" s="20" t="s">
        <v>82</v>
      </c>
    </row>
    <row r="229" s="13" customFormat="1">
      <c r="A229" s="13"/>
      <c r="B229" s="235"/>
      <c r="C229" s="236"/>
      <c r="D229" s="228" t="s">
        <v>199</v>
      </c>
      <c r="E229" s="237" t="s">
        <v>19</v>
      </c>
      <c r="F229" s="238" t="s">
        <v>1693</v>
      </c>
      <c r="G229" s="236"/>
      <c r="H229" s="237" t="s">
        <v>19</v>
      </c>
      <c r="I229" s="239"/>
      <c r="J229" s="236"/>
      <c r="K229" s="236"/>
      <c r="L229" s="240"/>
      <c r="M229" s="241"/>
      <c r="N229" s="242"/>
      <c r="O229" s="242"/>
      <c r="P229" s="242"/>
      <c r="Q229" s="242"/>
      <c r="R229" s="242"/>
      <c r="S229" s="242"/>
      <c r="T229" s="24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4" t="s">
        <v>199</v>
      </c>
      <c r="AU229" s="244" t="s">
        <v>82</v>
      </c>
      <c r="AV229" s="13" t="s">
        <v>80</v>
      </c>
      <c r="AW229" s="13" t="s">
        <v>34</v>
      </c>
      <c r="AX229" s="13" t="s">
        <v>73</v>
      </c>
      <c r="AY229" s="244" t="s">
        <v>185</v>
      </c>
    </row>
    <row r="230" s="13" customFormat="1">
      <c r="A230" s="13"/>
      <c r="B230" s="235"/>
      <c r="C230" s="236"/>
      <c r="D230" s="228" t="s">
        <v>199</v>
      </c>
      <c r="E230" s="237" t="s">
        <v>19</v>
      </c>
      <c r="F230" s="238" t="s">
        <v>1694</v>
      </c>
      <c r="G230" s="236"/>
      <c r="H230" s="237" t="s">
        <v>19</v>
      </c>
      <c r="I230" s="239"/>
      <c r="J230" s="236"/>
      <c r="K230" s="236"/>
      <c r="L230" s="240"/>
      <c r="M230" s="241"/>
      <c r="N230" s="242"/>
      <c r="O230" s="242"/>
      <c r="P230" s="242"/>
      <c r="Q230" s="242"/>
      <c r="R230" s="242"/>
      <c r="S230" s="242"/>
      <c r="T230" s="24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4" t="s">
        <v>199</v>
      </c>
      <c r="AU230" s="244" t="s">
        <v>82</v>
      </c>
      <c r="AV230" s="13" t="s">
        <v>80</v>
      </c>
      <c r="AW230" s="13" t="s">
        <v>34</v>
      </c>
      <c r="AX230" s="13" t="s">
        <v>73</v>
      </c>
      <c r="AY230" s="244" t="s">
        <v>185</v>
      </c>
    </row>
    <row r="231" s="14" customFormat="1">
      <c r="A231" s="14"/>
      <c r="B231" s="245"/>
      <c r="C231" s="246"/>
      <c r="D231" s="228" t="s">
        <v>199</v>
      </c>
      <c r="E231" s="247" t="s">
        <v>19</v>
      </c>
      <c r="F231" s="248" t="s">
        <v>1695</v>
      </c>
      <c r="G231" s="246"/>
      <c r="H231" s="249">
        <v>41.024999999999999</v>
      </c>
      <c r="I231" s="250"/>
      <c r="J231" s="246"/>
      <c r="K231" s="246"/>
      <c r="L231" s="251"/>
      <c r="M231" s="252"/>
      <c r="N231" s="253"/>
      <c r="O231" s="253"/>
      <c r="P231" s="253"/>
      <c r="Q231" s="253"/>
      <c r="R231" s="253"/>
      <c r="S231" s="253"/>
      <c r="T231" s="25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55" t="s">
        <v>199</v>
      </c>
      <c r="AU231" s="255" t="s">
        <v>82</v>
      </c>
      <c r="AV231" s="14" t="s">
        <v>82</v>
      </c>
      <c r="AW231" s="14" t="s">
        <v>34</v>
      </c>
      <c r="AX231" s="14" t="s">
        <v>73</v>
      </c>
      <c r="AY231" s="255" t="s">
        <v>185</v>
      </c>
    </row>
    <row r="232" s="15" customFormat="1">
      <c r="A232" s="15"/>
      <c r="B232" s="256"/>
      <c r="C232" s="257"/>
      <c r="D232" s="228" t="s">
        <v>199</v>
      </c>
      <c r="E232" s="258" t="s">
        <v>19</v>
      </c>
      <c r="F232" s="259" t="s">
        <v>202</v>
      </c>
      <c r="G232" s="257"/>
      <c r="H232" s="260">
        <v>41.024999999999999</v>
      </c>
      <c r="I232" s="261"/>
      <c r="J232" s="257"/>
      <c r="K232" s="257"/>
      <c r="L232" s="262"/>
      <c r="M232" s="263"/>
      <c r="N232" s="264"/>
      <c r="O232" s="264"/>
      <c r="P232" s="264"/>
      <c r="Q232" s="264"/>
      <c r="R232" s="264"/>
      <c r="S232" s="264"/>
      <c r="T232" s="26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T232" s="266" t="s">
        <v>199</v>
      </c>
      <c r="AU232" s="266" t="s">
        <v>82</v>
      </c>
      <c r="AV232" s="15" t="s">
        <v>193</v>
      </c>
      <c r="AW232" s="15" t="s">
        <v>34</v>
      </c>
      <c r="AX232" s="15" t="s">
        <v>80</v>
      </c>
      <c r="AY232" s="266" t="s">
        <v>185</v>
      </c>
    </row>
    <row r="233" s="2" customFormat="1" ht="16.5" customHeight="1">
      <c r="A233" s="41"/>
      <c r="B233" s="42"/>
      <c r="C233" s="215" t="s">
        <v>7</v>
      </c>
      <c r="D233" s="215" t="s">
        <v>188</v>
      </c>
      <c r="E233" s="216" t="s">
        <v>1696</v>
      </c>
      <c r="F233" s="217" t="s">
        <v>1697</v>
      </c>
      <c r="G233" s="218" t="s">
        <v>212</v>
      </c>
      <c r="H233" s="219">
        <v>27.350000000000001</v>
      </c>
      <c r="I233" s="220"/>
      <c r="J233" s="221">
        <f>ROUND(I233*H233,2)</f>
        <v>0</v>
      </c>
      <c r="K233" s="217" t="s">
        <v>19</v>
      </c>
      <c r="L233" s="47"/>
      <c r="M233" s="222" t="s">
        <v>19</v>
      </c>
      <c r="N233" s="223" t="s">
        <v>44</v>
      </c>
      <c r="O233" s="87"/>
      <c r="P233" s="224">
        <f>O233*H233</f>
        <v>0</v>
      </c>
      <c r="Q233" s="224">
        <v>2.1600000000000001</v>
      </c>
      <c r="R233" s="224">
        <f>Q233*H233</f>
        <v>59.076000000000008</v>
      </c>
      <c r="S233" s="224">
        <v>0</v>
      </c>
      <c r="T233" s="225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26" t="s">
        <v>193</v>
      </c>
      <c r="AT233" s="226" t="s">
        <v>188</v>
      </c>
      <c r="AU233" s="226" t="s">
        <v>82</v>
      </c>
      <c r="AY233" s="20" t="s">
        <v>185</v>
      </c>
      <c r="BE233" s="227">
        <f>IF(N233="základní",J233,0)</f>
        <v>0</v>
      </c>
      <c r="BF233" s="227">
        <f>IF(N233="snížená",J233,0)</f>
        <v>0</v>
      </c>
      <c r="BG233" s="227">
        <f>IF(N233="zákl. přenesená",J233,0)</f>
        <v>0</v>
      </c>
      <c r="BH233" s="227">
        <f>IF(N233="sníž. přenesená",J233,0)</f>
        <v>0</v>
      </c>
      <c r="BI233" s="227">
        <f>IF(N233="nulová",J233,0)</f>
        <v>0</v>
      </c>
      <c r="BJ233" s="20" t="s">
        <v>80</v>
      </c>
      <c r="BK233" s="227">
        <f>ROUND(I233*H233,2)</f>
        <v>0</v>
      </c>
      <c r="BL233" s="20" t="s">
        <v>193</v>
      </c>
      <c r="BM233" s="226" t="s">
        <v>1698</v>
      </c>
    </row>
    <row r="234" s="2" customFormat="1">
      <c r="A234" s="41"/>
      <c r="B234" s="42"/>
      <c r="C234" s="43"/>
      <c r="D234" s="228" t="s">
        <v>195</v>
      </c>
      <c r="E234" s="43"/>
      <c r="F234" s="229" t="s">
        <v>1699</v>
      </c>
      <c r="G234" s="43"/>
      <c r="H234" s="43"/>
      <c r="I234" s="230"/>
      <c r="J234" s="43"/>
      <c r="K234" s="43"/>
      <c r="L234" s="47"/>
      <c r="M234" s="231"/>
      <c r="N234" s="232"/>
      <c r="O234" s="87"/>
      <c r="P234" s="87"/>
      <c r="Q234" s="87"/>
      <c r="R234" s="87"/>
      <c r="S234" s="87"/>
      <c r="T234" s="88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0" t="s">
        <v>195</v>
      </c>
      <c r="AU234" s="20" t="s">
        <v>82</v>
      </c>
    </row>
    <row r="235" s="13" customFormat="1">
      <c r="A235" s="13"/>
      <c r="B235" s="235"/>
      <c r="C235" s="236"/>
      <c r="D235" s="228" t="s">
        <v>199</v>
      </c>
      <c r="E235" s="237" t="s">
        <v>19</v>
      </c>
      <c r="F235" s="238" t="s">
        <v>1693</v>
      </c>
      <c r="G235" s="236"/>
      <c r="H235" s="237" t="s">
        <v>19</v>
      </c>
      <c r="I235" s="239"/>
      <c r="J235" s="236"/>
      <c r="K235" s="236"/>
      <c r="L235" s="240"/>
      <c r="M235" s="241"/>
      <c r="N235" s="242"/>
      <c r="O235" s="242"/>
      <c r="P235" s="242"/>
      <c r="Q235" s="242"/>
      <c r="R235" s="242"/>
      <c r="S235" s="242"/>
      <c r="T235" s="24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4" t="s">
        <v>199</v>
      </c>
      <c r="AU235" s="244" t="s">
        <v>82</v>
      </c>
      <c r="AV235" s="13" t="s">
        <v>80</v>
      </c>
      <c r="AW235" s="13" t="s">
        <v>34</v>
      </c>
      <c r="AX235" s="13" t="s">
        <v>73</v>
      </c>
      <c r="AY235" s="244" t="s">
        <v>185</v>
      </c>
    </row>
    <row r="236" s="13" customFormat="1">
      <c r="A236" s="13"/>
      <c r="B236" s="235"/>
      <c r="C236" s="236"/>
      <c r="D236" s="228" t="s">
        <v>199</v>
      </c>
      <c r="E236" s="237" t="s">
        <v>19</v>
      </c>
      <c r="F236" s="238" t="s">
        <v>1700</v>
      </c>
      <c r="G236" s="236"/>
      <c r="H236" s="237" t="s">
        <v>19</v>
      </c>
      <c r="I236" s="239"/>
      <c r="J236" s="236"/>
      <c r="K236" s="236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199</v>
      </c>
      <c r="AU236" s="244" t="s">
        <v>82</v>
      </c>
      <c r="AV236" s="13" t="s">
        <v>80</v>
      </c>
      <c r="AW236" s="13" t="s">
        <v>34</v>
      </c>
      <c r="AX236" s="13" t="s">
        <v>73</v>
      </c>
      <c r="AY236" s="244" t="s">
        <v>185</v>
      </c>
    </row>
    <row r="237" s="14" customFormat="1">
      <c r="A237" s="14"/>
      <c r="B237" s="245"/>
      <c r="C237" s="246"/>
      <c r="D237" s="228" t="s">
        <v>199</v>
      </c>
      <c r="E237" s="247" t="s">
        <v>19</v>
      </c>
      <c r="F237" s="248" t="s">
        <v>1701</v>
      </c>
      <c r="G237" s="246"/>
      <c r="H237" s="249">
        <v>27.350000000000001</v>
      </c>
      <c r="I237" s="250"/>
      <c r="J237" s="246"/>
      <c r="K237" s="246"/>
      <c r="L237" s="251"/>
      <c r="M237" s="252"/>
      <c r="N237" s="253"/>
      <c r="O237" s="253"/>
      <c r="P237" s="253"/>
      <c r="Q237" s="253"/>
      <c r="R237" s="253"/>
      <c r="S237" s="253"/>
      <c r="T237" s="25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55" t="s">
        <v>199</v>
      </c>
      <c r="AU237" s="255" t="s">
        <v>82</v>
      </c>
      <c r="AV237" s="14" t="s">
        <v>82</v>
      </c>
      <c r="AW237" s="14" t="s">
        <v>34</v>
      </c>
      <c r="AX237" s="14" t="s">
        <v>73</v>
      </c>
      <c r="AY237" s="255" t="s">
        <v>185</v>
      </c>
    </row>
    <row r="238" s="15" customFormat="1">
      <c r="A238" s="15"/>
      <c r="B238" s="256"/>
      <c r="C238" s="257"/>
      <c r="D238" s="228" t="s">
        <v>199</v>
      </c>
      <c r="E238" s="258" t="s">
        <v>19</v>
      </c>
      <c r="F238" s="259" t="s">
        <v>202</v>
      </c>
      <c r="G238" s="257"/>
      <c r="H238" s="260">
        <v>27.350000000000001</v>
      </c>
      <c r="I238" s="261"/>
      <c r="J238" s="257"/>
      <c r="K238" s="257"/>
      <c r="L238" s="262"/>
      <c r="M238" s="263"/>
      <c r="N238" s="264"/>
      <c r="O238" s="264"/>
      <c r="P238" s="264"/>
      <c r="Q238" s="264"/>
      <c r="R238" s="264"/>
      <c r="S238" s="264"/>
      <c r="T238" s="26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T238" s="266" t="s">
        <v>199</v>
      </c>
      <c r="AU238" s="266" t="s">
        <v>82</v>
      </c>
      <c r="AV238" s="15" t="s">
        <v>193</v>
      </c>
      <c r="AW238" s="15" t="s">
        <v>34</v>
      </c>
      <c r="AX238" s="15" t="s">
        <v>80</v>
      </c>
      <c r="AY238" s="266" t="s">
        <v>185</v>
      </c>
    </row>
    <row r="239" s="2" customFormat="1" ht="16.5" customHeight="1">
      <c r="A239" s="41"/>
      <c r="B239" s="42"/>
      <c r="C239" s="215" t="s">
        <v>343</v>
      </c>
      <c r="D239" s="215" t="s">
        <v>188</v>
      </c>
      <c r="E239" s="216" t="s">
        <v>1062</v>
      </c>
      <c r="F239" s="217" t="s">
        <v>1063</v>
      </c>
      <c r="G239" s="218" t="s">
        <v>212</v>
      </c>
      <c r="H239" s="219">
        <v>54.700000000000003</v>
      </c>
      <c r="I239" s="220"/>
      <c r="J239" s="221">
        <f>ROUND(I239*H239,2)</f>
        <v>0</v>
      </c>
      <c r="K239" s="217" t="s">
        <v>192</v>
      </c>
      <c r="L239" s="47"/>
      <c r="M239" s="222" t="s">
        <v>19</v>
      </c>
      <c r="N239" s="223" t="s">
        <v>44</v>
      </c>
      <c r="O239" s="87"/>
      <c r="P239" s="224">
        <f>O239*H239</f>
        <v>0</v>
      </c>
      <c r="Q239" s="224">
        <v>2.5018699999999998</v>
      </c>
      <c r="R239" s="224">
        <f>Q239*H239</f>
        <v>136.85228899999999</v>
      </c>
      <c r="S239" s="224">
        <v>0</v>
      </c>
      <c r="T239" s="225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6" t="s">
        <v>193</v>
      </c>
      <c r="AT239" s="226" t="s">
        <v>188</v>
      </c>
      <c r="AU239" s="226" t="s">
        <v>82</v>
      </c>
      <c r="AY239" s="20" t="s">
        <v>185</v>
      </c>
      <c r="BE239" s="227">
        <f>IF(N239="základní",J239,0)</f>
        <v>0</v>
      </c>
      <c r="BF239" s="227">
        <f>IF(N239="snížená",J239,0)</f>
        <v>0</v>
      </c>
      <c r="BG239" s="227">
        <f>IF(N239="zákl. přenesená",J239,0)</f>
        <v>0</v>
      </c>
      <c r="BH239" s="227">
        <f>IF(N239="sníž. přenesená",J239,0)</f>
        <v>0</v>
      </c>
      <c r="BI239" s="227">
        <f>IF(N239="nulová",J239,0)</f>
        <v>0</v>
      </c>
      <c r="BJ239" s="20" t="s">
        <v>80</v>
      </c>
      <c r="BK239" s="227">
        <f>ROUND(I239*H239,2)</f>
        <v>0</v>
      </c>
      <c r="BL239" s="20" t="s">
        <v>193</v>
      </c>
      <c r="BM239" s="226" t="s">
        <v>1702</v>
      </c>
    </row>
    <row r="240" s="2" customFormat="1">
      <c r="A240" s="41"/>
      <c r="B240" s="42"/>
      <c r="C240" s="43"/>
      <c r="D240" s="228" t="s">
        <v>195</v>
      </c>
      <c r="E240" s="43"/>
      <c r="F240" s="229" t="s">
        <v>1065</v>
      </c>
      <c r="G240" s="43"/>
      <c r="H240" s="43"/>
      <c r="I240" s="230"/>
      <c r="J240" s="43"/>
      <c r="K240" s="43"/>
      <c r="L240" s="47"/>
      <c r="M240" s="231"/>
      <c r="N240" s="232"/>
      <c r="O240" s="87"/>
      <c r="P240" s="87"/>
      <c r="Q240" s="87"/>
      <c r="R240" s="87"/>
      <c r="S240" s="87"/>
      <c r="T240" s="88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T240" s="20" t="s">
        <v>195</v>
      </c>
      <c r="AU240" s="20" t="s">
        <v>82</v>
      </c>
    </row>
    <row r="241" s="2" customFormat="1">
      <c r="A241" s="41"/>
      <c r="B241" s="42"/>
      <c r="C241" s="43"/>
      <c r="D241" s="233" t="s">
        <v>197</v>
      </c>
      <c r="E241" s="43"/>
      <c r="F241" s="234" t="s">
        <v>1066</v>
      </c>
      <c r="G241" s="43"/>
      <c r="H241" s="43"/>
      <c r="I241" s="230"/>
      <c r="J241" s="43"/>
      <c r="K241" s="43"/>
      <c r="L241" s="47"/>
      <c r="M241" s="231"/>
      <c r="N241" s="232"/>
      <c r="O241" s="87"/>
      <c r="P241" s="87"/>
      <c r="Q241" s="87"/>
      <c r="R241" s="87"/>
      <c r="S241" s="87"/>
      <c r="T241" s="88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197</v>
      </c>
      <c r="AU241" s="20" t="s">
        <v>82</v>
      </c>
    </row>
    <row r="242" s="13" customFormat="1">
      <c r="A242" s="13"/>
      <c r="B242" s="235"/>
      <c r="C242" s="236"/>
      <c r="D242" s="228" t="s">
        <v>199</v>
      </c>
      <c r="E242" s="237" t="s">
        <v>19</v>
      </c>
      <c r="F242" s="238" t="s">
        <v>1693</v>
      </c>
      <c r="G242" s="236"/>
      <c r="H242" s="237" t="s">
        <v>19</v>
      </c>
      <c r="I242" s="239"/>
      <c r="J242" s="236"/>
      <c r="K242" s="236"/>
      <c r="L242" s="240"/>
      <c r="M242" s="241"/>
      <c r="N242" s="242"/>
      <c r="O242" s="242"/>
      <c r="P242" s="242"/>
      <c r="Q242" s="242"/>
      <c r="R242" s="242"/>
      <c r="S242" s="242"/>
      <c r="T242" s="24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4" t="s">
        <v>199</v>
      </c>
      <c r="AU242" s="244" t="s">
        <v>82</v>
      </c>
      <c r="AV242" s="13" t="s">
        <v>80</v>
      </c>
      <c r="AW242" s="13" t="s">
        <v>34</v>
      </c>
      <c r="AX242" s="13" t="s">
        <v>73</v>
      </c>
      <c r="AY242" s="244" t="s">
        <v>185</v>
      </c>
    </row>
    <row r="243" s="13" customFormat="1">
      <c r="A243" s="13"/>
      <c r="B243" s="235"/>
      <c r="C243" s="236"/>
      <c r="D243" s="228" t="s">
        <v>199</v>
      </c>
      <c r="E243" s="237" t="s">
        <v>19</v>
      </c>
      <c r="F243" s="238" t="s">
        <v>1659</v>
      </c>
      <c r="G243" s="236"/>
      <c r="H243" s="237" t="s">
        <v>19</v>
      </c>
      <c r="I243" s="239"/>
      <c r="J243" s="236"/>
      <c r="K243" s="236"/>
      <c r="L243" s="240"/>
      <c r="M243" s="241"/>
      <c r="N243" s="242"/>
      <c r="O243" s="242"/>
      <c r="P243" s="242"/>
      <c r="Q243" s="242"/>
      <c r="R243" s="242"/>
      <c r="S243" s="242"/>
      <c r="T243" s="24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44" t="s">
        <v>199</v>
      </c>
      <c r="AU243" s="244" t="s">
        <v>82</v>
      </c>
      <c r="AV243" s="13" t="s">
        <v>80</v>
      </c>
      <c r="AW243" s="13" t="s">
        <v>34</v>
      </c>
      <c r="AX243" s="13" t="s">
        <v>73</v>
      </c>
      <c r="AY243" s="244" t="s">
        <v>185</v>
      </c>
    </row>
    <row r="244" s="13" customFormat="1">
      <c r="A244" s="13"/>
      <c r="B244" s="235"/>
      <c r="C244" s="236"/>
      <c r="D244" s="228" t="s">
        <v>199</v>
      </c>
      <c r="E244" s="237" t="s">
        <v>19</v>
      </c>
      <c r="F244" s="238" t="s">
        <v>1703</v>
      </c>
      <c r="G244" s="236"/>
      <c r="H244" s="237" t="s">
        <v>19</v>
      </c>
      <c r="I244" s="239"/>
      <c r="J244" s="236"/>
      <c r="K244" s="236"/>
      <c r="L244" s="240"/>
      <c r="M244" s="241"/>
      <c r="N244" s="242"/>
      <c r="O244" s="242"/>
      <c r="P244" s="242"/>
      <c r="Q244" s="242"/>
      <c r="R244" s="242"/>
      <c r="S244" s="242"/>
      <c r="T244" s="24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4" t="s">
        <v>199</v>
      </c>
      <c r="AU244" s="244" t="s">
        <v>82</v>
      </c>
      <c r="AV244" s="13" t="s">
        <v>80</v>
      </c>
      <c r="AW244" s="13" t="s">
        <v>34</v>
      </c>
      <c r="AX244" s="13" t="s">
        <v>73</v>
      </c>
      <c r="AY244" s="244" t="s">
        <v>185</v>
      </c>
    </row>
    <row r="245" s="14" customFormat="1">
      <c r="A245" s="14"/>
      <c r="B245" s="245"/>
      <c r="C245" s="246"/>
      <c r="D245" s="228" t="s">
        <v>199</v>
      </c>
      <c r="E245" s="247" t="s">
        <v>19</v>
      </c>
      <c r="F245" s="248" t="s">
        <v>1695</v>
      </c>
      <c r="G245" s="246"/>
      <c r="H245" s="249">
        <v>41.024999999999999</v>
      </c>
      <c r="I245" s="250"/>
      <c r="J245" s="246"/>
      <c r="K245" s="246"/>
      <c r="L245" s="251"/>
      <c r="M245" s="252"/>
      <c r="N245" s="253"/>
      <c r="O245" s="253"/>
      <c r="P245" s="253"/>
      <c r="Q245" s="253"/>
      <c r="R245" s="253"/>
      <c r="S245" s="253"/>
      <c r="T245" s="25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5" t="s">
        <v>199</v>
      </c>
      <c r="AU245" s="255" t="s">
        <v>82</v>
      </c>
      <c r="AV245" s="14" t="s">
        <v>82</v>
      </c>
      <c r="AW245" s="14" t="s">
        <v>34</v>
      </c>
      <c r="AX245" s="14" t="s">
        <v>73</v>
      </c>
      <c r="AY245" s="255" t="s">
        <v>185</v>
      </c>
    </row>
    <row r="246" s="13" customFormat="1">
      <c r="A246" s="13"/>
      <c r="B246" s="235"/>
      <c r="C246" s="236"/>
      <c r="D246" s="228" t="s">
        <v>199</v>
      </c>
      <c r="E246" s="237" t="s">
        <v>19</v>
      </c>
      <c r="F246" s="238" t="s">
        <v>1704</v>
      </c>
      <c r="G246" s="236"/>
      <c r="H246" s="237" t="s">
        <v>19</v>
      </c>
      <c r="I246" s="239"/>
      <c r="J246" s="236"/>
      <c r="K246" s="236"/>
      <c r="L246" s="240"/>
      <c r="M246" s="241"/>
      <c r="N246" s="242"/>
      <c r="O246" s="242"/>
      <c r="P246" s="242"/>
      <c r="Q246" s="242"/>
      <c r="R246" s="242"/>
      <c r="S246" s="242"/>
      <c r="T246" s="24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4" t="s">
        <v>199</v>
      </c>
      <c r="AU246" s="244" t="s">
        <v>82</v>
      </c>
      <c r="AV246" s="13" t="s">
        <v>80</v>
      </c>
      <c r="AW246" s="13" t="s">
        <v>34</v>
      </c>
      <c r="AX246" s="13" t="s">
        <v>73</v>
      </c>
      <c r="AY246" s="244" t="s">
        <v>185</v>
      </c>
    </row>
    <row r="247" s="14" customFormat="1">
      <c r="A247" s="14"/>
      <c r="B247" s="245"/>
      <c r="C247" s="246"/>
      <c r="D247" s="228" t="s">
        <v>199</v>
      </c>
      <c r="E247" s="247" t="s">
        <v>19</v>
      </c>
      <c r="F247" s="248" t="s">
        <v>1705</v>
      </c>
      <c r="G247" s="246"/>
      <c r="H247" s="249">
        <v>13.675000000000001</v>
      </c>
      <c r="I247" s="250"/>
      <c r="J247" s="246"/>
      <c r="K247" s="246"/>
      <c r="L247" s="251"/>
      <c r="M247" s="252"/>
      <c r="N247" s="253"/>
      <c r="O247" s="253"/>
      <c r="P247" s="253"/>
      <c r="Q247" s="253"/>
      <c r="R247" s="253"/>
      <c r="S247" s="253"/>
      <c r="T247" s="25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55" t="s">
        <v>199</v>
      </c>
      <c r="AU247" s="255" t="s">
        <v>82</v>
      </c>
      <c r="AV247" s="14" t="s">
        <v>82</v>
      </c>
      <c r="AW247" s="14" t="s">
        <v>34</v>
      </c>
      <c r="AX247" s="14" t="s">
        <v>73</v>
      </c>
      <c r="AY247" s="255" t="s">
        <v>185</v>
      </c>
    </row>
    <row r="248" s="15" customFormat="1">
      <c r="A248" s="15"/>
      <c r="B248" s="256"/>
      <c r="C248" s="257"/>
      <c r="D248" s="228" t="s">
        <v>199</v>
      </c>
      <c r="E248" s="258" t="s">
        <v>19</v>
      </c>
      <c r="F248" s="259" t="s">
        <v>202</v>
      </c>
      <c r="G248" s="257"/>
      <c r="H248" s="260">
        <v>54.700000000000003</v>
      </c>
      <c r="I248" s="261"/>
      <c r="J248" s="257"/>
      <c r="K248" s="257"/>
      <c r="L248" s="262"/>
      <c r="M248" s="263"/>
      <c r="N248" s="264"/>
      <c r="O248" s="264"/>
      <c r="P248" s="264"/>
      <c r="Q248" s="264"/>
      <c r="R248" s="264"/>
      <c r="S248" s="264"/>
      <c r="T248" s="26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T248" s="266" t="s">
        <v>199</v>
      </c>
      <c r="AU248" s="266" t="s">
        <v>82</v>
      </c>
      <c r="AV248" s="15" t="s">
        <v>193</v>
      </c>
      <c r="AW248" s="15" t="s">
        <v>34</v>
      </c>
      <c r="AX248" s="15" t="s">
        <v>80</v>
      </c>
      <c r="AY248" s="266" t="s">
        <v>185</v>
      </c>
    </row>
    <row r="249" s="2" customFormat="1" ht="16.5" customHeight="1">
      <c r="A249" s="41"/>
      <c r="B249" s="42"/>
      <c r="C249" s="215" t="s">
        <v>351</v>
      </c>
      <c r="D249" s="215" t="s">
        <v>188</v>
      </c>
      <c r="E249" s="216" t="s">
        <v>1706</v>
      </c>
      <c r="F249" s="217" t="s">
        <v>1707</v>
      </c>
      <c r="G249" s="218" t="s">
        <v>191</v>
      </c>
      <c r="H249" s="219">
        <v>15.6</v>
      </c>
      <c r="I249" s="220"/>
      <c r="J249" s="221">
        <f>ROUND(I249*H249,2)</f>
        <v>0</v>
      </c>
      <c r="K249" s="217" t="s">
        <v>192</v>
      </c>
      <c r="L249" s="47"/>
      <c r="M249" s="222" t="s">
        <v>19</v>
      </c>
      <c r="N249" s="223" t="s">
        <v>44</v>
      </c>
      <c r="O249" s="87"/>
      <c r="P249" s="224">
        <f>O249*H249</f>
        <v>0</v>
      </c>
      <c r="Q249" s="224">
        <v>0.0029399999999999999</v>
      </c>
      <c r="R249" s="224">
        <f>Q249*H249</f>
        <v>0.045863999999999995</v>
      </c>
      <c r="S249" s="224">
        <v>0</v>
      </c>
      <c r="T249" s="225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26" t="s">
        <v>193</v>
      </c>
      <c r="AT249" s="226" t="s">
        <v>188</v>
      </c>
      <c r="AU249" s="226" t="s">
        <v>82</v>
      </c>
      <c r="AY249" s="20" t="s">
        <v>185</v>
      </c>
      <c r="BE249" s="227">
        <f>IF(N249="základní",J249,0)</f>
        <v>0</v>
      </c>
      <c r="BF249" s="227">
        <f>IF(N249="snížená",J249,0)</f>
        <v>0</v>
      </c>
      <c r="BG249" s="227">
        <f>IF(N249="zákl. přenesená",J249,0)</f>
        <v>0</v>
      </c>
      <c r="BH249" s="227">
        <f>IF(N249="sníž. přenesená",J249,0)</f>
        <v>0</v>
      </c>
      <c r="BI249" s="227">
        <f>IF(N249="nulová",J249,0)</f>
        <v>0</v>
      </c>
      <c r="BJ249" s="20" t="s">
        <v>80</v>
      </c>
      <c r="BK249" s="227">
        <f>ROUND(I249*H249,2)</f>
        <v>0</v>
      </c>
      <c r="BL249" s="20" t="s">
        <v>193</v>
      </c>
      <c r="BM249" s="226" t="s">
        <v>1708</v>
      </c>
    </row>
    <row r="250" s="2" customFormat="1">
      <c r="A250" s="41"/>
      <c r="B250" s="42"/>
      <c r="C250" s="43"/>
      <c r="D250" s="228" t="s">
        <v>195</v>
      </c>
      <c r="E250" s="43"/>
      <c r="F250" s="229" t="s">
        <v>1709</v>
      </c>
      <c r="G250" s="43"/>
      <c r="H250" s="43"/>
      <c r="I250" s="230"/>
      <c r="J250" s="43"/>
      <c r="K250" s="43"/>
      <c r="L250" s="47"/>
      <c r="M250" s="231"/>
      <c r="N250" s="232"/>
      <c r="O250" s="87"/>
      <c r="P250" s="87"/>
      <c r="Q250" s="87"/>
      <c r="R250" s="87"/>
      <c r="S250" s="87"/>
      <c r="T250" s="88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195</v>
      </c>
      <c r="AU250" s="20" t="s">
        <v>82</v>
      </c>
    </row>
    <row r="251" s="2" customFormat="1">
      <c r="A251" s="41"/>
      <c r="B251" s="42"/>
      <c r="C251" s="43"/>
      <c r="D251" s="233" t="s">
        <v>197</v>
      </c>
      <c r="E251" s="43"/>
      <c r="F251" s="234" t="s">
        <v>1710</v>
      </c>
      <c r="G251" s="43"/>
      <c r="H251" s="43"/>
      <c r="I251" s="230"/>
      <c r="J251" s="43"/>
      <c r="K251" s="43"/>
      <c r="L251" s="47"/>
      <c r="M251" s="231"/>
      <c r="N251" s="232"/>
      <c r="O251" s="87"/>
      <c r="P251" s="87"/>
      <c r="Q251" s="87"/>
      <c r="R251" s="87"/>
      <c r="S251" s="87"/>
      <c r="T251" s="88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T251" s="20" t="s">
        <v>197</v>
      </c>
      <c r="AU251" s="20" t="s">
        <v>82</v>
      </c>
    </row>
    <row r="252" s="13" customFormat="1">
      <c r="A252" s="13"/>
      <c r="B252" s="235"/>
      <c r="C252" s="236"/>
      <c r="D252" s="228" t="s">
        <v>199</v>
      </c>
      <c r="E252" s="237" t="s">
        <v>19</v>
      </c>
      <c r="F252" s="238" t="s">
        <v>1659</v>
      </c>
      <c r="G252" s="236"/>
      <c r="H252" s="237" t="s">
        <v>19</v>
      </c>
      <c r="I252" s="239"/>
      <c r="J252" s="236"/>
      <c r="K252" s="236"/>
      <c r="L252" s="240"/>
      <c r="M252" s="241"/>
      <c r="N252" s="242"/>
      <c r="O252" s="242"/>
      <c r="P252" s="242"/>
      <c r="Q252" s="242"/>
      <c r="R252" s="242"/>
      <c r="S252" s="242"/>
      <c r="T252" s="24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44" t="s">
        <v>199</v>
      </c>
      <c r="AU252" s="244" t="s">
        <v>82</v>
      </c>
      <c r="AV252" s="13" t="s">
        <v>80</v>
      </c>
      <c r="AW252" s="13" t="s">
        <v>34</v>
      </c>
      <c r="AX252" s="13" t="s">
        <v>73</v>
      </c>
      <c r="AY252" s="244" t="s">
        <v>185</v>
      </c>
    </row>
    <row r="253" s="14" customFormat="1">
      <c r="A253" s="14"/>
      <c r="B253" s="245"/>
      <c r="C253" s="246"/>
      <c r="D253" s="228" t="s">
        <v>199</v>
      </c>
      <c r="E253" s="247" t="s">
        <v>19</v>
      </c>
      <c r="F253" s="248" t="s">
        <v>1711</v>
      </c>
      <c r="G253" s="246"/>
      <c r="H253" s="249">
        <v>15.6</v>
      </c>
      <c r="I253" s="250"/>
      <c r="J253" s="246"/>
      <c r="K253" s="246"/>
      <c r="L253" s="251"/>
      <c r="M253" s="252"/>
      <c r="N253" s="253"/>
      <c r="O253" s="253"/>
      <c r="P253" s="253"/>
      <c r="Q253" s="253"/>
      <c r="R253" s="253"/>
      <c r="S253" s="253"/>
      <c r="T253" s="25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55" t="s">
        <v>199</v>
      </c>
      <c r="AU253" s="255" t="s">
        <v>82</v>
      </c>
      <c r="AV253" s="14" t="s">
        <v>82</v>
      </c>
      <c r="AW253" s="14" t="s">
        <v>34</v>
      </c>
      <c r="AX253" s="14" t="s">
        <v>73</v>
      </c>
      <c r="AY253" s="255" t="s">
        <v>185</v>
      </c>
    </row>
    <row r="254" s="15" customFormat="1">
      <c r="A254" s="15"/>
      <c r="B254" s="256"/>
      <c r="C254" s="257"/>
      <c r="D254" s="228" t="s">
        <v>199</v>
      </c>
      <c r="E254" s="258" t="s">
        <v>19</v>
      </c>
      <c r="F254" s="259" t="s">
        <v>202</v>
      </c>
      <c r="G254" s="257"/>
      <c r="H254" s="260">
        <v>15.6</v>
      </c>
      <c r="I254" s="261"/>
      <c r="J254" s="257"/>
      <c r="K254" s="257"/>
      <c r="L254" s="262"/>
      <c r="M254" s="263"/>
      <c r="N254" s="264"/>
      <c r="O254" s="264"/>
      <c r="P254" s="264"/>
      <c r="Q254" s="264"/>
      <c r="R254" s="264"/>
      <c r="S254" s="264"/>
      <c r="T254" s="26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T254" s="266" t="s">
        <v>199</v>
      </c>
      <c r="AU254" s="266" t="s">
        <v>82</v>
      </c>
      <c r="AV254" s="15" t="s">
        <v>193</v>
      </c>
      <c r="AW254" s="15" t="s">
        <v>34</v>
      </c>
      <c r="AX254" s="15" t="s">
        <v>80</v>
      </c>
      <c r="AY254" s="266" t="s">
        <v>185</v>
      </c>
    </row>
    <row r="255" s="2" customFormat="1" ht="16.5" customHeight="1">
      <c r="A255" s="41"/>
      <c r="B255" s="42"/>
      <c r="C255" s="215" t="s">
        <v>358</v>
      </c>
      <c r="D255" s="215" t="s">
        <v>188</v>
      </c>
      <c r="E255" s="216" t="s">
        <v>1712</v>
      </c>
      <c r="F255" s="217" t="s">
        <v>1713</v>
      </c>
      <c r="G255" s="218" t="s">
        <v>191</v>
      </c>
      <c r="H255" s="219">
        <v>15.6</v>
      </c>
      <c r="I255" s="220"/>
      <c r="J255" s="221">
        <f>ROUND(I255*H255,2)</f>
        <v>0</v>
      </c>
      <c r="K255" s="217" t="s">
        <v>192</v>
      </c>
      <c r="L255" s="47"/>
      <c r="M255" s="222" t="s">
        <v>19</v>
      </c>
      <c r="N255" s="223" t="s">
        <v>44</v>
      </c>
      <c r="O255" s="87"/>
      <c r="P255" s="224">
        <f>O255*H255</f>
        <v>0</v>
      </c>
      <c r="Q255" s="224">
        <v>0</v>
      </c>
      <c r="R255" s="224">
        <f>Q255*H255</f>
        <v>0</v>
      </c>
      <c r="S255" s="224">
        <v>0</v>
      </c>
      <c r="T255" s="225">
        <f>S255*H255</f>
        <v>0</v>
      </c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R255" s="226" t="s">
        <v>193</v>
      </c>
      <c r="AT255" s="226" t="s">
        <v>188</v>
      </c>
      <c r="AU255" s="226" t="s">
        <v>82</v>
      </c>
      <c r="AY255" s="20" t="s">
        <v>185</v>
      </c>
      <c r="BE255" s="227">
        <f>IF(N255="základní",J255,0)</f>
        <v>0</v>
      </c>
      <c r="BF255" s="227">
        <f>IF(N255="snížená",J255,0)</f>
        <v>0</v>
      </c>
      <c r="BG255" s="227">
        <f>IF(N255="zákl. přenesená",J255,0)</f>
        <v>0</v>
      </c>
      <c r="BH255" s="227">
        <f>IF(N255="sníž. přenesená",J255,0)</f>
        <v>0</v>
      </c>
      <c r="BI255" s="227">
        <f>IF(N255="nulová",J255,0)</f>
        <v>0</v>
      </c>
      <c r="BJ255" s="20" t="s">
        <v>80</v>
      </c>
      <c r="BK255" s="227">
        <f>ROUND(I255*H255,2)</f>
        <v>0</v>
      </c>
      <c r="BL255" s="20" t="s">
        <v>193</v>
      </c>
      <c r="BM255" s="226" t="s">
        <v>1714</v>
      </c>
    </row>
    <row r="256" s="2" customFormat="1">
      <c r="A256" s="41"/>
      <c r="B256" s="42"/>
      <c r="C256" s="43"/>
      <c r="D256" s="228" t="s">
        <v>195</v>
      </c>
      <c r="E256" s="43"/>
      <c r="F256" s="229" t="s">
        <v>1715</v>
      </c>
      <c r="G256" s="43"/>
      <c r="H256" s="43"/>
      <c r="I256" s="230"/>
      <c r="J256" s="43"/>
      <c r="K256" s="43"/>
      <c r="L256" s="47"/>
      <c r="M256" s="231"/>
      <c r="N256" s="232"/>
      <c r="O256" s="87"/>
      <c r="P256" s="87"/>
      <c r="Q256" s="87"/>
      <c r="R256" s="87"/>
      <c r="S256" s="87"/>
      <c r="T256" s="88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T256" s="20" t="s">
        <v>195</v>
      </c>
      <c r="AU256" s="20" t="s">
        <v>82</v>
      </c>
    </row>
    <row r="257" s="2" customFormat="1">
      <c r="A257" s="41"/>
      <c r="B257" s="42"/>
      <c r="C257" s="43"/>
      <c r="D257" s="233" t="s">
        <v>197</v>
      </c>
      <c r="E257" s="43"/>
      <c r="F257" s="234" t="s">
        <v>1716</v>
      </c>
      <c r="G257" s="43"/>
      <c r="H257" s="43"/>
      <c r="I257" s="230"/>
      <c r="J257" s="43"/>
      <c r="K257" s="43"/>
      <c r="L257" s="47"/>
      <c r="M257" s="231"/>
      <c r="N257" s="232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197</v>
      </c>
      <c r="AU257" s="20" t="s">
        <v>82</v>
      </c>
    </row>
    <row r="258" s="2" customFormat="1" ht="16.5" customHeight="1">
      <c r="A258" s="41"/>
      <c r="B258" s="42"/>
      <c r="C258" s="215" t="s">
        <v>365</v>
      </c>
      <c r="D258" s="215" t="s">
        <v>188</v>
      </c>
      <c r="E258" s="216" t="s">
        <v>1069</v>
      </c>
      <c r="F258" s="217" t="s">
        <v>1070</v>
      </c>
      <c r="G258" s="218" t="s">
        <v>249</v>
      </c>
      <c r="H258" s="219">
        <v>5.415</v>
      </c>
      <c r="I258" s="220"/>
      <c r="J258" s="221">
        <f>ROUND(I258*H258,2)</f>
        <v>0</v>
      </c>
      <c r="K258" s="217" t="s">
        <v>192</v>
      </c>
      <c r="L258" s="47"/>
      <c r="M258" s="222" t="s">
        <v>19</v>
      </c>
      <c r="N258" s="223" t="s">
        <v>44</v>
      </c>
      <c r="O258" s="87"/>
      <c r="P258" s="224">
        <f>O258*H258</f>
        <v>0</v>
      </c>
      <c r="Q258" s="224">
        <v>1.06277</v>
      </c>
      <c r="R258" s="224">
        <f>Q258*H258</f>
        <v>5.7548995500000002</v>
      </c>
      <c r="S258" s="224">
        <v>0</v>
      </c>
      <c r="T258" s="225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26" t="s">
        <v>193</v>
      </c>
      <c r="AT258" s="226" t="s">
        <v>188</v>
      </c>
      <c r="AU258" s="226" t="s">
        <v>82</v>
      </c>
      <c r="AY258" s="20" t="s">
        <v>185</v>
      </c>
      <c r="BE258" s="227">
        <f>IF(N258="základní",J258,0)</f>
        <v>0</v>
      </c>
      <c r="BF258" s="227">
        <f>IF(N258="snížená",J258,0)</f>
        <v>0</v>
      </c>
      <c r="BG258" s="227">
        <f>IF(N258="zákl. přenesená",J258,0)</f>
        <v>0</v>
      </c>
      <c r="BH258" s="227">
        <f>IF(N258="sníž. přenesená",J258,0)</f>
        <v>0</v>
      </c>
      <c r="BI258" s="227">
        <f>IF(N258="nulová",J258,0)</f>
        <v>0</v>
      </c>
      <c r="BJ258" s="20" t="s">
        <v>80</v>
      </c>
      <c r="BK258" s="227">
        <f>ROUND(I258*H258,2)</f>
        <v>0</v>
      </c>
      <c r="BL258" s="20" t="s">
        <v>193</v>
      </c>
      <c r="BM258" s="226" t="s">
        <v>1717</v>
      </c>
    </row>
    <row r="259" s="2" customFormat="1">
      <c r="A259" s="41"/>
      <c r="B259" s="42"/>
      <c r="C259" s="43"/>
      <c r="D259" s="228" t="s">
        <v>195</v>
      </c>
      <c r="E259" s="43"/>
      <c r="F259" s="229" t="s">
        <v>1072</v>
      </c>
      <c r="G259" s="43"/>
      <c r="H259" s="43"/>
      <c r="I259" s="230"/>
      <c r="J259" s="43"/>
      <c r="K259" s="43"/>
      <c r="L259" s="47"/>
      <c r="M259" s="231"/>
      <c r="N259" s="232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195</v>
      </c>
      <c r="AU259" s="20" t="s">
        <v>82</v>
      </c>
    </row>
    <row r="260" s="2" customFormat="1">
      <c r="A260" s="41"/>
      <c r="B260" s="42"/>
      <c r="C260" s="43"/>
      <c r="D260" s="233" t="s">
        <v>197</v>
      </c>
      <c r="E260" s="43"/>
      <c r="F260" s="234" t="s">
        <v>1073</v>
      </c>
      <c r="G260" s="43"/>
      <c r="H260" s="43"/>
      <c r="I260" s="230"/>
      <c r="J260" s="43"/>
      <c r="K260" s="43"/>
      <c r="L260" s="47"/>
      <c r="M260" s="231"/>
      <c r="N260" s="232"/>
      <c r="O260" s="87"/>
      <c r="P260" s="87"/>
      <c r="Q260" s="87"/>
      <c r="R260" s="87"/>
      <c r="S260" s="87"/>
      <c r="T260" s="88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T260" s="20" t="s">
        <v>197</v>
      </c>
      <c r="AU260" s="20" t="s">
        <v>82</v>
      </c>
    </row>
    <row r="261" s="13" customFormat="1">
      <c r="A261" s="13"/>
      <c r="B261" s="235"/>
      <c r="C261" s="236"/>
      <c r="D261" s="228" t="s">
        <v>199</v>
      </c>
      <c r="E261" s="237" t="s">
        <v>19</v>
      </c>
      <c r="F261" s="238" t="s">
        <v>1693</v>
      </c>
      <c r="G261" s="236"/>
      <c r="H261" s="237" t="s">
        <v>19</v>
      </c>
      <c r="I261" s="239"/>
      <c r="J261" s="236"/>
      <c r="K261" s="236"/>
      <c r="L261" s="240"/>
      <c r="M261" s="241"/>
      <c r="N261" s="242"/>
      <c r="O261" s="242"/>
      <c r="P261" s="242"/>
      <c r="Q261" s="242"/>
      <c r="R261" s="242"/>
      <c r="S261" s="242"/>
      <c r="T261" s="24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4" t="s">
        <v>199</v>
      </c>
      <c r="AU261" s="244" t="s">
        <v>82</v>
      </c>
      <c r="AV261" s="13" t="s">
        <v>80</v>
      </c>
      <c r="AW261" s="13" t="s">
        <v>34</v>
      </c>
      <c r="AX261" s="13" t="s">
        <v>73</v>
      </c>
      <c r="AY261" s="244" t="s">
        <v>185</v>
      </c>
    </row>
    <row r="262" s="13" customFormat="1">
      <c r="A262" s="13"/>
      <c r="B262" s="235"/>
      <c r="C262" s="236"/>
      <c r="D262" s="228" t="s">
        <v>199</v>
      </c>
      <c r="E262" s="237" t="s">
        <v>19</v>
      </c>
      <c r="F262" s="238" t="s">
        <v>1659</v>
      </c>
      <c r="G262" s="236"/>
      <c r="H262" s="237" t="s">
        <v>19</v>
      </c>
      <c r="I262" s="239"/>
      <c r="J262" s="236"/>
      <c r="K262" s="236"/>
      <c r="L262" s="240"/>
      <c r="M262" s="241"/>
      <c r="N262" s="242"/>
      <c r="O262" s="242"/>
      <c r="P262" s="242"/>
      <c r="Q262" s="242"/>
      <c r="R262" s="242"/>
      <c r="S262" s="242"/>
      <c r="T262" s="24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44" t="s">
        <v>199</v>
      </c>
      <c r="AU262" s="244" t="s">
        <v>82</v>
      </c>
      <c r="AV262" s="13" t="s">
        <v>80</v>
      </c>
      <c r="AW262" s="13" t="s">
        <v>34</v>
      </c>
      <c r="AX262" s="13" t="s">
        <v>73</v>
      </c>
      <c r="AY262" s="244" t="s">
        <v>185</v>
      </c>
    </row>
    <row r="263" s="13" customFormat="1">
      <c r="A263" s="13"/>
      <c r="B263" s="235"/>
      <c r="C263" s="236"/>
      <c r="D263" s="228" t="s">
        <v>199</v>
      </c>
      <c r="E263" s="237" t="s">
        <v>19</v>
      </c>
      <c r="F263" s="238" t="s">
        <v>1703</v>
      </c>
      <c r="G263" s="236"/>
      <c r="H263" s="237" t="s">
        <v>19</v>
      </c>
      <c r="I263" s="239"/>
      <c r="J263" s="236"/>
      <c r="K263" s="236"/>
      <c r="L263" s="240"/>
      <c r="M263" s="241"/>
      <c r="N263" s="242"/>
      <c r="O263" s="242"/>
      <c r="P263" s="242"/>
      <c r="Q263" s="242"/>
      <c r="R263" s="242"/>
      <c r="S263" s="242"/>
      <c r="T263" s="24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44" t="s">
        <v>199</v>
      </c>
      <c r="AU263" s="244" t="s">
        <v>82</v>
      </c>
      <c r="AV263" s="13" t="s">
        <v>80</v>
      </c>
      <c r="AW263" s="13" t="s">
        <v>34</v>
      </c>
      <c r="AX263" s="13" t="s">
        <v>73</v>
      </c>
      <c r="AY263" s="244" t="s">
        <v>185</v>
      </c>
    </row>
    <row r="264" s="14" customFormat="1">
      <c r="A264" s="14"/>
      <c r="B264" s="245"/>
      <c r="C264" s="246"/>
      <c r="D264" s="228" t="s">
        <v>199</v>
      </c>
      <c r="E264" s="247" t="s">
        <v>19</v>
      </c>
      <c r="F264" s="248" t="s">
        <v>1718</v>
      </c>
      <c r="G264" s="246"/>
      <c r="H264" s="249">
        <v>3.6099999999999999</v>
      </c>
      <c r="I264" s="250"/>
      <c r="J264" s="246"/>
      <c r="K264" s="246"/>
      <c r="L264" s="251"/>
      <c r="M264" s="252"/>
      <c r="N264" s="253"/>
      <c r="O264" s="253"/>
      <c r="P264" s="253"/>
      <c r="Q264" s="253"/>
      <c r="R264" s="253"/>
      <c r="S264" s="253"/>
      <c r="T264" s="25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55" t="s">
        <v>199</v>
      </c>
      <c r="AU264" s="255" t="s">
        <v>82</v>
      </c>
      <c r="AV264" s="14" t="s">
        <v>82</v>
      </c>
      <c r="AW264" s="14" t="s">
        <v>34</v>
      </c>
      <c r="AX264" s="14" t="s">
        <v>73</v>
      </c>
      <c r="AY264" s="255" t="s">
        <v>185</v>
      </c>
    </row>
    <row r="265" s="13" customFormat="1">
      <c r="A265" s="13"/>
      <c r="B265" s="235"/>
      <c r="C265" s="236"/>
      <c r="D265" s="228" t="s">
        <v>199</v>
      </c>
      <c r="E265" s="237" t="s">
        <v>19</v>
      </c>
      <c r="F265" s="238" t="s">
        <v>1704</v>
      </c>
      <c r="G265" s="236"/>
      <c r="H265" s="237" t="s">
        <v>19</v>
      </c>
      <c r="I265" s="239"/>
      <c r="J265" s="236"/>
      <c r="K265" s="236"/>
      <c r="L265" s="240"/>
      <c r="M265" s="241"/>
      <c r="N265" s="242"/>
      <c r="O265" s="242"/>
      <c r="P265" s="242"/>
      <c r="Q265" s="242"/>
      <c r="R265" s="242"/>
      <c r="S265" s="242"/>
      <c r="T265" s="24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4" t="s">
        <v>199</v>
      </c>
      <c r="AU265" s="244" t="s">
        <v>82</v>
      </c>
      <c r="AV265" s="13" t="s">
        <v>80</v>
      </c>
      <c r="AW265" s="13" t="s">
        <v>34</v>
      </c>
      <c r="AX265" s="13" t="s">
        <v>73</v>
      </c>
      <c r="AY265" s="244" t="s">
        <v>185</v>
      </c>
    </row>
    <row r="266" s="14" customFormat="1">
      <c r="A266" s="14"/>
      <c r="B266" s="245"/>
      <c r="C266" s="246"/>
      <c r="D266" s="228" t="s">
        <v>199</v>
      </c>
      <c r="E266" s="247" t="s">
        <v>19</v>
      </c>
      <c r="F266" s="248" t="s">
        <v>1719</v>
      </c>
      <c r="G266" s="246"/>
      <c r="H266" s="249">
        <v>1.8049999999999999</v>
      </c>
      <c r="I266" s="250"/>
      <c r="J266" s="246"/>
      <c r="K266" s="246"/>
      <c r="L266" s="251"/>
      <c r="M266" s="252"/>
      <c r="N266" s="253"/>
      <c r="O266" s="253"/>
      <c r="P266" s="253"/>
      <c r="Q266" s="253"/>
      <c r="R266" s="253"/>
      <c r="S266" s="253"/>
      <c r="T266" s="25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5" t="s">
        <v>199</v>
      </c>
      <c r="AU266" s="255" t="s">
        <v>82</v>
      </c>
      <c r="AV266" s="14" t="s">
        <v>82</v>
      </c>
      <c r="AW266" s="14" t="s">
        <v>34</v>
      </c>
      <c r="AX266" s="14" t="s">
        <v>73</v>
      </c>
      <c r="AY266" s="255" t="s">
        <v>185</v>
      </c>
    </row>
    <row r="267" s="15" customFormat="1">
      <c r="A267" s="15"/>
      <c r="B267" s="256"/>
      <c r="C267" s="257"/>
      <c r="D267" s="228" t="s">
        <v>199</v>
      </c>
      <c r="E267" s="258" t="s">
        <v>19</v>
      </c>
      <c r="F267" s="259" t="s">
        <v>202</v>
      </c>
      <c r="G267" s="257"/>
      <c r="H267" s="260">
        <v>5.415</v>
      </c>
      <c r="I267" s="261"/>
      <c r="J267" s="257"/>
      <c r="K267" s="257"/>
      <c r="L267" s="262"/>
      <c r="M267" s="263"/>
      <c r="N267" s="264"/>
      <c r="O267" s="264"/>
      <c r="P267" s="264"/>
      <c r="Q267" s="264"/>
      <c r="R267" s="264"/>
      <c r="S267" s="264"/>
      <c r="T267" s="26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T267" s="266" t="s">
        <v>199</v>
      </c>
      <c r="AU267" s="266" t="s">
        <v>82</v>
      </c>
      <c r="AV267" s="15" t="s">
        <v>193</v>
      </c>
      <c r="AW267" s="15" t="s">
        <v>34</v>
      </c>
      <c r="AX267" s="15" t="s">
        <v>80</v>
      </c>
      <c r="AY267" s="266" t="s">
        <v>185</v>
      </c>
    </row>
    <row r="268" s="2" customFormat="1" ht="16.5" customHeight="1">
      <c r="A268" s="41"/>
      <c r="B268" s="42"/>
      <c r="C268" s="215" t="s">
        <v>372</v>
      </c>
      <c r="D268" s="215" t="s">
        <v>188</v>
      </c>
      <c r="E268" s="216" t="s">
        <v>1720</v>
      </c>
      <c r="F268" s="217" t="s">
        <v>1721</v>
      </c>
      <c r="G268" s="218" t="s">
        <v>212</v>
      </c>
      <c r="H268" s="219">
        <v>15.135999999999999</v>
      </c>
      <c r="I268" s="220"/>
      <c r="J268" s="221">
        <f>ROUND(I268*H268,2)</f>
        <v>0</v>
      </c>
      <c r="K268" s="217" t="s">
        <v>192</v>
      </c>
      <c r="L268" s="47"/>
      <c r="M268" s="222" t="s">
        <v>19</v>
      </c>
      <c r="N268" s="223" t="s">
        <v>44</v>
      </c>
      <c r="O268" s="87"/>
      <c r="P268" s="224">
        <f>O268*H268</f>
        <v>0</v>
      </c>
      <c r="Q268" s="224">
        <v>2.3010199999999998</v>
      </c>
      <c r="R268" s="224">
        <f>Q268*H268</f>
        <v>34.828238719999995</v>
      </c>
      <c r="S268" s="224">
        <v>0</v>
      </c>
      <c r="T268" s="225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226" t="s">
        <v>193</v>
      </c>
      <c r="AT268" s="226" t="s">
        <v>188</v>
      </c>
      <c r="AU268" s="226" t="s">
        <v>82</v>
      </c>
      <c r="AY268" s="20" t="s">
        <v>185</v>
      </c>
      <c r="BE268" s="227">
        <f>IF(N268="základní",J268,0)</f>
        <v>0</v>
      </c>
      <c r="BF268" s="227">
        <f>IF(N268="snížená",J268,0)</f>
        <v>0</v>
      </c>
      <c r="BG268" s="227">
        <f>IF(N268="zákl. přenesená",J268,0)</f>
        <v>0</v>
      </c>
      <c r="BH268" s="227">
        <f>IF(N268="sníž. přenesená",J268,0)</f>
        <v>0</v>
      </c>
      <c r="BI268" s="227">
        <f>IF(N268="nulová",J268,0)</f>
        <v>0</v>
      </c>
      <c r="BJ268" s="20" t="s">
        <v>80</v>
      </c>
      <c r="BK268" s="227">
        <f>ROUND(I268*H268,2)</f>
        <v>0</v>
      </c>
      <c r="BL268" s="20" t="s">
        <v>193</v>
      </c>
      <c r="BM268" s="226" t="s">
        <v>1722</v>
      </c>
    </row>
    <row r="269" s="2" customFormat="1">
      <c r="A269" s="41"/>
      <c r="B269" s="42"/>
      <c r="C269" s="43"/>
      <c r="D269" s="228" t="s">
        <v>195</v>
      </c>
      <c r="E269" s="43"/>
      <c r="F269" s="229" t="s">
        <v>1723</v>
      </c>
      <c r="G269" s="43"/>
      <c r="H269" s="43"/>
      <c r="I269" s="230"/>
      <c r="J269" s="43"/>
      <c r="K269" s="43"/>
      <c r="L269" s="47"/>
      <c r="M269" s="231"/>
      <c r="N269" s="232"/>
      <c r="O269" s="87"/>
      <c r="P269" s="87"/>
      <c r="Q269" s="87"/>
      <c r="R269" s="87"/>
      <c r="S269" s="87"/>
      <c r="T269" s="88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0" t="s">
        <v>195</v>
      </c>
      <c r="AU269" s="20" t="s">
        <v>82</v>
      </c>
    </row>
    <row r="270" s="2" customFormat="1">
      <c r="A270" s="41"/>
      <c r="B270" s="42"/>
      <c r="C270" s="43"/>
      <c r="D270" s="233" t="s">
        <v>197</v>
      </c>
      <c r="E270" s="43"/>
      <c r="F270" s="234" t="s">
        <v>1724</v>
      </c>
      <c r="G270" s="43"/>
      <c r="H270" s="43"/>
      <c r="I270" s="230"/>
      <c r="J270" s="43"/>
      <c r="K270" s="43"/>
      <c r="L270" s="47"/>
      <c r="M270" s="231"/>
      <c r="N270" s="232"/>
      <c r="O270" s="87"/>
      <c r="P270" s="87"/>
      <c r="Q270" s="87"/>
      <c r="R270" s="87"/>
      <c r="S270" s="87"/>
      <c r="T270" s="88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T270" s="20" t="s">
        <v>197</v>
      </c>
      <c r="AU270" s="20" t="s">
        <v>82</v>
      </c>
    </row>
    <row r="271" s="13" customFormat="1">
      <c r="A271" s="13"/>
      <c r="B271" s="235"/>
      <c r="C271" s="236"/>
      <c r="D271" s="228" t="s">
        <v>199</v>
      </c>
      <c r="E271" s="237" t="s">
        <v>19</v>
      </c>
      <c r="F271" s="238" t="s">
        <v>1659</v>
      </c>
      <c r="G271" s="236"/>
      <c r="H271" s="237" t="s">
        <v>19</v>
      </c>
      <c r="I271" s="239"/>
      <c r="J271" s="236"/>
      <c r="K271" s="236"/>
      <c r="L271" s="240"/>
      <c r="M271" s="241"/>
      <c r="N271" s="242"/>
      <c r="O271" s="242"/>
      <c r="P271" s="242"/>
      <c r="Q271" s="242"/>
      <c r="R271" s="242"/>
      <c r="S271" s="242"/>
      <c r="T271" s="24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44" t="s">
        <v>199</v>
      </c>
      <c r="AU271" s="244" t="s">
        <v>82</v>
      </c>
      <c r="AV271" s="13" t="s">
        <v>80</v>
      </c>
      <c r="AW271" s="13" t="s">
        <v>34</v>
      </c>
      <c r="AX271" s="13" t="s">
        <v>73</v>
      </c>
      <c r="AY271" s="244" t="s">
        <v>185</v>
      </c>
    </row>
    <row r="272" s="13" customFormat="1">
      <c r="A272" s="13"/>
      <c r="B272" s="235"/>
      <c r="C272" s="236"/>
      <c r="D272" s="228" t="s">
        <v>199</v>
      </c>
      <c r="E272" s="237" t="s">
        <v>19</v>
      </c>
      <c r="F272" s="238" t="s">
        <v>1725</v>
      </c>
      <c r="G272" s="236"/>
      <c r="H272" s="237" t="s">
        <v>19</v>
      </c>
      <c r="I272" s="239"/>
      <c r="J272" s="236"/>
      <c r="K272" s="236"/>
      <c r="L272" s="240"/>
      <c r="M272" s="241"/>
      <c r="N272" s="242"/>
      <c r="O272" s="242"/>
      <c r="P272" s="242"/>
      <c r="Q272" s="242"/>
      <c r="R272" s="242"/>
      <c r="S272" s="242"/>
      <c r="T272" s="24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4" t="s">
        <v>199</v>
      </c>
      <c r="AU272" s="244" t="s">
        <v>82</v>
      </c>
      <c r="AV272" s="13" t="s">
        <v>80</v>
      </c>
      <c r="AW272" s="13" t="s">
        <v>34</v>
      </c>
      <c r="AX272" s="13" t="s">
        <v>73</v>
      </c>
      <c r="AY272" s="244" t="s">
        <v>185</v>
      </c>
    </row>
    <row r="273" s="13" customFormat="1">
      <c r="A273" s="13"/>
      <c r="B273" s="235"/>
      <c r="C273" s="236"/>
      <c r="D273" s="228" t="s">
        <v>199</v>
      </c>
      <c r="E273" s="237" t="s">
        <v>19</v>
      </c>
      <c r="F273" s="238" t="s">
        <v>1726</v>
      </c>
      <c r="G273" s="236"/>
      <c r="H273" s="237" t="s">
        <v>19</v>
      </c>
      <c r="I273" s="239"/>
      <c r="J273" s="236"/>
      <c r="K273" s="236"/>
      <c r="L273" s="240"/>
      <c r="M273" s="241"/>
      <c r="N273" s="242"/>
      <c r="O273" s="242"/>
      <c r="P273" s="242"/>
      <c r="Q273" s="242"/>
      <c r="R273" s="242"/>
      <c r="S273" s="242"/>
      <c r="T273" s="24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44" t="s">
        <v>199</v>
      </c>
      <c r="AU273" s="244" t="s">
        <v>82</v>
      </c>
      <c r="AV273" s="13" t="s">
        <v>80</v>
      </c>
      <c r="AW273" s="13" t="s">
        <v>34</v>
      </c>
      <c r="AX273" s="13" t="s">
        <v>73</v>
      </c>
      <c r="AY273" s="244" t="s">
        <v>185</v>
      </c>
    </row>
    <row r="274" s="14" customFormat="1">
      <c r="A274" s="14"/>
      <c r="B274" s="245"/>
      <c r="C274" s="246"/>
      <c r="D274" s="228" t="s">
        <v>199</v>
      </c>
      <c r="E274" s="247" t="s">
        <v>19</v>
      </c>
      <c r="F274" s="248" t="s">
        <v>1727</v>
      </c>
      <c r="G274" s="246"/>
      <c r="H274" s="249">
        <v>8.7620000000000005</v>
      </c>
      <c r="I274" s="250"/>
      <c r="J274" s="246"/>
      <c r="K274" s="246"/>
      <c r="L274" s="251"/>
      <c r="M274" s="252"/>
      <c r="N274" s="253"/>
      <c r="O274" s="253"/>
      <c r="P274" s="253"/>
      <c r="Q274" s="253"/>
      <c r="R274" s="253"/>
      <c r="S274" s="253"/>
      <c r="T274" s="25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55" t="s">
        <v>199</v>
      </c>
      <c r="AU274" s="255" t="s">
        <v>82</v>
      </c>
      <c r="AV274" s="14" t="s">
        <v>82</v>
      </c>
      <c r="AW274" s="14" t="s">
        <v>34</v>
      </c>
      <c r="AX274" s="14" t="s">
        <v>73</v>
      </c>
      <c r="AY274" s="255" t="s">
        <v>185</v>
      </c>
    </row>
    <row r="275" s="13" customFormat="1">
      <c r="A275" s="13"/>
      <c r="B275" s="235"/>
      <c r="C275" s="236"/>
      <c r="D275" s="228" t="s">
        <v>199</v>
      </c>
      <c r="E275" s="237" t="s">
        <v>19</v>
      </c>
      <c r="F275" s="238" t="s">
        <v>1728</v>
      </c>
      <c r="G275" s="236"/>
      <c r="H275" s="237" t="s">
        <v>19</v>
      </c>
      <c r="I275" s="239"/>
      <c r="J275" s="236"/>
      <c r="K275" s="236"/>
      <c r="L275" s="240"/>
      <c r="M275" s="241"/>
      <c r="N275" s="242"/>
      <c r="O275" s="242"/>
      <c r="P275" s="242"/>
      <c r="Q275" s="242"/>
      <c r="R275" s="242"/>
      <c r="S275" s="242"/>
      <c r="T275" s="24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44" t="s">
        <v>199</v>
      </c>
      <c r="AU275" s="244" t="s">
        <v>82</v>
      </c>
      <c r="AV275" s="13" t="s">
        <v>80</v>
      </c>
      <c r="AW275" s="13" t="s">
        <v>34</v>
      </c>
      <c r="AX275" s="13" t="s">
        <v>73</v>
      </c>
      <c r="AY275" s="244" t="s">
        <v>185</v>
      </c>
    </row>
    <row r="276" s="14" customFormat="1">
      <c r="A276" s="14"/>
      <c r="B276" s="245"/>
      <c r="C276" s="246"/>
      <c r="D276" s="228" t="s">
        <v>199</v>
      </c>
      <c r="E276" s="247" t="s">
        <v>19</v>
      </c>
      <c r="F276" s="248" t="s">
        <v>1729</v>
      </c>
      <c r="G276" s="246"/>
      <c r="H276" s="249">
        <v>0.64600000000000002</v>
      </c>
      <c r="I276" s="250"/>
      <c r="J276" s="246"/>
      <c r="K276" s="246"/>
      <c r="L276" s="251"/>
      <c r="M276" s="252"/>
      <c r="N276" s="253"/>
      <c r="O276" s="253"/>
      <c r="P276" s="253"/>
      <c r="Q276" s="253"/>
      <c r="R276" s="253"/>
      <c r="S276" s="253"/>
      <c r="T276" s="25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55" t="s">
        <v>199</v>
      </c>
      <c r="AU276" s="255" t="s">
        <v>82</v>
      </c>
      <c r="AV276" s="14" t="s">
        <v>82</v>
      </c>
      <c r="AW276" s="14" t="s">
        <v>34</v>
      </c>
      <c r="AX276" s="14" t="s">
        <v>73</v>
      </c>
      <c r="AY276" s="255" t="s">
        <v>185</v>
      </c>
    </row>
    <row r="277" s="13" customFormat="1">
      <c r="A277" s="13"/>
      <c r="B277" s="235"/>
      <c r="C277" s="236"/>
      <c r="D277" s="228" t="s">
        <v>199</v>
      </c>
      <c r="E277" s="237" t="s">
        <v>19</v>
      </c>
      <c r="F277" s="238" t="s">
        <v>1730</v>
      </c>
      <c r="G277" s="236"/>
      <c r="H277" s="237" t="s">
        <v>19</v>
      </c>
      <c r="I277" s="239"/>
      <c r="J277" s="236"/>
      <c r="K277" s="236"/>
      <c r="L277" s="240"/>
      <c r="M277" s="241"/>
      <c r="N277" s="242"/>
      <c r="O277" s="242"/>
      <c r="P277" s="242"/>
      <c r="Q277" s="242"/>
      <c r="R277" s="242"/>
      <c r="S277" s="242"/>
      <c r="T277" s="24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4" t="s">
        <v>199</v>
      </c>
      <c r="AU277" s="244" t="s">
        <v>82</v>
      </c>
      <c r="AV277" s="13" t="s">
        <v>80</v>
      </c>
      <c r="AW277" s="13" t="s">
        <v>34</v>
      </c>
      <c r="AX277" s="13" t="s">
        <v>73</v>
      </c>
      <c r="AY277" s="244" t="s">
        <v>185</v>
      </c>
    </row>
    <row r="278" s="14" customFormat="1">
      <c r="A278" s="14"/>
      <c r="B278" s="245"/>
      <c r="C278" s="246"/>
      <c r="D278" s="228" t="s">
        <v>199</v>
      </c>
      <c r="E278" s="247" t="s">
        <v>19</v>
      </c>
      <c r="F278" s="248" t="s">
        <v>1731</v>
      </c>
      <c r="G278" s="246"/>
      <c r="H278" s="249">
        <v>0.42799999999999999</v>
      </c>
      <c r="I278" s="250"/>
      <c r="J278" s="246"/>
      <c r="K278" s="246"/>
      <c r="L278" s="251"/>
      <c r="M278" s="252"/>
      <c r="N278" s="253"/>
      <c r="O278" s="253"/>
      <c r="P278" s="253"/>
      <c r="Q278" s="253"/>
      <c r="R278" s="253"/>
      <c r="S278" s="253"/>
      <c r="T278" s="25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5" t="s">
        <v>199</v>
      </c>
      <c r="AU278" s="255" t="s">
        <v>82</v>
      </c>
      <c r="AV278" s="14" t="s">
        <v>82</v>
      </c>
      <c r="AW278" s="14" t="s">
        <v>34</v>
      </c>
      <c r="AX278" s="14" t="s">
        <v>73</v>
      </c>
      <c r="AY278" s="255" t="s">
        <v>185</v>
      </c>
    </row>
    <row r="279" s="13" customFormat="1">
      <c r="A279" s="13"/>
      <c r="B279" s="235"/>
      <c r="C279" s="236"/>
      <c r="D279" s="228" t="s">
        <v>199</v>
      </c>
      <c r="E279" s="237" t="s">
        <v>19</v>
      </c>
      <c r="F279" s="238" t="s">
        <v>1732</v>
      </c>
      <c r="G279" s="236"/>
      <c r="H279" s="237" t="s">
        <v>19</v>
      </c>
      <c r="I279" s="239"/>
      <c r="J279" s="236"/>
      <c r="K279" s="236"/>
      <c r="L279" s="240"/>
      <c r="M279" s="241"/>
      <c r="N279" s="242"/>
      <c r="O279" s="242"/>
      <c r="P279" s="242"/>
      <c r="Q279" s="242"/>
      <c r="R279" s="242"/>
      <c r="S279" s="242"/>
      <c r="T279" s="24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4" t="s">
        <v>199</v>
      </c>
      <c r="AU279" s="244" t="s">
        <v>82</v>
      </c>
      <c r="AV279" s="13" t="s">
        <v>80</v>
      </c>
      <c r="AW279" s="13" t="s">
        <v>34</v>
      </c>
      <c r="AX279" s="13" t="s">
        <v>73</v>
      </c>
      <c r="AY279" s="244" t="s">
        <v>185</v>
      </c>
    </row>
    <row r="280" s="14" customFormat="1">
      <c r="A280" s="14"/>
      <c r="B280" s="245"/>
      <c r="C280" s="246"/>
      <c r="D280" s="228" t="s">
        <v>199</v>
      </c>
      <c r="E280" s="247" t="s">
        <v>19</v>
      </c>
      <c r="F280" s="248" t="s">
        <v>1733</v>
      </c>
      <c r="G280" s="246"/>
      <c r="H280" s="249">
        <v>0.90300000000000002</v>
      </c>
      <c r="I280" s="250"/>
      <c r="J280" s="246"/>
      <c r="K280" s="246"/>
      <c r="L280" s="251"/>
      <c r="M280" s="252"/>
      <c r="N280" s="253"/>
      <c r="O280" s="253"/>
      <c r="P280" s="253"/>
      <c r="Q280" s="253"/>
      <c r="R280" s="253"/>
      <c r="S280" s="253"/>
      <c r="T280" s="25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5" t="s">
        <v>199</v>
      </c>
      <c r="AU280" s="255" t="s">
        <v>82</v>
      </c>
      <c r="AV280" s="14" t="s">
        <v>82</v>
      </c>
      <c r="AW280" s="14" t="s">
        <v>34</v>
      </c>
      <c r="AX280" s="14" t="s">
        <v>73</v>
      </c>
      <c r="AY280" s="255" t="s">
        <v>185</v>
      </c>
    </row>
    <row r="281" s="13" customFormat="1">
      <c r="A281" s="13"/>
      <c r="B281" s="235"/>
      <c r="C281" s="236"/>
      <c r="D281" s="228" t="s">
        <v>199</v>
      </c>
      <c r="E281" s="237" t="s">
        <v>19</v>
      </c>
      <c r="F281" s="238" t="s">
        <v>1734</v>
      </c>
      <c r="G281" s="236"/>
      <c r="H281" s="237" t="s">
        <v>19</v>
      </c>
      <c r="I281" s="239"/>
      <c r="J281" s="236"/>
      <c r="K281" s="236"/>
      <c r="L281" s="240"/>
      <c r="M281" s="241"/>
      <c r="N281" s="242"/>
      <c r="O281" s="242"/>
      <c r="P281" s="242"/>
      <c r="Q281" s="242"/>
      <c r="R281" s="242"/>
      <c r="S281" s="242"/>
      <c r="T281" s="24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4" t="s">
        <v>199</v>
      </c>
      <c r="AU281" s="244" t="s">
        <v>82</v>
      </c>
      <c r="AV281" s="13" t="s">
        <v>80</v>
      </c>
      <c r="AW281" s="13" t="s">
        <v>34</v>
      </c>
      <c r="AX281" s="13" t="s">
        <v>73</v>
      </c>
      <c r="AY281" s="244" t="s">
        <v>185</v>
      </c>
    </row>
    <row r="282" s="14" customFormat="1">
      <c r="A282" s="14"/>
      <c r="B282" s="245"/>
      <c r="C282" s="246"/>
      <c r="D282" s="228" t="s">
        <v>199</v>
      </c>
      <c r="E282" s="247" t="s">
        <v>19</v>
      </c>
      <c r="F282" s="248" t="s">
        <v>1735</v>
      </c>
      <c r="G282" s="246"/>
      <c r="H282" s="249">
        <v>0.66000000000000003</v>
      </c>
      <c r="I282" s="250"/>
      <c r="J282" s="246"/>
      <c r="K282" s="246"/>
      <c r="L282" s="251"/>
      <c r="M282" s="252"/>
      <c r="N282" s="253"/>
      <c r="O282" s="253"/>
      <c r="P282" s="253"/>
      <c r="Q282" s="253"/>
      <c r="R282" s="253"/>
      <c r="S282" s="253"/>
      <c r="T282" s="25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55" t="s">
        <v>199</v>
      </c>
      <c r="AU282" s="255" t="s">
        <v>82</v>
      </c>
      <c r="AV282" s="14" t="s">
        <v>82</v>
      </c>
      <c r="AW282" s="14" t="s">
        <v>34</v>
      </c>
      <c r="AX282" s="14" t="s">
        <v>73</v>
      </c>
      <c r="AY282" s="255" t="s">
        <v>185</v>
      </c>
    </row>
    <row r="283" s="13" customFormat="1">
      <c r="A283" s="13"/>
      <c r="B283" s="235"/>
      <c r="C283" s="236"/>
      <c r="D283" s="228" t="s">
        <v>199</v>
      </c>
      <c r="E283" s="237" t="s">
        <v>19</v>
      </c>
      <c r="F283" s="238" t="s">
        <v>1736</v>
      </c>
      <c r="G283" s="236"/>
      <c r="H283" s="237" t="s">
        <v>19</v>
      </c>
      <c r="I283" s="239"/>
      <c r="J283" s="236"/>
      <c r="K283" s="236"/>
      <c r="L283" s="240"/>
      <c r="M283" s="241"/>
      <c r="N283" s="242"/>
      <c r="O283" s="242"/>
      <c r="P283" s="242"/>
      <c r="Q283" s="242"/>
      <c r="R283" s="242"/>
      <c r="S283" s="242"/>
      <c r="T283" s="24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4" t="s">
        <v>199</v>
      </c>
      <c r="AU283" s="244" t="s">
        <v>82</v>
      </c>
      <c r="AV283" s="13" t="s">
        <v>80</v>
      </c>
      <c r="AW283" s="13" t="s">
        <v>34</v>
      </c>
      <c r="AX283" s="13" t="s">
        <v>73</v>
      </c>
      <c r="AY283" s="244" t="s">
        <v>185</v>
      </c>
    </row>
    <row r="284" s="14" customFormat="1">
      <c r="A284" s="14"/>
      <c r="B284" s="245"/>
      <c r="C284" s="246"/>
      <c r="D284" s="228" t="s">
        <v>199</v>
      </c>
      <c r="E284" s="247" t="s">
        <v>19</v>
      </c>
      <c r="F284" s="248" t="s">
        <v>1735</v>
      </c>
      <c r="G284" s="246"/>
      <c r="H284" s="249">
        <v>0.66000000000000003</v>
      </c>
      <c r="I284" s="250"/>
      <c r="J284" s="246"/>
      <c r="K284" s="246"/>
      <c r="L284" s="251"/>
      <c r="M284" s="252"/>
      <c r="N284" s="253"/>
      <c r="O284" s="253"/>
      <c r="P284" s="253"/>
      <c r="Q284" s="253"/>
      <c r="R284" s="253"/>
      <c r="S284" s="253"/>
      <c r="T284" s="25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55" t="s">
        <v>199</v>
      </c>
      <c r="AU284" s="255" t="s">
        <v>82</v>
      </c>
      <c r="AV284" s="14" t="s">
        <v>82</v>
      </c>
      <c r="AW284" s="14" t="s">
        <v>34</v>
      </c>
      <c r="AX284" s="14" t="s">
        <v>73</v>
      </c>
      <c r="AY284" s="255" t="s">
        <v>185</v>
      </c>
    </row>
    <row r="285" s="13" customFormat="1">
      <c r="A285" s="13"/>
      <c r="B285" s="235"/>
      <c r="C285" s="236"/>
      <c r="D285" s="228" t="s">
        <v>199</v>
      </c>
      <c r="E285" s="237" t="s">
        <v>19</v>
      </c>
      <c r="F285" s="238" t="s">
        <v>1737</v>
      </c>
      <c r="G285" s="236"/>
      <c r="H285" s="237" t="s">
        <v>19</v>
      </c>
      <c r="I285" s="239"/>
      <c r="J285" s="236"/>
      <c r="K285" s="236"/>
      <c r="L285" s="240"/>
      <c r="M285" s="241"/>
      <c r="N285" s="242"/>
      <c r="O285" s="242"/>
      <c r="P285" s="242"/>
      <c r="Q285" s="242"/>
      <c r="R285" s="242"/>
      <c r="S285" s="242"/>
      <c r="T285" s="24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44" t="s">
        <v>199</v>
      </c>
      <c r="AU285" s="244" t="s">
        <v>82</v>
      </c>
      <c r="AV285" s="13" t="s">
        <v>80</v>
      </c>
      <c r="AW285" s="13" t="s">
        <v>34</v>
      </c>
      <c r="AX285" s="13" t="s">
        <v>73</v>
      </c>
      <c r="AY285" s="244" t="s">
        <v>185</v>
      </c>
    </row>
    <row r="286" s="14" customFormat="1">
      <c r="A286" s="14"/>
      <c r="B286" s="245"/>
      <c r="C286" s="246"/>
      <c r="D286" s="228" t="s">
        <v>199</v>
      </c>
      <c r="E286" s="247" t="s">
        <v>19</v>
      </c>
      <c r="F286" s="248" t="s">
        <v>1738</v>
      </c>
      <c r="G286" s="246"/>
      <c r="H286" s="249">
        <v>0.38500000000000001</v>
      </c>
      <c r="I286" s="250"/>
      <c r="J286" s="246"/>
      <c r="K286" s="246"/>
      <c r="L286" s="251"/>
      <c r="M286" s="252"/>
      <c r="N286" s="253"/>
      <c r="O286" s="253"/>
      <c r="P286" s="253"/>
      <c r="Q286" s="253"/>
      <c r="R286" s="253"/>
      <c r="S286" s="253"/>
      <c r="T286" s="25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5" t="s">
        <v>199</v>
      </c>
      <c r="AU286" s="255" t="s">
        <v>82</v>
      </c>
      <c r="AV286" s="14" t="s">
        <v>82</v>
      </c>
      <c r="AW286" s="14" t="s">
        <v>34</v>
      </c>
      <c r="AX286" s="14" t="s">
        <v>73</v>
      </c>
      <c r="AY286" s="255" t="s">
        <v>185</v>
      </c>
    </row>
    <row r="287" s="13" customFormat="1">
      <c r="A287" s="13"/>
      <c r="B287" s="235"/>
      <c r="C287" s="236"/>
      <c r="D287" s="228" t="s">
        <v>199</v>
      </c>
      <c r="E287" s="237" t="s">
        <v>19</v>
      </c>
      <c r="F287" s="238" t="s">
        <v>1739</v>
      </c>
      <c r="G287" s="236"/>
      <c r="H287" s="237" t="s">
        <v>19</v>
      </c>
      <c r="I287" s="239"/>
      <c r="J287" s="236"/>
      <c r="K287" s="236"/>
      <c r="L287" s="240"/>
      <c r="M287" s="241"/>
      <c r="N287" s="242"/>
      <c r="O287" s="242"/>
      <c r="P287" s="242"/>
      <c r="Q287" s="242"/>
      <c r="R287" s="242"/>
      <c r="S287" s="242"/>
      <c r="T287" s="24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44" t="s">
        <v>199</v>
      </c>
      <c r="AU287" s="244" t="s">
        <v>82</v>
      </c>
      <c r="AV287" s="13" t="s">
        <v>80</v>
      </c>
      <c r="AW287" s="13" t="s">
        <v>34</v>
      </c>
      <c r="AX287" s="13" t="s">
        <v>73</v>
      </c>
      <c r="AY287" s="244" t="s">
        <v>185</v>
      </c>
    </row>
    <row r="288" s="14" customFormat="1">
      <c r="A288" s="14"/>
      <c r="B288" s="245"/>
      <c r="C288" s="246"/>
      <c r="D288" s="228" t="s">
        <v>199</v>
      </c>
      <c r="E288" s="247" t="s">
        <v>19</v>
      </c>
      <c r="F288" s="248" t="s">
        <v>1740</v>
      </c>
      <c r="G288" s="246"/>
      <c r="H288" s="249">
        <v>1.345</v>
      </c>
      <c r="I288" s="250"/>
      <c r="J288" s="246"/>
      <c r="K288" s="246"/>
      <c r="L288" s="251"/>
      <c r="M288" s="252"/>
      <c r="N288" s="253"/>
      <c r="O288" s="253"/>
      <c r="P288" s="253"/>
      <c r="Q288" s="253"/>
      <c r="R288" s="253"/>
      <c r="S288" s="253"/>
      <c r="T288" s="25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55" t="s">
        <v>199</v>
      </c>
      <c r="AU288" s="255" t="s">
        <v>82</v>
      </c>
      <c r="AV288" s="14" t="s">
        <v>82</v>
      </c>
      <c r="AW288" s="14" t="s">
        <v>34</v>
      </c>
      <c r="AX288" s="14" t="s">
        <v>73</v>
      </c>
      <c r="AY288" s="255" t="s">
        <v>185</v>
      </c>
    </row>
    <row r="289" s="13" customFormat="1">
      <c r="A289" s="13"/>
      <c r="B289" s="235"/>
      <c r="C289" s="236"/>
      <c r="D289" s="228" t="s">
        <v>199</v>
      </c>
      <c r="E289" s="237" t="s">
        <v>19</v>
      </c>
      <c r="F289" s="238" t="s">
        <v>1741</v>
      </c>
      <c r="G289" s="236"/>
      <c r="H289" s="237" t="s">
        <v>19</v>
      </c>
      <c r="I289" s="239"/>
      <c r="J289" s="236"/>
      <c r="K289" s="236"/>
      <c r="L289" s="240"/>
      <c r="M289" s="241"/>
      <c r="N289" s="242"/>
      <c r="O289" s="242"/>
      <c r="P289" s="242"/>
      <c r="Q289" s="242"/>
      <c r="R289" s="242"/>
      <c r="S289" s="242"/>
      <c r="T289" s="24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44" t="s">
        <v>199</v>
      </c>
      <c r="AU289" s="244" t="s">
        <v>82</v>
      </c>
      <c r="AV289" s="13" t="s">
        <v>80</v>
      </c>
      <c r="AW289" s="13" t="s">
        <v>34</v>
      </c>
      <c r="AX289" s="13" t="s">
        <v>73</v>
      </c>
      <c r="AY289" s="244" t="s">
        <v>185</v>
      </c>
    </row>
    <row r="290" s="14" customFormat="1">
      <c r="A290" s="14"/>
      <c r="B290" s="245"/>
      <c r="C290" s="246"/>
      <c r="D290" s="228" t="s">
        <v>199</v>
      </c>
      <c r="E290" s="247" t="s">
        <v>19</v>
      </c>
      <c r="F290" s="248" t="s">
        <v>1742</v>
      </c>
      <c r="G290" s="246"/>
      <c r="H290" s="249">
        <v>0.52300000000000002</v>
      </c>
      <c r="I290" s="250"/>
      <c r="J290" s="246"/>
      <c r="K290" s="246"/>
      <c r="L290" s="251"/>
      <c r="M290" s="252"/>
      <c r="N290" s="253"/>
      <c r="O290" s="253"/>
      <c r="P290" s="253"/>
      <c r="Q290" s="253"/>
      <c r="R290" s="253"/>
      <c r="S290" s="253"/>
      <c r="T290" s="25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55" t="s">
        <v>199</v>
      </c>
      <c r="AU290" s="255" t="s">
        <v>82</v>
      </c>
      <c r="AV290" s="14" t="s">
        <v>82</v>
      </c>
      <c r="AW290" s="14" t="s">
        <v>34</v>
      </c>
      <c r="AX290" s="14" t="s">
        <v>73</v>
      </c>
      <c r="AY290" s="255" t="s">
        <v>185</v>
      </c>
    </row>
    <row r="291" s="13" customFormat="1">
      <c r="A291" s="13"/>
      <c r="B291" s="235"/>
      <c r="C291" s="236"/>
      <c r="D291" s="228" t="s">
        <v>199</v>
      </c>
      <c r="E291" s="237" t="s">
        <v>19</v>
      </c>
      <c r="F291" s="238" t="s">
        <v>1743</v>
      </c>
      <c r="G291" s="236"/>
      <c r="H291" s="237" t="s">
        <v>19</v>
      </c>
      <c r="I291" s="239"/>
      <c r="J291" s="236"/>
      <c r="K291" s="236"/>
      <c r="L291" s="240"/>
      <c r="M291" s="241"/>
      <c r="N291" s="242"/>
      <c r="O291" s="242"/>
      <c r="P291" s="242"/>
      <c r="Q291" s="242"/>
      <c r="R291" s="242"/>
      <c r="S291" s="242"/>
      <c r="T291" s="24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44" t="s">
        <v>199</v>
      </c>
      <c r="AU291" s="244" t="s">
        <v>82</v>
      </c>
      <c r="AV291" s="13" t="s">
        <v>80</v>
      </c>
      <c r="AW291" s="13" t="s">
        <v>34</v>
      </c>
      <c r="AX291" s="13" t="s">
        <v>73</v>
      </c>
      <c r="AY291" s="244" t="s">
        <v>185</v>
      </c>
    </row>
    <row r="292" s="14" customFormat="1">
      <c r="A292" s="14"/>
      <c r="B292" s="245"/>
      <c r="C292" s="246"/>
      <c r="D292" s="228" t="s">
        <v>199</v>
      </c>
      <c r="E292" s="247" t="s">
        <v>19</v>
      </c>
      <c r="F292" s="248" t="s">
        <v>1744</v>
      </c>
      <c r="G292" s="246"/>
      <c r="H292" s="249">
        <v>0.13100000000000001</v>
      </c>
      <c r="I292" s="250"/>
      <c r="J292" s="246"/>
      <c r="K292" s="246"/>
      <c r="L292" s="251"/>
      <c r="M292" s="252"/>
      <c r="N292" s="253"/>
      <c r="O292" s="253"/>
      <c r="P292" s="253"/>
      <c r="Q292" s="253"/>
      <c r="R292" s="253"/>
      <c r="S292" s="253"/>
      <c r="T292" s="25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55" t="s">
        <v>199</v>
      </c>
      <c r="AU292" s="255" t="s">
        <v>82</v>
      </c>
      <c r="AV292" s="14" t="s">
        <v>82</v>
      </c>
      <c r="AW292" s="14" t="s">
        <v>34</v>
      </c>
      <c r="AX292" s="14" t="s">
        <v>73</v>
      </c>
      <c r="AY292" s="255" t="s">
        <v>185</v>
      </c>
    </row>
    <row r="293" s="13" customFormat="1">
      <c r="A293" s="13"/>
      <c r="B293" s="235"/>
      <c r="C293" s="236"/>
      <c r="D293" s="228" t="s">
        <v>199</v>
      </c>
      <c r="E293" s="237" t="s">
        <v>19</v>
      </c>
      <c r="F293" s="238" t="s">
        <v>1745</v>
      </c>
      <c r="G293" s="236"/>
      <c r="H293" s="237" t="s">
        <v>19</v>
      </c>
      <c r="I293" s="239"/>
      <c r="J293" s="236"/>
      <c r="K293" s="236"/>
      <c r="L293" s="240"/>
      <c r="M293" s="241"/>
      <c r="N293" s="242"/>
      <c r="O293" s="242"/>
      <c r="P293" s="242"/>
      <c r="Q293" s="242"/>
      <c r="R293" s="242"/>
      <c r="S293" s="242"/>
      <c r="T293" s="24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44" t="s">
        <v>199</v>
      </c>
      <c r="AU293" s="244" t="s">
        <v>82</v>
      </c>
      <c r="AV293" s="13" t="s">
        <v>80</v>
      </c>
      <c r="AW293" s="13" t="s">
        <v>34</v>
      </c>
      <c r="AX293" s="13" t="s">
        <v>73</v>
      </c>
      <c r="AY293" s="244" t="s">
        <v>185</v>
      </c>
    </row>
    <row r="294" s="14" customFormat="1">
      <c r="A294" s="14"/>
      <c r="B294" s="245"/>
      <c r="C294" s="246"/>
      <c r="D294" s="228" t="s">
        <v>199</v>
      </c>
      <c r="E294" s="247" t="s">
        <v>19</v>
      </c>
      <c r="F294" s="248" t="s">
        <v>1746</v>
      </c>
      <c r="G294" s="246"/>
      <c r="H294" s="249">
        <v>0.57999999999999996</v>
      </c>
      <c r="I294" s="250"/>
      <c r="J294" s="246"/>
      <c r="K294" s="246"/>
      <c r="L294" s="251"/>
      <c r="M294" s="252"/>
      <c r="N294" s="253"/>
      <c r="O294" s="253"/>
      <c r="P294" s="253"/>
      <c r="Q294" s="253"/>
      <c r="R294" s="253"/>
      <c r="S294" s="253"/>
      <c r="T294" s="25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55" t="s">
        <v>199</v>
      </c>
      <c r="AU294" s="255" t="s">
        <v>82</v>
      </c>
      <c r="AV294" s="14" t="s">
        <v>82</v>
      </c>
      <c r="AW294" s="14" t="s">
        <v>34</v>
      </c>
      <c r="AX294" s="14" t="s">
        <v>73</v>
      </c>
      <c r="AY294" s="255" t="s">
        <v>185</v>
      </c>
    </row>
    <row r="295" s="13" customFormat="1">
      <c r="A295" s="13"/>
      <c r="B295" s="235"/>
      <c r="C295" s="236"/>
      <c r="D295" s="228" t="s">
        <v>199</v>
      </c>
      <c r="E295" s="237" t="s">
        <v>19</v>
      </c>
      <c r="F295" s="238" t="s">
        <v>1747</v>
      </c>
      <c r="G295" s="236"/>
      <c r="H295" s="237" t="s">
        <v>19</v>
      </c>
      <c r="I295" s="239"/>
      <c r="J295" s="236"/>
      <c r="K295" s="236"/>
      <c r="L295" s="240"/>
      <c r="M295" s="241"/>
      <c r="N295" s="242"/>
      <c r="O295" s="242"/>
      <c r="P295" s="242"/>
      <c r="Q295" s="242"/>
      <c r="R295" s="242"/>
      <c r="S295" s="242"/>
      <c r="T295" s="24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44" t="s">
        <v>199</v>
      </c>
      <c r="AU295" s="244" t="s">
        <v>82</v>
      </c>
      <c r="AV295" s="13" t="s">
        <v>80</v>
      </c>
      <c r="AW295" s="13" t="s">
        <v>34</v>
      </c>
      <c r="AX295" s="13" t="s">
        <v>73</v>
      </c>
      <c r="AY295" s="244" t="s">
        <v>185</v>
      </c>
    </row>
    <row r="296" s="14" customFormat="1">
      <c r="A296" s="14"/>
      <c r="B296" s="245"/>
      <c r="C296" s="246"/>
      <c r="D296" s="228" t="s">
        <v>199</v>
      </c>
      <c r="E296" s="247" t="s">
        <v>19</v>
      </c>
      <c r="F296" s="248" t="s">
        <v>1748</v>
      </c>
      <c r="G296" s="246"/>
      <c r="H296" s="249">
        <v>0.113</v>
      </c>
      <c r="I296" s="250"/>
      <c r="J296" s="246"/>
      <c r="K296" s="246"/>
      <c r="L296" s="251"/>
      <c r="M296" s="252"/>
      <c r="N296" s="253"/>
      <c r="O296" s="253"/>
      <c r="P296" s="253"/>
      <c r="Q296" s="253"/>
      <c r="R296" s="253"/>
      <c r="S296" s="253"/>
      <c r="T296" s="25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55" t="s">
        <v>199</v>
      </c>
      <c r="AU296" s="255" t="s">
        <v>82</v>
      </c>
      <c r="AV296" s="14" t="s">
        <v>82</v>
      </c>
      <c r="AW296" s="14" t="s">
        <v>34</v>
      </c>
      <c r="AX296" s="14" t="s">
        <v>73</v>
      </c>
      <c r="AY296" s="255" t="s">
        <v>185</v>
      </c>
    </row>
    <row r="297" s="15" customFormat="1">
      <c r="A297" s="15"/>
      <c r="B297" s="256"/>
      <c r="C297" s="257"/>
      <c r="D297" s="228" t="s">
        <v>199</v>
      </c>
      <c r="E297" s="258" t="s">
        <v>19</v>
      </c>
      <c r="F297" s="259" t="s">
        <v>202</v>
      </c>
      <c r="G297" s="257"/>
      <c r="H297" s="260">
        <v>15.136000000000003</v>
      </c>
      <c r="I297" s="261"/>
      <c r="J297" s="257"/>
      <c r="K297" s="257"/>
      <c r="L297" s="262"/>
      <c r="M297" s="263"/>
      <c r="N297" s="264"/>
      <c r="O297" s="264"/>
      <c r="P297" s="264"/>
      <c r="Q297" s="264"/>
      <c r="R297" s="264"/>
      <c r="S297" s="264"/>
      <c r="T297" s="26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T297" s="266" t="s">
        <v>199</v>
      </c>
      <c r="AU297" s="266" t="s">
        <v>82</v>
      </c>
      <c r="AV297" s="15" t="s">
        <v>193</v>
      </c>
      <c r="AW297" s="15" t="s">
        <v>34</v>
      </c>
      <c r="AX297" s="15" t="s">
        <v>80</v>
      </c>
      <c r="AY297" s="266" t="s">
        <v>185</v>
      </c>
    </row>
    <row r="298" s="2" customFormat="1" ht="16.5" customHeight="1">
      <c r="A298" s="41"/>
      <c r="B298" s="42"/>
      <c r="C298" s="215" t="s">
        <v>379</v>
      </c>
      <c r="D298" s="215" t="s">
        <v>188</v>
      </c>
      <c r="E298" s="216" t="s">
        <v>1749</v>
      </c>
      <c r="F298" s="217" t="s">
        <v>1750</v>
      </c>
      <c r="G298" s="218" t="s">
        <v>191</v>
      </c>
      <c r="H298" s="219">
        <v>57.595999999999997</v>
      </c>
      <c r="I298" s="220"/>
      <c r="J298" s="221">
        <f>ROUND(I298*H298,2)</f>
        <v>0</v>
      </c>
      <c r="K298" s="217" t="s">
        <v>192</v>
      </c>
      <c r="L298" s="47"/>
      <c r="M298" s="222" t="s">
        <v>19</v>
      </c>
      <c r="N298" s="223" t="s">
        <v>44</v>
      </c>
      <c r="O298" s="87"/>
      <c r="P298" s="224">
        <f>O298*H298</f>
        <v>0</v>
      </c>
      <c r="Q298" s="224">
        <v>0.0026900000000000001</v>
      </c>
      <c r="R298" s="224">
        <f>Q298*H298</f>
        <v>0.15493324</v>
      </c>
      <c r="S298" s="224">
        <v>0</v>
      </c>
      <c r="T298" s="225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226" t="s">
        <v>193</v>
      </c>
      <c r="AT298" s="226" t="s">
        <v>188</v>
      </c>
      <c r="AU298" s="226" t="s">
        <v>82</v>
      </c>
      <c r="AY298" s="20" t="s">
        <v>185</v>
      </c>
      <c r="BE298" s="227">
        <f>IF(N298="základní",J298,0)</f>
        <v>0</v>
      </c>
      <c r="BF298" s="227">
        <f>IF(N298="snížená",J298,0)</f>
        <v>0</v>
      </c>
      <c r="BG298" s="227">
        <f>IF(N298="zákl. přenesená",J298,0)</f>
        <v>0</v>
      </c>
      <c r="BH298" s="227">
        <f>IF(N298="sníž. přenesená",J298,0)</f>
        <v>0</v>
      </c>
      <c r="BI298" s="227">
        <f>IF(N298="nulová",J298,0)</f>
        <v>0</v>
      </c>
      <c r="BJ298" s="20" t="s">
        <v>80</v>
      </c>
      <c r="BK298" s="227">
        <f>ROUND(I298*H298,2)</f>
        <v>0</v>
      </c>
      <c r="BL298" s="20" t="s">
        <v>193</v>
      </c>
      <c r="BM298" s="226" t="s">
        <v>1751</v>
      </c>
    </row>
    <row r="299" s="2" customFormat="1">
      <c r="A299" s="41"/>
      <c r="B299" s="42"/>
      <c r="C299" s="43"/>
      <c r="D299" s="228" t="s">
        <v>195</v>
      </c>
      <c r="E299" s="43"/>
      <c r="F299" s="229" t="s">
        <v>1752</v>
      </c>
      <c r="G299" s="43"/>
      <c r="H299" s="43"/>
      <c r="I299" s="230"/>
      <c r="J299" s="43"/>
      <c r="K299" s="43"/>
      <c r="L299" s="47"/>
      <c r="M299" s="231"/>
      <c r="N299" s="232"/>
      <c r="O299" s="87"/>
      <c r="P299" s="87"/>
      <c r="Q299" s="87"/>
      <c r="R299" s="87"/>
      <c r="S299" s="87"/>
      <c r="T299" s="88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0" t="s">
        <v>195</v>
      </c>
      <c r="AU299" s="20" t="s">
        <v>82</v>
      </c>
    </row>
    <row r="300" s="2" customFormat="1">
      <c r="A300" s="41"/>
      <c r="B300" s="42"/>
      <c r="C300" s="43"/>
      <c r="D300" s="233" t="s">
        <v>197</v>
      </c>
      <c r="E300" s="43"/>
      <c r="F300" s="234" t="s">
        <v>1753</v>
      </c>
      <c r="G300" s="43"/>
      <c r="H300" s="43"/>
      <c r="I300" s="230"/>
      <c r="J300" s="43"/>
      <c r="K300" s="43"/>
      <c r="L300" s="47"/>
      <c r="M300" s="231"/>
      <c r="N300" s="232"/>
      <c r="O300" s="87"/>
      <c r="P300" s="87"/>
      <c r="Q300" s="87"/>
      <c r="R300" s="87"/>
      <c r="S300" s="87"/>
      <c r="T300" s="88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T300" s="20" t="s">
        <v>197</v>
      </c>
      <c r="AU300" s="20" t="s">
        <v>82</v>
      </c>
    </row>
    <row r="301" s="13" customFormat="1">
      <c r="A301" s="13"/>
      <c r="B301" s="235"/>
      <c r="C301" s="236"/>
      <c r="D301" s="228" t="s">
        <v>199</v>
      </c>
      <c r="E301" s="237" t="s">
        <v>19</v>
      </c>
      <c r="F301" s="238" t="s">
        <v>1659</v>
      </c>
      <c r="G301" s="236"/>
      <c r="H301" s="237" t="s">
        <v>19</v>
      </c>
      <c r="I301" s="239"/>
      <c r="J301" s="236"/>
      <c r="K301" s="236"/>
      <c r="L301" s="240"/>
      <c r="M301" s="241"/>
      <c r="N301" s="242"/>
      <c r="O301" s="242"/>
      <c r="P301" s="242"/>
      <c r="Q301" s="242"/>
      <c r="R301" s="242"/>
      <c r="S301" s="242"/>
      <c r="T301" s="24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44" t="s">
        <v>199</v>
      </c>
      <c r="AU301" s="244" t="s">
        <v>82</v>
      </c>
      <c r="AV301" s="13" t="s">
        <v>80</v>
      </c>
      <c r="AW301" s="13" t="s">
        <v>34</v>
      </c>
      <c r="AX301" s="13" t="s">
        <v>73</v>
      </c>
      <c r="AY301" s="244" t="s">
        <v>185</v>
      </c>
    </row>
    <row r="302" s="13" customFormat="1">
      <c r="A302" s="13"/>
      <c r="B302" s="235"/>
      <c r="C302" s="236"/>
      <c r="D302" s="228" t="s">
        <v>199</v>
      </c>
      <c r="E302" s="237" t="s">
        <v>19</v>
      </c>
      <c r="F302" s="238" t="s">
        <v>1725</v>
      </c>
      <c r="G302" s="236"/>
      <c r="H302" s="237" t="s">
        <v>19</v>
      </c>
      <c r="I302" s="239"/>
      <c r="J302" s="236"/>
      <c r="K302" s="236"/>
      <c r="L302" s="240"/>
      <c r="M302" s="241"/>
      <c r="N302" s="242"/>
      <c r="O302" s="242"/>
      <c r="P302" s="242"/>
      <c r="Q302" s="242"/>
      <c r="R302" s="242"/>
      <c r="S302" s="242"/>
      <c r="T302" s="24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44" t="s">
        <v>199</v>
      </c>
      <c r="AU302" s="244" t="s">
        <v>82</v>
      </c>
      <c r="AV302" s="13" t="s">
        <v>80</v>
      </c>
      <c r="AW302" s="13" t="s">
        <v>34</v>
      </c>
      <c r="AX302" s="13" t="s">
        <v>73</v>
      </c>
      <c r="AY302" s="244" t="s">
        <v>185</v>
      </c>
    </row>
    <row r="303" s="14" customFormat="1">
      <c r="A303" s="14"/>
      <c r="B303" s="245"/>
      <c r="C303" s="246"/>
      <c r="D303" s="228" t="s">
        <v>199</v>
      </c>
      <c r="E303" s="247" t="s">
        <v>19</v>
      </c>
      <c r="F303" s="248" t="s">
        <v>1754</v>
      </c>
      <c r="G303" s="246"/>
      <c r="H303" s="249">
        <v>57.595999999999997</v>
      </c>
      <c r="I303" s="250"/>
      <c r="J303" s="246"/>
      <c r="K303" s="246"/>
      <c r="L303" s="251"/>
      <c r="M303" s="252"/>
      <c r="N303" s="253"/>
      <c r="O303" s="253"/>
      <c r="P303" s="253"/>
      <c r="Q303" s="253"/>
      <c r="R303" s="253"/>
      <c r="S303" s="253"/>
      <c r="T303" s="25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55" t="s">
        <v>199</v>
      </c>
      <c r="AU303" s="255" t="s">
        <v>82</v>
      </c>
      <c r="AV303" s="14" t="s">
        <v>82</v>
      </c>
      <c r="AW303" s="14" t="s">
        <v>34</v>
      </c>
      <c r="AX303" s="14" t="s">
        <v>73</v>
      </c>
      <c r="AY303" s="255" t="s">
        <v>185</v>
      </c>
    </row>
    <row r="304" s="15" customFormat="1">
      <c r="A304" s="15"/>
      <c r="B304" s="256"/>
      <c r="C304" s="257"/>
      <c r="D304" s="228" t="s">
        <v>199</v>
      </c>
      <c r="E304" s="258" t="s">
        <v>19</v>
      </c>
      <c r="F304" s="259" t="s">
        <v>202</v>
      </c>
      <c r="G304" s="257"/>
      <c r="H304" s="260">
        <v>57.595999999999997</v>
      </c>
      <c r="I304" s="261"/>
      <c r="J304" s="257"/>
      <c r="K304" s="257"/>
      <c r="L304" s="262"/>
      <c r="M304" s="263"/>
      <c r="N304" s="264"/>
      <c r="O304" s="264"/>
      <c r="P304" s="264"/>
      <c r="Q304" s="264"/>
      <c r="R304" s="264"/>
      <c r="S304" s="264"/>
      <c r="T304" s="26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T304" s="266" t="s">
        <v>199</v>
      </c>
      <c r="AU304" s="266" t="s">
        <v>82</v>
      </c>
      <c r="AV304" s="15" t="s">
        <v>193</v>
      </c>
      <c r="AW304" s="15" t="s">
        <v>34</v>
      </c>
      <c r="AX304" s="15" t="s">
        <v>80</v>
      </c>
      <c r="AY304" s="266" t="s">
        <v>185</v>
      </c>
    </row>
    <row r="305" s="2" customFormat="1" ht="16.5" customHeight="1">
      <c r="A305" s="41"/>
      <c r="B305" s="42"/>
      <c r="C305" s="215" t="s">
        <v>388</v>
      </c>
      <c r="D305" s="215" t="s">
        <v>188</v>
      </c>
      <c r="E305" s="216" t="s">
        <v>1755</v>
      </c>
      <c r="F305" s="217" t="s">
        <v>1756</v>
      </c>
      <c r="G305" s="218" t="s">
        <v>191</v>
      </c>
      <c r="H305" s="219">
        <v>57.595999999999997</v>
      </c>
      <c r="I305" s="220"/>
      <c r="J305" s="221">
        <f>ROUND(I305*H305,2)</f>
        <v>0</v>
      </c>
      <c r="K305" s="217" t="s">
        <v>192</v>
      </c>
      <c r="L305" s="47"/>
      <c r="M305" s="222" t="s">
        <v>19</v>
      </c>
      <c r="N305" s="223" t="s">
        <v>44</v>
      </c>
      <c r="O305" s="87"/>
      <c r="P305" s="224">
        <f>O305*H305</f>
        <v>0</v>
      </c>
      <c r="Q305" s="224">
        <v>0</v>
      </c>
      <c r="R305" s="224">
        <f>Q305*H305</f>
        <v>0</v>
      </c>
      <c r="S305" s="224">
        <v>0</v>
      </c>
      <c r="T305" s="225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226" t="s">
        <v>193</v>
      </c>
      <c r="AT305" s="226" t="s">
        <v>188</v>
      </c>
      <c r="AU305" s="226" t="s">
        <v>82</v>
      </c>
      <c r="AY305" s="20" t="s">
        <v>185</v>
      </c>
      <c r="BE305" s="227">
        <f>IF(N305="základní",J305,0)</f>
        <v>0</v>
      </c>
      <c r="BF305" s="227">
        <f>IF(N305="snížená",J305,0)</f>
        <v>0</v>
      </c>
      <c r="BG305" s="227">
        <f>IF(N305="zákl. přenesená",J305,0)</f>
        <v>0</v>
      </c>
      <c r="BH305" s="227">
        <f>IF(N305="sníž. přenesená",J305,0)</f>
        <v>0</v>
      </c>
      <c r="BI305" s="227">
        <f>IF(N305="nulová",J305,0)</f>
        <v>0</v>
      </c>
      <c r="BJ305" s="20" t="s">
        <v>80</v>
      </c>
      <c r="BK305" s="227">
        <f>ROUND(I305*H305,2)</f>
        <v>0</v>
      </c>
      <c r="BL305" s="20" t="s">
        <v>193</v>
      </c>
      <c r="BM305" s="226" t="s">
        <v>1757</v>
      </c>
    </row>
    <row r="306" s="2" customFormat="1">
      <c r="A306" s="41"/>
      <c r="B306" s="42"/>
      <c r="C306" s="43"/>
      <c r="D306" s="228" t="s">
        <v>195</v>
      </c>
      <c r="E306" s="43"/>
      <c r="F306" s="229" t="s">
        <v>1758</v>
      </c>
      <c r="G306" s="43"/>
      <c r="H306" s="43"/>
      <c r="I306" s="230"/>
      <c r="J306" s="43"/>
      <c r="K306" s="43"/>
      <c r="L306" s="47"/>
      <c r="M306" s="231"/>
      <c r="N306" s="232"/>
      <c r="O306" s="87"/>
      <c r="P306" s="87"/>
      <c r="Q306" s="87"/>
      <c r="R306" s="87"/>
      <c r="S306" s="87"/>
      <c r="T306" s="88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T306" s="20" t="s">
        <v>195</v>
      </c>
      <c r="AU306" s="20" t="s">
        <v>82</v>
      </c>
    </row>
    <row r="307" s="2" customFormat="1">
      <c r="A307" s="41"/>
      <c r="B307" s="42"/>
      <c r="C307" s="43"/>
      <c r="D307" s="233" t="s">
        <v>197</v>
      </c>
      <c r="E307" s="43"/>
      <c r="F307" s="234" t="s">
        <v>1759</v>
      </c>
      <c r="G307" s="43"/>
      <c r="H307" s="43"/>
      <c r="I307" s="230"/>
      <c r="J307" s="43"/>
      <c r="K307" s="43"/>
      <c r="L307" s="47"/>
      <c r="M307" s="231"/>
      <c r="N307" s="232"/>
      <c r="O307" s="87"/>
      <c r="P307" s="87"/>
      <c r="Q307" s="87"/>
      <c r="R307" s="87"/>
      <c r="S307" s="87"/>
      <c r="T307" s="88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T307" s="20" t="s">
        <v>197</v>
      </c>
      <c r="AU307" s="20" t="s">
        <v>82</v>
      </c>
    </row>
    <row r="308" s="2" customFormat="1" ht="21.75" customHeight="1">
      <c r="A308" s="41"/>
      <c r="B308" s="42"/>
      <c r="C308" s="215" t="s">
        <v>393</v>
      </c>
      <c r="D308" s="215" t="s">
        <v>188</v>
      </c>
      <c r="E308" s="216" t="s">
        <v>1760</v>
      </c>
      <c r="F308" s="217" t="s">
        <v>1761</v>
      </c>
      <c r="G308" s="218" t="s">
        <v>191</v>
      </c>
      <c r="H308" s="219">
        <v>8.5749999999999993</v>
      </c>
      <c r="I308" s="220"/>
      <c r="J308" s="221">
        <f>ROUND(I308*H308,2)</f>
        <v>0</v>
      </c>
      <c r="K308" s="217" t="s">
        <v>192</v>
      </c>
      <c r="L308" s="47"/>
      <c r="M308" s="222" t="s">
        <v>19</v>
      </c>
      <c r="N308" s="223" t="s">
        <v>44</v>
      </c>
      <c r="O308" s="87"/>
      <c r="P308" s="224">
        <f>O308*H308</f>
        <v>0</v>
      </c>
      <c r="Q308" s="224">
        <v>0.61207999999999996</v>
      </c>
      <c r="R308" s="224">
        <f>Q308*H308</f>
        <v>5.2485859999999995</v>
      </c>
      <c r="S308" s="224">
        <v>0</v>
      </c>
      <c r="T308" s="225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226" t="s">
        <v>193</v>
      </c>
      <c r="AT308" s="226" t="s">
        <v>188</v>
      </c>
      <c r="AU308" s="226" t="s">
        <v>82</v>
      </c>
      <c r="AY308" s="20" t="s">
        <v>185</v>
      </c>
      <c r="BE308" s="227">
        <f>IF(N308="základní",J308,0)</f>
        <v>0</v>
      </c>
      <c r="BF308" s="227">
        <f>IF(N308="snížená",J308,0)</f>
        <v>0</v>
      </c>
      <c r="BG308" s="227">
        <f>IF(N308="zákl. přenesená",J308,0)</f>
        <v>0</v>
      </c>
      <c r="BH308" s="227">
        <f>IF(N308="sníž. přenesená",J308,0)</f>
        <v>0</v>
      </c>
      <c r="BI308" s="227">
        <f>IF(N308="nulová",J308,0)</f>
        <v>0</v>
      </c>
      <c r="BJ308" s="20" t="s">
        <v>80</v>
      </c>
      <c r="BK308" s="227">
        <f>ROUND(I308*H308,2)</f>
        <v>0</v>
      </c>
      <c r="BL308" s="20" t="s">
        <v>193</v>
      </c>
      <c r="BM308" s="226" t="s">
        <v>1762</v>
      </c>
    </row>
    <row r="309" s="2" customFormat="1">
      <c r="A309" s="41"/>
      <c r="B309" s="42"/>
      <c r="C309" s="43"/>
      <c r="D309" s="228" t="s">
        <v>195</v>
      </c>
      <c r="E309" s="43"/>
      <c r="F309" s="229" t="s">
        <v>1763</v>
      </c>
      <c r="G309" s="43"/>
      <c r="H309" s="43"/>
      <c r="I309" s="230"/>
      <c r="J309" s="43"/>
      <c r="K309" s="43"/>
      <c r="L309" s="47"/>
      <c r="M309" s="231"/>
      <c r="N309" s="232"/>
      <c r="O309" s="87"/>
      <c r="P309" s="87"/>
      <c r="Q309" s="87"/>
      <c r="R309" s="87"/>
      <c r="S309" s="87"/>
      <c r="T309" s="88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T309" s="20" t="s">
        <v>195</v>
      </c>
      <c r="AU309" s="20" t="s">
        <v>82</v>
      </c>
    </row>
    <row r="310" s="2" customFormat="1">
      <c r="A310" s="41"/>
      <c r="B310" s="42"/>
      <c r="C310" s="43"/>
      <c r="D310" s="233" t="s">
        <v>197</v>
      </c>
      <c r="E310" s="43"/>
      <c r="F310" s="234" t="s">
        <v>1764</v>
      </c>
      <c r="G310" s="43"/>
      <c r="H310" s="43"/>
      <c r="I310" s="230"/>
      <c r="J310" s="43"/>
      <c r="K310" s="43"/>
      <c r="L310" s="47"/>
      <c r="M310" s="231"/>
      <c r="N310" s="232"/>
      <c r="O310" s="87"/>
      <c r="P310" s="87"/>
      <c r="Q310" s="87"/>
      <c r="R310" s="87"/>
      <c r="S310" s="87"/>
      <c r="T310" s="88"/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T310" s="20" t="s">
        <v>197</v>
      </c>
      <c r="AU310" s="20" t="s">
        <v>82</v>
      </c>
    </row>
    <row r="311" s="13" customFormat="1">
      <c r="A311" s="13"/>
      <c r="B311" s="235"/>
      <c r="C311" s="236"/>
      <c r="D311" s="228" t="s">
        <v>199</v>
      </c>
      <c r="E311" s="237" t="s">
        <v>19</v>
      </c>
      <c r="F311" s="238" t="s">
        <v>1659</v>
      </c>
      <c r="G311" s="236"/>
      <c r="H311" s="237" t="s">
        <v>19</v>
      </c>
      <c r="I311" s="239"/>
      <c r="J311" s="236"/>
      <c r="K311" s="236"/>
      <c r="L311" s="240"/>
      <c r="M311" s="241"/>
      <c r="N311" s="242"/>
      <c r="O311" s="242"/>
      <c r="P311" s="242"/>
      <c r="Q311" s="242"/>
      <c r="R311" s="242"/>
      <c r="S311" s="242"/>
      <c r="T311" s="24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44" t="s">
        <v>199</v>
      </c>
      <c r="AU311" s="244" t="s">
        <v>82</v>
      </c>
      <c r="AV311" s="13" t="s">
        <v>80</v>
      </c>
      <c r="AW311" s="13" t="s">
        <v>34</v>
      </c>
      <c r="AX311" s="13" t="s">
        <v>73</v>
      </c>
      <c r="AY311" s="244" t="s">
        <v>185</v>
      </c>
    </row>
    <row r="312" s="13" customFormat="1">
      <c r="A312" s="13"/>
      <c r="B312" s="235"/>
      <c r="C312" s="236"/>
      <c r="D312" s="228" t="s">
        <v>199</v>
      </c>
      <c r="E312" s="237" t="s">
        <v>19</v>
      </c>
      <c r="F312" s="238" t="s">
        <v>1765</v>
      </c>
      <c r="G312" s="236"/>
      <c r="H312" s="237" t="s">
        <v>19</v>
      </c>
      <c r="I312" s="239"/>
      <c r="J312" s="236"/>
      <c r="K312" s="236"/>
      <c r="L312" s="240"/>
      <c r="M312" s="241"/>
      <c r="N312" s="242"/>
      <c r="O312" s="242"/>
      <c r="P312" s="242"/>
      <c r="Q312" s="242"/>
      <c r="R312" s="242"/>
      <c r="S312" s="242"/>
      <c r="T312" s="24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44" t="s">
        <v>199</v>
      </c>
      <c r="AU312" s="244" t="s">
        <v>82</v>
      </c>
      <c r="AV312" s="13" t="s">
        <v>80</v>
      </c>
      <c r="AW312" s="13" t="s">
        <v>34</v>
      </c>
      <c r="AX312" s="13" t="s">
        <v>73</v>
      </c>
      <c r="AY312" s="244" t="s">
        <v>185</v>
      </c>
    </row>
    <row r="313" s="13" customFormat="1">
      <c r="A313" s="13"/>
      <c r="B313" s="235"/>
      <c r="C313" s="236"/>
      <c r="D313" s="228" t="s">
        <v>199</v>
      </c>
      <c r="E313" s="237" t="s">
        <v>19</v>
      </c>
      <c r="F313" s="238" t="s">
        <v>1766</v>
      </c>
      <c r="G313" s="236"/>
      <c r="H313" s="237" t="s">
        <v>19</v>
      </c>
      <c r="I313" s="239"/>
      <c r="J313" s="236"/>
      <c r="K313" s="236"/>
      <c r="L313" s="240"/>
      <c r="M313" s="241"/>
      <c r="N313" s="242"/>
      <c r="O313" s="242"/>
      <c r="P313" s="242"/>
      <c r="Q313" s="242"/>
      <c r="R313" s="242"/>
      <c r="S313" s="242"/>
      <c r="T313" s="24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4" t="s">
        <v>199</v>
      </c>
      <c r="AU313" s="244" t="s">
        <v>82</v>
      </c>
      <c r="AV313" s="13" t="s">
        <v>80</v>
      </c>
      <c r="AW313" s="13" t="s">
        <v>34</v>
      </c>
      <c r="AX313" s="13" t="s">
        <v>73</v>
      </c>
      <c r="AY313" s="244" t="s">
        <v>185</v>
      </c>
    </row>
    <row r="314" s="14" customFormat="1">
      <c r="A314" s="14"/>
      <c r="B314" s="245"/>
      <c r="C314" s="246"/>
      <c r="D314" s="228" t="s">
        <v>199</v>
      </c>
      <c r="E314" s="247" t="s">
        <v>19</v>
      </c>
      <c r="F314" s="248" t="s">
        <v>1767</v>
      </c>
      <c r="G314" s="246"/>
      <c r="H314" s="249">
        <v>5.25</v>
      </c>
      <c r="I314" s="250"/>
      <c r="J314" s="246"/>
      <c r="K314" s="246"/>
      <c r="L314" s="251"/>
      <c r="M314" s="252"/>
      <c r="N314" s="253"/>
      <c r="O314" s="253"/>
      <c r="P314" s="253"/>
      <c r="Q314" s="253"/>
      <c r="R314" s="253"/>
      <c r="S314" s="253"/>
      <c r="T314" s="25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55" t="s">
        <v>199</v>
      </c>
      <c r="AU314" s="255" t="s">
        <v>82</v>
      </c>
      <c r="AV314" s="14" t="s">
        <v>82</v>
      </c>
      <c r="AW314" s="14" t="s">
        <v>34</v>
      </c>
      <c r="AX314" s="14" t="s">
        <v>73</v>
      </c>
      <c r="AY314" s="255" t="s">
        <v>185</v>
      </c>
    </row>
    <row r="315" s="13" customFormat="1">
      <c r="A315" s="13"/>
      <c r="B315" s="235"/>
      <c r="C315" s="236"/>
      <c r="D315" s="228" t="s">
        <v>199</v>
      </c>
      <c r="E315" s="237" t="s">
        <v>19</v>
      </c>
      <c r="F315" s="238" t="s">
        <v>1768</v>
      </c>
      <c r="G315" s="236"/>
      <c r="H315" s="237" t="s">
        <v>19</v>
      </c>
      <c r="I315" s="239"/>
      <c r="J315" s="236"/>
      <c r="K315" s="236"/>
      <c r="L315" s="240"/>
      <c r="M315" s="241"/>
      <c r="N315" s="242"/>
      <c r="O315" s="242"/>
      <c r="P315" s="242"/>
      <c r="Q315" s="242"/>
      <c r="R315" s="242"/>
      <c r="S315" s="242"/>
      <c r="T315" s="24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4" t="s">
        <v>199</v>
      </c>
      <c r="AU315" s="244" t="s">
        <v>82</v>
      </c>
      <c r="AV315" s="13" t="s">
        <v>80</v>
      </c>
      <c r="AW315" s="13" t="s">
        <v>34</v>
      </c>
      <c r="AX315" s="13" t="s">
        <v>73</v>
      </c>
      <c r="AY315" s="244" t="s">
        <v>185</v>
      </c>
    </row>
    <row r="316" s="14" customFormat="1">
      <c r="A316" s="14"/>
      <c r="B316" s="245"/>
      <c r="C316" s="246"/>
      <c r="D316" s="228" t="s">
        <v>199</v>
      </c>
      <c r="E316" s="247" t="s">
        <v>19</v>
      </c>
      <c r="F316" s="248" t="s">
        <v>1769</v>
      </c>
      <c r="G316" s="246"/>
      <c r="H316" s="249">
        <v>1.3</v>
      </c>
      <c r="I316" s="250"/>
      <c r="J316" s="246"/>
      <c r="K316" s="246"/>
      <c r="L316" s="251"/>
      <c r="M316" s="252"/>
      <c r="N316" s="253"/>
      <c r="O316" s="253"/>
      <c r="P316" s="253"/>
      <c r="Q316" s="253"/>
      <c r="R316" s="253"/>
      <c r="S316" s="253"/>
      <c r="T316" s="25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55" t="s">
        <v>199</v>
      </c>
      <c r="AU316" s="255" t="s">
        <v>82</v>
      </c>
      <c r="AV316" s="14" t="s">
        <v>82</v>
      </c>
      <c r="AW316" s="14" t="s">
        <v>34</v>
      </c>
      <c r="AX316" s="14" t="s">
        <v>73</v>
      </c>
      <c r="AY316" s="255" t="s">
        <v>185</v>
      </c>
    </row>
    <row r="317" s="13" customFormat="1">
      <c r="A317" s="13"/>
      <c r="B317" s="235"/>
      <c r="C317" s="236"/>
      <c r="D317" s="228" t="s">
        <v>199</v>
      </c>
      <c r="E317" s="237" t="s">
        <v>19</v>
      </c>
      <c r="F317" s="238" t="s">
        <v>1770</v>
      </c>
      <c r="G317" s="236"/>
      <c r="H317" s="237" t="s">
        <v>19</v>
      </c>
      <c r="I317" s="239"/>
      <c r="J317" s="236"/>
      <c r="K317" s="236"/>
      <c r="L317" s="240"/>
      <c r="M317" s="241"/>
      <c r="N317" s="242"/>
      <c r="O317" s="242"/>
      <c r="P317" s="242"/>
      <c r="Q317" s="242"/>
      <c r="R317" s="242"/>
      <c r="S317" s="242"/>
      <c r="T317" s="24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44" t="s">
        <v>199</v>
      </c>
      <c r="AU317" s="244" t="s">
        <v>82</v>
      </c>
      <c r="AV317" s="13" t="s">
        <v>80</v>
      </c>
      <c r="AW317" s="13" t="s">
        <v>34</v>
      </c>
      <c r="AX317" s="13" t="s">
        <v>73</v>
      </c>
      <c r="AY317" s="244" t="s">
        <v>185</v>
      </c>
    </row>
    <row r="318" s="14" customFormat="1">
      <c r="A318" s="14"/>
      <c r="B318" s="245"/>
      <c r="C318" s="246"/>
      <c r="D318" s="228" t="s">
        <v>199</v>
      </c>
      <c r="E318" s="247" t="s">
        <v>19</v>
      </c>
      <c r="F318" s="248" t="s">
        <v>1771</v>
      </c>
      <c r="G318" s="246"/>
      <c r="H318" s="249">
        <v>2.0249999999999999</v>
      </c>
      <c r="I318" s="250"/>
      <c r="J318" s="246"/>
      <c r="K318" s="246"/>
      <c r="L318" s="251"/>
      <c r="M318" s="252"/>
      <c r="N318" s="253"/>
      <c r="O318" s="253"/>
      <c r="P318" s="253"/>
      <c r="Q318" s="253"/>
      <c r="R318" s="253"/>
      <c r="S318" s="253"/>
      <c r="T318" s="25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55" t="s">
        <v>199</v>
      </c>
      <c r="AU318" s="255" t="s">
        <v>82</v>
      </c>
      <c r="AV318" s="14" t="s">
        <v>82</v>
      </c>
      <c r="AW318" s="14" t="s">
        <v>34</v>
      </c>
      <c r="AX318" s="14" t="s">
        <v>73</v>
      </c>
      <c r="AY318" s="255" t="s">
        <v>185</v>
      </c>
    </row>
    <row r="319" s="15" customFormat="1">
      <c r="A319" s="15"/>
      <c r="B319" s="256"/>
      <c r="C319" s="257"/>
      <c r="D319" s="228" t="s">
        <v>199</v>
      </c>
      <c r="E319" s="258" t="s">
        <v>19</v>
      </c>
      <c r="F319" s="259" t="s">
        <v>202</v>
      </c>
      <c r="G319" s="257"/>
      <c r="H319" s="260">
        <v>8.5749999999999993</v>
      </c>
      <c r="I319" s="261"/>
      <c r="J319" s="257"/>
      <c r="K319" s="257"/>
      <c r="L319" s="262"/>
      <c r="M319" s="263"/>
      <c r="N319" s="264"/>
      <c r="O319" s="264"/>
      <c r="P319" s="264"/>
      <c r="Q319" s="264"/>
      <c r="R319" s="264"/>
      <c r="S319" s="264"/>
      <c r="T319" s="26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T319" s="266" t="s">
        <v>199</v>
      </c>
      <c r="AU319" s="266" t="s">
        <v>82</v>
      </c>
      <c r="AV319" s="15" t="s">
        <v>193</v>
      </c>
      <c r="AW319" s="15" t="s">
        <v>34</v>
      </c>
      <c r="AX319" s="15" t="s">
        <v>80</v>
      </c>
      <c r="AY319" s="266" t="s">
        <v>185</v>
      </c>
    </row>
    <row r="320" s="2" customFormat="1" ht="21.75" customHeight="1">
      <c r="A320" s="41"/>
      <c r="B320" s="42"/>
      <c r="C320" s="215" t="s">
        <v>400</v>
      </c>
      <c r="D320" s="215" t="s">
        <v>188</v>
      </c>
      <c r="E320" s="216" t="s">
        <v>1772</v>
      </c>
      <c r="F320" s="217" t="s">
        <v>1773</v>
      </c>
      <c r="G320" s="218" t="s">
        <v>191</v>
      </c>
      <c r="H320" s="219">
        <v>1.125</v>
      </c>
      <c r="I320" s="220"/>
      <c r="J320" s="221">
        <f>ROUND(I320*H320,2)</f>
        <v>0</v>
      </c>
      <c r="K320" s="217" t="s">
        <v>192</v>
      </c>
      <c r="L320" s="47"/>
      <c r="M320" s="222" t="s">
        <v>19</v>
      </c>
      <c r="N320" s="223" t="s">
        <v>44</v>
      </c>
      <c r="O320" s="87"/>
      <c r="P320" s="224">
        <f>O320*H320</f>
        <v>0</v>
      </c>
      <c r="Q320" s="224">
        <v>0.73558000000000001</v>
      </c>
      <c r="R320" s="224">
        <f>Q320*H320</f>
        <v>0.82752749999999997</v>
      </c>
      <c r="S320" s="224">
        <v>0</v>
      </c>
      <c r="T320" s="225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226" t="s">
        <v>193</v>
      </c>
      <c r="AT320" s="226" t="s">
        <v>188</v>
      </c>
      <c r="AU320" s="226" t="s">
        <v>82</v>
      </c>
      <c r="AY320" s="20" t="s">
        <v>185</v>
      </c>
      <c r="BE320" s="227">
        <f>IF(N320="základní",J320,0)</f>
        <v>0</v>
      </c>
      <c r="BF320" s="227">
        <f>IF(N320="snížená",J320,0)</f>
        <v>0</v>
      </c>
      <c r="BG320" s="227">
        <f>IF(N320="zákl. přenesená",J320,0)</f>
        <v>0</v>
      </c>
      <c r="BH320" s="227">
        <f>IF(N320="sníž. přenesená",J320,0)</f>
        <v>0</v>
      </c>
      <c r="BI320" s="227">
        <f>IF(N320="nulová",J320,0)</f>
        <v>0</v>
      </c>
      <c r="BJ320" s="20" t="s">
        <v>80</v>
      </c>
      <c r="BK320" s="227">
        <f>ROUND(I320*H320,2)</f>
        <v>0</v>
      </c>
      <c r="BL320" s="20" t="s">
        <v>193</v>
      </c>
      <c r="BM320" s="226" t="s">
        <v>1774</v>
      </c>
    </row>
    <row r="321" s="2" customFormat="1">
      <c r="A321" s="41"/>
      <c r="B321" s="42"/>
      <c r="C321" s="43"/>
      <c r="D321" s="228" t="s">
        <v>195</v>
      </c>
      <c r="E321" s="43"/>
      <c r="F321" s="229" t="s">
        <v>1775</v>
      </c>
      <c r="G321" s="43"/>
      <c r="H321" s="43"/>
      <c r="I321" s="230"/>
      <c r="J321" s="43"/>
      <c r="K321" s="43"/>
      <c r="L321" s="47"/>
      <c r="M321" s="231"/>
      <c r="N321" s="232"/>
      <c r="O321" s="87"/>
      <c r="P321" s="87"/>
      <c r="Q321" s="87"/>
      <c r="R321" s="87"/>
      <c r="S321" s="87"/>
      <c r="T321" s="88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0" t="s">
        <v>195</v>
      </c>
      <c r="AU321" s="20" t="s">
        <v>82</v>
      </c>
    </row>
    <row r="322" s="2" customFormat="1">
      <c r="A322" s="41"/>
      <c r="B322" s="42"/>
      <c r="C322" s="43"/>
      <c r="D322" s="233" t="s">
        <v>197</v>
      </c>
      <c r="E322" s="43"/>
      <c r="F322" s="234" t="s">
        <v>1776</v>
      </c>
      <c r="G322" s="43"/>
      <c r="H322" s="43"/>
      <c r="I322" s="230"/>
      <c r="J322" s="43"/>
      <c r="K322" s="43"/>
      <c r="L322" s="47"/>
      <c r="M322" s="231"/>
      <c r="N322" s="232"/>
      <c r="O322" s="87"/>
      <c r="P322" s="87"/>
      <c r="Q322" s="87"/>
      <c r="R322" s="87"/>
      <c r="S322" s="87"/>
      <c r="T322" s="88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T322" s="20" t="s">
        <v>197</v>
      </c>
      <c r="AU322" s="20" t="s">
        <v>82</v>
      </c>
    </row>
    <row r="323" s="13" customFormat="1">
      <c r="A323" s="13"/>
      <c r="B323" s="235"/>
      <c r="C323" s="236"/>
      <c r="D323" s="228" t="s">
        <v>199</v>
      </c>
      <c r="E323" s="237" t="s">
        <v>19</v>
      </c>
      <c r="F323" s="238" t="s">
        <v>1659</v>
      </c>
      <c r="G323" s="236"/>
      <c r="H323" s="237" t="s">
        <v>19</v>
      </c>
      <c r="I323" s="239"/>
      <c r="J323" s="236"/>
      <c r="K323" s="236"/>
      <c r="L323" s="240"/>
      <c r="M323" s="241"/>
      <c r="N323" s="242"/>
      <c r="O323" s="242"/>
      <c r="P323" s="242"/>
      <c r="Q323" s="242"/>
      <c r="R323" s="242"/>
      <c r="S323" s="242"/>
      <c r="T323" s="24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44" t="s">
        <v>199</v>
      </c>
      <c r="AU323" s="244" t="s">
        <v>82</v>
      </c>
      <c r="AV323" s="13" t="s">
        <v>80</v>
      </c>
      <c r="AW323" s="13" t="s">
        <v>34</v>
      </c>
      <c r="AX323" s="13" t="s">
        <v>73</v>
      </c>
      <c r="AY323" s="244" t="s">
        <v>185</v>
      </c>
    </row>
    <row r="324" s="13" customFormat="1">
      <c r="A324" s="13"/>
      <c r="B324" s="235"/>
      <c r="C324" s="236"/>
      <c r="D324" s="228" t="s">
        <v>199</v>
      </c>
      <c r="E324" s="237" t="s">
        <v>19</v>
      </c>
      <c r="F324" s="238" t="s">
        <v>1777</v>
      </c>
      <c r="G324" s="236"/>
      <c r="H324" s="237" t="s">
        <v>19</v>
      </c>
      <c r="I324" s="239"/>
      <c r="J324" s="236"/>
      <c r="K324" s="236"/>
      <c r="L324" s="240"/>
      <c r="M324" s="241"/>
      <c r="N324" s="242"/>
      <c r="O324" s="242"/>
      <c r="P324" s="242"/>
      <c r="Q324" s="242"/>
      <c r="R324" s="242"/>
      <c r="S324" s="242"/>
      <c r="T324" s="24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4" t="s">
        <v>199</v>
      </c>
      <c r="AU324" s="244" t="s">
        <v>82</v>
      </c>
      <c r="AV324" s="13" t="s">
        <v>80</v>
      </c>
      <c r="AW324" s="13" t="s">
        <v>34</v>
      </c>
      <c r="AX324" s="13" t="s">
        <v>73</v>
      </c>
      <c r="AY324" s="244" t="s">
        <v>185</v>
      </c>
    </row>
    <row r="325" s="14" customFormat="1">
      <c r="A325" s="14"/>
      <c r="B325" s="245"/>
      <c r="C325" s="246"/>
      <c r="D325" s="228" t="s">
        <v>199</v>
      </c>
      <c r="E325" s="247" t="s">
        <v>19</v>
      </c>
      <c r="F325" s="248" t="s">
        <v>1778</v>
      </c>
      <c r="G325" s="246"/>
      <c r="H325" s="249">
        <v>1.125</v>
      </c>
      <c r="I325" s="250"/>
      <c r="J325" s="246"/>
      <c r="K325" s="246"/>
      <c r="L325" s="251"/>
      <c r="M325" s="252"/>
      <c r="N325" s="253"/>
      <c r="O325" s="253"/>
      <c r="P325" s="253"/>
      <c r="Q325" s="253"/>
      <c r="R325" s="253"/>
      <c r="S325" s="253"/>
      <c r="T325" s="25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55" t="s">
        <v>199</v>
      </c>
      <c r="AU325" s="255" t="s">
        <v>82</v>
      </c>
      <c r="AV325" s="14" t="s">
        <v>82</v>
      </c>
      <c r="AW325" s="14" t="s">
        <v>34</v>
      </c>
      <c r="AX325" s="14" t="s">
        <v>73</v>
      </c>
      <c r="AY325" s="255" t="s">
        <v>185</v>
      </c>
    </row>
    <row r="326" s="15" customFormat="1">
      <c r="A326" s="15"/>
      <c r="B326" s="256"/>
      <c r="C326" s="257"/>
      <c r="D326" s="228" t="s">
        <v>199</v>
      </c>
      <c r="E326" s="258" t="s">
        <v>19</v>
      </c>
      <c r="F326" s="259" t="s">
        <v>202</v>
      </c>
      <c r="G326" s="257"/>
      <c r="H326" s="260">
        <v>1.125</v>
      </c>
      <c r="I326" s="261"/>
      <c r="J326" s="257"/>
      <c r="K326" s="257"/>
      <c r="L326" s="262"/>
      <c r="M326" s="263"/>
      <c r="N326" s="264"/>
      <c r="O326" s="264"/>
      <c r="P326" s="264"/>
      <c r="Q326" s="264"/>
      <c r="R326" s="264"/>
      <c r="S326" s="264"/>
      <c r="T326" s="26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T326" s="266" t="s">
        <v>199</v>
      </c>
      <c r="AU326" s="266" t="s">
        <v>82</v>
      </c>
      <c r="AV326" s="15" t="s">
        <v>193</v>
      </c>
      <c r="AW326" s="15" t="s">
        <v>34</v>
      </c>
      <c r="AX326" s="15" t="s">
        <v>80</v>
      </c>
      <c r="AY326" s="266" t="s">
        <v>185</v>
      </c>
    </row>
    <row r="327" s="2" customFormat="1" ht="21.75" customHeight="1">
      <c r="A327" s="41"/>
      <c r="B327" s="42"/>
      <c r="C327" s="215" t="s">
        <v>408</v>
      </c>
      <c r="D327" s="215" t="s">
        <v>188</v>
      </c>
      <c r="E327" s="216" t="s">
        <v>1779</v>
      </c>
      <c r="F327" s="217" t="s">
        <v>1780</v>
      </c>
      <c r="G327" s="218" t="s">
        <v>191</v>
      </c>
      <c r="H327" s="219">
        <v>73.912999999999997</v>
      </c>
      <c r="I327" s="220"/>
      <c r="J327" s="221">
        <f>ROUND(I327*H327,2)</f>
        <v>0</v>
      </c>
      <c r="K327" s="217" t="s">
        <v>192</v>
      </c>
      <c r="L327" s="47"/>
      <c r="M327" s="222" t="s">
        <v>19</v>
      </c>
      <c r="N327" s="223" t="s">
        <v>44</v>
      </c>
      <c r="O327" s="87"/>
      <c r="P327" s="224">
        <f>O327*H327</f>
        <v>0</v>
      </c>
      <c r="Q327" s="224">
        <v>0.99007999999999996</v>
      </c>
      <c r="R327" s="224">
        <f>Q327*H327</f>
        <v>73.17978303999999</v>
      </c>
      <c r="S327" s="224">
        <v>0</v>
      </c>
      <c r="T327" s="225">
        <f>S327*H327</f>
        <v>0</v>
      </c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R327" s="226" t="s">
        <v>193</v>
      </c>
      <c r="AT327" s="226" t="s">
        <v>188</v>
      </c>
      <c r="AU327" s="226" t="s">
        <v>82</v>
      </c>
      <c r="AY327" s="20" t="s">
        <v>185</v>
      </c>
      <c r="BE327" s="227">
        <f>IF(N327="základní",J327,0)</f>
        <v>0</v>
      </c>
      <c r="BF327" s="227">
        <f>IF(N327="snížená",J327,0)</f>
        <v>0</v>
      </c>
      <c r="BG327" s="227">
        <f>IF(N327="zákl. přenesená",J327,0)</f>
        <v>0</v>
      </c>
      <c r="BH327" s="227">
        <f>IF(N327="sníž. přenesená",J327,0)</f>
        <v>0</v>
      </c>
      <c r="BI327" s="227">
        <f>IF(N327="nulová",J327,0)</f>
        <v>0</v>
      </c>
      <c r="BJ327" s="20" t="s">
        <v>80</v>
      </c>
      <c r="BK327" s="227">
        <f>ROUND(I327*H327,2)</f>
        <v>0</v>
      </c>
      <c r="BL327" s="20" t="s">
        <v>193</v>
      </c>
      <c r="BM327" s="226" t="s">
        <v>1781</v>
      </c>
    </row>
    <row r="328" s="2" customFormat="1">
      <c r="A328" s="41"/>
      <c r="B328" s="42"/>
      <c r="C328" s="43"/>
      <c r="D328" s="228" t="s">
        <v>195</v>
      </c>
      <c r="E328" s="43"/>
      <c r="F328" s="229" t="s">
        <v>1782</v>
      </c>
      <c r="G328" s="43"/>
      <c r="H328" s="43"/>
      <c r="I328" s="230"/>
      <c r="J328" s="43"/>
      <c r="K328" s="43"/>
      <c r="L328" s="47"/>
      <c r="M328" s="231"/>
      <c r="N328" s="232"/>
      <c r="O328" s="87"/>
      <c r="P328" s="87"/>
      <c r="Q328" s="87"/>
      <c r="R328" s="87"/>
      <c r="S328" s="87"/>
      <c r="T328" s="88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T328" s="20" t="s">
        <v>195</v>
      </c>
      <c r="AU328" s="20" t="s">
        <v>82</v>
      </c>
    </row>
    <row r="329" s="2" customFormat="1">
      <c r="A329" s="41"/>
      <c r="B329" s="42"/>
      <c r="C329" s="43"/>
      <c r="D329" s="233" t="s">
        <v>197</v>
      </c>
      <c r="E329" s="43"/>
      <c r="F329" s="234" t="s">
        <v>1783</v>
      </c>
      <c r="G329" s="43"/>
      <c r="H329" s="43"/>
      <c r="I329" s="230"/>
      <c r="J329" s="43"/>
      <c r="K329" s="43"/>
      <c r="L329" s="47"/>
      <c r="M329" s="231"/>
      <c r="N329" s="232"/>
      <c r="O329" s="87"/>
      <c r="P329" s="87"/>
      <c r="Q329" s="87"/>
      <c r="R329" s="87"/>
      <c r="S329" s="87"/>
      <c r="T329" s="88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T329" s="20" t="s">
        <v>197</v>
      </c>
      <c r="AU329" s="20" t="s">
        <v>82</v>
      </c>
    </row>
    <row r="330" s="13" customFormat="1">
      <c r="A330" s="13"/>
      <c r="B330" s="235"/>
      <c r="C330" s="236"/>
      <c r="D330" s="228" t="s">
        <v>199</v>
      </c>
      <c r="E330" s="237" t="s">
        <v>19</v>
      </c>
      <c r="F330" s="238" t="s">
        <v>1659</v>
      </c>
      <c r="G330" s="236"/>
      <c r="H330" s="237" t="s">
        <v>19</v>
      </c>
      <c r="I330" s="239"/>
      <c r="J330" s="236"/>
      <c r="K330" s="236"/>
      <c r="L330" s="240"/>
      <c r="M330" s="241"/>
      <c r="N330" s="242"/>
      <c r="O330" s="242"/>
      <c r="P330" s="242"/>
      <c r="Q330" s="242"/>
      <c r="R330" s="242"/>
      <c r="S330" s="242"/>
      <c r="T330" s="24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4" t="s">
        <v>199</v>
      </c>
      <c r="AU330" s="244" t="s">
        <v>82</v>
      </c>
      <c r="AV330" s="13" t="s">
        <v>80</v>
      </c>
      <c r="AW330" s="13" t="s">
        <v>34</v>
      </c>
      <c r="AX330" s="13" t="s">
        <v>73</v>
      </c>
      <c r="AY330" s="244" t="s">
        <v>185</v>
      </c>
    </row>
    <row r="331" s="13" customFormat="1">
      <c r="A331" s="13"/>
      <c r="B331" s="235"/>
      <c r="C331" s="236"/>
      <c r="D331" s="228" t="s">
        <v>199</v>
      </c>
      <c r="E331" s="237" t="s">
        <v>19</v>
      </c>
      <c r="F331" s="238" t="s">
        <v>1784</v>
      </c>
      <c r="G331" s="236"/>
      <c r="H331" s="237" t="s">
        <v>19</v>
      </c>
      <c r="I331" s="239"/>
      <c r="J331" s="236"/>
      <c r="K331" s="236"/>
      <c r="L331" s="240"/>
      <c r="M331" s="241"/>
      <c r="N331" s="242"/>
      <c r="O331" s="242"/>
      <c r="P331" s="242"/>
      <c r="Q331" s="242"/>
      <c r="R331" s="242"/>
      <c r="S331" s="242"/>
      <c r="T331" s="24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4" t="s">
        <v>199</v>
      </c>
      <c r="AU331" s="244" t="s">
        <v>82</v>
      </c>
      <c r="AV331" s="13" t="s">
        <v>80</v>
      </c>
      <c r="AW331" s="13" t="s">
        <v>34</v>
      </c>
      <c r="AX331" s="13" t="s">
        <v>73</v>
      </c>
      <c r="AY331" s="244" t="s">
        <v>185</v>
      </c>
    </row>
    <row r="332" s="13" customFormat="1">
      <c r="A332" s="13"/>
      <c r="B332" s="235"/>
      <c r="C332" s="236"/>
      <c r="D332" s="228" t="s">
        <v>199</v>
      </c>
      <c r="E332" s="237" t="s">
        <v>19</v>
      </c>
      <c r="F332" s="238" t="s">
        <v>1766</v>
      </c>
      <c r="G332" s="236"/>
      <c r="H332" s="237" t="s">
        <v>19</v>
      </c>
      <c r="I332" s="239"/>
      <c r="J332" s="236"/>
      <c r="K332" s="236"/>
      <c r="L332" s="240"/>
      <c r="M332" s="241"/>
      <c r="N332" s="242"/>
      <c r="O332" s="242"/>
      <c r="P332" s="242"/>
      <c r="Q332" s="242"/>
      <c r="R332" s="242"/>
      <c r="S332" s="242"/>
      <c r="T332" s="24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4" t="s">
        <v>199</v>
      </c>
      <c r="AU332" s="244" t="s">
        <v>82</v>
      </c>
      <c r="AV332" s="13" t="s">
        <v>80</v>
      </c>
      <c r="AW332" s="13" t="s">
        <v>34</v>
      </c>
      <c r="AX332" s="13" t="s">
        <v>73</v>
      </c>
      <c r="AY332" s="244" t="s">
        <v>185</v>
      </c>
    </row>
    <row r="333" s="14" customFormat="1">
      <c r="A333" s="14"/>
      <c r="B333" s="245"/>
      <c r="C333" s="246"/>
      <c r="D333" s="228" t="s">
        <v>199</v>
      </c>
      <c r="E333" s="247" t="s">
        <v>19</v>
      </c>
      <c r="F333" s="248" t="s">
        <v>1785</v>
      </c>
      <c r="G333" s="246"/>
      <c r="H333" s="249">
        <v>38.975000000000001</v>
      </c>
      <c r="I333" s="250"/>
      <c r="J333" s="246"/>
      <c r="K333" s="246"/>
      <c r="L333" s="251"/>
      <c r="M333" s="252"/>
      <c r="N333" s="253"/>
      <c r="O333" s="253"/>
      <c r="P333" s="253"/>
      <c r="Q333" s="253"/>
      <c r="R333" s="253"/>
      <c r="S333" s="253"/>
      <c r="T333" s="25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55" t="s">
        <v>199</v>
      </c>
      <c r="AU333" s="255" t="s">
        <v>82</v>
      </c>
      <c r="AV333" s="14" t="s">
        <v>82</v>
      </c>
      <c r="AW333" s="14" t="s">
        <v>34</v>
      </c>
      <c r="AX333" s="14" t="s">
        <v>73</v>
      </c>
      <c r="AY333" s="255" t="s">
        <v>185</v>
      </c>
    </row>
    <row r="334" s="13" customFormat="1">
      <c r="A334" s="13"/>
      <c r="B334" s="235"/>
      <c r="C334" s="236"/>
      <c r="D334" s="228" t="s">
        <v>199</v>
      </c>
      <c r="E334" s="237" t="s">
        <v>19</v>
      </c>
      <c r="F334" s="238" t="s">
        <v>1786</v>
      </c>
      <c r="G334" s="236"/>
      <c r="H334" s="237" t="s">
        <v>19</v>
      </c>
      <c r="I334" s="239"/>
      <c r="J334" s="236"/>
      <c r="K334" s="236"/>
      <c r="L334" s="240"/>
      <c r="M334" s="241"/>
      <c r="N334" s="242"/>
      <c r="O334" s="242"/>
      <c r="P334" s="242"/>
      <c r="Q334" s="242"/>
      <c r="R334" s="242"/>
      <c r="S334" s="242"/>
      <c r="T334" s="24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44" t="s">
        <v>199</v>
      </c>
      <c r="AU334" s="244" t="s">
        <v>82</v>
      </c>
      <c r="AV334" s="13" t="s">
        <v>80</v>
      </c>
      <c r="AW334" s="13" t="s">
        <v>34</v>
      </c>
      <c r="AX334" s="13" t="s">
        <v>73</v>
      </c>
      <c r="AY334" s="244" t="s">
        <v>185</v>
      </c>
    </row>
    <row r="335" s="14" customFormat="1">
      <c r="A335" s="14"/>
      <c r="B335" s="245"/>
      <c r="C335" s="246"/>
      <c r="D335" s="228" t="s">
        <v>199</v>
      </c>
      <c r="E335" s="247" t="s">
        <v>19</v>
      </c>
      <c r="F335" s="248" t="s">
        <v>1787</v>
      </c>
      <c r="G335" s="246"/>
      <c r="H335" s="249">
        <v>0.375</v>
      </c>
      <c r="I335" s="250"/>
      <c r="J335" s="246"/>
      <c r="K335" s="246"/>
      <c r="L335" s="251"/>
      <c r="M335" s="252"/>
      <c r="N335" s="253"/>
      <c r="O335" s="253"/>
      <c r="P335" s="253"/>
      <c r="Q335" s="253"/>
      <c r="R335" s="253"/>
      <c r="S335" s="253"/>
      <c r="T335" s="25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55" t="s">
        <v>199</v>
      </c>
      <c r="AU335" s="255" t="s">
        <v>82</v>
      </c>
      <c r="AV335" s="14" t="s">
        <v>82</v>
      </c>
      <c r="AW335" s="14" t="s">
        <v>34</v>
      </c>
      <c r="AX335" s="14" t="s">
        <v>73</v>
      </c>
      <c r="AY335" s="255" t="s">
        <v>185</v>
      </c>
    </row>
    <row r="336" s="13" customFormat="1">
      <c r="A336" s="13"/>
      <c r="B336" s="235"/>
      <c r="C336" s="236"/>
      <c r="D336" s="228" t="s">
        <v>199</v>
      </c>
      <c r="E336" s="237" t="s">
        <v>19</v>
      </c>
      <c r="F336" s="238" t="s">
        <v>1768</v>
      </c>
      <c r="G336" s="236"/>
      <c r="H336" s="237" t="s">
        <v>19</v>
      </c>
      <c r="I336" s="239"/>
      <c r="J336" s="236"/>
      <c r="K336" s="236"/>
      <c r="L336" s="240"/>
      <c r="M336" s="241"/>
      <c r="N336" s="242"/>
      <c r="O336" s="242"/>
      <c r="P336" s="242"/>
      <c r="Q336" s="242"/>
      <c r="R336" s="242"/>
      <c r="S336" s="242"/>
      <c r="T336" s="24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44" t="s">
        <v>199</v>
      </c>
      <c r="AU336" s="244" t="s">
        <v>82</v>
      </c>
      <c r="AV336" s="13" t="s">
        <v>80</v>
      </c>
      <c r="AW336" s="13" t="s">
        <v>34</v>
      </c>
      <c r="AX336" s="13" t="s">
        <v>73</v>
      </c>
      <c r="AY336" s="244" t="s">
        <v>185</v>
      </c>
    </row>
    <row r="337" s="14" customFormat="1">
      <c r="A337" s="14"/>
      <c r="B337" s="245"/>
      <c r="C337" s="246"/>
      <c r="D337" s="228" t="s">
        <v>199</v>
      </c>
      <c r="E337" s="247" t="s">
        <v>19</v>
      </c>
      <c r="F337" s="248" t="s">
        <v>1788</v>
      </c>
      <c r="G337" s="246"/>
      <c r="H337" s="249">
        <v>1.5</v>
      </c>
      <c r="I337" s="250"/>
      <c r="J337" s="246"/>
      <c r="K337" s="246"/>
      <c r="L337" s="251"/>
      <c r="M337" s="252"/>
      <c r="N337" s="253"/>
      <c r="O337" s="253"/>
      <c r="P337" s="253"/>
      <c r="Q337" s="253"/>
      <c r="R337" s="253"/>
      <c r="S337" s="253"/>
      <c r="T337" s="25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55" t="s">
        <v>199</v>
      </c>
      <c r="AU337" s="255" t="s">
        <v>82</v>
      </c>
      <c r="AV337" s="14" t="s">
        <v>82</v>
      </c>
      <c r="AW337" s="14" t="s">
        <v>34</v>
      </c>
      <c r="AX337" s="14" t="s">
        <v>73</v>
      </c>
      <c r="AY337" s="255" t="s">
        <v>185</v>
      </c>
    </row>
    <row r="338" s="13" customFormat="1">
      <c r="A338" s="13"/>
      <c r="B338" s="235"/>
      <c r="C338" s="236"/>
      <c r="D338" s="228" t="s">
        <v>199</v>
      </c>
      <c r="E338" s="237" t="s">
        <v>19</v>
      </c>
      <c r="F338" s="238" t="s">
        <v>1770</v>
      </c>
      <c r="G338" s="236"/>
      <c r="H338" s="237" t="s">
        <v>19</v>
      </c>
      <c r="I338" s="239"/>
      <c r="J338" s="236"/>
      <c r="K338" s="236"/>
      <c r="L338" s="240"/>
      <c r="M338" s="241"/>
      <c r="N338" s="242"/>
      <c r="O338" s="242"/>
      <c r="P338" s="242"/>
      <c r="Q338" s="242"/>
      <c r="R338" s="242"/>
      <c r="S338" s="242"/>
      <c r="T338" s="24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44" t="s">
        <v>199</v>
      </c>
      <c r="AU338" s="244" t="s">
        <v>82</v>
      </c>
      <c r="AV338" s="13" t="s">
        <v>80</v>
      </c>
      <c r="AW338" s="13" t="s">
        <v>34</v>
      </c>
      <c r="AX338" s="13" t="s">
        <v>73</v>
      </c>
      <c r="AY338" s="244" t="s">
        <v>185</v>
      </c>
    </row>
    <row r="339" s="14" customFormat="1">
      <c r="A339" s="14"/>
      <c r="B339" s="245"/>
      <c r="C339" s="246"/>
      <c r="D339" s="228" t="s">
        <v>199</v>
      </c>
      <c r="E339" s="247" t="s">
        <v>19</v>
      </c>
      <c r="F339" s="248" t="s">
        <v>1789</v>
      </c>
      <c r="G339" s="246"/>
      <c r="H339" s="249">
        <v>1.5</v>
      </c>
      <c r="I339" s="250"/>
      <c r="J339" s="246"/>
      <c r="K339" s="246"/>
      <c r="L339" s="251"/>
      <c r="M339" s="252"/>
      <c r="N339" s="253"/>
      <c r="O339" s="253"/>
      <c r="P339" s="253"/>
      <c r="Q339" s="253"/>
      <c r="R339" s="253"/>
      <c r="S339" s="253"/>
      <c r="T339" s="25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55" t="s">
        <v>199</v>
      </c>
      <c r="AU339" s="255" t="s">
        <v>82</v>
      </c>
      <c r="AV339" s="14" t="s">
        <v>82</v>
      </c>
      <c r="AW339" s="14" t="s">
        <v>34</v>
      </c>
      <c r="AX339" s="14" t="s">
        <v>73</v>
      </c>
      <c r="AY339" s="255" t="s">
        <v>185</v>
      </c>
    </row>
    <row r="340" s="13" customFormat="1">
      <c r="A340" s="13"/>
      <c r="B340" s="235"/>
      <c r="C340" s="236"/>
      <c r="D340" s="228" t="s">
        <v>199</v>
      </c>
      <c r="E340" s="237" t="s">
        <v>19</v>
      </c>
      <c r="F340" s="238" t="s">
        <v>1790</v>
      </c>
      <c r="G340" s="236"/>
      <c r="H340" s="237" t="s">
        <v>19</v>
      </c>
      <c r="I340" s="239"/>
      <c r="J340" s="236"/>
      <c r="K340" s="236"/>
      <c r="L340" s="240"/>
      <c r="M340" s="241"/>
      <c r="N340" s="242"/>
      <c r="O340" s="242"/>
      <c r="P340" s="242"/>
      <c r="Q340" s="242"/>
      <c r="R340" s="242"/>
      <c r="S340" s="242"/>
      <c r="T340" s="24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4" t="s">
        <v>199</v>
      </c>
      <c r="AU340" s="244" t="s">
        <v>82</v>
      </c>
      <c r="AV340" s="13" t="s">
        <v>80</v>
      </c>
      <c r="AW340" s="13" t="s">
        <v>34</v>
      </c>
      <c r="AX340" s="13" t="s">
        <v>73</v>
      </c>
      <c r="AY340" s="244" t="s">
        <v>185</v>
      </c>
    </row>
    <row r="341" s="14" customFormat="1">
      <c r="A341" s="14"/>
      <c r="B341" s="245"/>
      <c r="C341" s="246"/>
      <c r="D341" s="228" t="s">
        <v>199</v>
      </c>
      <c r="E341" s="247" t="s">
        <v>19</v>
      </c>
      <c r="F341" s="248" t="s">
        <v>1791</v>
      </c>
      <c r="G341" s="246"/>
      <c r="H341" s="249">
        <v>0.875</v>
      </c>
      <c r="I341" s="250"/>
      <c r="J341" s="246"/>
      <c r="K341" s="246"/>
      <c r="L341" s="251"/>
      <c r="M341" s="252"/>
      <c r="N341" s="253"/>
      <c r="O341" s="253"/>
      <c r="P341" s="253"/>
      <c r="Q341" s="253"/>
      <c r="R341" s="253"/>
      <c r="S341" s="253"/>
      <c r="T341" s="25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55" t="s">
        <v>199</v>
      </c>
      <c r="AU341" s="255" t="s">
        <v>82</v>
      </c>
      <c r="AV341" s="14" t="s">
        <v>82</v>
      </c>
      <c r="AW341" s="14" t="s">
        <v>34</v>
      </c>
      <c r="AX341" s="14" t="s">
        <v>73</v>
      </c>
      <c r="AY341" s="255" t="s">
        <v>185</v>
      </c>
    </row>
    <row r="342" s="13" customFormat="1">
      <c r="A342" s="13"/>
      <c r="B342" s="235"/>
      <c r="C342" s="236"/>
      <c r="D342" s="228" t="s">
        <v>199</v>
      </c>
      <c r="E342" s="237" t="s">
        <v>19</v>
      </c>
      <c r="F342" s="238" t="s">
        <v>1792</v>
      </c>
      <c r="G342" s="236"/>
      <c r="H342" s="237" t="s">
        <v>19</v>
      </c>
      <c r="I342" s="239"/>
      <c r="J342" s="236"/>
      <c r="K342" s="236"/>
      <c r="L342" s="240"/>
      <c r="M342" s="241"/>
      <c r="N342" s="242"/>
      <c r="O342" s="242"/>
      <c r="P342" s="242"/>
      <c r="Q342" s="242"/>
      <c r="R342" s="242"/>
      <c r="S342" s="242"/>
      <c r="T342" s="24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4" t="s">
        <v>199</v>
      </c>
      <c r="AU342" s="244" t="s">
        <v>82</v>
      </c>
      <c r="AV342" s="13" t="s">
        <v>80</v>
      </c>
      <c r="AW342" s="13" t="s">
        <v>34</v>
      </c>
      <c r="AX342" s="13" t="s">
        <v>73</v>
      </c>
      <c r="AY342" s="244" t="s">
        <v>185</v>
      </c>
    </row>
    <row r="343" s="14" customFormat="1">
      <c r="A343" s="14"/>
      <c r="B343" s="245"/>
      <c r="C343" s="246"/>
      <c r="D343" s="228" t="s">
        <v>199</v>
      </c>
      <c r="E343" s="247" t="s">
        <v>19</v>
      </c>
      <c r="F343" s="248" t="s">
        <v>1793</v>
      </c>
      <c r="G343" s="246"/>
      <c r="H343" s="249">
        <v>2</v>
      </c>
      <c r="I343" s="250"/>
      <c r="J343" s="246"/>
      <c r="K343" s="246"/>
      <c r="L343" s="251"/>
      <c r="M343" s="252"/>
      <c r="N343" s="253"/>
      <c r="O343" s="253"/>
      <c r="P343" s="253"/>
      <c r="Q343" s="253"/>
      <c r="R343" s="253"/>
      <c r="S343" s="253"/>
      <c r="T343" s="25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55" t="s">
        <v>199</v>
      </c>
      <c r="AU343" s="255" t="s">
        <v>82</v>
      </c>
      <c r="AV343" s="14" t="s">
        <v>82</v>
      </c>
      <c r="AW343" s="14" t="s">
        <v>34</v>
      </c>
      <c r="AX343" s="14" t="s">
        <v>73</v>
      </c>
      <c r="AY343" s="255" t="s">
        <v>185</v>
      </c>
    </row>
    <row r="344" s="13" customFormat="1">
      <c r="A344" s="13"/>
      <c r="B344" s="235"/>
      <c r="C344" s="236"/>
      <c r="D344" s="228" t="s">
        <v>199</v>
      </c>
      <c r="E344" s="237" t="s">
        <v>19</v>
      </c>
      <c r="F344" s="238" t="s">
        <v>1794</v>
      </c>
      <c r="G344" s="236"/>
      <c r="H344" s="237" t="s">
        <v>19</v>
      </c>
      <c r="I344" s="239"/>
      <c r="J344" s="236"/>
      <c r="K344" s="236"/>
      <c r="L344" s="240"/>
      <c r="M344" s="241"/>
      <c r="N344" s="242"/>
      <c r="O344" s="242"/>
      <c r="P344" s="242"/>
      <c r="Q344" s="242"/>
      <c r="R344" s="242"/>
      <c r="S344" s="242"/>
      <c r="T344" s="24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44" t="s">
        <v>199</v>
      </c>
      <c r="AU344" s="244" t="s">
        <v>82</v>
      </c>
      <c r="AV344" s="13" t="s">
        <v>80</v>
      </c>
      <c r="AW344" s="13" t="s">
        <v>34</v>
      </c>
      <c r="AX344" s="13" t="s">
        <v>73</v>
      </c>
      <c r="AY344" s="244" t="s">
        <v>185</v>
      </c>
    </row>
    <row r="345" s="14" customFormat="1">
      <c r="A345" s="14"/>
      <c r="B345" s="245"/>
      <c r="C345" s="246"/>
      <c r="D345" s="228" t="s">
        <v>199</v>
      </c>
      <c r="E345" s="247" t="s">
        <v>19</v>
      </c>
      <c r="F345" s="248" t="s">
        <v>1795</v>
      </c>
      <c r="G345" s="246"/>
      <c r="H345" s="249">
        <v>28.687999999999999</v>
      </c>
      <c r="I345" s="250"/>
      <c r="J345" s="246"/>
      <c r="K345" s="246"/>
      <c r="L345" s="251"/>
      <c r="M345" s="252"/>
      <c r="N345" s="253"/>
      <c r="O345" s="253"/>
      <c r="P345" s="253"/>
      <c r="Q345" s="253"/>
      <c r="R345" s="253"/>
      <c r="S345" s="253"/>
      <c r="T345" s="25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55" t="s">
        <v>199</v>
      </c>
      <c r="AU345" s="255" t="s">
        <v>82</v>
      </c>
      <c r="AV345" s="14" t="s">
        <v>82</v>
      </c>
      <c r="AW345" s="14" t="s">
        <v>34</v>
      </c>
      <c r="AX345" s="14" t="s">
        <v>73</v>
      </c>
      <c r="AY345" s="255" t="s">
        <v>185</v>
      </c>
    </row>
    <row r="346" s="15" customFormat="1">
      <c r="A346" s="15"/>
      <c r="B346" s="256"/>
      <c r="C346" s="257"/>
      <c r="D346" s="228" t="s">
        <v>199</v>
      </c>
      <c r="E346" s="258" t="s">
        <v>19</v>
      </c>
      <c r="F346" s="259" t="s">
        <v>202</v>
      </c>
      <c r="G346" s="257"/>
      <c r="H346" s="260">
        <v>73.912999999999997</v>
      </c>
      <c r="I346" s="261"/>
      <c r="J346" s="257"/>
      <c r="K346" s="257"/>
      <c r="L346" s="262"/>
      <c r="M346" s="263"/>
      <c r="N346" s="264"/>
      <c r="O346" s="264"/>
      <c r="P346" s="264"/>
      <c r="Q346" s="264"/>
      <c r="R346" s="264"/>
      <c r="S346" s="264"/>
      <c r="T346" s="26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T346" s="266" t="s">
        <v>199</v>
      </c>
      <c r="AU346" s="266" t="s">
        <v>82</v>
      </c>
      <c r="AV346" s="15" t="s">
        <v>193</v>
      </c>
      <c r="AW346" s="15" t="s">
        <v>34</v>
      </c>
      <c r="AX346" s="15" t="s">
        <v>80</v>
      </c>
      <c r="AY346" s="266" t="s">
        <v>185</v>
      </c>
    </row>
    <row r="347" s="2" customFormat="1" ht="16.5" customHeight="1">
      <c r="A347" s="41"/>
      <c r="B347" s="42"/>
      <c r="C347" s="215" t="s">
        <v>415</v>
      </c>
      <c r="D347" s="215" t="s">
        <v>188</v>
      </c>
      <c r="E347" s="216" t="s">
        <v>1796</v>
      </c>
      <c r="F347" s="217" t="s">
        <v>1797</v>
      </c>
      <c r="G347" s="218" t="s">
        <v>249</v>
      </c>
      <c r="H347" s="219">
        <v>2.5289999999999999</v>
      </c>
      <c r="I347" s="220"/>
      <c r="J347" s="221">
        <f>ROUND(I347*H347,2)</f>
        <v>0</v>
      </c>
      <c r="K347" s="217" t="s">
        <v>192</v>
      </c>
      <c r="L347" s="47"/>
      <c r="M347" s="222" t="s">
        <v>19</v>
      </c>
      <c r="N347" s="223" t="s">
        <v>44</v>
      </c>
      <c r="O347" s="87"/>
      <c r="P347" s="224">
        <f>O347*H347</f>
        <v>0</v>
      </c>
      <c r="Q347" s="224">
        <v>1.0593999999999999</v>
      </c>
      <c r="R347" s="224">
        <f>Q347*H347</f>
        <v>2.6792225999999997</v>
      </c>
      <c r="S347" s="224">
        <v>0</v>
      </c>
      <c r="T347" s="225">
        <f>S347*H347</f>
        <v>0</v>
      </c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R347" s="226" t="s">
        <v>193</v>
      </c>
      <c r="AT347" s="226" t="s">
        <v>188</v>
      </c>
      <c r="AU347" s="226" t="s">
        <v>82</v>
      </c>
      <c r="AY347" s="20" t="s">
        <v>185</v>
      </c>
      <c r="BE347" s="227">
        <f>IF(N347="základní",J347,0)</f>
        <v>0</v>
      </c>
      <c r="BF347" s="227">
        <f>IF(N347="snížená",J347,0)</f>
        <v>0</v>
      </c>
      <c r="BG347" s="227">
        <f>IF(N347="zákl. přenesená",J347,0)</f>
        <v>0</v>
      </c>
      <c r="BH347" s="227">
        <f>IF(N347="sníž. přenesená",J347,0)</f>
        <v>0</v>
      </c>
      <c r="BI347" s="227">
        <f>IF(N347="nulová",J347,0)</f>
        <v>0</v>
      </c>
      <c r="BJ347" s="20" t="s">
        <v>80</v>
      </c>
      <c r="BK347" s="227">
        <f>ROUND(I347*H347,2)</f>
        <v>0</v>
      </c>
      <c r="BL347" s="20" t="s">
        <v>193</v>
      </c>
      <c r="BM347" s="226" t="s">
        <v>1798</v>
      </c>
    </row>
    <row r="348" s="2" customFormat="1">
      <c r="A348" s="41"/>
      <c r="B348" s="42"/>
      <c r="C348" s="43"/>
      <c r="D348" s="228" t="s">
        <v>195</v>
      </c>
      <c r="E348" s="43"/>
      <c r="F348" s="229" t="s">
        <v>1799</v>
      </c>
      <c r="G348" s="43"/>
      <c r="H348" s="43"/>
      <c r="I348" s="230"/>
      <c r="J348" s="43"/>
      <c r="K348" s="43"/>
      <c r="L348" s="47"/>
      <c r="M348" s="231"/>
      <c r="N348" s="232"/>
      <c r="O348" s="87"/>
      <c r="P348" s="87"/>
      <c r="Q348" s="87"/>
      <c r="R348" s="87"/>
      <c r="S348" s="87"/>
      <c r="T348" s="88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T348" s="20" t="s">
        <v>195</v>
      </c>
      <c r="AU348" s="20" t="s">
        <v>82</v>
      </c>
    </row>
    <row r="349" s="2" customFormat="1">
      <c r="A349" s="41"/>
      <c r="B349" s="42"/>
      <c r="C349" s="43"/>
      <c r="D349" s="233" t="s">
        <v>197</v>
      </c>
      <c r="E349" s="43"/>
      <c r="F349" s="234" t="s">
        <v>1800</v>
      </c>
      <c r="G349" s="43"/>
      <c r="H349" s="43"/>
      <c r="I349" s="230"/>
      <c r="J349" s="43"/>
      <c r="K349" s="43"/>
      <c r="L349" s="47"/>
      <c r="M349" s="231"/>
      <c r="N349" s="232"/>
      <c r="O349" s="87"/>
      <c r="P349" s="87"/>
      <c r="Q349" s="87"/>
      <c r="R349" s="87"/>
      <c r="S349" s="87"/>
      <c r="T349" s="88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T349" s="20" t="s">
        <v>197</v>
      </c>
      <c r="AU349" s="20" t="s">
        <v>82</v>
      </c>
    </row>
    <row r="350" s="13" customFormat="1">
      <c r="A350" s="13"/>
      <c r="B350" s="235"/>
      <c r="C350" s="236"/>
      <c r="D350" s="228" t="s">
        <v>199</v>
      </c>
      <c r="E350" s="237" t="s">
        <v>19</v>
      </c>
      <c r="F350" s="238" t="s">
        <v>1801</v>
      </c>
      <c r="G350" s="236"/>
      <c r="H350" s="237" t="s">
        <v>19</v>
      </c>
      <c r="I350" s="239"/>
      <c r="J350" s="236"/>
      <c r="K350" s="236"/>
      <c r="L350" s="240"/>
      <c r="M350" s="241"/>
      <c r="N350" s="242"/>
      <c r="O350" s="242"/>
      <c r="P350" s="242"/>
      <c r="Q350" s="242"/>
      <c r="R350" s="242"/>
      <c r="S350" s="242"/>
      <c r="T350" s="24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4" t="s">
        <v>199</v>
      </c>
      <c r="AU350" s="244" t="s">
        <v>82</v>
      </c>
      <c r="AV350" s="13" t="s">
        <v>80</v>
      </c>
      <c r="AW350" s="13" t="s">
        <v>34</v>
      </c>
      <c r="AX350" s="13" t="s">
        <v>73</v>
      </c>
      <c r="AY350" s="244" t="s">
        <v>185</v>
      </c>
    </row>
    <row r="351" s="14" customFormat="1">
      <c r="A351" s="14"/>
      <c r="B351" s="245"/>
      <c r="C351" s="246"/>
      <c r="D351" s="228" t="s">
        <v>199</v>
      </c>
      <c r="E351" s="247" t="s">
        <v>19</v>
      </c>
      <c r="F351" s="248" t="s">
        <v>1802</v>
      </c>
      <c r="G351" s="246"/>
      <c r="H351" s="249">
        <v>2.5289999999999999</v>
      </c>
      <c r="I351" s="250"/>
      <c r="J351" s="246"/>
      <c r="K351" s="246"/>
      <c r="L351" s="251"/>
      <c r="M351" s="252"/>
      <c r="N351" s="253"/>
      <c r="O351" s="253"/>
      <c r="P351" s="253"/>
      <c r="Q351" s="253"/>
      <c r="R351" s="253"/>
      <c r="S351" s="253"/>
      <c r="T351" s="25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55" t="s">
        <v>199</v>
      </c>
      <c r="AU351" s="255" t="s">
        <v>82</v>
      </c>
      <c r="AV351" s="14" t="s">
        <v>82</v>
      </c>
      <c r="AW351" s="14" t="s">
        <v>34</v>
      </c>
      <c r="AX351" s="14" t="s">
        <v>73</v>
      </c>
      <c r="AY351" s="255" t="s">
        <v>185</v>
      </c>
    </row>
    <row r="352" s="15" customFormat="1">
      <c r="A352" s="15"/>
      <c r="B352" s="256"/>
      <c r="C352" s="257"/>
      <c r="D352" s="228" t="s">
        <v>199</v>
      </c>
      <c r="E352" s="258" t="s">
        <v>19</v>
      </c>
      <c r="F352" s="259" t="s">
        <v>202</v>
      </c>
      <c r="G352" s="257"/>
      <c r="H352" s="260">
        <v>2.5289999999999999</v>
      </c>
      <c r="I352" s="261"/>
      <c r="J352" s="257"/>
      <c r="K352" s="257"/>
      <c r="L352" s="262"/>
      <c r="M352" s="263"/>
      <c r="N352" s="264"/>
      <c r="O352" s="264"/>
      <c r="P352" s="264"/>
      <c r="Q352" s="264"/>
      <c r="R352" s="264"/>
      <c r="S352" s="264"/>
      <c r="T352" s="26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T352" s="266" t="s">
        <v>199</v>
      </c>
      <c r="AU352" s="266" t="s">
        <v>82</v>
      </c>
      <c r="AV352" s="15" t="s">
        <v>193</v>
      </c>
      <c r="AW352" s="15" t="s">
        <v>34</v>
      </c>
      <c r="AX352" s="15" t="s">
        <v>80</v>
      </c>
      <c r="AY352" s="266" t="s">
        <v>185</v>
      </c>
    </row>
    <row r="353" s="12" customFormat="1" ht="22.8" customHeight="1">
      <c r="A353" s="12"/>
      <c r="B353" s="199"/>
      <c r="C353" s="200"/>
      <c r="D353" s="201" t="s">
        <v>72</v>
      </c>
      <c r="E353" s="213" t="s">
        <v>209</v>
      </c>
      <c r="F353" s="213" t="s">
        <v>471</v>
      </c>
      <c r="G353" s="200"/>
      <c r="H353" s="200"/>
      <c r="I353" s="203"/>
      <c r="J353" s="214">
        <f>BK353</f>
        <v>0</v>
      </c>
      <c r="K353" s="200"/>
      <c r="L353" s="205"/>
      <c r="M353" s="206"/>
      <c r="N353" s="207"/>
      <c r="O353" s="207"/>
      <c r="P353" s="208">
        <f>SUM(P354:P510)</f>
        <v>0</v>
      </c>
      <c r="Q353" s="207"/>
      <c r="R353" s="208">
        <f>SUM(R354:R510)</f>
        <v>111.13795227999999</v>
      </c>
      <c r="S353" s="207"/>
      <c r="T353" s="209">
        <f>SUM(T354:T510)</f>
        <v>0</v>
      </c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R353" s="210" t="s">
        <v>80</v>
      </c>
      <c r="AT353" s="211" t="s">
        <v>72</v>
      </c>
      <c r="AU353" s="211" t="s">
        <v>80</v>
      </c>
      <c r="AY353" s="210" t="s">
        <v>185</v>
      </c>
      <c r="BK353" s="212">
        <f>SUM(BK354:BK510)</f>
        <v>0</v>
      </c>
    </row>
    <row r="354" s="2" customFormat="1" ht="16.5" customHeight="1">
      <c r="A354" s="41"/>
      <c r="B354" s="42"/>
      <c r="C354" s="215" t="s">
        <v>423</v>
      </c>
      <c r="D354" s="215" t="s">
        <v>188</v>
      </c>
      <c r="E354" s="216" t="s">
        <v>1803</v>
      </c>
      <c r="F354" s="217" t="s">
        <v>1804</v>
      </c>
      <c r="G354" s="218" t="s">
        <v>191</v>
      </c>
      <c r="H354" s="219">
        <v>23.033999999999999</v>
      </c>
      <c r="I354" s="220"/>
      <c r="J354" s="221">
        <f>ROUND(I354*H354,2)</f>
        <v>0</v>
      </c>
      <c r="K354" s="217" t="s">
        <v>192</v>
      </c>
      <c r="L354" s="47"/>
      <c r="M354" s="222" t="s">
        <v>19</v>
      </c>
      <c r="N354" s="223" t="s">
        <v>44</v>
      </c>
      <c r="O354" s="87"/>
      <c r="P354" s="224">
        <f>O354*H354</f>
        <v>0</v>
      </c>
      <c r="Q354" s="224">
        <v>0.158</v>
      </c>
      <c r="R354" s="224">
        <f>Q354*H354</f>
        <v>3.6393719999999998</v>
      </c>
      <c r="S354" s="224">
        <v>0</v>
      </c>
      <c r="T354" s="225">
        <f>S354*H354</f>
        <v>0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226" t="s">
        <v>193</v>
      </c>
      <c r="AT354" s="226" t="s">
        <v>188</v>
      </c>
      <c r="AU354" s="226" t="s">
        <v>82</v>
      </c>
      <c r="AY354" s="20" t="s">
        <v>185</v>
      </c>
      <c r="BE354" s="227">
        <f>IF(N354="základní",J354,0)</f>
        <v>0</v>
      </c>
      <c r="BF354" s="227">
        <f>IF(N354="snížená",J354,0)</f>
        <v>0</v>
      </c>
      <c r="BG354" s="227">
        <f>IF(N354="zákl. přenesená",J354,0)</f>
        <v>0</v>
      </c>
      <c r="BH354" s="227">
        <f>IF(N354="sníž. přenesená",J354,0)</f>
        <v>0</v>
      </c>
      <c r="BI354" s="227">
        <f>IF(N354="nulová",J354,0)</f>
        <v>0</v>
      </c>
      <c r="BJ354" s="20" t="s">
        <v>80</v>
      </c>
      <c r="BK354" s="227">
        <f>ROUND(I354*H354,2)</f>
        <v>0</v>
      </c>
      <c r="BL354" s="20" t="s">
        <v>193</v>
      </c>
      <c r="BM354" s="226" t="s">
        <v>1805</v>
      </c>
    </row>
    <row r="355" s="2" customFormat="1">
      <c r="A355" s="41"/>
      <c r="B355" s="42"/>
      <c r="C355" s="43"/>
      <c r="D355" s="228" t="s">
        <v>195</v>
      </c>
      <c r="E355" s="43"/>
      <c r="F355" s="229" t="s">
        <v>1806</v>
      </c>
      <c r="G355" s="43"/>
      <c r="H355" s="43"/>
      <c r="I355" s="230"/>
      <c r="J355" s="43"/>
      <c r="K355" s="43"/>
      <c r="L355" s="47"/>
      <c r="M355" s="231"/>
      <c r="N355" s="232"/>
      <c r="O355" s="87"/>
      <c r="P355" s="87"/>
      <c r="Q355" s="87"/>
      <c r="R355" s="87"/>
      <c r="S355" s="87"/>
      <c r="T355" s="88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195</v>
      </c>
      <c r="AU355" s="20" t="s">
        <v>82</v>
      </c>
    </row>
    <row r="356" s="2" customFormat="1">
      <c r="A356" s="41"/>
      <c r="B356" s="42"/>
      <c r="C356" s="43"/>
      <c r="D356" s="233" t="s">
        <v>197</v>
      </c>
      <c r="E356" s="43"/>
      <c r="F356" s="234" t="s">
        <v>1807</v>
      </c>
      <c r="G356" s="43"/>
      <c r="H356" s="43"/>
      <c r="I356" s="230"/>
      <c r="J356" s="43"/>
      <c r="K356" s="43"/>
      <c r="L356" s="47"/>
      <c r="M356" s="231"/>
      <c r="N356" s="232"/>
      <c r="O356" s="87"/>
      <c r="P356" s="87"/>
      <c r="Q356" s="87"/>
      <c r="R356" s="87"/>
      <c r="S356" s="87"/>
      <c r="T356" s="88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T356" s="20" t="s">
        <v>197</v>
      </c>
      <c r="AU356" s="20" t="s">
        <v>82</v>
      </c>
    </row>
    <row r="357" s="13" customFormat="1">
      <c r="A357" s="13"/>
      <c r="B357" s="235"/>
      <c r="C357" s="236"/>
      <c r="D357" s="228" t="s">
        <v>199</v>
      </c>
      <c r="E357" s="237" t="s">
        <v>19</v>
      </c>
      <c r="F357" s="238" t="s">
        <v>477</v>
      </c>
      <c r="G357" s="236"/>
      <c r="H357" s="237" t="s">
        <v>19</v>
      </c>
      <c r="I357" s="239"/>
      <c r="J357" s="236"/>
      <c r="K357" s="236"/>
      <c r="L357" s="240"/>
      <c r="M357" s="241"/>
      <c r="N357" s="242"/>
      <c r="O357" s="242"/>
      <c r="P357" s="242"/>
      <c r="Q357" s="242"/>
      <c r="R357" s="242"/>
      <c r="S357" s="242"/>
      <c r="T357" s="24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4" t="s">
        <v>199</v>
      </c>
      <c r="AU357" s="244" t="s">
        <v>82</v>
      </c>
      <c r="AV357" s="13" t="s">
        <v>80</v>
      </c>
      <c r="AW357" s="13" t="s">
        <v>34</v>
      </c>
      <c r="AX357" s="13" t="s">
        <v>73</v>
      </c>
      <c r="AY357" s="244" t="s">
        <v>185</v>
      </c>
    </row>
    <row r="358" s="13" customFormat="1">
      <c r="A358" s="13"/>
      <c r="B358" s="235"/>
      <c r="C358" s="236"/>
      <c r="D358" s="228" t="s">
        <v>199</v>
      </c>
      <c r="E358" s="237" t="s">
        <v>19</v>
      </c>
      <c r="F358" s="238" t="s">
        <v>1808</v>
      </c>
      <c r="G358" s="236"/>
      <c r="H358" s="237" t="s">
        <v>19</v>
      </c>
      <c r="I358" s="239"/>
      <c r="J358" s="236"/>
      <c r="K358" s="236"/>
      <c r="L358" s="240"/>
      <c r="M358" s="241"/>
      <c r="N358" s="242"/>
      <c r="O358" s="242"/>
      <c r="P358" s="242"/>
      <c r="Q358" s="242"/>
      <c r="R358" s="242"/>
      <c r="S358" s="242"/>
      <c r="T358" s="24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4" t="s">
        <v>199</v>
      </c>
      <c r="AU358" s="244" t="s">
        <v>82</v>
      </c>
      <c r="AV358" s="13" t="s">
        <v>80</v>
      </c>
      <c r="AW358" s="13" t="s">
        <v>34</v>
      </c>
      <c r="AX358" s="13" t="s">
        <v>73</v>
      </c>
      <c r="AY358" s="244" t="s">
        <v>185</v>
      </c>
    </row>
    <row r="359" s="13" customFormat="1">
      <c r="A359" s="13"/>
      <c r="B359" s="235"/>
      <c r="C359" s="236"/>
      <c r="D359" s="228" t="s">
        <v>199</v>
      </c>
      <c r="E359" s="237" t="s">
        <v>19</v>
      </c>
      <c r="F359" s="238" t="s">
        <v>1809</v>
      </c>
      <c r="G359" s="236"/>
      <c r="H359" s="237" t="s">
        <v>19</v>
      </c>
      <c r="I359" s="239"/>
      <c r="J359" s="236"/>
      <c r="K359" s="236"/>
      <c r="L359" s="240"/>
      <c r="M359" s="241"/>
      <c r="N359" s="242"/>
      <c r="O359" s="242"/>
      <c r="P359" s="242"/>
      <c r="Q359" s="242"/>
      <c r="R359" s="242"/>
      <c r="S359" s="242"/>
      <c r="T359" s="24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44" t="s">
        <v>199</v>
      </c>
      <c r="AU359" s="244" t="s">
        <v>82</v>
      </c>
      <c r="AV359" s="13" t="s">
        <v>80</v>
      </c>
      <c r="AW359" s="13" t="s">
        <v>34</v>
      </c>
      <c r="AX359" s="13" t="s">
        <v>73</v>
      </c>
      <c r="AY359" s="244" t="s">
        <v>185</v>
      </c>
    </row>
    <row r="360" s="13" customFormat="1">
      <c r="A360" s="13"/>
      <c r="B360" s="235"/>
      <c r="C360" s="236"/>
      <c r="D360" s="228" t="s">
        <v>199</v>
      </c>
      <c r="E360" s="237" t="s">
        <v>19</v>
      </c>
      <c r="F360" s="238" t="s">
        <v>1810</v>
      </c>
      <c r="G360" s="236"/>
      <c r="H360" s="237" t="s">
        <v>19</v>
      </c>
      <c r="I360" s="239"/>
      <c r="J360" s="236"/>
      <c r="K360" s="236"/>
      <c r="L360" s="240"/>
      <c r="M360" s="241"/>
      <c r="N360" s="242"/>
      <c r="O360" s="242"/>
      <c r="P360" s="242"/>
      <c r="Q360" s="242"/>
      <c r="R360" s="242"/>
      <c r="S360" s="242"/>
      <c r="T360" s="24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44" t="s">
        <v>199</v>
      </c>
      <c r="AU360" s="244" t="s">
        <v>82</v>
      </c>
      <c r="AV360" s="13" t="s">
        <v>80</v>
      </c>
      <c r="AW360" s="13" t="s">
        <v>34</v>
      </c>
      <c r="AX360" s="13" t="s">
        <v>73</v>
      </c>
      <c r="AY360" s="244" t="s">
        <v>185</v>
      </c>
    </row>
    <row r="361" s="14" customFormat="1">
      <c r="A361" s="14"/>
      <c r="B361" s="245"/>
      <c r="C361" s="246"/>
      <c r="D361" s="228" t="s">
        <v>199</v>
      </c>
      <c r="E361" s="247" t="s">
        <v>19</v>
      </c>
      <c r="F361" s="248" t="s">
        <v>1811</v>
      </c>
      <c r="G361" s="246"/>
      <c r="H361" s="249">
        <v>37.834000000000003</v>
      </c>
      <c r="I361" s="250"/>
      <c r="J361" s="246"/>
      <c r="K361" s="246"/>
      <c r="L361" s="251"/>
      <c r="M361" s="252"/>
      <c r="N361" s="253"/>
      <c r="O361" s="253"/>
      <c r="P361" s="253"/>
      <c r="Q361" s="253"/>
      <c r="R361" s="253"/>
      <c r="S361" s="253"/>
      <c r="T361" s="25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55" t="s">
        <v>199</v>
      </c>
      <c r="AU361" s="255" t="s">
        <v>82</v>
      </c>
      <c r="AV361" s="14" t="s">
        <v>82</v>
      </c>
      <c r="AW361" s="14" t="s">
        <v>34</v>
      </c>
      <c r="AX361" s="14" t="s">
        <v>73</v>
      </c>
      <c r="AY361" s="255" t="s">
        <v>185</v>
      </c>
    </row>
    <row r="362" s="13" customFormat="1">
      <c r="A362" s="13"/>
      <c r="B362" s="235"/>
      <c r="C362" s="236"/>
      <c r="D362" s="228" t="s">
        <v>199</v>
      </c>
      <c r="E362" s="237" t="s">
        <v>19</v>
      </c>
      <c r="F362" s="238" t="s">
        <v>1812</v>
      </c>
      <c r="G362" s="236"/>
      <c r="H362" s="237" t="s">
        <v>19</v>
      </c>
      <c r="I362" s="239"/>
      <c r="J362" s="236"/>
      <c r="K362" s="236"/>
      <c r="L362" s="240"/>
      <c r="M362" s="241"/>
      <c r="N362" s="242"/>
      <c r="O362" s="242"/>
      <c r="P362" s="242"/>
      <c r="Q362" s="242"/>
      <c r="R362" s="242"/>
      <c r="S362" s="242"/>
      <c r="T362" s="24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44" t="s">
        <v>199</v>
      </c>
      <c r="AU362" s="244" t="s">
        <v>82</v>
      </c>
      <c r="AV362" s="13" t="s">
        <v>80</v>
      </c>
      <c r="AW362" s="13" t="s">
        <v>34</v>
      </c>
      <c r="AX362" s="13" t="s">
        <v>73</v>
      </c>
      <c r="AY362" s="244" t="s">
        <v>185</v>
      </c>
    </row>
    <row r="363" s="14" customFormat="1">
      <c r="A363" s="14"/>
      <c r="B363" s="245"/>
      <c r="C363" s="246"/>
      <c r="D363" s="228" t="s">
        <v>199</v>
      </c>
      <c r="E363" s="247" t="s">
        <v>19</v>
      </c>
      <c r="F363" s="248" t="s">
        <v>1813</v>
      </c>
      <c r="G363" s="246"/>
      <c r="H363" s="249">
        <v>-14.800000000000001</v>
      </c>
      <c r="I363" s="250"/>
      <c r="J363" s="246"/>
      <c r="K363" s="246"/>
      <c r="L363" s="251"/>
      <c r="M363" s="252"/>
      <c r="N363" s="253"/>
      <c r="O363" s="253"/>
      <c r="P363" s="253"/>
      <c r="Q363" s="253"/>
      <c r="R363" s="253"/>
      <c r="S363" s="253"/>
      <c r="T363" s="25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55" t="s">
        <v>199</v>
      </c>
      <c r="AU363" s="255" t="s">
        <v>82</v>
      </c>
      <c r="AV363" s="14" t="s">
        <v>82</v>
      </c>
      <c r="AW363" s="14" t="s">
        <v>34</v>
      </c>
      <c r="AX363" s="14" t="s">
        <v>73</v>
      </c>
      <c r="AY363" s="255" t="s">
        <v>185</v>
      </c>
    </row>
    <row r="364" s="15" customFormat="1">
      <c r="A364" s="15"/>
      <c r="B364" s="256"/>
      <c r="C364" s="257"/>
      <c r="D364" s="228" t="s">
        <v>199</v>
      </c>
      <c r="E364" s="258" t="s">
        <v>19</v>
      </c>
      <c r="F364" s="259" t="s">
        <v>202</v>
      </c>
      <c r="G364" s="257"/>
      <c r="H364" s="260">
        <v>23.034000000000002</v>
      </c>
      <c r="I364" s="261"/>
      <c r="J364" s="257"/>
      <c r="K364" s="257"/>
      <c r="L364" s="262"/>
      <c r="M364" s="263"/>
      <c r="N364" s="264"/>
      <c r="O364" s="264"/>
      <c r="P364" s="264"/>
      <c r="Q364" s="264"/>
      <c r="R364" s="264"/>
      <c r="S364" s="264"/>
      <c r="T364" s="26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T364" s="266" t="s">
        <v>199</v>
      </c>
      <c r="AU364" s="266" t="s">
        <v>82</v>
      </c>
      <c r="AV364" s="15" t="s">
        <v>193</v>
      </c>
      <c r="AW364" s="15" t="s">
        <v>34</v>
      </c>
      <c r="AX364" s="15" t="s">
        <v>80</v>
      </c>
      <c r="AY364" s="266" t="s">
        <v>185</v>
      </c>
    </row>
    <row r="365" s="2" customFormat="1" ht="16.5" customHeight="1">
      <c r="A365" s="41"/>
      <c r="B365" s="42"/>
      <c r="C365" s="215" t="s">
        <v>431</v>
      </c>
      <c r="D365" s="215" t="s">
        <v>188</v>
      </c>
      <c r="E365" s="216" t="s">
        <v>1814</v>
      </c>
      <c r="F365" s="217" t="s">
        <v>1815</v>
      </c>
      <c r="G365" s="218" t="s">
        <v>191</v>
      </c>
      <c r="H365" s="219">
        <v>32.027999999999999</v>
      </c>
      <c r="I365" s="220"/>
      <c r="J365" s="221">
        <f>ROUND(I365*H365,2)</f>
        <v>0</v>
      </c>
      <c r="K365" s="217" t="s">
        <v>192</v>
      </c>
      <c r="L365" s="47"/>
      <c r="M365" s="222" t="s">
        <v>19</v>
      </c>
      <c r="N365" s="223" t="s">
        <v>44</v>
      </c>
      <c r="O365" s="87"/>
      <c r="P365" s="224">
        <f>O365*H365</f>
        <v>0</v>
      </c>
      <c r="Q365" s="224">
        <v>0.23626</v>
      </c>
      <c r="R365" s="224">
        <f>Q365*H365</f>
        <v>7.56693528</v>
      </c>
      <c r="S365" s="224">
        <v>0</v>
      </c>
      <c r="T365" s="225">
        <f>S365*H365</f>
        <v>0</v>
      </c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R365" s="226" t="s">
        <v>193</v>
      </c>
      <c r="AT365" s="226" t="s">
        <v>188</v>
      </c>
      <c r="AU365" s="226" t="s">
        <v>82</v>
      </c>
      <c r="AY365" s="20" t="s">
        <v>185</v>
      </c>
      <c r="BE365" s="227">
        <f>IF(N365="základní",J365,0)</f>
        <v>0</v>
      </c>
      <c r="BF365" s="227">
        <f>IF(N365="snížená",J365,0)</f>
        <v>0</v>
      </c>
      <c r="BG365" s="227">
        <f>IF(N365="zákl. přenesená",J365,0)</f>
        <v>0</v>
      </c>
      <c r="BH365" s="227">
        <f>IF(N365="sníž. přenesená",J365,0)</f>
        <v>0</v>
      </c>
      <c r="BI365" s="227">
        <f>IF(N365="nulová",J365,0)</f>
        <v>0</v>
      </c>
      <c r="BJ365" s="20" t="s">
        <v>80</v>
      </c>
      <c r="BK365" s="227">
        <f>ROUND(I365*H365,2)</f>
        <v>0</v>
      </c>
      <c r="BL365" s="20" t="s">
        <v>193</v>
      </c>
      <c r="BM365" s="226" t="s">
        <v>1816</v>
      </c>
    </row>
    <row r="366" s="2" customFormat="1">
      <c r="A366" s="41"/>
      <c r="B366" s="42"/>
      <c r="C366" s="43"/>
      <c r="D366" s="228" t="s">
        <v>195</v>
      </c>
      <c r="E366" s="43"/>
      <c r="F366" s="229" t="s">
        <v>1817</v>
      </c>
      <c r="G366" s="43"/>
      <c r="H366" s="43"/>
      <c r="I366" s="230"/>
      <c r="J366" s="43"/>
      <c r="K366" s="43"/>
      <c r="L366" s="47"/>
      <c r="M366" s="231"/>
      <c r="N366" s="232"/>
      <c r="O366" s="87"/>
      <c r="P366" s="87"/>
      <c r="Q366" s="87"/>
      <c r="R366" s="87"/>
      <c r="S366" s="87"/>
      <c r="T366" s="88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T366" s="20" t="s">
        <v>195</v>
      </c>
      <c r="AU366" s="20" t="s">
        <v>82</v>
      </c>
    </row>
    <row r="367" s="2" customFormat="1">
      <c r="A367" s="41"/>
      <c r="B367" s="42"/>
      <c r="C367" s="43"/>
      <c r="D367" s="233" t="s">
        <v>197</v>
      </c>
      <c r="E367" s="43"/>
      <c r="F367" s="234" t="s">
        <v>1818</v>
      </c>
      <c r="G367" s="43"/>
      <c r="H367" s="43"/>
      <c r="I367" s="230"/>
      <c r="J367" s="43"/>
      <c r="K367" s="43"/>
      <c r="L367" s="47"/>
      <c r="M367" s="231"/>
      <c r="N367" s="232"/>
      <c r="O367" s="87"/>
      <c r="P367" s="87"/>
      <c r="Q367" s="87"/>
      <c r="R367" s="87"/>
      <c r="S367" s="87"/>
      <c r="T367" s="88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T367" s="20" t="s">
        <v>197</v>
      </c>
      <c r="AU367" s="20" t="s">
        <v>82</v>
      </c>
    </row>
    <row r="368" s="13" customFormat="1">
      <c r="A368" s="13"/>
      <c r="B368" s="235"/>
      <c r="C368" s="236"/>
      <c r="D368" s="228" t="s">
        <v>199</v>
      </c>
      <c r="E368" s="237" t="s">
        <v>19</v>
      </c>
      <c r="F368" s="238" t="s">
        <v>477</v>
      </c>
      <c r="G368" s="236"/>
      <c r="H368" s="237" t="s">
        <v>19</v>
      </c>
      <c r="I368" s="239"/>
      <c r="J368" s="236"/>
      <c r="K368" s="236"/>
      <c r="L368" s="240"/>
      <c r="M368" s="241"/>
      <c r="N368" s="242"/>
      <c r="O368" s="242"/>
      <c r="P368" s="242"/>
      <c r="Q368" s="242"/>
      <c r="R368" s="242"/>
      <c r="S368" s="242"/>
      <c r="T368" s="24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44" t="s">
        <v>199</v>
      </c>
      <c r="AU368" s="244" t="s">
        <v>82</v>
      </c>
      <c r="AV368" s="13" t="s">
        <v>80</v>
      </c>
      <c r="AW368" s="13" t="s">
        <v>34</v>
      </c>
      <c r="AX368" s="13" t="s">
        <v>73</v>
      </c>
      <c r="AY368" s="244" t="s">
        <v>185</v>
      </c>
    </row>
    <row r="369" s="13" customFormat="1">
      <c r="A369" s="13"/>
      <c r="B369" s="235"/>
      <c r="C369" s="236"/>
      <c r="D369" s="228" t="s">
        <v>199</v>
      </c>
      <c r="E369" s="237" t="s">
        <v>19</v>
      </c>
      <c r="F369" s="238" t="s">
        <v>1819</v>
      </c>
      <c r="G369" s="236"/>
      <c r="H369" s="237" t="s">
        <v>19</v>
      </c>
      <c r="I369" s="239"/>
      <c r="J369" s="236"/>
      <c r="K369" s="236"/>
      <c r="L369" s="240"/>
      <c r="M369" s="241"/>
      <c r="N369" s="242"/>
      <c r="O369" s="242"/>
      <c r="P369" s="242"/>
      <c r="Q369" s="242"/>
      <c r="R369" s="242"/>
      <c r="S369" s="242"/>
      <c r="T369" s="24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44" t="s">
        <v>199</v>
      </c>
      <c r="AU369" s="244" t="s">
        <v>82</v>
      </c>
      <c r="AV369" s="13" t="s">
        <v>80</v>
      </c>
      <c r="AW369" s="13" t="s">
        <v>34</v>
      </c>
      <c r="AX369" s="13" t="s">
        <v>73</v>
      </c>
      <c r="AY369" s="244" t="s">
        <v>185</v>
      </c>
    </row>
    <row r="370" s="13" customFormat="1">
      <c r="A370" s="13"/>
      <c r="B370" s="235"/>
      <c r="C370" s="236"/>
      <c r="D370" s="228" t="s">
        <v>199</v>
      </c>
      <c r="E370" s="237" t="s">
        <v>19</v>
      </c>
      <c r="F370" s="238" t="s">
        <v>1820</v>
      </c>
      <c r="G370" s="236"/>
      <c r="H370" s="237" t="s">
        <v>19</v>
      </c>
      <c r="I370" s="239"/>
      <c r="J370" s="236"/>
      <c r="K370" s="236"/>
      <c r="L370" s="240"/>
      <c r="M370" s="241"/>
      <c r="N370" s="242"/>
      <c r="O370" s="242"/>
      <c r="P370" s="242"/>
      <c r="Q370" s="242"/>
      <c r="R370" s="242"/>
      <c r="S370" s="242"/>
      <c r="T370" s="24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44" t="s">
        <v>199</v>
      </c>
      <c r="AU370" s="244" t="s">
        <v>82</v>
      </c>
      <c r="AV370" s="13" t="s">
        <v>80</v>
      </c>
      <c r="AW370" s="13" t="s">
        <v>34</v>
      </c>
      <c r="AX370" s="13" t="s">
        <v>73</v>
      </c>
      <c r="AY370" s="244" t="s">
        <v>185</v>
      </c>
    </row>
    <row r="371" s="13" customFormat="1">
      <c r="A371" s="13"/>
      <c r="B371" s="235"/>
      <c r="C371" s="236"/>
      <c r="D371" s="228" t="s">
        <v>199</v>
      </c>
      <c r="E371" s="237" t="s">
        <v>19</v>
      </c>
      <c r="F371" s="238" t="s">
        <v>1810</v>
      </c>
      <c r="G371" s="236"/>
      <c r="H371" s="237" t="s">
        <v>19</v>
      </c>
      <c r="I371" s="239"/>
      <c r="J371" s="236"/>
      <c r="K371" s="236"/>
      <c r="L371" s="240"/>
      <c r="M371" s="241"/>
      <c r="N371" s="242"/>
      <c r="O371" s="242"/>
      <c r="P371" s="242"/>
      <c r="Q371" s="242"/>
      <c r="R371" s="242"/>
      <c r="S371" s="242"/>
      <c r="T371" s="24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44" t="s">
        <v>199</v>
      </c>
      <c r="AU371" s="244" t="s">
        <v>82</v>
      </c>
      <c r="AV371" s="13" t="s">
        <v>80</v>
      </c>
      <c r="AW371" s="13" t="s">
        <v>34</v>
      </c>
      <c r="AX371" s="13" t="s">
        <v>73</v>
      </c>
      <c r="AY371" s="244" t="s">
        <v>185</v>
      </c>
    </row>
    <row r="372" s="14" customFormat="1">
      <c r="A372" s="14"/>
      <c r="B372" s="245"/>
      <c r="C372" s="246"/>
      <c r="D372" s="228" t="s">
        <v>199</v>
      </c>
      <c r="E372" s="247" t="s">
        <v>19</v>
      </c>
      <c r="F372" s="248" t="s">
        <v>1821</v>
      </c>
      <c r="G372" s="246"/>
      <c r="H372" s="249">
        <v>35.768000000000001</v>
      </c>
      <c r="I372" s="250"/>
      <c r="J372" s="246"/>
      <c r="K372" s="246"/>
      <c r="L372" s="251"/>
      <c r="M372" s="252"/>
      <c r="N372" s="253"/>
      <c r="O372" s="253"/>
      <c r="P372" s="253"/>
      <c r="Q372" s="253"/>
      <c r="R372" s="253"/>
      <c r="S372" s="253"/>
      <c r="T372" s="25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T372" s="255" t="s">
        <v>199</v>
      </c>
      <c r="AU372" s="255" t="s">
        <v>82</v>
      </c>
      <c r="AV372" s="14" t="s">
        <v>82</v>
      </c>
      <c r="AW372" s="14" t="s">
        <v>34</v>
      </c>
      <c r="AX372" s="14" t="s">
        <v>73</v>
      </c>
      <c r="AY372" s="255" t="s">
        <v>185</v>
      </c>
    </row>
    <row r="373" s="13" customFormat="1">
      <c r="A373" s="13"/>
      <c r="B373" s="235"/>
      <c r="C373" s="236"/>
      <c r="D373" s="228" t="s">
        <v>199</v>
      </c>
      <c r="E373" s="237" t="s">
        <v>19</v>
      </c>
      <c r="F373" s="238" t="s">
        <v>1812</v>
      </c>
      <c r="G373" s="236"/>
      <c r="H373" s="237" t="s">
        <v>19</v>
      </c>
      <c r="I373" s="239"/>
      <c r="J373" s="236"/>
      <c r="K373" s="236"/>
      <c r="L373" s="240"/>
      <c r="M373" s="241"/>
      <c r="N373" s="242"/>
      <c r="O373" s="242"/>
      <c r="P373" s="242"/>
      <c r="Q373" s="242"/>
      <c r="R373" s="242"/>
      <c r="S373" s="242"/>
      <c r="T373" s="24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44" t="s">
        <v>199</v>
      </c>
      <c r="AU373" s="244" t="s">
        <v>82</v>
      </c>
      <c r="AV373" s="13" t="s">
        <v>80</v>
      </c>
      <c r="AW373" s="13" t="s">
        <v>34</v>
      </c>
      <c r="AX373" s="13" t="s">
        <v>73</v>
      </c>
      <c r="AY373" s="244" t="s">
        <v>185</v>
      </c>
    </row>
    <row r="374" s="14" customFormat="1">
      <c r="A374" s="14"/>
      <c r="B374" s="245"/>
      <c r="C374" s="246"/>
      <c r="D374" s="228" t="s">
        <v>199</v>
      </c>
      <c r="E374" s="247" t="s">
        <v>19</v>
      </c>
      <c r="F374" s="248" t="s">
        <v>1822</v>
      </c>
      <c r="G374" s="246"/>
      <c r="H374" s="249">
        <v>-3.7400000000000002</v>
      </c>
      <c r="I374" s="250"/>
      <c r="J374" s="246"/>
      <c r="K374" s="246"/>
      <c r="L374" s="251"/>
      <c r="M374" s="252"/>
      <c r="N374" s="253"/>
      <c r="O374" s="253"/>
      <c r="P374" s="253"/>
      <c r="Q374" s="253"/>
      <c r="R374" s="253"/>
      <c r="S374" s="253"/>
      <c r="T374" s="25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55" t="s">
        <v>199</v>
      </c>
      <c r="AU374" s="255" t="s">
        <v>82</v>
      </c>
      <c r="AV374" s="14" t="s">
        <v>82</v>
      </c>
      <c r="AW374" s="14" t="s">
        <v>34</v>
      </c>
      <c r="AX374" s="14" t="s">
        <v>73</v>
      </c>
      <c r="AY374" s="255" t="s">
        <v>185</v>
      </c>
    </row>
    <row r="375" s="15" customFormat="1">
      <c r="A375" s="15"/>
      <c r="B375" s="256"/>
      <c r="C375" s="257"/>
      <c r="D375" s="228" t="s">
        <v>199</v>
      </c>
      <c r="E375" s="258" t="s">
        <v>19</v>
      </c>
      <c r="F375" s="259" t="s">
        <v>202</v>
      </c>
      <c r="G375" s="257"/>
      <c r="H375" s="260">
        <v>32.027999999999999</v>
      </c>
      <c r="I375" s="261"/>
      <c r="J375" s="257"/>
      <c r="K375" s="257"/>
      <c r="L375" s="262"/>
      <c r="M375" s="263"/>
      <c r="N375" s="264"/>
      <c r="O375" s="264"/>
      <c r="P375" s="264"/>
      <c r="Q375" s="264"/>
      <c r="R375" s="264"/>
      <c r="S375" s="264"/>
      <c r="T375" s="26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T375" s="266" t="s">
        <v>199</v>
      </c>
      <c r="AU375" s="266" t="s">
        <v>82</v>
      </c>
      <c r="AV375" s="15" t="s">
        <v>193</v>
      </c>
      <c r="AW375" s="15" t="s">
        <v>34</v>
      </c>
      <c r="AX375" s="15" t="s">
        <v>80</v>
      </c>
      <c r="AY375" s="266" t="s">
        <v>185</v>
      </c>
    </row>
    <row r="376" s="2" customFormat="1" ht="16.5" customHeight="1">
      <c r="A376" s="41"/>
      <c r="B376" s="42"/>
      <c r="C376" s="215" t="s">
        <v>440</v>
      </c>
      <c r="D376" s="215" t="s">
        <v>188</v>
      </c>
      <c r="E376" s="216" t="s">
        <v>1823</v>
      </c>
      <c r="F376" s="217" t="s">
        <v>1824</v>
      </c>
      <c r="G376" s="218" t="s">
        <v>191</v>
      </c>
      <c r="H376" s="219">
        <v>12.125</v>
      </c>
      <c r="I376" s="220"/>
      <c r="J376" s="221">
        <f>ROUND(I376*H376,2)</f>
        <v>0</v>
      </c>
      <c r="K376" s="217" t="s">
        <v>192</v>
      </c>
      <c r="L376" s="47"/>
      <c r="M376" s="222" t="s">
        <v>19</v>
      </c>
      <c r="N376" s="223" t="s">
        <v>44</v>
      </c>
      <c r="O376" s="87"/>
      <c r="P376" s="224">
        <f>O376*H376</f>
        <v>0</v>
      </c>
      <c r="Q376" s="224">
        <v>0.26905000000000001</v>
      </c>
      <c r="R376" s="224">
        <f>Q376*H376</f>
        <v>3.2622312500000001</v>
      </c>
      <c r="S376" s="224">
        <v>0</v>
      </c>
      <c r="T376" s="225">
        <f>S376*H376</f>
        <v>0</v>
      </c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R376" s="226" t="s">
        <v>193</v>
      </c>
      <c r="AT376" s="226" t="s">
        <v>188</v>
      </c>
      <c r="AU376" s="226" t="s">
        <v>82</v>
      </c>
      <c r="AY376" s="20" t="s">
        <v>185</v>
      </c>
      <c r="BE376" s="227">
        <f>IF(N376="základní",J376,0)</f>
        <v>0</v>
      </c>
      <c r="BF376" s="227">
        <f>IF(N376="snížená",J376,0)</f>
        <v>0</v>
      </c>
      <c r="BG376" s="227">
        <f>IF(N376="zákl. přenesená",J376,0)</f>
        <v>0</v>
      </c>
      <c r="BH376" s="227">
        <f>IF(N376="sníž. přenesená",J376,0)</f>
        <v>0</v>
      </c>
      <c r="BI376" s="227">
        <f>IF(N376="nulová",J376,0)</f>
        <v>0</v>
      </c>
      <c r="BJ376" s="20" t="s">
        <v>80</v>
      </c>
      <c r="BK376" s="227">
        <f>ROUND(I376*H376,2)</f>
        <v>0</v>
      </c>
      <c r="BL376" s="20" t="s">
        <v>193</v>
      </c>
      <c r="BM376" s="226" t="s">
        <v>1825</v>
      </c>
    </row>
    <row r="377" s="2" customFormat="1">
      <c r="A377" s="41"/>
      <c r="B377" s="42"/>
      <c r="C377" s="43"/>
      <c r="D377" s="228" t="s">
        <v>195</v>
      </c>
      <c r="E377" s="43"/>
      <c r="F377" s="229" t="s">
        <v>1826</v>
      </c>
      <c r="G377" s="43"/>
      <c r="H377" s="43"/>
      <c r="I377" s="230"/>
      <c r="J377" s="43"/>
      <c r="K377" s="43"/>
      <c r="L377" s="47"/>
      <c r="M377" s="231"/>
      <c r="N377" s="232"/>
      <c r="O377" s="87"/>
      <c r="P377" s="87"/>
      <c r="Q377" s="87"/>
      <c r="R377" s="87"/>
      <c r="S377" s="87"/>
      <c r="T377" s="88"/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T377" s="20" t="s">
        <v>195</v>
      </c>
      <c r="AU377" s="20" t="s">
        <v>82</v>
      </c>
    </row>
    <row r="378" s="2" customFormat="1">
      <c r="A378" s="41"/>
      <c r="B378" s="42"/>
      <c r="C378" s="43"/>
      <c r="D378" s="233" t="s">
        <v>197</v>
      </c>
      <c r="E378" s="43"/>
      <c r="F378" s="234" t="s">
        <v>1827</v>
      </c>
      <c r="G378" s="43"/>
      <c r="H378" s="43"/>
      <c r="I378" s="230"/>
      <c r="J378" s="43"/>
      <c r="K378" s="43"/>
      <c r="L378" s="47"/>
      <c r="M378" s="231"/>
      <c r="N378" s="232"/>
      <c r="O378" s="87"/>
      <c r="P378" s="87"/>
      <c r="Q378" s="87"/>
      <c r="R378" s="87"/>
      <c r="S378" s="87"/>
      <c r="T378" s="88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T378" s="20" t="s">
        <v>197</v>
      </c>
      <c r="AU378" s="20" t="s">
        <v>82</v>
      </c>
    </row>
    <row r="379" s="13" customFormat="1">
      <c r="A379" s="13"/>
      <c r="B379" s="235"/>
      <c r="C379" s="236"/>
      <c r="D379" s="228" t="s">
        <v>199</v>
      </c>
      <c r="E379" s="237" t="s">
        <v>19</v>
      </c>
      <c r="F379" s="238" t="s">
        <v>477</v>
      </c>
      <c r="G379" s="236"/>
      <c r="H379" s="237" t="s">
        <v>19</v>
      </c>
      <c r="I379" s="239"/>
      <c r="J379" s="236"/>
      <c r="K379" s="236"/>
      <c r="L379" s="240"/>
      <c r="M379" s="241"/>
      <c r="N379" s="242"/>
      <c r="O379" s="242"/>
      <c r="P379" s="242"/>
      <c r="Q379" s="242"/>
      <c r="R379" s="242"/>
      <c r="S379" s="242"/>
      <c r="T379" s="24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44" t="s">
        <v>199</v>
      </c>
      <c r="AU379" s="244" t="s">
        <v>82</v>
      </c>
      <c r="AV379" s="13" t="s">
        <v>80</v>
      </c>
      <c r="AW379" s="13" t="s">
        <v>34</v>
      </c>
      <c r="AX379" s="13" t="s">
        <v>73</v>
      </c>
      <c r="AY379" s="244" t="s">
        <v>185</v>
      </c>
    </row>
    <row r="380" s="13" customFormat="1">
      <c r="A380" s="13"/>
      <c r="B380" s="235"/>
      <c r="C380" s="236"/>
      <c r="D380" s="228" t="s">
        <v>199</v>
      </c>
      <c r="E380" s="237" t="s">
        <v>19</v>
      </c>
      <c r="F380" s="238" t="s">
        <v>1828</v>
      </c>
      <c r="G380" s="236"/>
      <c r="H380" s="237" t="s">
        <v>19</v>
      </c>
      <c r="I380" s="239"/>
      <c r="J380" s="236"/>
      <c r="K380" s="236"/>
      <c r="L380" s="240"/>
      <c r="M380" s="241"/>
      <c r="N380" s="242"/>
      <c r="O380" s="242"/>
      <c r="P380" s="242"/>
      <c r="Q380" s="242"/>
      <c r="R380" s="242"/>
      <c r="S380" s="242"/>
      <c r="T380" s="24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44" t="s">
        <v>199</v>
      </c>
      <c r="AU380" s="244" t="s">
        <v>82</v>
      </c>
      <c r="AV380" s="13" t="s">
        <v>80</v>
      </c>
      <c r="AW380" s="13" t="s">
        <v>34</v>
      </c>
      <c r="AX380" s="13" t="s">
        <v>73</v>
      </c>
      <c r="AY380" s="244" t="s">
        <v>185</v>
      </c>
    </row>
    <row r="381" s="13" customFormat="1">
      <c r="A381" s="13"/>
      <c r="B381" s="235"/>
      <c r="C381" s="236"/>
      <c r="D381" s="228" t="s">
        <v>199</v>
      </c>
      <c r="E381" s="237" t="s">
        <v>19</v>
      </c>
      <c r="F381" s="238" t="s">
        <v>1820</v>
      </c>
      <c r="G381" s="236"/>
      <c r="H381" s="237" t="s">
        <v>19</v>
      </c>
      <c r="I381" s="239"/>
      <c r="J381" s="236"/>
      <c r="K381" s="236"/>
      <c r="L381" s="240"/>
      <c r="M381" s="241"/>
      <c r="N381" s="242"/>
      <c r="O381" s="242"/>
      <c r="P381" s="242"/>
      <c r="Q381" s="242"/>
      <c r="R381" s="242"/>
      <c r="S381" s="242"/>
      <c r="T381" s="24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44" t="s">
        <v>199</v>
      </c>
      <c r="AU381" s="244" t="s">
        <v>82</v>
      </c>
      <c r="AV381" s="13" t="s">
        <v>80</v>
      </c>
      <c r="AW381" s="13" t="s">
        <v>34</v>
      </c>
      <c r="AX381" s="13" t="s">
        <v>73</v>
      </c>
      <c r="AY381" s="244" t="s">
        <v>185</v>
      </c>
    </row>
    <row r="382" s="13" customFormat="1">
      <c r="A382" s="13"/>
      <c r="B382" s="235"/>
      <c r="C382" s="236"/>
      <c r="D382" s="228" t="s">
        <v>199</v>
      </c>
      <c r="E382" s="237" t="s">
        <v>19</v>
      </c>
      <c r="F382" s="238" t="s">
        <v>1810</v>
      </c>
      <c r="G382" s="236"/>
      <c r="H382" s="237" t="s">
        <v>19</v>
      </c>
      <c r="I382" s="239"/>
      <c r="J382" s="236"/>
      <c r="K382" s="236"/>
      <c r="L382" s="240"/>
      <c r="M382" s="241"/>
      <c r="N382" s="242"/>
      <c r="O382" s="242"/>
      <c r="P382" s="242"/>
      <c r="Q382" s="242"/>
      <c r="R382" s="242"/>
      <c r="S382" s="242"/>
      <c r="T382" s="24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44" t="s">
        <v>199</v>
      </c>
      <c r="AU382" s="244" t="s">
        <v>82</v>
      </c>
      <c r="AV382" s="13" t="s">
        <v>80</v>
      </c>
      <c r="AW382" s="13" t="s">
        <v>34</v>
      </c>
      <c r="AX382" s="13" t="s">
        <v>73</v>
      </c>
      <c r="AY382" s="244" t="s">
        <v>185</v>
      </c>
    </row>
    <row r="383" s="14" customFormat="1">
      <c r="A383" s="14"/>
      <c r="B383" s="245"/>
      <c r="C383" s="246"/>
      <c r="D383" s="228" t="s">
        <v>199</v>
      </c>
      <c r="E383" s="247" t="s">
        <v>19</v>
      </c>
      <c r="F383" s="248" t="s">
        <v>1829</v>
      </c>
      <c r="G383" s="246"/>
      <c r="H383" s="249">
        <v>18.524999999999999</v>
      </c>
      <c r="I383" s="250"/>
      <c r="J383" s="246"/>
      <c r="K383" s="246"/>
      <c r="L383" s="251"/>
      <c r="M383" s="252"/>
      <c r="N383" s="253"/>
      <c r="O383" s="253"/>
      <c r="P383" s="253"/>
      <c r="Q383" s="253"/>
      <c r="R383" s="253"/>
      <c r="S383" s="253"/>
      <c r="T383" s="25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55" t="s">
        <v>199</v>
      </c>
      <c r="AU383" s="255" t="s">
        <v>82</v>
      </c>
      <c r="AV383" s="14" t="s">
        <v>82</v>
      </c>
      <c r="AW383" s="14" t="s">
        <v>34</v>
      </c>
      <c r="AX383" s="14" t="s">
        <v>73</v>
      </c>
      <c r="AY383" s="255" t="s">
        <v>185</v>
      </c>
    </row>
    <row r="384" s="13" customFormat="1">
      <c r="A384" s="13"/>
      <c r="B384" s="235"/>
      <c r="C384" s="236"/>
      <c r="D384" s="228" t="s">
        <v>199</v>
      </c>
      <c r="E384" s="237" t="s">
        <v>19</v>
      </c>
      <c r="F384" s="238" t="s">
        <v>1812</v>
      </c>
      <c r="G384" s="236"/>
      <c r="H384" s="237" t="s">
        <v>19</v>
      </c>
      <c r="I384" s="239"/>
      <c r="J384" s="236"/>
      <c r="K384" s="236"/>
      <c r="L384" s="240"/>
      <c r="M384" s="241"/>
      <c r="N384" s="242"/>
      <c r="O384" s="242"/>
      <c r="P384" s="242"/>
      <c r="Q384" s="242"/>
      <c r="R384" s="242"/>
      <c r="S384" s="242"/>
      <c r="T384" s="24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44" t="s">
        <v>199</v>
      </c>
      <c r="AU384" s="244" t="s">
        <v>82</v>
      </c>
      <c r="AV384" s="13" t="s">
        <v>80</v>
      </c>
      <c r="AW384" s="13" t="s">
        <v>34</v>
      </c>
      <c r="AX384" s="13" t="s">
        <v>73</v>
      </c>
      <c r="AY384" s="244" t="s">
        <v>185</v>
      </c>
    </row>
    <row r="385" s="14" customFormat="1">
      <c r="A385" s="14"/>
      <c r="B385" s="245"/>
      <c r="C385" s="246"/>
      <c r="D385" s="228" t="s">
        <v>199</v>
      </c>
      <c r="E385" s="247" t="s">
        <v>19</v>
      </c>
      <c r="F385" s="248" t="s">
        <v>1830</v>
      </c>
      <c r="G385" s="246"/>
      <c r="H385" s="249">
        <v>-6.4000000000000004</v>
      </c>
      <c r="I385" s="250"/>
      <c r="J385" s="246"/>
      <c r="K385" s="246"/>
      <c r="L385" s="251"/>
      <c r="M385" s="252"/>
      <c r="N385" s="253"/>
      <c r="O385" s="253"/>
      <c r="P385" s="253"/>
      <c r="Q385" s="253"/>
      <c r="R385" s="253"/>
      <c r="S385" s="253"/>
      <c r="T385" s="25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55" t="s">
        <v>199</v>
      </c>
      <c r="AU385" s="255" t="s">
        <v>82</v>
      </c>
      <c r="AV385" s="14" t="s">
        <v>82</v>
      </c>
      <c r="AW385" s="14" t="s">
        <v>34</v>
      </c>
      <c r="AX385" s="14" t="s">
        <v>73</v>
      </c>
      <c r="AY385" s="255" t="s">
        <v>185</v>
      </c>
    </row>
    <row r="386" s="15" customFormat="1">
      <c r="A386" s="15"/>
      <c r="B386" s="256"/>
      <c r="C386" s="257"/>
      <c r="D386" s="228" t="s">
        <v>199</v>
      </c>
      <c r="E386" s="258" t="s">
        <v>19</v>
      </c>
      <c r="F386" s="259" t="s">
        <v>202</v>
      </c>
      <c r="G386" s="257"/>
      <c r="H386" s="260">
        <v>12.124999999999998</v>
      </c>
      <c r="I386" s="261"/>
      <c r="J386" s="257"/>
      <c r="K386" s="257"/>
      <c r="L386" s="262"/>
      <c r="M386" s="263"/>
      <c r="N386" s="264"/>
      <c r="O386" s="264"/>
      <c r="P386" s="264"/>
      <c r="Q386" s="264"/>
      <c r="R386" s="264"/>
      <c r="S386" s="264"/>
      <c r="T386" s="265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T386" s="266" t="s">
        <v>199</v>
      </c>
      <c r="AU386" s="266" t="s">
        <v>82</v>
      </c>
      <c r="AV386" s="15" t="s">
        <v>193</v>
      </c>
      <c r="AW386" s="15" t="s">
        <v>34</v>
      </c>
      <c r="AX386" s="15" t="s">
        <v>80</v>
      </c>
      <c r="AY386" s="266" t="s">
        <v>185</v>
      </c>
    </row>
    <row r="387" s="2" customFormat="1" ht="16.5" customHeight="1">
      <c r="A387" s="41"/>
      <c r="B387" s="42"/>
      <c r="C387" s="215" t="s">
        <v>447</v>
      </c>
      <c r="D387" s="215" t="s">
        <v>188</v>
      </c>
      <c r="E387" s="216" t="s">
        <v>1831</v>
      </c>
      <c r="F387" s="217" t="s">
        <v>1832</v>
      </c>
      <c r="G387" s="218" t="s">
        <v>191</v>
      </c>
      <c r="H387" s="219">
        <v>34.332999999999998</v>
      </c>
      <c r="I387" s="220"/>
      <c r="J387" s="221">
        <f>ROUND(I387*H387,2)</f>
        <v>0</v>
      </c>
      <c r="K387" s="217" t="s">
        <v>192</v>
      </c>
      <c r="L387" s="47"/>
      <c r="M387" s="222" t="s">
        <v>19</v>
      </c>
      <c r="N387" s="223" t="s">
        <v>44</v>
      </c>
      <c r="O387" s="87"/>
      <c r="P387" s="224">
        <f>O387*H387</f>
        <v>0</v>
      </c>
      <c r="Q387" s="224">
        <v>0.30131000000000002</v>
      </c>
      <c r="R387" s="224">
        <f>Q387*H387</f>
        <v>10.344876230000001</v>
      </c>
      <c r="S387" s="224">
        <v>0</v>
      </c>
      <c r="T387" s="225">
        <f>S387*H387</f>
        <v>0</v>
      </c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R387" s="226" t="s">
        <v>193</v>
      </c>
      <c r="AT387" s="226" t="s">
        <v>188</v>
      </c>
      <c r="AU387" s="226" t="s">
        <v>82</v>
      </c>
      <c r="AY387" s="20" t="s">
        <v>185</v>
      </c>
      <c r="BE387" s="227">
        <f>IF(N387="základní",J387,0)</f>
        <v>0</v>
      </c>
      <c r="BF387" s="227">
        <f>IF(N387="snížená",J387,0)</f>
        <v>0</v>
      </c>
      <c r="BG387" s="227">
        <f>IF(N387="zákl. přenesená",J387,0)</f>
        <v>0</v>
      </c>
      <c r="BH387" s="227">
        <f>IF(N387="sníž. přenesená",J387,0)</f>
        <v>0</v>
      </c>
      <c r="BI387" s="227">
        <f>IF(N387="nulová",J387,0)</f>
        <v>0</v>
      </c>
      <c r="BJ387" s="20" t="s">
        <v>80</v>
      </c>
      <c r="BK387" s="227">
        <f>ROUND(I387*H387,2)</f>
        <v>0</v>
      </c>
      <c r="BL387" s="20" t="s">
        <v>193</v>
      </c>
      <c r="BM387" s="226" t="s">
        <v>1833</v>
      </c>
    </row>
    <row r="388" s="2" customFormat="1">
      <c r="A388" s="41"/>
      <c r="B388" s="42"/>
      <c r="C388" s="43"/>
      <c r="D388" s="228" t="s">
        <v>195</v>
      </c>
      <c r="E388" s="43"/>
      <c r="F388" s="229" t="s">
        <v>1834</v>
      </c>
      <c r="G388" s="43"/>
      <c r="H388" s="43"/>
      <c r="I388" s="230"/>
      <c r="J388" s="43"/>
      <c r="K388" s="43"/>
      <c r="L388" s="47"/>
      <c r="M388" s="231"/>
      <c r="N388" s="232"/>
      <c r="O388" s="87"/>
      <c r="P388" s="87"/>
      <c r="Q388" s="87"/>
      <c r="R388" s="87"/>
      <c r="S388" s="87"/>
      <c r="T388" s="88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T388" s="20" t="s">
        <v>195</v>
      </c>
      <c r="AU388" s="20" t="s">
        <v>82</v>
      </c>
    </row>
    <row r="389" s="2" customFormat="1">
      <c r="A389" s="41"/>
      <c r="B389" s="42"/>
      <c r="C389" s="43"/>
      <c r="D389" s="233" t="s">
        <v>197</v>
      </c>
      <c r="E389" s="43"/>
      <c r="F389" s="234" t="s">
        <v>1835</v>
      </c>
      <c r="G389" s="43"/>
      <c r="H389" s="43"/>
      <c r="I389" s="230"/>
      <c r="J389" s="43"/>
      <c r="K389" s="43"/>
      <c r="L389" s="47"/>
      <c r="M389" s="231"/>
      <c r="N389" s="232"/>
      <c r="O389" s="87"/>
      <c r="P389" s="87"/>
      <c r="Q389" s="87"/>
      <c r="R389" s="87"/>
      <c r="S389" s="87"/>
      <c r="T389" s="88"/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T389" s="20" t="s">
        <v>197</v>
      </c>
      <c r="AU389" s="20" t="s">
        <v>82</v>
      </c>
    </row>
    <row r="390" s="13" customFormat="1">
      <c r="A390" s="13"/>
      <c r="B390" s="235"/>
      <c r="C390" s="236"/>
      <c r="D390" s="228" t="s">
        <v>199</v>
      </c>
      <c r="E390" s="237" t="s">
        <v>19</v>
      </c>
      <c r="F390" s="238" t="s">
        <v>477</v>
      </c>
      <c r="G390" s="236"/>
      <c r="H390" s="237" t="s">
        <v>19</v>
      </c>
      <c r="I390" s="239"/>
      <c r="J390" s="236"/>
      <c r="K390" s="236"/>
      <c r="L390" s="240"/>
      <c r="M390" s="241"/>
      <c r="N390" s="242"/>
      <c r="O390" s="242"/>
      <c r="P390" s="242"/>
      <c r="Q390" s="242"/>
      <c r="R390" s="242"/>
      <c r="S390" s="242"/>
      <c r="T390" s="24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44" t="s">
        <v>199</v>
      </c>
      <c r="AU390" s="244" t="s">
        <v>82</v>
      </c>
      <c r="AV390" s="13" t="s">
        <v>80</v>
      </c>
      <c r="AW390" s="13" t="s">
        <v>34</v>
      </c>
      <c r="AX390" s="13" t="s">
        <v>73</v>
      </c>
      <c r="AY390" s="244" t="s">
        <v>185</v>
      </c>
    </row>
    <row r="391" s="13" customFormat="1">
      <c r="A391" s="13"/>
      <c r="B391" s="235"/>
      <c r="C391" s="236"/>
      <c r="D391" s="228" t="s">
        <v>199</v>
      </c>
      <c r="E391" s="237" t="s">
        <v>19</v>
      </c>
      <c r="F391" s="238" t="s">
        <v>1836</v>
      </c>
      <c r="G391" s="236"/>
      <c r="H391" s="237" t="s">
        <v>19</v>
      </c>
      <c r="I391" s="239"/>
      <c r="J391" s="236"/>
      <c r="K391" s="236"/>
      <c r="L391" s="240"/>
      <c r="M391" s="241"/>
      <c r="N391" s="242"/>
      <c r="O391" s="242"/>
      <c r="P391" s="242"/>
      <c r="Q391" s="242"/>
      <c r="R391" s="242"/>
      <c r="S391" s="242"/>
      <c r="T391" s="24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44" t="s">
        <v>199</v>
      </c>
      <c r="AU391" s="244" t="s">
        <v>82</v>
      </c>
      <c r="AV391" s="13" t="s">
        <v>80</v>
      </c>
      <c r="AW391" s="13" t="s">
        <v>34</v>
      </c>
      <c r="AX391" s="13" t="s">
        <v>73</v>
      </c>
      <c r="AY391" s="244" t="s">
        <v>185</v>
      </c>
    </row>
    <row r="392" s="13" customFormat="1">
      <c r="A392" s="13"/>
      <c r="B392" s="235"/>
      <c r="C392" s="236"/>
      <c r="D392" s="228" t="s">
        <v>199</v>
      </c>
      <c r="E392" s="237" t="s">
        <v>19</v>
      </c>
      <c r="F392" s="238" t="s">
        <v>1820</v>
      </c>
      <c r="G392" s="236"/>
      <c r="H392" s="237" t="s">
        <v>19</v>
      </c>
      <c r="I392" s="239"/>
      <c r="J392" s="236"/>
      <c r="K392" s="236"/>
      <c r="L392" s="240"/>
      <c r="M392" s="241"/>
      <c r="N392" s="242"/>
      <c r="O392" s="242"/>
      <c r="P392" s="242"/>
      <c r="Q392" s="242"/>
      <c r="R392" s="242"/>
      <c r="S392" s="242"/>
      <c r="T392" s="24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44" t="s">
        <v>199</v>
      </c>
      <c r="AU392" s="244" t="s">
        <v>82</v>
      </c>
      <c r="AV392" s="13" t="s">
        <v>80</v>
      </c>
      <c r="AW392" s="13" t="s">
        <v>34</v>
      </c>
      <c r="AX392" s="13" t="s">
        <v>73</v>
      </c>
      <c r="AY392" s="244" t="s">
        <v>185</v>
      </c>
    </row>
    <row r="393" s="13" customFormat="1">
      <c r="A393" s="13"/>
      <c r="B393" s="235"/>
      <c r="C393" s="236"/>
      <c r="D393" s="228" t="s">
        <v>199</v>
      </c>
      <c r="E393" s="237" t="s">
        <v>19</v>
      </c>
      <c r="F393" s="238" t="s">
        <v>1810</v>
      </c>
      <c r="G393" s="236"/>
      <c r="H393" s="237" t="s">
        <v>19</v>
      </c>
      <c r="I393" s="239"/>
      <c r="J393" s="236"/>
      <c r="K393" s="236"/>
      <c r="L393" s="240"/>
      <c r="M393" s="241"/>
      <c r="N393" s="242"/>
      <c r="O393" s="242"/>
      <c r="P393" s="242"/>
      <c r="Q393" s="242"/>
      <c r="R393" s="242"/>
      <c r="S393" s="242"/>
      <c r="T393" s="24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44" t="s">
        <v>199</v>
      </c>
      <c r="AU393" s="244" t="s">
        <v>82</v>
      </c>
      <c r="AV393" s="13" t="s">
        <v>80</v>
      </c>
      <c r="AW393" s="13" t="s">
        <v>34</v>
      </c>
      <c r="AX393" s="13" t="s">
        <v>73</v>
      </c>
      <c r="AY393" s="244" t="s">
        <v>185</v>
      </c>
    </row>
    <row r="394" s="14" customFormat="1">
      <c r="A394" s="14"/>
      <c r="B394" s="245"/>
      <c r="C394" s="246"/>
      <c r="D394" s="228" t="s">
        <v>199</v>
      </c>
      <c r="E394" s="247" t="s">
        <v>19</v>
      </c>
      <c r="F394" s="248" t="s">
        <v>1837</v>
      </c>
      <c r="G394" s="246"/>
      <c r="H394" s="249">
        <v>34.332999999999998</v>
      </c>
      <c r="I394" s="250"/>
      <c r="J394" s="246"/>
      <c r="K394" s="246"/>
      <c r="L394" s="251"/>
      <c r="M394" s="252"/>
      <c r="N394" s="253"/>
      <c r="O394" s="253"/>
      <c r="P394" s="253"/>
      <c r="Q394" s="253"/>
      <c r="R394" s="253"/>
      <c r="S394" s="253"/>
      <c r="T394" s="25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T394" s="255" t="s">
        <v>199</v>
      </c>
      <c r="AU394" s="255" t="s">
        <v>82</v>
      </c>
      <c r="AV394" s="14" t="s">
        <v>82</v>
      </c>
      <c r="AW394" s="14" t="s">
        <v>34</v>
      </c>
      <c r="AX394" s="14" t="s">
        <v>73</v>
      </c>
      <c r="AY394" s="255" t="s">
        <v>185</v>
      </c>
    </row>
    <row r="395" s="15" customFormat="1">
      <c r="A395" s="15"/>
      <c r="B395" s="256"/>
      <c r="C395" s="257"/>
      <c r="D395" s="228" t="s">
        <v>199</v>
      </c>
      <c r="E395" s="258" t="s">
        <v>19</v>
      </c>
      <c r="F395" s="259" t="s">
        <v>202</v>
      </c>
      <c r="G395" s="257"/>
      <c r="H395" s="260">
        <v>34.332999999999998</v>
      </c>
      <c r="I395" s="261"/>
      <c r="J395" s="257"/>
      <c r="K395" s="257"/>
      <c r="L395" s="262"/>
      <c r="M395" s="263"/>
      <c r="N395" s="264"/>
      <c r="O395" s="264"/>
      <c r="P395" s="264"/>
      <c r="Q395" s="264"/>
      <c r="R395" s="264"/>
      <c r="S395" s="264"/>
      <c r="T395" s="26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T395" s="266" t="s">
        <v>199</v>
      </c>
      <c r="AU395" s="266" t="s">
        <v>82</v>
      </c>
      <c r="AV395" s="15" t="s">
        <v>193</v>
      </c>
      <c r="AW395" s="15" t="s">
        <v>34</v>
      </c>
      <c r="AX395" s="15" t="s">
        <v>80</v>
      </c>
      <c r="AY395" s="266" t="s">
        <v>185</v>
      </c>
    </row>
    <row r="396" s="2" customFormat="1" ht="16.5" customHeight="1">
      <c r="A396" s="41"/>
      <c r="B396" s="42"/>
      <c r="C396" s="215" t="s">
        <v>456</v>
      </c>
      <c r="D396" s="215" t="s">
        <v>188</v>
      </c>
      <c r="E396" s="216" t="s">
        <v>1838</v>
      </c>
      <c r="F396" s="217" t="s">
        <v>1839</v>
      </c>
      <c r="G396" s="218" t="s">
        <v>191</v>
      </c>
      <c r="H396" s="219">
        <v>148.267</v>
      </c>
      <c r="I396" s="220"/>
      <c r="J396" s="221">
        <f>ROUND(I396*H396,2)</f>
        <v>0</v>
      </c>
      <c r="K396" s="217" t="s">
        <v>192</v>
      </c>
      <c r="L396" s="47"/>
      <c r="M396" s="222" t="s">
        <v>19</v>
      </c>
      <c r="N396" s="223" t="s">
        <v>44</v>
      </c>
      <c r="O396" s="87"/>
      <c r="P396" s="224">
        <f>O396*H396</f>
        <v>0</v>
      </c>
      <c r="Q396" s="224">
        <v>0.34925</v>
      </c>
      <c r="R396" s="224">
        <f>Q396*H396</f>
        <v>51.782249749999998</v>
      </c>
      <c r="S396" s="224">
        <v>0</v>
      </c>
      <c r="T396" s="225">
        <f>S396*H396</f>
        <v>0</v>
      </c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R396" s="226" t="s">
        <v>193</v>
      </c>
      <c r="AT396" s="226" t="s">
        <v>188</v>
      </c>
      <c r="AU396" s="226" t="s">
        <v>82</v>
      </c>
      <c r="AY396" s="20" t="s">
        <v>185</v>
      </c>
      <c r="BE396" s="227">
        <f>IF(N396="základní",J396,0)</f>
        <v>0</v>
      </c>
      <c r="BF396" s="227">
        <f>IF(N396="snížená",J396,0)</f>
        <v>0</v>
      </c>
      <c r="BG396" s="227">
        <f>IF(N396="zákl. přenesená",J396,0)</f>
        <v>0</v>
      </c>
      <c r="BH396" s="227">
        <f>IF(N396="sníž. přenesená",J396,0)</f>
        <v>0</v>
      </c>
      <c r="BI396" s="227">
        <f>IF(N396="nulová",J396,0)</f>
        <v>0</v>
      </c>
      <c r="BJ396" s="20" t="s">
        <v>80</v>
      </c>
      <c r="BK396" s="227">
        <f>ROUND(I396*H396,2)</f>
        <v>0</v>
      </c>
      <c r="BL396" s="20" t="s">
        <v>193</v>
      </c>
      <c r="BM396" s="226" t="s">
        <v>1840</v>
      </c>
    </row>
    <row r="397" s="2" customFormat="1">
      <c r="A397" s="41"/>
      <c r="B397" s="42"/>
      <c r="C397" s="43"/>
      <c r="D397" s="228" t="s">
        <v>195</v>
      </c>
      <c r="E397" s="43"/>
      <c r="F397" s="229" t="s">
        <v>1841</v>
      </c>
      <c r="G397" s="43"/>
      <c r="H397" s="43"/>
      <c r="I397" s="230"/>
      <c r="J397" s="43"/>
      <c r="K397" s="43"/>
      <c r="L397" s="47"/>
      <c r="M397" s="231"/>
      <c r="N397" s="232"/>
      <c r="O397" s="87"/>
      <c r="P397" s="87"/>
      <c r="Q397" s="87"/>
      <c r="R397" s="87"/>
      <c r="S397" s="87"/>
      <c r="T397" s="88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T397" s="20" t="s">
        <v>195</v>
      </c>
      <c r="AU397" s="20" t="s">
        <v>82</v>
      </c>
    </row>
    <row r="398" s="2" customFormat="1">
      <c r="A398" s="41"/>
      <c r="B398" s="42"/>
      <c r="C398" s="43"/>
      <c r="D398" s="233" t="s">
        <v>197</v>
      </c>
      <c r="E398" s="43"/>
      <c r="F398" s="234" t="s">
        <v>1842</v>
      </c>
      <c r="G398" s="43"/>
      <c r="H398" s="43"/>
      <c r="I398" s="230"/>
      <c r="J398" s="43"/>
      <c r="K398" s="43"/>
      <c r="L398" s="47"/>
      <c r="M398" s="231"/>
      <c r="N398" s="232"/>
      <c r="O398" s="87"/>
      <c r="P398" s="87"/>
      <c r="Q398" s="87"/>
      <c r="R398" s="87"/>
      <c r="S398" s="87"/>
      <c r="T398" s="88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T398" s="20" t="s">
        <v>197</v>
      </c>
      <c r="AU398" s="20" t="s">
        <v>82</v>
      </c>
    </row>
    <row r="399" s="13" customFormat="1">
      <c r="A399" s="13"/>
      <c r="B399" s="235"/>
      <c r="C399" s="236"/>
      <c r="D399" s="228" t="s">
        <v>199</v>
      </c>
      <c r="E399" s="237" t="s">
        <v>19</v>
      </c>
      <c r="F399" s="238" t="s">
        <v>477</v>
      </c>
      <c r="G399" s="236"/>
      <c r="H399" s="237" t="s">
        <v>19</v>
      </c>
      <c r="I399" s="239"/>
      <c r="J399" s="236"/>
      <c r="K399" s="236"/>
      <c r="L399" s="240"/>
      <c r="M399" s="241"/>
      <c r="N399" s="242"/>
      <c r="O399" s="242"/>
      <c r="P399" s="242"/>
      <c r="Q399" s="242"/>
      <c r="R399" s="242"/>
      <c r="S399" s="242"/>
      <c r="T399" s="243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44" t="s">
        <v>199</v>
      </c>
      <c r="AU399" s="244" t="s">
        <v>82</v>
      </c>
      <c r="AV399" s="13" t="s">
        <v>80</v>
      </c>
      <c r="AW399" s="13" t="s">
        <v>34</v>
      </c>
      <c r="AX399" s="13" t="s">
        <v>73</v>
      </c>
      <c r="AY399" s="244" t="s">
        <v>185</v>
      </c>
    </row>
    <row r="400" s="13" customFormat="1">
      <c r="A400" s="13"/>
      <c r="B400" s="235"/>
      <c r="C400" s="236"/>
      <c r="D400" s="228" t="s">
        <v>199</v>
      </c>
      <c r="E400" s="237" t="s">
        <v>19</v>
      </c>
      <c r="F400" s="238" t="s">
        <v>1843</v>
      </c>
      <c r="G400" s="236"/>
      <c r="H400" s="237" t="s">
        <v>19</v>
      </c>
      <c r="I400" s="239"/>
      <c r="J400" s="236"/>
      <c r="K400" s="236"/>
      <c r="L400" s="240"/>
      <c r="M400" s="241"/>
      <c r="N400" s="242"/>
      <c r="O400" s="242"/>
      <c r="P400" s="242"/>
      <c r="Q400" s="242"/>
      <c r="R400" s="242"/>
      <c r="S400" s="242"/>
      <c r="T400" s="24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44" t="s">
        <v>199</v>
      </c>
      <c r="AU400" s="244" t="s">
        <v>82</v>
      </c>
      <c r="AV400" s="13" t="s">
        <v>80</v>
      </c>
      <c r="AW400" s="13" t="s">
        <v>34</v>
      </c>
      <c r="AX400" s="13" t="s">
        <v>73</v>
      </c>
      <c r="AY400" s="244" t="s">
        <v>185</v>
      </c>
    </row>
    <row r="401" s="13" customFormat="1">
      <c r="A401" s="13"/>
      <c r="B401" s="235"/>
      <c r="C401" s="236"/>
      <c r="D401" s="228" t="s">
        <v>199</v>
      </c>
      <c r="E401" s="237" t="s">
        <v>19</v>
      </c>
      <c r="F401" s="238" t="s">
        <v>1820</v>
      </c>
      <c r="G401" s="236"/>
      <c r="H401" s="237" t="s">
        <v>19</v>
      </c>
      <c r="I401" s="239"/>
      <c r="J401" s="236"/>
      <c r="K401" s="236"/>
      <c r="L401" s="240"/>
      <c r="M401" s="241"/>
      <c r="N401" s="242"/>
      <c r="O401" s="242"/>
      <c r="P401" s="242"/>
      <c r="Q401" s="242"/>
      <c r="R401" s="242"/>
      <c r="S401" s="242"/>
      <c r="T401" s="24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44" t="s">
        <v>199</v>
      </c>
      <c r="AU401" s="244" t="s">
        <v>82</v>
      </c>
      <c r="AV401" s="13" t="s">
        <v>80</v>
      </c>
      <c r="AW401" s="13" t="s">
        <v>34</v>
      </c>
      <c r="AX401" s="13" t="s">
        <v>73</v>
      </c>
      <c r="AY401" s="244" t="s">
        <v>185</v>
      </c>
    </row>
    <row r="402" s="13" customFormat="1">
      <c r="A402" s="13"/>
      <c r="B402" s="235"/>
      <c r="C402" s="236"/>
      <c r="D402" s="228" t="s">
        <v>199</v>
      </c>
      <c r="E402" s="237" t="s">
        <v>19</v>
      </c>
      <c r="F402" s="238" t="s">
        <v>1810</v>
      </c>
      <c r="G402" s="236"/>
      <c r="H402" s="237" t="s">
        <v>19</v>
      </c>
      <c r="I402" s="239"/>
      <c r="J402" s="236"/>
      <c r="K402" s="236"/>
      <c r="L402" s="240"/>
      <c r="M402" s="241"/>
      <c r="N402" s="242"/>
      <c r="O402" s="242"/>
      <c r="P402" s="242"/>
      <c r="Q402" s="242"/>
      <c r="R402" s="242"/>
      <c r="S402" s="242"/>
      <c r="T402" s="24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44" t="s">
        <v>199</v>
      </c>
      <c r="AU402" s="244" t="s">
        <v>82</v>
      </c>
      <c r="AV402" s="13" t="s">
        <v>80</v>
      </c>
      <c r="AW402" s="13" t="s">
        <v>34</v>
      </c>
      <c r="AX402" s="13" t="s">
        <v>73</v>
      </c>
      <c r="AY402" s="244" t="s">
        <v>185</v>
      </c>
    </row>
    <row r="403" s="14" customFormat="1">
      <c r="A403" s="14"/>
      <c r="B403" s="245"/>
      <c r="C403" s="246"/>
      <c r="D403" s="228" t="s">
        <v>199</v>
      </c>
      <c r="E403" s="247" t="s">
        <v>19</v>
      </c>
      <c r="F403" s="248" t="s">
        <v>1844</v>
      </c>
      <c r="G403" s="246"/>
      <c r="H403" s="249">
        <v>176.40299999999999</v>
      </c>
      <c r="I403" s="250"/>
      <c r="J403" s="246"/>
      <c r="K403" s="246"/>
      <c r="L403" s="251"/>
      <c r="M403" s="252"/>
      <c r="N403" s="253"/>
      <c r="O403" s="253"/>
      <c r="P403" s="253"/>
      <c r="Q403" s="253"/>
      <c r="R403" s="253"/>
      <c r="S403" s="253"/>
      <c r="T403" s="25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55" t="s">
        <v>199</v>
      </c>
      <c r="AU403" s="255" t="s">
        <v>82</v>
      </c>
      <c r="AV403" s="14" t="s">
        <v>82</v>
      </c>
      <c r="AW403" s="14" t="s">
        <v>34</v>
      </c>
      <c r="AX403" s="14" t="s">
        <v>73</v>
      </c>
      <c r="AY403" s="255" t="s">
        <v>185</v>
      </c>
    </row>
    <row r="404" s="13" customFormat="1">
      <c r="A404" s="13"/>
      <c r="B404" s="235"/>
      <c r="C404" s="236"/>
      <c r="D404" s="228" t="s">
        <v>199</v>
      </c>
      <c r="E404" s="237" t="s">
        <v>19</v>
      </c>
      <c r="F404" s="238" t="s">
        <v>1812</v>
      </c>
      <c r="G404" s="236"/>
      <c r="H404" s="237" t="s">
        <v>19</v>
      </c>
      <c r="I404" s="239"/>
      <c r="J404" s="236"/>
      <c r="K404" s="236"/>
      <c r="L404" s="240"/>
      <c r="M404" s="241"/>
      <c r="N404" s="242"/>
      <c r="O404" s="242"/>
      <c r="P404" s="242"/>
      <c r="Q404" s="242"/>
      <c r="R404" s="242"/>
      <c r="S404" s="242"/>
      <c r="T404" s="24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44" t="s">
        <v>199</v>
      </c>
      <c r="AU404" s="244" t="s">
        <v>82</v>
      </c>
      <c r="AV404" s="13" t="s">
        <v>80</v>
      </c>
      <c r="AW404" s="13" t="s">
        <v>34</v>
      </c>
      <c r="AX404" s="13" t="s">
        <v>73</v>
      </c>
      <c r="AY404" s="244" t="s">
        <v>185</v>
      </c>
    </row>
    <row r="405" s="14" customFormat="1">
      <c r="A405" s="14"/>
      <c r="B405" s="245"/>
      <c r="C405" s="246"/>
      <c r="D405" s="228" t="s">
        <v>199</v>
      </c>
      <c r="E405" s="247" t="s">
        <v>19</v>
      </c>
      <c r="F405" s="248" t="s">
        <v>1845</v>
      </c>
      <c r="G405" s="246"/>
      <c r="H405" s="249">
        <v>-28.135999999999999</v>
      </c>
      <c r="I405" s="250"/>
      <c r="J405" s="246"/>
      <c r="K405" s="246"/>
      <c r="L405" s="251"/>
      <c r="M405" s="252"/>
      <c r="N405" s="253"/>
      <c r="O405" s="253"/>
      <c r="P405" s="253"/>
      <c r="Q405" s="253"/>
      <c r="R405" s="253"/>
      <c r="S405" s="253"/>
      <c r="T405" s="25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55" t="s">
        <v>199</v>
      </c>
      <c r="AU405" s="255" t="s">
        <v>82</v>
      </c>
      <c r="AV405" s="14" t="s">
        <v>82</v>
      </c>
      <c r="AW405" s="14" t="s">
        <v>34</v>
      </c>
      <c r="AX405" s="14" t="s">
        <v>73</v>
      </c>
      <c r="AY405" s="255" t="s">
        <v>185</v>
      </c>
    </row>
    <row r="406" s="15" customFormat="1">
      <c r="A406" s="15"/>
      <c r="B406" s="256"/>
      <c r="C406" s="257"/>
      <c r="D406" s="228" t="s">
        <v>199</v>
      </c>
      <c r="E406" s="258" t="s">
        <v>19</v>
      </c>
      <c r="F406" s="259" t="s">
        <v>202</v>
      </c>
      <c r="G406" s="257"/>
      <c r="H406" s="260">
        <v>148.267</v>
      </c>
      <c r="I406" s="261"/>
      <c r="J406" s="257"/>
      <c r="K406" s="257"/>
      <c r="L406" s="262"/>
      <c r="M406" s="263"/>
      <c r="N406" s="264"/>
      <c r="O406" s="264"/>
      <c r="P406" s="264"/>
      <c r="Q406" s="264"/>
      <c r="R406" s="264"/>
      <c r="S406" s="264"/>
      <c r="T406" s="26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T406" s="266" t="s">
        <v>199</v>
      </c>
      <c r="AU406" s="266" t="s">
        <v>82</v>
      </c>
      <c r="AV406" s="15" t="s">
        <v>193</v>
      </c>
      <c r="AW406" s="15" t="s">
        <v>34</v>
      </c>
      <c r="AX406" s="15" t="s">
        <v>80</v>
      </c>
      <c r="AY406" s="266" t="s">
        <v>185</v>
      </c>
    </row>
    <row r="407" s="2" customFormat="1" ht="16.5" customHeight="1">
      <c r="A407" s="41"/>
      <c r="B407" s="42"/>
      <c r="C407" s="215" t="s">
        <v>728</v>
      </c>
      <c r="D407" s="215" t="s">
        <v>188</v>
      </c>
      <c r="E407" s="216" t="s">
        <v>1846</v>
      </c>
      <c r="F407" s="217" t="s">
        <v>1847</v>
      </c>
      <c r="G407" s="218" t="s">
        <v>279</v>
      </c>
      <c r="H407" s="219">
        <v>1</v>
      </c>
      <c r="I407" s="220"/>
      <c r="J407" s="221">
        <f>ROUND(I407*H407,2)</f>
        <v>0</v>
      </c>
      <c r="K407" s="217" t="s">
        <v>19</v>
      </c>
      <c r="L407" s="47"/>
      <c r="M407" s="222" t="s">
        <v>19</v>
      </c>
      <c r="N407" s="223" t="s">
        <v>44</v>
      </c>
      <c r="O407" s="87"/>
      <c r="P407" s="224">
        <f>O407*H407</f>
        <v>0</v>
      </c>
      <c r="Q407" s="224">
        <v>0.33434999999999998</v>
      </c>
      <c r="R407" s="224">
        <f>Q407*H407</f>
        <v>0.33434999999999998</v>
      </c>
      <c r="S407" s="224">
        <v>0</v>
      </c>
      <c r="T407" s="225">
        <f>S407*H407</f>
        <v>0</v>
      </c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R407" s="226" t="s">
        <v>193</v>
      </c>
      <c r="AT407" s="226" t="s">
        <v>188</v>
      </c>
      <c r="AU407" s="226" t="s">
        <v>82</v>
      </c>
      <c r="AY407" s="20" t="s">
        <v>185</v>
      </c>
      <c r="BE407" s="227">
        <f>IF(N407="základní",J407,0)</f>
        <v>0</v>
      </c>
      <c r="BF407" s="227">
        <f>IF(N407="snížená",J407,0)</f>
        <v>0</v>
      </c>
      <c r="BG407" s="227">
        <f>IF(N407="zákl. přenesená",J407,0)</f>
        <v>0</v>
      </c>
      <c r="BH407" s="227">
        <f>IF(N407="sníž. přenesená",J407,0)</f>
        <v>0</v>
      </c>
      <c r="BI407" s="227">
        <f>IF(N407="nulová",J407,0)</f>
        <v>0</v>
      </c>
      <c r="BJ407" s="20" t="s">
        <v>80</v>
      </c>
      <c r="BK407" s="227">
        <f>ROUND(I407*H407,2)</f>
        <v>0</v>
      </c>
      <c r="BL407" s="20" t="s">
        <v>193</v>
      </c>
      <c r="BM407" s="226" t="s">
        <v>1848</v>
      </c>
    </row>
    <row r="408" s="2" customFormat="1">
      <c r="A408" s="41"/>
      <c r="B408" s="42"/>
      <c r="C408" s="43"/>
      <c r="D408" s="228" t="s">
        <v>195</v>
      </c>
      <c r="E408" s="43"/>
      <c r="F408" s="229" t="s">
        <v>1847</v>
      </c>
      <c r="G408" s="43"/>
      <c r="H408" s="43"/>
      <c r="I408" s="230"/>
      <c r="J408" s="43"/>
      <c r="K408" s="43"/>
      <c r="L408" s="47"/>
      <c r="M408" s="231"/>
      <c r="N408" s="232"/>
      <c r="O408" s="87"/>
      <c r="P408" s="87"/>
      <c r="Q408" s="87"/>
      <c r="R408" s="87"/>
      <c r="S408" s="87"/>
      <c r="T408" s="88"/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T408" s="20" t="s">
        <v>195</v>
      </c>
      <c r="AU408" s="20" t="s">
        <v>82</v>
      </c>
    </row>
    <row r="409" s="13" customFormat="1">
      <c r="A409" s="13"/>
      <c r="B409" s="235"/>
      <c r="C409" s="236"/>
      <c r="D409" s="228" t="s">
        <v>199</v>
      </c>
      <c r="E409" s="237" t="s">
        <v>19</v>
      </c>
      <c r="F409" s="238" t="s">
        <v>477</v>
      </c>
      <c r="G409" s="236"/>
      <c r="H409" s="237" t="s">
        <v>19</v>
      </c>
      <c r="I409" s="239"/>
      <c r="J409" s="236"/>
      <c r="K409" s="236"/>
      <c r="L409" s="240"/>
      <c r="M409" s="241"/>
      <c r="N409" s="242"/>
      <c r="O409" s="242"/>
      <c r="P409" s="242"/>
      <c r="Q409" s="242"/>
      <c r="R409" s="242"/>
      <c r="S409" s="242"/>
      <c r="T409" s="24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44" t="s">
        <v>199</v>
      </c>
      <c r="AU409" s="244" t="s">
        <v>82</v>
      </c>
      <c r="AV409" s="13" t="s">
        <v>80</v>
      </c>
      <c r="AW409" s="13" t="s">
        <v>34</v>
      </c>
      <c r="AX409" s="13" t="s">
        <v>73</v>
      </c>
      <c r="AY409" s="244" t="s">
        <v>185</v>
      </c>
    </row>
    <row r="410" s="14" customFormat="1">
      <c r="A410" s="14"/>
      <c r="B410" s="245"/>
      <c r="C410" s="246"/>
      <c r="D410" s="228" t="s">
        <v>199</v>
      </c>
      <c r="E410" s="247" t="s">
        <v>19</v>
      </c>
      <c r="F410" s="248" t="s">
        <v>80</v>
      </c>
      <c r="G410" s="246"/>
      <c r="H410" s="249">
        <v>1</v>
      </c>
      <c r="I410" s="250"/>
      <c r="J410" s="246"/>
      <c r="K410" s="246"/>
      <c r="L410" s="251"/>
      <c r="M410" s="252"/>
      <c r="N410" s="253"/>
      <c r="O410" s="253"/>
      <c r="P410" s="253"/>
      <c r="Q410" s="253"/>
      <c r="R410" s="253"/>
      <c r="S410" s="253"/>
      <c r="T410" s="25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255" t="s">
        <v>199</v>
      </c>
      <c r="AU410" s="255" t="s">
        <v>82</v>
      </c>
      <c r="AV410" s="14" t="s">
        <v>82</v>
      </c>
      <c r="AW410" s="14" t="s">
        <v>34</v>
      </c>
      <c r="AX410" s="14" t="s">
        <v>73</v>
      </c>
      <c r="AY410" s="255" t="s">
        <v>185</v>
      </c>
    </row>
    <row r="411" s="15" customFormat="1">
      <c r="A411" s="15"/>
      <c r="B411" s="256"/>
      <c r="C411" s="257"/>
      <c r="D411" s="228" t="s">
        <v>199</v>
      </c>
      <c r="E411" s="258" t="s">
        <v>19</v>
      </c>
      <c r="F411" s="259" t="s">
        <v>202</v>
      </c>
      <c r="G411" s="257"/>
      <c r="H411" s="260">
        <v>1</v>
      </c>
      <c r="I411" s="261"/>
      <c r="J411" s="257"/>
      <c r="K411" s="257"/>
      <c r="L411" s="262"/>
      <c r="M411" s="263"/>
      <c r="N411" s="264"/>
      <c r="O411" s="264"/>
      <c r="P411" s="264"/>
      <c r="Q411" s="264"/>
      <c r="R411" s="264"/>
      <c r="S411" s="264"/>
      <c r="T411" s="26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T411" s="266" t="s">
        <v>199</v>
      </c>
      <c r="AU411" s="266" t="s">
        <v>82</v>
      </c>
      <c r="AV411" s="15" t="s">
        <v>193</v>
      </c>
      <c r="AW411" s="15" t="s">
        <v>4</v>
      </c>
      <c r="AX411" s="15" t="s">
        <v>80</v>
      </c>
      <c r="AY411" s="266" t="s">
        <v>185</v>
      </c>
    </row>
    <row r="412" s="2" customFormat="1" ht="16.5" customHeight="1">
      <c r="A412" s="41"/>
      <c r="B412" s="42"/>
      <c r="C412" s="215" t="s">
        <v>734</v>
      </c>
      <c r="D412" s="215" t="s">
        <v>188</v>
      </c>
      <c r="E412" s="216" t="s">
        <v>1849</v>
      </c>
      <c r="F412" s="217" t="s">
        <v>1850</v>
      </c>
      <c r="G412" s="218" t="s">
        <v>322</v>
      </c>
      <c r="H412" s="219">
        <v>1</v>
      </c>
      <c r="I412" s="220"/>
      <c r="J412" s="221">
        <f>ROUND(I412*H412,2)</f>
        <v>0</v>
      </c>
      <c r="K412" s="217" t="s">
        <v>192</v>
      </c>
      <c r="L412" s="47"/>
      <c r="M412" s="222" t="s">
        <v>19</v>
      </c>
      <c r="N412" s="223" t="s">
        <v>44</v>
      </c>
      <c r="O412" s="87"/>
      <c r="P412" s="224">
        <f>O412*H412</f>
        <v>0</v>
      </c>
      <c r="Q412" s="224">
        <v>0.022780000000000002</v>
      </c>
      <c r="R412" s="224">
        <f>Q412*H412</f>
        <v>0.022780000000000002</v>
      </c>
      <c r="S412" s="224">
        <v>0</v>
      </c>
      <c r="T412" s="225">
        <f>S412*H412</f>
        <v>0</v>
      </c>
      <c r="U412" s="41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R412" s="226" t="s">
        <v>193</v>
      </c>
      <c r="AT412" s="226" t="s">
        <v>188</v>
      </c>
      <c r="AU412" s="226" t="s">
        <v>82</v>
      </c>
      <c r="AY412" s="20" t="s">
        <v>185</v>
      </c>
      <c r="BE412" s="227">
        <f>IF(N412="základní",J412,0)</f>
        <v>0</v>
      </c>
      <c r="BF412" s="227">
        <f>IF(N412="snížená",J412,0)</f>
        <v>0</v>
      </c>
      <c r="BG412" s="227">
        <f>IF(N412="zákl. přenesená",J412,0)</f>
        <v>0</v>
      </c>
      <c r="BH412" s="227">
        <f>IF(N412="sníž. přenesená",J412,0)</f>
        <v>0</v>
      </c>
      <c r="BI412" s="227">
        <f>IF(N412="nulová",J412,0)</f>
        <v>0</v>
      </c>
      <c r="BJ412" s="20" t="s">
        <v>80</v>
      </c>
      <c r="BK412" s="227">
        <f>ROUND(I412*H412,2)</f>
        <v>0</v>
      </c>
      <c r="BL412" s="20" t="s">
        <v>193</v>
      </c>
      <c r="BM412" s="226" t="s">
        <v>1851</v>
      </c>
    </row>
    <row r="413" s="2" customFormat="1">
      <c r="A413" s="41"/>
      <c r="B413" s="42"/>
      <c r="C413" s="43"/>
      <c r="D413" s="228" t="s">
        <v>195</v>
      </c>
      <c r="E413" s="43"/>
      <c r="F413" s="229" t="s">
        <v>1852</v>
      </c>
      <c r="G413" s="43"/>
      <c r="H413" s="43"/>
      <c r="I413" s="230"/>
      <c r="J413" s="43"/>
      <c r="K413" s="43"/>
      <c r="L413" s="47"/>
      <c r="M413" s="231"/>
      <c r="N413" s="232"/>
      <c r="O413" s="87"/>
      <c r="P413" s="87"/>
      <c r="Q413" s="87"/>
      <c r="R413" s="87"/>
      <c r="S413" s="87"/>
      <c r="T413" s="88"/>
      <c r="U413" s="41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T413" s="20" t="s">
        <v>195</v>
      </c>
      <c r="AU413" s="20" t="s">
        <v>82</v>
      </c>
    </row>
    <row r="414" s="2" customFormat="1">
      <c r="A414" s="41"/>
      <c r="B414" s="42"/>
      <c r="C414" s="43"/>
      <c r="D414" s="233" t="s">
        <v>197</v>
      </c>
      <c r="E414" s="43"/>
      <c r="F414" s="234" t="s">
        <v>1853</v>
      </c>
      <c r="G414" s="43"/>
      <c r="H414" s="43"/>
      <c r="I414" s="230"/>
      <c r="J414" s="43"/>
      <c r="K414" s="43"/>
      <c r="L414" s="47"/>
      <c r="M414" s="231"/>
      <c r="N414" s="232"/>
      <c r="O414" s="87"/>
      <c r="P414" s="87"/>
      <c r="Q414" s="87"/>
      <c r="R414" s="87"/>
      <c r="S414" s="87"/>
      <c r="T414" s="88"/>
      <c r="U414" s="41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T414" s="20" t="s">
        <v>197</v>
      </c>
      <c r="AU414" s="20" t="s">
        <v>82</v>
      </c>
    </row>
    <row r="415" s="13" customFormat="1">
      <c r="A415" s="13"/>
      <c r="B415" s="235"/>
      <c r="C415" s="236"/>
      <c r="D415" s="228" t="s">
        <v>199</v>
      </c>
      <c r="E415" s="237" t="s">
        <v>19</v>
      </c>
      <c r="F415" s="238" t="s">
        <v>482</v>
      </c>
      <c r="G415" s="236"/>
      <c r="H415" s="237" t="s">
        <v>19</v>
      </c>
      <c r="I415" s="239"/>
      <c r="J415" s="236"/>
      <c r="K415" s="236"/>
      <c r="L415" s="240"/>
      <c r="M415" s="241"/>
      <c r="N415" s="242"/>
      <c r="O415" s="242"/>
      <c r="P415" s="242"/>
      <c r="Q415" s="242"/>
      <c r="R415" s="242"/>
      <c r="S415" s="242"/>
      <c r="T415" s="24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44" t="s">
        <v>199</v>
      </c>
      <c r="AU415" s="244" t="s">
        <v>82</v>
      </c>
      <c r="AV415" s="13" t="s">
        <v>80</v>
      </c>
      <c r="AW415" s="13" t="s">
        <v>34</v>
      </c>
      <c r="AX415" s="13" t="s">
        <v>73</v>
      </c>
      <c r="AY415" s="244" t="s">
        <v>185</v>
      </c>
    </row>
    <row r="416" s="14" customFormat="1">
      <c r="A416" s="14"/>
      <c r="B416" s="245"/>
      <c r="C416" s="246"/>
      <c r="D416" s="228" t="s">
        <v>199</v>
      </c>
      <c r="E416" s="247" t="s">
        <v>19</v>
      </c>
      <c r="F416" s="248" t="s">
        <v>80</v>
      </c>
      <c r="G416" s="246"/>
      <c r="H416" s="249">
        <v>1</v>
      </c>
      <c r="I416" s="250"/>
      <c r="J416" s="246"/>
      <c r="K416" s="246"/>
      <c r="L416" s="251"/>
      <c r="M416" s="252"/>
      <c r="N416" s="253"/>
      <c r="O416" s="253"/>
      <c r="P416" s="253"/>
      <c r="Q416" s="253"/>
      <c r="R416" s="253"/>
      <c r="S416" s="253"/>
      <c r="T416" s="25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T416" s="255" t="s">
        <v>199</v>
      </c>
      <c r="AU416" s="255" t="s">
        <v>82</v>
      </c>
      <c r="AV416" s="14" t="s">
        <v>82</v>
      </c>
      <c r="AW416" s="14" t="s">
        <v>34</v>
      </c>
      <c r="AX416" s="14" t="s">
        <v>73</v>
      </c>
      <c r="AY416" s="255" t="s">
        <v>185</v>
      </c>
    </row>
    <row r="417" s="15" customFormat="1">
      <c r="A417" s="15"/>
      <c r="B417" s="256"/>
      <c r="C417" s="257"/>
      <c r="D417" s="228" t="s">
        <v>199</v>
      </c>
      <c r="E417" s="258" t="s">
        <v>19</v>
      </c>
      <c r="F417" s="259" t="s">
        <v>202</v>
      </c>
      <c r="G417" s="257"/>
      <c r="H417" s="260">
        <v>1</v>
      </c>
      <c r="I417" s="261"/>
      <c r="J417" s="257"/>
      <c r="K417" s="257"/>
      <c r="L417" s="262"/>
      <c r="M417" s="263"/>
      <c r="N417" s="264"/>
      <c r="O417" s="264"/>
      <c r="P417" s="264"/>
      <c r="Q417" s="264"/>
      <c r="R417" s="264"/>
      <c r="S417" s="264"/>
      <c r="T417" s="26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T417" s="266" t="s">
        <v>199</v>
      </c>
      <c r="AU417" s="266" t="s">
        <v>82</v>
      </c>
      <c r="AV417" s="15" t="s">
        <v>193</v>
      </c>
      <c r="AW417" s="15" t="s">
        <v>34</v>
      </c>
      <c r="AX417" s="15" t="s">
        <v>80</v>
      </c>
      <c r="AY417" s="266" t="s">
        <v>185</v>
      </c>
    </row>
    <row r="418" s="2" customFormat="1" ht="16.5" customHeight="1">
      <c r="A418" s="41"/>
      <c r="B418" s="42"/>
      <c r="C418" s="215" t="s">
        <v>740</v>
      </c>
      <c r="D418" s="215" t="s">
        <v>188</v>
      </c>
      <c r="E418" s="216" t="s">
        <v>1854</v>
      </c>
      <c r="F418" s="217" t="s">
        <v>1855</v>
      </c>
      <c r="G418" s="218" t="s">
        <v>322</v>
      </c>
      <c r="H418" s="219">
        <v>1</v>
      </c>
      <c r="I418" s="220"/>
      <c r="J418" s="221">
        <f>ROUND(I418*H418,2)</f>
        <v>0</v>
      </c>
      <c r="K418" s="217" t="s">
        <v>19</v>
      </c>
      <c r="L418" s="47"/>
      <c r="M418" s="222" t="s">
        <v>19</v>
      </c>
      <c r="N418" s="223" t="s">
        <v>44</v>
      </c>
      <c r="O418" s="87"/>
      <c r="P418" s="224">
        <f>O418*H418</f>
        <v>0</v>
      </c>
      <c r="Q418" s="224">
        <v>0.021260000000000001</v>
      </c>
      <c r="R418" s="224">
        <f>Q418*H418</f>
        <v>0.021260000000000001</v>
      </c>
      <c r="S418" s="224">
        <v>0</v>
      </c>
      <c r="T418" s="225">
        <f>S418*H418</f>
        <v>0</v>
      </c>
      <c r="U418" s="41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R418" s="226" t="s">
        <v>193</v>
      </c>
      <c r="AT418" s="226" t="s">
        <v>188</v>
      </c>
      <c r="AU418" s="226" t="s">
        <v>82</v>
      </c>
      <c r="AY418" s="20" t="s">
        <v>185</v>
      </c>
      <c r="BE418" s="227">
        <f>IF(N418="základní",J418,0)</f>
        <v>0</v>
      </c>
      <c r="BF418" s="227">
        <f>IF(N418="snížená",J418,0)</f>
        <v>0</v>
      </c>
      <c r="BG418" s="227">
        <f>IF(N418="zákl. přenesená",J418,0)</f>
        <v>0</v>
      </c>
      <c r="BH418" s="227">
        <f>IF(N418="sníž. přenesená",J418,0)</f>
        <v>0</v>
      </c>
      <c r="BI418" s="227">
        <f>IF(N418="nulová",J418,0)</f>
        <v>0</v>
      </c>
      <c r="BJ418" s="20" t="s">
        <v>80</v>
      </c>
      <c r="BK418" s="227">
        <f>ROUND(I418*H418,2)</f>
        <v>0</v>
      </c>
      <c r="BL418" s="20" t="s">
        <v>193</v>
      </c>
      <c r="BM418" s="226" t="s">
        <v>1856</v>
      </c>
    </row>
    <row r="419" s="2" customFormat="1">
      <c r="A419" s="41"/>
      <c r="B419" s="42"/>
      <c r="C419" s="43"/>
      <c r="D419" s="228" t="s">
        <v>195</v>
      </c>
      <c r="E419" s="43"/>
      <c r="F419" s="229" t="s">
        <v>1857</v>
      </c>
      <c r="G419" s="43"/>
      <c r="H419" s="43"/>
      <c r="I419" s="230"/>
      <c r="J419" s="43"/>
      <c r="K419" s="43"/>
      <c r="L419" s="47"/>
      <c r="M419" s="231"/>
      <c r="N419" s="232"/>
      <c r="O419" s="87"/>
      <c r="P419" s="87"/>
      <c r="Q419" s="87"/>
      <c r="R419" s="87"/>
      <c r="S419" s="87"/>
      <c r="T419" s="88"/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T419" s="20" t="s">
        <v>195</v>
      </c>
      <c r="AU419" s="20" t="s">
        <v>82</v>
      </c>
    </row>
    <row r="420" s="13" customFormat="1">
      <c r="A420" s="13"/>
      <c r="B420" s="235"/>
      <c r="C420" s="236"/>
      <c r="D420" s="228" t="s">
        <v>199</v>
      </c>
      <c r="E420" s="237" t="s">
        <v>19</v>
      </c>
      <c r="F420" s="238" t="s">
        <v>482</v>
      </c>
      <c r="G420" s="236"/>
      <c r="H420" s="237" t="s">
        <v>19</v>
      </c>
      <c r="I420" s="239"/>
      <c r="J420" s="236"/>
      <c r="K420" s="236"/>
      <c r="L420" s="240"/>
      <c r="M420" s="241"/>
      <c r="N420" s="242"/>
      <c r="O420" s="242"/>
      <c r="P420" s="242"/>
      <c r="Q420" s="242"/>
      <c r="R420" s="242"/>
      <c r="S420" s="242"/>
      <c r="T420" s="24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44" t="s">
        <v>199</v>
      </c>
      <c r="AU420" s="244" t="s">
        <v>82</v>
      </c>
      <c r="AV420" s="13" t="s">
        <v>80</v>
      </c>
      <c r="AW420" s="13" t="s">
        <v>34</v>
      </c>
      <c r="AX420" s="13" t="s">
        <v>73</v>
      </c>
      <c r="AY420" s="244" t="s">
        <v>185</v>
      </c>
    </row>
    <row r="421" s="14" customFormat="1">
      <c r="A421" s="14"/>
      <c r="B421" s="245"/>
      <c r="C421" s="246"/>
      <c r="D421" s="228" t="s">
        <v>199</v>
      </c>
      <c r="E421" s="247" t="s">
        <v>19</v>
      </c>
      <c r="F421" s="248" t="s">
        <v>80</v>
      </c>
      <c r="G421" s="246"/>
      <c r="H421" s="249">
        <v>1</v>
      </c>
      <c r="I421" s="250"/>
      <c r="J421" s="246"/>
      <c r="K421" s="246"/>
      <c r="L421" s="251"/>
      <c r="M421" s="252"/>
      <c r="N421" s="253"/>
      <c r="O421" s="253"/>
      <c r="P421" s="253"/>
      <c r="Q421" s="253"/>
      <c r="R421" s="253"/>
      <c r="S421" s="253"/>
      <c r="T421" s="25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55" t="s">
        <v>199</v>
      </c>
      <c r="AU421" s="255" t="s">
        <v>82</v>
      </c>
      <c r="AV421" s="14" t="s">
        <v>82</v>
      </c>
      <c r="AW421" s="14" t="s">
        <v>34</v>
      </c>
      <c r="AX421" s="14" t="s">
        <v>73</v>
      </c>
      <c r="AY421" s="255" t="s">
        <v>185</v>
      </c>
    </row>
    <row r="422" s="15" customFormat="1">
      <c r="A422" s="15"/>
      <c r="B422" s="256"/>
      <c r="C422" s="257"/>
      <c r="D422" s="228" t="s">
        <v>199</v>
      </c>
      <c r="E422" s="258" t="s">
        <v>19</v>
      </c>
      <c r="F422" s="259" t="s">
        <v>202</v>
      </c>
      <c r="G422" s="257"/>
      <c r="H422" s="260">
        <v>1</v>
      </c>
      <c r="I422" s="261"/>
      <c r="J422" s="257"/>
      <c r="K422" s="257"/>
      <c r="L422" s="262"/>
      <c r="M422" s="263"/>
      <c r="N422" s="264"/>
      <c r="O422" s="264"/>
      <c r="P422" s="264"/>
      <c r="Q422" s="264"/>
      <c r="R422" s="264"/>
      <c r="S422" s="264"/>
      <c r="T422" s="26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T422" s="266" t="s">
        <v>199</v>
      </c>
      <c r="AU422" s="266" t="s">
        <v>82</v>
      </c>
      <c r="AV422" s="15" t="s">
        <v>193</v>
      </c>
      <c r="AW422" s="15" t="s">
        <v>34</v>
      </c>
      <c r="AX422" s="15" t="s">
        <v>80</v>
      </c>
      <c r="AY422" s="266" t="s">
        <v>185</v>
      </c>
    </row>
    <row r="423" s="2" customFormat="1" ht="16.5" customHeight="1">
      <c r="A423" s="41"/>
      <c r="B423" s="42"/>
      <c r="C423" s="215" t="s">
        <v>749</v>
      </c>
      <c r="D423" s="215" t="s">
        <v>188</v>
      </c>
      <c r="E423" s="216" t="s">
        <v>1858</v>
      </c>
      <c r="F423" s="217" t="s">
        <v>1859</v>
      </c>
      <c r="G423" s="218" t="s">
        <v>322</v>
      </c>
      <c r="H423" s="219">
        <v>5</v>
      </c>
      <c r="I423" s="220"/>
      <c r="J423" s="221">
        <f>ROUND(I423*H423,2)</f>
        <v>0</v>
      </c>
      <c r="K423" s="217" t="s">
        <v>192</v>
      </c>
      <c r="L423" s="47"/>
      <c r="M423" s="222" t="s">
        <v>19</v>
      </c>
      <c r="N423" s="223" t="s">
        <v>44</v>
      </c>
      <c r="O423" s="87"/>
      <c r="P423" s="224">
        <f>O423*H423</f>
        <v>0</v>
      </c>
      <c r="Q423" s="224">
        <v>0.026929999999999999</v>
      </c>
      <c r="R423" s="224">
        <f>Q423*H423</f>
        <v>0.13464999999999999</v>
      </c>
      <c r="S423" s="224">
        <v>0</v>
      </c>
      <c r="T423" s="225">
        <f>S423*H423</f>
        <v>0</v>
      </c>
      <c r="U423" s="41"/>
      <c r="V423" s="41"/>
      <c r="W423" s="41"/>
      <c r="X423" s="41"/>
      <c r="Y423" s="41"/>
      <c r="Z423" s="41"/>
      <c r="AA423" s="41"/>
      <c r="AB423" s="41"/>
      <c r="AC423" s="41"/>
      <c r="AD423" s="41"/>
      <c r="AE423" s="41"/>
      <c r="AR423" s="226" t="s">
        <v>193</v>
      </c>
      <c r="AT423" s="226" t="s">
        <v>188</v>
      </c>
      <c r="AU423" s="226" t="s">
        <v>82</v>
      </c>
      <c r="AY423" s="20" t="s">
        <v>185</v>
      </c>
      <c r="BE423" s="227">
        <f>IF(N423="základní",J423,0)</f>
        <v>0</v>
      </c>
      <c r="BF423" s="227">
        <f>IF(N423="snížená",J423,0)</f>
        <v>0</v>
      </c>
      <c r="BG423" s="227">
        <f>IF(N423="zákl. přenesená",J423,0)</f>
        <v>0</v>
      </c>
      <c r="BH423" s="227">
        <f>IF(N423="sníž. přenesená",J423,0)</f>
        <v>0</v>
      </c>
      <c r="BI423" s="227">
        <f>IF(N423="nulová",J423,0)</f>
        <v>0</v>
      </c>
      <c r="BJ423" s="20" t="s">
        <v>80</v>
      </c>
      <c r="BK423" s="227">
        <f>ROUND(I423*H423,2)</f>
        <v>0</v>
      </c>
      <c r="BL423" s="20" t="s">
        <v>193</v>
      </c>
      <c r="BM423" s="226" t="s">
        <v>1860</v>
      </c>
    </row>
    <row r="424" s="2" customFormat="1">
      <c r="A424" s="41"/>
      <c r="B424" s="42"/>
      <c r="C424" s="43"/>
      <c r="D424" s="228" t="s">
        <v>195</v>
      </c>
      <c r="E424" s="43"/>
      <c r="F424" s="229" t="s">
        <v>1861</v>
      </c>
      <c r="G424" s="43"/>
      <c r="H424" s="43"/>
      <c r="I424" s="230"/>
      <c r="J424" s="43"/>
      <c r="K424" s="43"/>
      <c r="L424" s="47"/>
      <c r="M424" s="231"/>
      <c r="N424" s="232"/>
      <c r="O424" s="87"/>
      <c r="P424" s="87"/>
      <c r="Q424" s="87"/>
      <c r="R424" s="87"/>
      <c r="S424" s="87"/>
      <c r="T424" s="88"/>
      <c r="U424" s="41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T424" s="20" t="s">
        <v>195</v>
      </c>
      <c r="AU424" s="20" t="s">
        <v>82</v>
      </c>
    </row>
    <row r="425" s="2" customFormat="1">
      <c r="A425" s="41"/>
      <c r="B425" s="42"/>
      <c r="C425" s="43"/>
      <c r="D425" s="233" t="s">
        <v>197</v>
      </c>
      <c r="E425" s="43"/>
      <c r="F425" s="234" t="s">
        <v>1862</v>
      </c>
      <c r="G425" s="43"/>
      <c r="H425" s="43"/>
      <c r="I425" s="230"/>
      <c r="J425" s="43"/>
      <c r="K425" s="43"/>
      <c r="L425" s="47"/>
      <c r="M425" s="231"/>
      <c r="N425" s="232"/>
      <c r="O425" s="87"/>
      <c r="P425" s="87"/>
      <c r="Q425" s="87"/>
      <c r="R425" s="87"/>
      <c r="S425" s="87"/>
      <c r="T425" s="88"/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T425" s="20" t="s">
        <v>197</v>
      </c>
      <c r="AU425" s="20" t="s">
        <v>82</v>
      </c>
    </row>
    <row r="426" s="13" customFormat="1">
      <c r="A426" s="13"/>
      <c r="B426" s="235"/>
      <c r="C426" s="236"/>
      <c r="D426" s="228" t="s">
        <v>199</v>
      </c>
      <c r="E426" s="237" t="s">
        <v>19</v>
      </c>
      <c r="F426" s="238" t="s">
        <v>482</v>
      </c>
      <c r="G426" s="236"/>
      <c r="H426" s="237" t="s">
        <v>19</v>
      </c>
      <c r="I426" s="239"/>
      <c r="J426" s="236"/>
      <c r="K426" s="236"/>
      <c r="L426" s="240"/>
      <c r="M426" s="241"/>
      <c r="N426" s="242"/>
      <c r="O426" s="242"/>
      <c r="P426" s="242"/>
      <c r="Q426" s="242"/>
      <c r="R426" s="242"/>
      <c r="S426" s="242"/>
      <c r="T426" s="24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44" t="s">
        <v>199</v>
      </c>
      <c r="AU426" s="244" t="s">
        <v>82</v>
      </c>
      <c r="AV426" s="13" t="s">
        <v>80</v>
      </c>
      <c r="AW426" s="13" t="s">
        <v>34</v>
      </c>
      <c r="AX426" s="13" t="s">
        <v>73</v>
      </c>
      <c r="AY426" s="244" t="s">
        <v>185</v>
      </c>
    </row>
    <row r="427" s="14" customFormat="1">
      <c r="A427" s="14"/>
      <c r="B427" s="245"/>
      <c r="C427" s="246"/>
      <c r="D427" s="228" t="s">
        <v>199</v>
      </c>
      <c r="E427" s="247" t="s">
        <v>19</v>
      </c>
      <c r="F427" s="248" t="s">
        <v>223</v>
      </c>
      <c r="G427" s="246"/>
      <c r="H427" s="249">
        <v>5</v>
      </c>
      <c r="I427" s="250"/>
      <c r="J427" s="246"/>
      <c r="K427" s="246"/>
      <c r="L427" s="251"/>
      <c r="M427" s="252"/>
      <c r="N427" s="253"/>
      <c r="O427" s="253"/>
      <c r="P427" s="253"/>
      <c r="Q427" s="253"/>
      <c r="R427" s="253"/>
      <c r="S427" s="253"/>
      <c r="T427" s="25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T427" s="255" t="s">
        <v>199</v>
      </c>
      <c r="AU427" s="255" t="s">
        <v>82</v>
      </c>
      <c r="AV427" s="14" t="s">
        <v>82</v>
      </c>
      <c r="AW427" s="14" t="s">
        <v>34</v>
      </c>
      <c r="AX427" s="14" t="s">
        <v>73</v>
      </c>
      <c r="AY427" s="255" t="s">
        <v>185</v>
      </c>
    </row>
    <row r="428" s="15" customFormat="1">
      <c r="A428" s="15"/>
      <c r="B428" s="256"/>
      <c r="C428" s="257"/>
      <c r="D428" s="228" t="s">
        <v>199</v>
      </c>
      <c r="E428" s="258" t="s">
        <v>19</v>
      </c>
      <c r="F428" s="259" t="s">
        <v>202</v>
      </c>
      <c r="G428" s="257"/>
      <c r="H428" s="260">
        <v>5</v>
      </c>
      <c r="I428" s="261"/>
      <c r="J428" s="257"/>
      <c r="K428" s="257"/>
      <c r="L428" s="262"/>
      <c r="M428" s="263"/>
      <c r="N428" s="264"/>
      <c r="O428" s="264"/>
      <c r="P428" s="264"/>
      <c r="Q428" s="264"/>
      <c r="R428" s="264"/>
      <c r="S428" s="264"/>
      <c r="T428" s="26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T428" s="266" t="s">
        <v>199</v>
      </c>
      <c r="AU428" s="266" t="s">
        <v>82</v>
      </c>
      <c r="AV428" s="15" t="s">
        <v>193</v>
      </c>
      <c r="AW428" s="15" t="s">
        <v>34</v>
      </c>
      <c r="AX428" s="15" t="s">
        <v>80</v>
      </c>
      <c r="AY428" s="266" t="s">
        <v>185</v>
      </c>
    </row>
    <row r="429" s="2" customFormat="1" ht="16.5" customHeight="1">
      <c r="A429" s="41"/>
      <c r="B429" s="42"/>
      <c r="C429" s="215" t="s">
        <v>756</v>
      </c>
      <c r="D429" s="215" t="s">
        <v>188</v>
      </c>
      <c r="E429" s="216" t="s">
        <v>1863</v>
      </c>
      <c r="F429" s="217" t="s">
        <v>1859</v>
      </c>
      <c r="G429" s="218" t="s">
        <v>322</v>
      </c>
      <c r="H429" s="219">
        <v>3</v>
      </c>
      <c r="I429" s="220"/>
      <c r="J429" s="221">
        <f>ROUND(I429*H429,2)</f>
        <v>0</v>
      </c>
      <c r="K429" s="217" t="s">
        <v>19</v>
      </c>
      <c r="L429" s="47"/>
      <c r="M429" s="222" t="s">
        <v>19</v>
      </c>
      <c r="N429" s="223" t="s">
        <v>44</v>
      </c>
      <c r="O429" s="87"/>
      <c r="P429" s="224">
        <f>O429*H429</f>
        <v>0</v>
      </c>
      <c r="Q429" s="224">
        <v>0.026929999999999999</v>
      </c>
      <c r="R429" s="224">
        <f>Q429*H429</f>
        <v>0.080790000000000001</v>
      </c>
      <c r="S429" s="224">
        <v>0</v>
      </c>
      <c r="T429" s="225">
        <f>S429*H429</f>
        <v>0</v>
      </c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R429" s="226" t="s">
        <v>193</v>
      </c>
      <c r="AT429" s="226" t="s">
        <v>188</v>
      </c>
      <c r="AU429" s="226" t="s">
        <v>82</v>
      </c>
      <c r="AY429" s="20" t="s">
        <v>185</v>
      </c>
      <c r="BE429" s="227">
        <f>IF(N429="základní",J429,0)</f>
        <v>0</v>
      </c>
      <c r="BF429" s="227">
        <f>IF(N429="snížená",J429,0)</f>
        <v>0</v>
      </c>
      <c r="BG429" s="227">
        <f>IF(N429="zákl. přenesená",J429,0)</f>
        <v>0</v>
      </c>
      <c r="BH429" s="227">
        <f>IF(N429="sníž. přenesená",J429,0)</f>
        <v>0</v>
      </c>
      <c r="BI429" s="227">
        <f>IF(N429="nulová",J429,0)</f>
        <v>0</v>
      </c>
      <c r="BJ429" s="20" t="s">
        <v>80</v>
      </c>
      <c r="BK429" s="227">
        <f>ROUND(I429*H429,2)</f>
        <v>0</v>
      </c>
      <c r="BL429" s="20" t="s">
        <v>193</v>
      </c>
      <c r="BM429" s="226" t="s">
        <v>1864</v>
      </c>
    </row>
    <row r="430" s="2" customFormat="1">
      <c r="A430" s="41"/>
      <c r="B430" s="42"/>
      <c r="C430" s="43"/>
      <c r="D430" s="228" t="s">
        <v>195</v>
      </c>
      <c r="E430" s="43"/>
      <c r="F430" s="229" t="s">
        <v>1865</v>
      </c>
      <c r="G430" s="43"/>
      <c r="H430" s="43"/>
      <c r="I430" s="230"/>
      <c r="J430" s="43"/>
      <c r="K430" s="43"/>
      <c r="L430" s="47"/>
      <c r="M430" s="231"/>
      <c r="N430" s="232"/>
      <c r="O430" s="87"/>
      <c r="P430" s="87"/>
      <c r="Q430" s="87"/>
      <c r="R430" s="87"/>
      <c r="S430" s="87"/>
      <c r="T430" s="88"/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T430" s="20" t="s">
        <v>195</v>
      </c>
      <c r="AU430" s="20" t="s">
        <v>82</v>
      </c>
    </row>
    <row r="431" s="13" customFormat="1">
      <c r="A431" s="13"/>
      <c r="B431" s="235"/>
      <c r="C431" s="236"/>
      <c r="D431" s="228" t="s">
        <v>199</v>
      </c>
      <c r="E431" s="237" t="s">
        <v>19</v>
      </c>
      <c r="F431" s="238" t="s">
        <v>482</v>
      </c>
      <c r="G431" s="236"/>
      <c r="H431" s="237" t="s">
        <v>19</v>
      </c>
      <c r="I431" s="239"/>
      <c r="J431" s="236"/>
      <c r="K431" s="236"/>
      <c r="L431" s="240"/>
      <c r="M431" s="241"/>
      <c r="N431" s="242"/>
      <c r="O431" s="242"/>
      <c r="P431" s="242"/>
      <c r="Q431" s="242"/>
      <c r="R431" s="242"/>
      <c r="S431" s="242"/>
      <c r="T431" s="24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44" t="s">
        <v>199</v>
      </c>
      <c r="AU431" s="244" t="s">
        <v>82</v>
      </c>
      <c r="AV431" s="13" t="s">
        <v>80</v>
      </c>
      <c r="AW431" s="13" t="s">
        <v>34</v>
      </c>
      <c r="AX431" s="13" t="s">
        <v>73</v>
      </c>
      <c r="AY431" s="244" t="s">
        <v>185</v>
      </c>
    </row>
    <row r="432" s="14" customFormat="1">
      <c r="A432" s="14"/>
      <c r="B432" s="245"/>
      <c r="C432" s="246"/>
      <c r="D432" s="228" t="s">
        <v>199</v>
      </c>
      <c r="E432" s="247" t="s">
        <v>19</v>
      </c>
      <c r="F432" s="248" t="s">
        <v>209</v>
      </c>
      <c r="G432" s="246"/>
      <c r="H432" s="249">
        <v>3</v>
      </c>
      <c r="I432" s="250"/>
      <c r="J432" s="246"/>
      <c r="K432" s="246"/>
      <c r="L432" s="251"/>
      <c r="M432" s="252"/>
      <c r="N432" s="253"/>
      <c r="O432" s="253"/>
      <c r="P432" s="253"/>
      <c r="Q432" s="253"/>
      <c r="R432" s="253"/>
      <c r="S432" s="253"/>
      <c r="T432" s="25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T432" s="255" t="s">
        <v>199</v>
      </c>
      <c r="AU432" s="255" t="s">
        <v>82</v>
      </c>
      <c r="AV432" s="14" t="s">
        <v>82</v>
      </c>
      <c r="AW432" s="14" t="s">
        <v>34</v>
      </c>
      <c r="AX432" s="14" t="s">
        <v>73</v>
      </c>
      <c r="AY432" s="255" t="s">
        <v>185</v>
      </c>
    </row>
    <row r="433" s="15" customFormat="1">
      <c r="A433" s="15"/>
      <c r="B433" s="256"/>
      <c r="C433" s="257"/>
      <c r="D433" s="228" t="s">
        <v>199</v>
      </c>
      <c r="E433" s="258" t="s">
        <v>19</v>
      </c>
      <c r="F433" s="259" t="s">
        <v>202</v>
      </c>
      <c r="G433" s="257"/>
      <c r="H433" s="260">
        <v>3</v>
      </c>
      <c r="I433" s="261"/>
      <c r="J433" s="257"/>
      <c r="K433" s="257"/>
      <c r="L433" s="262"/>
      <c r="M433" s="263"/>
      <c r="N433" s="264"/>
      <c r="O433" s="264"/>
      <c r="P433" s="264"/>
      <c r="Q433" s="264"/>
      <c r="R433" s="264"/>
      <c r="S433" s="264"/>
      <c r="T433" s="26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T433" s="266" t="s">
        <v>199</v>
      </c>
      <c r="AU433" s="266" t="s">
        <v>82</v>
      </c>
      <c r="AV433" s="15" t="s">
        <v>193</v>
      </c>
      <c r="AW433" s="15" t="s">
        <v>34</v>
      </c>
      <c r="AX433" s="15" t="s">
        <v>80</v>
      </c>
      <c r="AY433" s="266" t="s">
        <v>185</v>
      </c>
    </row>
    <row r="434" s="2" customFormat="1" ht="16.5" customHeight="1">
      <c r="A434" s="41"/>
      <c r="B434" s="42"/>
      <c r="C434" s="215" t="s">
        <v>764</v>
      </c>
      <c r="D434" s="215" t="s">
        <v>188</v>
      </c>
      <c r="E434" s="216" t="s">
        <v>1866</v>
      </c>
      <c r="F434" s="217" t="s">
        <v>1867</v>
      </c>
      <c r="G434" s="218" t="s">
        <v>322</v>
      </c>
      <c r="H434" s="219">
        <v>1</v>
      </c>
      <c r="I434" s="220"/>
      <c r="J434" s="221">
        <f>ROUND(I434*H434,2)</f>
        <v>0</v>
      </c>
      <c r="K434" s="217" t="s">
        <v>192</v>
      </c>
      <c r="L434" s="47"/>
      <c r="M434" s="222" t="s">
        <v>19</v>
      </c>
      <c r="N434" s="223" t="s">
        <v>44</v>
      </c>
      <c r="O434" s="87"/>
      <c r="P434" s="224">
        <f>O434*H434</f>
        <v>0</v>
      </c>
      <c r="Q434" s="224">
        <v>0.031949999999999999</v>
      </c>
      <c r="R434" s="224">
        <f>Q434*H434</f>
        <v>0.031949999999999999</v>
      </c>
      <c r="S434" s="224">
        <v>0</v>
      </c>
      <c r="T434" s="225">
        <f>S434*H434</f>
        <v>0</v>
      </c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R434" s="226" t="s">
        <v>193</v>
      </c>
      <c r="AT434" s="226" t="s">
        <v>188</v>
      </c>
      <c r="AU434" s="226" t="s">
        <v>82</v>
      </c>
      <c r="AY434" s="20" t="s">
        <v>185</v>
      </c>
      <c r="BE434" s="227">
        <f>IF(N434="základní",J434,0)</f>
        <v>0</v>
      </c>
      <c r="BF434" s="227">
        <f>IF(N434="snížená",J434,0)</f>
        <v>0</v>
      </c>
      <c r="BG434" s="227">
        <f>IF(N434="zákl. přenesená",J434,0)</f>
        <v>0</v>
      </c>
      <c r="BH434" s="227">
        <f>IF(N434="sníž. přenesená",J434,0)</f>
        <v>0</v>
      </c>
      <c r="BI434" s="227">
        <f>IF(N434="nulová",J434,0)</f>
        <v>0</v>
      </c>
      <c r="BJ434" s="20" t="s">
        <v>80</v>
      </c>
      <c r="BK434" s="227">
        <f>ROUND(I434*H434,2)</f>
        <v>0</v>
      </c>
      <c r="BL434" s="20" t="s">
        <v>193</v>
      </c>
      <c r="BM434" s="226" t="s">
        <v>1868</v>
      </c>
    </row>
    <row r="435" s="2" customFormat="1">
      <c r="A435" s="41"/>
      <c r="B435" s="42"/>
      <c r="C435" s="43"/>
      <c r="D435" s="228" t="s">
        <v>195</v>
      </c>
      <c r="E435" s="43"/>
      <c r="F435" s="229" t="s">
        <v>1869</v>
      </c>
      <c r="G435" s="43"/>
      <c r="H435" s="43"/>
      <c r="I435" s="230"/>
      <c r="J435" s="43"/>
      <c r="K435" s="43"/>
      <c r="L435" s="47"/>
      <c r="M435" s="231"/>
      <c r="N435" s="232"/>
      <c r="O435" s="87"/>
      <c r="P435" s="87"/>
      <c r="Q435" s="87"/>
      <c r="R435" s="87"/>
      <c r="S435" s="87"/>
      <c r="T435" s="88"/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T435" s="20" t="s">
        <v>195</v>
      </c>
      <c r="AU435" s="20" t="s">
        <v>82</v>
      </c>
    </row>
    <row r="436" s="2" customFormat="1">
      <c r="A436" s="41"/>
      <c r="B436" s="42"/>
      <c r="C436" s="43"/>
      <c r="D436" s="233" t="s">
        <v>197</v>
      </c>
      <c r="E436" s="43"/>
      <c r="F436" s="234" t="s">
        <v>1870</v>
      </c>
      <c r="G436" s="43"/>
      <c r="H436" s="43"/>
      <c r="I436" s="230"/>
      <c r="J436" s="43"/>
      <c r="K436" s="43"/>
      <c r="L436" s="47"/>
      <c r="M436" s="231"/>
      <c r="N436" s="232"/>
      <c r="O436" s="87"/>
      <c r="P436" s="87"/>
      <c r="Q436" s="87"/>
      <c r="R436" s="87"/>
      <c r="S436" s="87"/>
      <c r="T436" s="88"/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T436" s="20" t="s">
        <v>197</v>
      </c>
      <c r="AU436" s="20" t="s">
        <v>82</v>
      </c>
    </row>
    <row r="437" s="13" customFormat="1">
      <c r="A437" s="13"/>
      <c r="B437" s="235"/>
      <c r="C437" s="236"/>
      <c r="D437" s="228" t="s">
        <v>199</v>
      </c>
      <c r="E437" s="237" t="s">
        <v>19</v>
      </c>
      <c r="F437" s="238" t="s">
        <v>482</v>
      </c>
      <c r="G437" s="236"/>
      <c r="H437" s="237" t="s">
        <v>19</v>
      </c>
      <c r="I437" s="239"/>
      <c r="J437" s="236"/>
      <c r="K437" s="236"/>
      <c r="L437" s="240"/>
      <c r="M437" s="241"/>
      <c r="N437" s="242"/>
      <c r="O437" s="242"/>
      <c r="P437" s="242"/>
      <c r="Q437" s="242"/>
      <c r="R437" s="242"/>
      <c r="S437" s="242"/>
      <c r="T437" s="24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44" t="s">
        <v>199</v>
      </c>
      <c r="AU437" s="244" t="s">
        <v>82</v>
      </c>
      <c r="AV437" s="13" t="s">
        <v>80</v>
      </c>
      <c r="AW437" s="13" t="s">
        <v>34</v>
      </c>
      <c r="AX437" s="13" t="s">
        <v>73</v>
      </c>
      <c r="AY437" s="244" t="s">
        <v>185</v>
      </c>
    </row>
    <row r="438" s="14" customFormat="1">
      <c r="A438" s="14"/>
      <c r="B438" s="245"/>
      <c r="C438" s="246"/>
      <c r="D438" s="228" t="s">
        <v>199</v>
      </c>
      <c r="E438" s="247" t="s">
        <v>19</v>
      </c>
      <c r="F438" s="248" t="s">
        <v>80</v>
      </c>
      <c r="G438" s="246"/>
      <c r="H438" s="249">
        <v>1</v>
      </c>
      <c r="I438" s="250"/>
      <c r="J438" s="246"/>
      <c r="K438" s="246"/>
      <c r="L438" s="251"/>
      <c r="M438" s="252"/>
      <c r="N438" s="253"/>
      <c r="O438" s="253"/>
      <c r="P438" s="253"/>
      <c r="Q438" s="253"/>
      <c r="R438" s="253"/>
      <c r="S438" s="253"/>
      <c r="T438" s="25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255" t="s">
        <v>199</v>
      </c>
      <c r="AU438" s="255" t="s">
        <v>82</v>
      </c>
      <c r="AV438" s="14" t="s">
        <v>82</v>
      </c>
      <c r="AW438" s="14" t="s">
        <v>34</v>
      </c>
      <c r="AX438" s="14" t="s">
        <v>73</v>
      </c>
      <c r="AY438" s="255" t="s">
        <v>185</v>
      </c>
    </row>
    <row r="439" s="15" customFormat="1">
      <c r="A439" s="15"/>
      <c r="B439" s="256"/>
      <c r="C439" s="257"/>
      <c r="D439" s="228" t="s">
        <v>199</v>
      </c>
      <c r="E439" s="258" t="s">
        <v>19</v>
      </c>
      <c r="F439" s="259" t="s">
        <v>202</v>
      </c>
      <c r="G439" s="257"/>
      <c r="H439" s="260">
        <v>1</v>
      </c>
      <c r="I439" s="261"/>
      <c r="J439" s="257"/>
      <c r="K439" s="257"/>
      <c r="L439" s="262"/>
      <c r="M439" s="263"/>
      <c r="N439" s="264"/>
      <c r="O439" s="264"/>
      <c r="P439" s="264"/>
      <c r="Q439" s="264"/>
      <c r="R439" s="264"/>
      <c r="S439" s="264"/>
      <c r="T439" s="26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T439" s="266" t="s">
        <v>199</v>
      </c>
      <c r="AU439" s="266" t="s">
        <v>82</v>
      </c>
      <c r="AV439" s="15" t="s">
        <v>193</v>
      </c>
      <c r="AW439" s="15" t="s">
        <v>34</v>
      </c>
      <c r="AX439" s="15" t="s">
        <v>80</v>
      </c>
      <c r="AY439" s="266" t="s">
        <v>185</v>
      </c>
    </row>
    <row r="440" s="2" customFormat="1" ht="16.5" customHeight="1">
      <c r="A440" s="41"/>
      <c r="B440" s="42"/>
      <c r="C440" s="215" t="s">
        <v>770</v>
      </c>
      <c r="D440" s="215" t="s">
        <v>188</v>
      </c>
      <c r="E440" s="216" t="s">
        <v>1871</v>
      </c>
      <c r="F440" s="217" t="s">
        <v>1872</v>
      </c>
      <c r="G440" s="218" t="s">
        <v>322</v>
      </c>
      <c r="H440" s="219">
        <v>1</v>
      </c>
      <c r="I440" s="220"/>
      <c r="J440" s="221">
        <f>ROUND(I440*H440,2)</f>
        <v>0</v>
      </c>
      <c r="K440" s="217" t="s">
        <v>19</v>
      </c>
      <c r="L440" s="47"/>
      <c r="M440" s="222" t="s">
        <v>19</v>
      </c>
      <c r="N440" s="223" t="s">
        <v>44</v>
      </c>
      <c r="O440" s="87"/>
      <c r="P440" s="224">
        <f>O440*H440</f>
        <v>0</v>
      </c>
      <c r="Q440" s="224">
        <v>0.047759999999999997</v>
      </c>
      <c r="R440" s="224">
        <f>Q440*H440</f>
        <v>0.047759999999999997</v>
      </c>
      <c r="S440" s="224">
        <v>0</v>
      </c>
      <c r="T440" s="225">
        <f>S440*H440</f>
        <v>0</v>
      </c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R440" s="226" t="s">
        <v>193</v>
      </c>
      <c r="AT440" s="226" t="s">
        <v>188</v>
      </c>
      <c r="AU440" s="226" t="s">
        <v>82</v>
      </c>
      <c r="AY440" s="20" t="s">
        <v>185</v>
      </c>
      <c r="BE440" s="227">
        <f>IF(N440="základní",J440,0)</f>
        <v>0</v>
      </c>
      <c r="BF440" s="227">
        <f>IF(N440="snížená",J440,0)</f>
        <v>0</v>
      </c>
      <c r="BG440" s="227">
        <f>IF(N440="zákl. přenesená",J440,0)</f>
        <v>0</v>
      </c>
      <c r="BH440" s="227">
        <f>IF(N440="sníž. přenesená",J440,0)</f>
        <v>0</v>
      </c>
      <c r="BI440" s="227">
        <f>IF(N440="nulová",J440,0)</f>
        <v>0</v>
      </c>
      <c r="BJ440" s="20" t="s">
        <v>80</v>
      </c>
      <c r="BK440" s="227">
        <f>ROUND(I440*H440,2)</f>
        <v>0</v>
      </c>
      <c r="BL440" s="20" t="s">
        <v>193</v>
      </c>
      <c r="BM440" s="226" t="s">
        <v>1873</v>
      </c>
    </row>
    <row r="441" s="2" customFormat="1">
      <c r="A441" s="41"/>
      <c r="B441" s="42"/>
      <c r="C441" s="43"/>
      <c r="D441" s="228" t="s">
        <v>195</v>
      </c>
      <c r="E441" s="43"/>
      <c r="F441" s="229" t="s">
        <v>1874</v>
      </c>
      <c r="G441" s="43"/>
      <c r="H441" s="43"/>
      <c r="I441" s="230"/>
      <c r="J441" s="43"/>
      <c r="K441" s="43"/>
      <c r="L441" s="47"/>
      <c r="M441" s="231"/>
      <c r="N441" s="232"/>
      <c r="O441" s="87"/>
      <c r="P441" s="87"/>
      <c r="Q441" s="87"/>
      <c r="R441" s="87"/>
      <c r="S441" s="87"/>
      <c r="T441" s="88"/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T441" s="20" t="s">
        <v>195</v>
      </c>
      <c r="AU441" s="20" t="s">
        <v>82</v>
      </c>
    </row>
    <row r="442" s="13" customFormat="1">
      <c r="A442" s="13"/>
      <c r="B442" s="235"/>
      <c r="C442" s="236"/>
      <c r="D442" s="228" t="s">
        <v>199</v>
      </c>
      <c r="E442" s="237" t="s">
        <v>19</v>
      </c>
      <c r="F442" s="238" t="s">
        <v>482</v>
      </c>
      <c r="G442" s="236"/>
      <c r="H442" s="237" t="s">
        <v>19</v>
      </c>
      <c r="I442" s="239"/>
      <c r="J442" s="236"/>
      <c r="K442" s="236"/>
      <c r="L442" s="240"/>
      <c r="M442" s="241"/>
      <c r="N442" s="242"/>
      <c r="O442" s="242"/>
      <c r="P442" s="242"/>
      <c r="Q442" s="242"/>
      <c r="R442" s="242"/>
      <c r="S442" s="242"/>
      <c r="T442" s="24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44" t="s">
        <v>199</v>
      </c>
      <c r="AU442" s="244" t="s">
        <v>82</v>
      </c>
      <c r="AV442" s="13" t="s">
        <v>80</v>
      </c>
      <c r="AW442" s="13" t="s">
        <v>34</v>
      </c>
      <c r="AX442" s="13" t="s">
        <v>73</v>
      </c>
      <c r="AY442" s="244" t="s">
        <v>185</v>
      </c>
    </row>
    <row r="443" s="14" customFormat="1">
      <c r="A443" s="14"/>
      <c r="B443" s="245"/>
      <c r="C443" s="246"/>
      <c r="D443" s="228" t="s">
        <v>199</v>
      </c>
      <c r="E443" s="247" t="s">
        <v>19</v>
      </c>
      <c r="F443" s="248" t="s">
        <v>80</v>
      </c>
      <c r="G443" s="246"/>
      <c r="H443" s="249">
        <v>1</v>
      </c>
      <c r="I443" s="250"/>
      <c r="J443" s="246"/>
      <c r="K443" s="246"/>
      <c r="L443" s="251"/>
      <c r="M443" s="252"/>
      <c r="N443" s="253"/>
      <c r="O443" s="253"/>
      <c r="P443" s="253"/>
      <c r="Q443" s="253"/>
      <c r="R443" s="253"/>
      <c r="S443" s="253"/>
      <c r="T443" s="25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T443" s="255" t="s">
        <v>199</v>
      </c>
      <c r="AU443" s="255" t="s">
        <v>82</v>
      </c>
      <c r="AV443" s="14" t="s">
        <v>82</v>
      </c>
      <c r="AW443" s="14" t="s">
        <v>34</v>
      </c>
      <c r="AX443" s="14" t="s">
        <v>73</v>
      </c>
      <c r="AY443" s="255" t="s">
        <v>185</v>
      </c>
    </row>
    <row r="444" s="15" customFormat="1">
      <c r="A444" s="15"/>
      <c r="B444" s="256"/>
      <c r="C444" s="257"/>
      <c r="D444" s="228" t="s">
        <v>199</v>
      </c>
      <c r="E444" s="258" t="s">
        <v>19</v>
      </c>
      <c r="F444" s="259" t="s">
        <v>202</v>
      </c>
      <c r="G444" s="257"/>
      <c r="H444" s="260">
        <v>1</v>
      </c>
      <c r="I444" s="261"/>
      <c r="J444" s="257"/>
      <c r="K444" s="257"/>
      <c r="L444" s="262"/>
      <c r="M444" s="263"/>
      <c r="N444" s="264"/>
      <c r="O444" s="264"/>
      <c r="P444" s="264"/>
      <c r="Q444" s="264"/>
      <c r="R444" s="264"/>
      <c r="S444" s="264"/>
      <c r="T444" s="26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T444" s="266" t="s">
        <v>199</v>
      </c>
      <c r="AU444" s="266" t="s">
        <v>82</v>
      </c>
      <c r="AV444" s="15" t="s">
        <v>193</v>
      </c>
      <c r="AW444" s="15" t="s">
        <v>34</v>
      </c>
      <c r="AX444" s="15" t="s">
        <v>80</v>
      </c>
      <c r="AY444" s="266" t="s">
        <v>185</v>
      </c>
    </row>
    <row r="445" s="2" customFormat="1" ht="16.5" customHeight="1">
      <c r="A445" s="41"/>
      <c r="B445" s="42"/>
      <c r="C445" s="215" t="s">
        <v>778</v>
      </c>
      <c r="D445" s="215" t="s">
        <v>188</v>
      </c>
      <c r="E445" s="216" t="s">
        <v>1875</v>
      </c>
      <c r="F445" s="217" t="s">
        <v>1876</v>
      </c>
      <c r="G445" s="218" t="s">
        <v>322</v>
      </c>
      <c r="H445" s="219">
        <v>15</v>
      </c>
      <c r="I445" s="220"/>
      <c r="J445" s="221">
        <f>ROUND(I445*H445,2)</f>
        <v>0</v>
      </c>
      <c r="K445" s="217" t="s">
        <v>192</v>
      </c>
      <c r="L445" s="47"/>
      <c r="M445" s="222" t="s">
        <v>19</v>
      </c>
      <c r="N445" s="223" t="s">
        <v>44</v>
      </c>
      <c r="O445" s="87"/>
      <c r="P445" s="224">
        <f>O445*H445</f>
        <v>0</v>
      </c>
      <c r="Q445" s="224">
        <v>0.04555</v>
      </c>
      <c r="R445" s="224">
        <f>Q445*H445</f>
        <v>0.68325000000000002</v>
      </c>
      <c r="S445" s="224">
        <v>0</v>
      </c>
      <c r="T445" s="225">
        <f>S445*H445</f>
        <v>0</v>
      </c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R445" s="226" t="s">
        <v>193</v>
      </c>
      <c r="AT445" s="226" t="s">
        <v>188</v>
      </c>
      <c r="AU445" s="226" t="s">
        <v>82</v>
      </c>
      <c r="AY445" s="20" t="s">
        <v>185</v>
      </c>
      <c r="BE445" s="227">
        <f>IF(N445="základní",J445,0)</f>
        <v>0</v>
      </c>
      <c r="BF445" s="227">
        <f>IF(N445="snížená",J445,0)</f>
        <v>0</v>
      </c>
      <c r="BG445" s="227">
        <f>IF(N445="zákl. přenesená",J445,0)</f>
        <v>0</v>
      </c>
      <c r="BH445" s="227">
        <f>IF(N445="sníž. přenesená",J445,0)</f>
        <v>0</v>
      </c>
      <c r="BI445" s="227">
        <f>IF(N445="nulová",J445,0)</f>
        <v>0</v>
      </c>
      <c r="BJ445" s="20" t="s">
        <v>80</v>
      </c>
      <c r="BK445" s="227">
        <f>ROUND(I445*H445,2)</f>
        <v>0</v>
      </c>
      <c r="BL445" s="20" t="s">
        <v>193</v>
      </c>
      <c r="BM445" s="226" t="s">
        <v>1877</v>
      </c>
    </row>
    <row r="446" s="2" customFormat="1">
      <c r="A446" s="41"/>
      <c r="B446" s="42"/>
      <c r="C446" s="43"/>
      <c r="D446" s="228" t="s">
        <v>195</v>
      </c>
      <c r="E446" s="43"/>
      <c r="F446" s="229" t="s">
        <v>1878</v>
      </c>
      <c r="G446" s="43"/>
      <c r="H446" s="43"/>
      <c r="I446" s="230"/>
      <c r="J446" s="43"/>
      <c r="K446" s="43"/>
      <c r="L446" s="47"/>
      <c r="M446" s="231"/>
      <c r="N446" s="232"/>
      <c r="O446" s="87"/>
      <c r="P446" s="87"/>
      <c r="Q446" s="87"/>
      <c r="R446" s="87"/>
      <c r="S446" s="87"/>
      <c r="T446" s="88"/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T446" s="20" t="s">
        <v>195</v>
      </c>
      <c r="AU446" s="20" t="s">
        <v>82</v>
      </c>
    </row>
    <row r="447" s="2" customFormat="1">
      <c r="A447" s="41"/>
      <c r="B447" s="42"/>
      <c r="C447" s="43"/>
      <c r="D447" s="233" t="s">
        <v>197</v>
      </c>
      <c r="E447" s="43"/>
      <c r="F447" s="234" t="s">
        <v>1879</v>
      </c>
      <c r="G447" s="43"/>
      <c r="H447" s="43"/>
      <c r="I447" s="230"/>
      <c r="J447" s="43"/>
      <c r="K447" s="43"/>
      <c r="L447" s="47"/>
      <c r="M447" s="231"/>
      <c r="N447" s="232"/>
      <c r="O447" s="87"/>
      <c r="P447" s="87"/>
      <c r="Q447" s="87"/>
      <c r="R447" s="87"/>
      <c r="S447" s="87"/>
      <c r="T447" s="88"/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T447" s="20" t="s">
        <v>197</v>
      </c>
      <c r="AU447" s="20" t="s">
        <v>82</v>
      </c>
    </row>
    <row r="448" s="13" customFormat="1">
      <c r="A448" s="13"/>
      <c r="B448" s="235"/>
      <c r="C448" s="236"/>
      <c r="D448" s="228" t="s">
        <v>199</v>
      </c>
      <c r="E448" s="237" t="s">
        <v>19</v>
      </c>
      <c r="F448" s="238" t="s">
        <v>482</v>
      </c>
      <c r="G448" s="236"/>
      <c r="H448" s="237" t="s">
        <v>19</v>
      </c>
      <c r="I448" s="239"/>
      <c r="J448" s="236"/>
      <c r="K448" s="236"/>
      <c r="L448" s="240"/>
      <c r="M448" s="241"/>
      <c r="N448" s="242"/>
      <c r="O448" s="242"/>
      <c r="P448" s="242"/>
      <c r="Q448" s="242"/>
      <c r="R448" s="242"/>
      <c r="S448" s="242"/>
      <c r="T448" s="24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44" t="s">
        <v>199</v>
      </c>
      <c r="AU448" s="244" t="s">
        <v>82</v>
      </c>
      <c r="AV448" s="13" t="s">
        <v>80</v>
      </c>
      <c r="AW448" s="13" t="s">
        <v>34</v>
      </c>
      <c r="AX448" s="13" t="s">
        <v>73</v>
      </c>
      <c r="AY448" s="244" t="s">
        <v>185</v>
      </c>
    </row>
    <row r="449" s="14" customFormat="1">
      <c r="A449" s="14"/>
      <c r="B449" s="245"/>
      <c r="C449" s="246"/>
      <c r="D449" s="228" t="s">
        <v>199</v>
      </c>
      <c r="E449" s="247" t="s">
        <v>19</v>
      </c>
      <c r="F449" s="248" t="s">
        <v>296</v>
      </c>
      <c r="G449" s="246"/>
      <c r="H449" s="249">
        <v>15</v>
      </c>
      <c r="I449" s="250"/>
      <c r="J449" s="246"/>
      <c r="K449" s="246"/>
      <c r="L449" s="251"/>
      <c r="M449" s="252"/>
      <c r="N449" s="253"/>
      <c r="O449" s="253"/>
      <c r="P449" s="253"/>
      <c r="Q449" s="253"/>
      <c r="R449" s="253"/>
      <c r="S449" s="253"/>
      <c r="T449" s="25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55" t="s">
        <v>199</v>
      </c>
      <c r="AU449" s="255" t="s">
        <v>82</v>
      </c>
      <c r="AV449" s="14" t="s">
        <v>82</v>
      </c>
      <c r="AW449" s="14" t="s">
        <v>34</v>
      </c>
      <c r="AX449" s="14" t="s">
        <v>73</v>
      </c>
      <c r="AY449" s="255" t="s">
        <v>185</v>
      </c>
    </row>
    <row r="450" s="15" customFormat="1">
      <c r="A450" s="15"/>
      <c r="B450" s="256"/>
      <c r="C450" s="257"/>
      <c r="D450" s="228" t="s">
        <v>199</v>
      </c>
      <c r="E450" s="258" t="s">
        <v>19</v>
      </c>
      <c r="F450" s="259" t="s">
        <v>202</v>
      </c>
      <c r="G450" s="257"/>
      <c r="H450" s="260">
        <v>15</v>
      </c>
      <c r="I450" s="261"/>
      <c r="J450" s="257"/>
      <c r="K450" s="257"/>
      <c r="L450" s="262"/>
      <c r="M450" s="263"/>
      <c r="N450" s="264"/>
      <c r="O450" s="264"/>
      <c r="P450" s="264"/>
      <c r="Q450" s="264"/>
      <c r="R450" s="264"/>
      <c r="S450" s="264"/>
      <c r="T450" s="26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T450" s="266" t="s">
        <v>199</v>
      </c>
      <c r="AU450" s="266" t="s">
        <v>82</v>
      </c>
      <c r="AV450" s="15" t="s">
        <v>193</v>
      </c>
      <c r="AW450" s="15" t="s">
        <v>34</v>
      </c>
      <c r="AX450" s="15" t="s">
        <v>80</v>
      </c>
      <c r="AY450" s="266" t="s">
        <v>185</v>
      </c>
    </row>
    <row r="451" s="2" customFormat="1" ht="16.5" customHeight="1">
      <c r="A451" s="41"/>
      <c r="B451" s="42"/>
      <c r="C451" s="215" t="s">
        <v>782</v>
      </c>
      <c r="D451" s="215" t="s">
        <v>188</v>
      </c>
      <c r="E451" s="216" t="s">
        <v>1880</v>
      </c>
      <c r="F451" s="217" t="s">
        <v>1881</v>
      </c>
      <c r="G451" s="218" t="s">
        <v>322</v>
      </c>
      <c r="H451" s="219">
        <v>39</v>
      </c>
      <c r="I451" s="220"/>
      <c r="J451" s="221">
        <f>ROUND(I451*H451,2)</f>
        <v>0</v>
      </c>
      <c r="K451" s="217" t="s">
        <v>192</v>
      </c>
      <c r="L451" s="47"/>
      <c r="M451" s="222" t="s">
        <v>19</v>
      </c>
      <c r="N451" s="223" t="s">
        <v>44</v>
      </c>
      <c r="O451" s="87"/>
      <c r="P451" s="224">
        <f>O451*H451</f>
        <v>0</v>
      </c>
      <c r="Q451" s="224">
        <v>0.054550000000000001</v>
      </c>
      <c r="R451" s="224">
        <f>Q451*H451</f>
        <v>2.1274500000000001</v>
      </c>
      <c r="S451" s="224">
        <v>0</v>
      </c>
      <c r="T451" s="225">
        <f>S451*H451</f>
        <v>0</v>
      </c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R451" s="226" t="s">
        <v>193</v>
      </c>
      <c r="AT451" s="226" t="s">
        <v>188</v>
      </c>
      <c r="AU451" s="226" t="s">
        <v>82</v>
      </c>
      <c r="AY451" s="20" t="s">
        <v>185</v>
      </c>
      <c r="BE451" s="227">
        <f>IF(N451="základní",J451,0)</f>
        <v>0</v>
      </c>
      <c r="BF451" s="227">
        <f>IF(N451="snížená",J451,0)</f>
        <v>0</v>
      </c>
      <c r="BG451" s="227">
        <f>IF(N451="zákl. přenesená",J451,0)</f>
        <v>0</v>
      </c>
      <c r="BH451" s="227">
        <f>IF(N451="sníž. přenesená",J451,0)</f>
        <v>0</v>
      </c>
      <c r="BI451" s="227">
        <f>IF(N451="nulová",J451,0)</f>
        <v>0</v>
      </c>
      <c r="BJ451" s="20" t="s">
        <v>80</v>
      </c>
      <c r="BK451" s="227">
        <f>ROUND(I451*H451,2)</f>
        <v>0</v>
      </c>
      <c r="BL451" s="20" t="s">
        <v>193</v>
      </c>
      <c r="BM451" s="226" t="s">
        <v>1882</v>
      </c>
    </row>
    <row r="452" s="2" customFormat="1">
      <c r="A452" s="41"/>
      <c r="B452" s="42"/>
      <c r="C452" s="43"/>
      <c r="D452" s="228" t="s">
        <v>195</v>
      </c>
      <c r="E452" s="43"/>
      <c r="F452" s="229" t="s">
        <v>1883</v>
      </c>
      <c r="G452" s="43"/>
      <c r="H452" s="43"/>
      <c r="I452" s="230"/>
      <c r="J452" s="43"/>
      <c r="K452" s="43"/>
      <c r="L452" s="47"/>
      <c r="M452" s="231"/>
      <c r="N452" s="232"/>
      <c r="O452" s="87"/>
      <c r="P452" s="87"/>
      <c r="Q452" s="87"/>
      <c r="R452" s="87"/>
      <c r="S452" s="87"/>
      <c r="T452" s="88"/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T452" s="20" t="s">
        <v>195</v>
      </c>
      <c r="AU452" s="20" t="s">
        <v>82</v>
      </c>
    </row>
    <row r="453" s="2" customFormat="1">
      <c r="A453" s="41"/>
      <c r="B453" s="42"/>
      <c r="C453" s="43"/>
      <c r="D453" s="233" t="s">
        <v>197</v>
      </c>
      <c r="E453" s="43"/>
      <c r="F453" s="234" t="s">
        <v>1884</v>
      </c>
      <c r="G453" s="43"/>
      <c r="H453" s="43"/>
      <c r="I453" s="230"/>
      <c r="J453" s="43"/>
      <c r="K453" s="43"/>
      <c r="L453" s="47"/>
      <c r="M453" s="231"/>
      <c r="N453" s="232"/>
      <c r="O453" s="87"/>
      <c r="P453" s="87"/>
      <c r="Q453" s="87"/>
      <c r="R453" s="87"/>
      <c r="S453" s="87"/>
      <c r="T453" s="88"/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T453" s="20" t="s">
        <v>197</v>
      </c>
      <c r="AU453" s="20" t="s">
        <v>82</v>
      </c>
    </row>
    <row r="454" s="13" customFormat="1">
      <c r="A454" s="13"/>
      <c r="B454" s="235"/>
      <c r="C454" s="236"/>
      <c r="D454" s="228" t="s">
        <v>199</v>
      </c>
      <c r="E454" s="237" t="s">
        <v>19</v>
      </c>
      <c r="F454" s="238" t="s">
        <v>482</v>
      </c>
      <c r="G454" s="236"/>
      <c r="H454" s="237" t="s">
        <v>19</v>
      </c>
      <c r="I454" s="239"/>
      <c r="J454" s="236"/>
      <c r="K454" s="236"/>
      <c r="L454" s="240"/>
      <c r="M454" s="241"/>
      <c r="N454" s="242"/>
      <c r="O454" s="242"/>
      <c r="P454" s="242"/>
      <c r="Q454" s="242"/>
      <c r="R454" s="242"/>
      <c r="S454" s="242"/>
      <c r="T454" s="24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44" t="s">
        <v>199</v>
      </c>
      <c r="AU454" s="244" t="s">
        <v>82</v>
      </c>
      <c r="AV454" s="13" t="s">
        <v>80</v>
      </c>
      <c r="AW454" s="13" t="s">
        <v>34</v>
      </c>
      <c r="AX454" s="13" t="s">
        <v>73</v>
      </c>
      <c r="AY454" s="244" t="s">
        <v>185</v>
      </c>
    </row>
    <row r="455" s="14" customFormat="1">
      <c r="A455" s="14"/>
      <c r="B455" s="245"/>
      <c r="C455" s="246"/>
      <c r="D455" s="228" t="s">
        <v>199</v>
      </c>
      <c r="E455" s="247" t="s">
        <v>19</v>
      </c>
      <c r="F455" s="248" t="s">
        <v>734</v>
      </c>
      <c r="G455" s="246"/>
      <c r="H455" s="249">
        <v>39</v>
      </c>
      <c r="I455" s="250"/>
      <c r="J455" s="246"/>
      <c r="K455" s="246"/>
      <c r="L455" s="251"/>
      <c r="M455" s="252"/>
      <c r="N455" s="253"/>
      <c r="O455" s="253"/>
      <c r="P455" s="253"/>
      <c r="Q455" s="253"/>
      <c r="R455" s="253"/>
      <c r="S455" s="253"/>
      <c r="T455" s="25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T455" s="255" t="s">
        <v>199</v>
      </c>
      <c r="AU455" s="255" t="s">
        <v>82</v>
      </c>
      <c r="AV455" s="14" t="s">
        <v>82</v>
      </c>
      <c r="AW455" s="14" t="s">
        <v>34</v>
      </c>
      <c r="AX455" s="14" t="s">
        <v>73</v>
      </c>
      <c r="AY455" s="255" t="s">
        <v>185</v>
      </c>
    </row>
    <row r="456" s="15" customFormat="1">
      <c r="A456" s="15"/>
      <c r="B456" s="256"/>
      <c r="C456" s="257"/>
      <c r="D456" s="228" t="s">
        <v>199</v>
      </c>
      <c r="E456" s="258" t="s">
        <v>19</v>
      </c>
      <c r="F456" s="259" t="s">
        <v>202</v>
      </c>
      <c r="G456" s="257"/>
      <c r="H456" s="260">
        <v>39</v>
      </c>
      <c r="I456" s="261"/>
      <c r="J456" s="257"/>
      <c r="K456" s="257"/>
      <c r="L456" s="262"/>
      <c r="M456" s="263"/>
      <c r="N456" s="264"/>
      <c r="O456" s="264"/>
      <c r="P456" s="264"/>
      <c r="Q456" s="264"/>
      <c r="R456" s="264"/>
      <c r="S456" s="264"/>
      <c r="T456" s="26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T456" s="266" t="s">
        <v>199</v>
      </c>
      <c r="AU456" s="266" t="s">
        <v>82</v>
      </c>
      <c r="AV456" s="15" t="s">
        <v>193</v>
      </c>
      <c r="AW456" s="15" t="s">
        <v>34</v>
      </c>
      <c r="AX456" s="15" t="s">
        <v>80</v>
      </c>
      <c r="AY456" s="266" t="s">
        <v>185</v>
      </c>
    </row>
    <row r="457" s="2" customFormat="1" ht="16.5" customHeight="1">
      <c r="A457" s="41"/>
      <c r="B457" s="42"/>
      <c r="C457" s="215" t="s">
        <v>790</v>
      </c>
      <c r="D457" s="215" t="s">
        <v>188</v>
      </c>
      <c r="E457" s="216" t="s">
        <v>1885</v>
      </c>
      <c r="F457" s="217" t="s">
        <v>1886</v>
      </c>
      <c r="G457" s="218" t="s">
        <v>322</v>
      </c>
      <c r="H457" s="219">
        <v>12</v>
      </c>
      <c r="I457" s="220"/>
      <c r="J457" s="221">
        <f>ROUND(I457*H457,2)</f>
        <v>0</v>
      </c>
      <c r="K457" s="217" t="s">
        <v>192</v>
      </c>
      <c r="L457" s="47"/>
      <c r="M457" s="222" t="s">
        <v>19</v>
      </c>
      <c r="N457" s="223" t="s">
        <v>44</v>
      </c>
      <c r="O457" s="87"/>
      <c r="P457" s="224">
        <f>O457*H457</f>
        <v>0</v>
      </c>
      <c r="Q457" s="224">
        <v>0.063549999999999995</v>
      </c>
      <c r="R457" s="224">
        <f>Q457*H457</f>
        <v>0.76259999999999994</v>
      </c>
      <c r="S457" s="224">
        <v>0</v>
      </c>
      <c r="T457" s="225">
        <f>S457*H457</f>
        <v>0</v>
      </c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R457" s="226" t="s">
        <v>193</v>
      </c>
      <c r="AT457" s="226" t="s">
        <v>188</v>
      </c>
      <c r="AU457" s="226" t="s">
        <v>82</v>
      </c>
      <c r="AY457" s="20" t="s">
        <v>185</v>
      </c>
      <c r="BE457" s="227">
        <f>IF(N457="základní",J457,0)</f>
        <v>0</v>
      </c>
      <c r="BF457" s="227">
        <f>IF(N457="snížená",J457,0)</f>
        <v>0</v>
      </c>
      <c r="BG457" s="227">
        <f>IF(N457="zákl. přenesená",J457,0)</f>
        <v>0</v>
      </c>
      <c r="BH457" s="227">
        <f>IF(N457="sníž. přenesená",J457,0)</f>
        <v>0</v>
      </c>
      <c r="BI457" s="227">
        <f>IF(N457="nulová",J457,0)</f>
        <v>0</v>
      </c>
      <c r="BJ457" s="20" t="s">
        <v>80</v>
      </c>
      <c r="BK457" s="227">
        <f>ROUND(I457*H457,2)</f>
        <v>0</v>
      </c>
      <c r="BL457" s="20" t="s">
        <v>193</v>
      </c>
      <c r="BM457" s="226" t="s">
        <v>1887</v>
      </c>
    </row>
    <row r="458" s="2" customFormat="1">
      <c r="A458" s="41"/>
      <c r="B458" s="42"/>
      <c r="C458" s="43"/>
      <c r="D458" s="228" t="s">
        <v>195</v>
      </c>
      <c r="E458" s="43"/>
      <c r="F458" s="229" t="s">
        <v>1888</v>
      </c>
      <c r="G458" s="43"/>
      <c r="H458" s="43"/>
      <c r="I458" s="230"/>
      <c r="J458" s="43"/>
      <c r="K458" s="43"/>
      <c r="L458" s="47"/>
      <c r="M458" s="231"/>
      <c r="N458" s="232"/>
      <c r="O458" s="87"/>
      <c r="P458" s="87"/>
      <c r="Q458" s="87"/>
      <c r="R458" s="87"/>
      <c r="S458" s="87"/>
      <c r="T458" s="88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T458" s="20" t="s">
        <v>195</v>
      </c>
      <c r="AU458" s="20" t="s">
        <v>82</v>
      </c>
    </row>
    <row r="459" s="2" customFormat="1">
      <c r="A459" s="41"/>
      <c r="B459" s="42"/>
      <c r="C459" s="43"/>
      <c r="D459" s="233" t="s">
        <v>197</v>
      </c>
      <c r="E459" s="43"/>
      <c r="F459" s="234" t="s">
        <v>1889</v>
      </c>
      <c r="G459" s="43"/>
      <c r="H459" s="43"/>
      <c r="I459" s="230"/>
      <c r="J459" s="43"/>
      <c r="K459" s="43"/>
      <c r="L459" s="47"/>
      <c r="M459" s="231"/>
      <c r="N459" s="232"/>
      <c r="O459" s="87"/>
      <c r="P459" s="87"/>
      <c r="Q459" s="87"/>
      <c r="R459" s="87"/>
      <c r="S459" s="87"/>
      <c r="T459" s="88"/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T459" s="20" t="s">
        <v>197</v>
      </c>
      <c r="AU459" s="20" t="s">
        <v>82</v>
      </c>
    </row>
    <row r="460" s="13" customFormat="1">
      <c r="A460" s="13"/>
      <c r="B460" s="235"/>
      <c r="C460" s="236"/>
      <c r="D460" s="228" t="s">
        <v>199</v>
      </c>
      <c r="E460" s="237" t="s">
        <v>19</v>
      </c>
      <c r="F460" s="238" t="s">
        <v>482</v>
      </c>
      <c r="G460" s="236"/>
      <c r="H460" s="237" t="s">
        <v>19</v>
      </c>
      <c r="I460" s="239"/>
      <c r="J460" s="236"/>
      <c r="K460" s="236"/>
      <c r="L460" s="240"/>
      <c r="M460" s="241"/>
      <c r="N460" s="242"/>
      <c r="O460" s="242"/>
      <c r="P460" s="242"/>
      <c r="Q460" s="242"/>
      <c r="R460" s="242"/>
      <c r="S460" s="242"/>
      <c r="T460" s="24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44" t="s">
        <v>199</v>
      </c>
      <c r="AU460" s="244" t="s">
        <v>82</v>
      </c>
      <c r="AV460" s="13" t="s">
        <v>80</v>
      </c>
      <c r="AW460" s="13" t="s">
        <v>34</v>
      </c>
      <c r="AX460" s="13" t="s">
        <v>73</v>
      </c>
      <c r="AY460" s="244" t="s">
        <v>185</v>
      </c>
    </row>
    <row r="461" s="14" customFormat="1">
      <c r="A461" s="14"/>
      <c r="B461" s="245"/>
      <c r="C461" s="246"/>
      <c r="D461" s="228" t="s">
        <v>199</v>
      </c>
      <c r="E461" s="247" t="s">
        <v>19</v>
      </c>
      <c r="F461" s="248" t="s">
        <v>8</v>
      </c>
      <c r="G461" s="246"/>
      <c r="H461" s="249">
        <v>12</v>
      </c>
      <c r="I461" s="250"/>
      <c r="J461" s="246"/>
      <c r="K461" s="246"/>
      <c r="L461" s="251"/>
      <c r="M461" s="252"/>
      <c r="N461" s="253"/>
      <c r="O461" s="253"/>
      <c r="P461" s="253"/>
      <c r="Q461" s="253"/>
      <c r="R461" s="253"/>
      <c r="S461" s="253"/>
      <c r="T461" s="25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55" t="s">
        <v>199</v>
      </c>
      <c r="AU461" s="255" t="s">
        <v>82</v>
      </c>
      <c r="AV461" s="14" t="s">
        <v>82</v>
      </c>
      <c r="AW461" s="14" t="s">
        <v>34</v>
      </c>
      <c r="AX461" s="14" t="s">
        <v>73</v>
      </c>
      <c r="AY461" s="255" t="s">
        <v>185</v>
      </c>
    </row>
    <row r="462" s="15" customFormat="1">
      <c r="A462" s="15"/>
      <c r="B462" s="256"/>
      <c r="C462" s="257"/>
      <c r="D462" s="228" t="s">
        <v>199</v>
      </c>
      <c r="E462" s="258" t="s">
        <v>19</v>
      </c>
      <c r="F462" s="259" t="s">
        <v>202</v>
      </c>
      <c r="G462" s="257"/>
      <c r="H462" s="260">
        <v>12</v>
      </c>
      <c r="I462" s="261"/>
      <c r="J462" s="257"/>
      <c r="K462" s="257"/>
      <c r="L462" s="262"/>
      <c r="M462" s="263"/>
      <c r="N462" s="264"/>
      <c r="O462" s="264"/>
      <c r="P462" s="264"/>
      <c r="Q462" s="264"/>
      <c r="R462" s="264"/>
      <c r="S462" s="264"/>
      <c r="T462" s="26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T462" s="266" t="s">
        <v>199</v>
      </c>
      <c r="AU462" s="266" t="s">
        <v>82</v>
      </c>
      <c r="AV462" s="15" t="s">
        <v>193</v>
      </c>
      <c r="AW462" s="15" t="s">
        <v>34</v>
      </c>
      <c r="AX462" s="15" t="s">
        <v>80</v>
      </c>
      <c r="AY462" s="266" t="s">
        <v>185</v>
      </c>
    </row>
    <row r="463" s="2" customFormat="1" ht="16.5" customHeight="1">
      <c r="A463" s="41"/>
      <c r="B463" s="42"/>
      <c r="C463" s="215" t="s">
        <v>795</v>
      </c>
      <c r="D463" s="215" t="s">
        <v>188</v>
      </c>
      <c r="E463" s="216" t="s">
        <v>1890</v>
      </c>
      <c r="F463" s="217" t="s">
        <v>1891</v>
      </c>
      <c r="G463" s="218" t="s">
        <v>322</v>
      </c>
      <c r="H463" s="219">
        <v>8</v>
      </c>
      <c r="I463" s="220"/>
      <c r="J463" s="221">
        <f>ROUND(I463*H463,2)</f>
        <v>0</v>
      </c>
      <c r="K463" s="217" t="s">
        <v>192</v>
      </c>
      <c r="L463" s="47"/>
      <c r="M463" s="222" t="s">
        <v>19</v>
      </c>
      <c r="N463" s="223" t="s">
        <v>44</v>
      </c>
      <c r="O463" s="87"/>
      <c r="P463" s="224">
        <f>O463*H463</f>
        <v>0</v>
      </c>
      <c r="Q463" s="224">
        <v>0.081850000000000006</v>
      </c>
      <c r="R463" s="224">
        <f>Q463*H463</f>
        <v>0.65480000000000005</v>
      </c>
      <c r="S463" s="224">
        <v>0</v>
      </c>
      <c r="T463" s="225">
        <f>S463*H463</f>
        <v>0</v>
      </c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R463" s="226" t="s">
        <v>193</v>
      </c>
      <c r="AT463" s="226" t="s">
        <v>188</v>
      </c>
      <c r="AU463" s="226" t="s">
        <v>82</v>
      </c>
      <c r="AY463" s="20" t="s">
        <v>185</v>
      </c>
      <c r="BE463" s="227">
        <f>IF(N463="základní",J463,0)</f>
        <v>0</v>
      </c>
      <c r="BF463" s="227">
        <f>IF(N463="snížená",J463,0)</f>
        <v>0</v>
      </c>
      <c r="BG463" s="227">
        <f>IF(N463="zákl. přenesená",J463,0)</f>
        <v>0</v>
      </c>
      <c r="BH463" s="227">
        <f>IF(N463="sníž. přenesená",J463,0)</f>
        <v>0</v>
      </c>
      <c r="BI463" s="227">
        <f>IF(N463="nulová",J463,0)</f>
        <v>0</v>
      </c>
      <c r="BJ463" s="20" t="s">
        <v>80</v>
      </c>
      <c r="BK463" s="227">
        <f>ROUND(I463*H463,2)</f>
        <v>0</v>
      </c>
      <c r="BL463" s="20" t="s">
        <v>193</v>
      </c>
      <c r="BM463" s="226" t="s">
        <v>1892</v>
      </c>
    </row>
    <row r="464" s="2" customFormat="1">
      <c r="A464" s="41"/>
      <c r="B464" s="42"/>
      <c r="C464" s="43"/>
      <c r="D464" s="228" t="s">
        <v>195</v>
      </c>
      <c r="E464" s="43"/>
      <c r="F464" s="229" t="s">
        <v>1893</v>
      </c>
      <c r="G464" s="43"/>
      <c r="H464" s="43"/>
      <c r="I464" s="230"/>
      <c r="J464" s="43"/>
      <c r="K464" s="43"/>
      <c r="L464" s="47"/>
      <c r="M464" s="231"/>
      <c r="N464" s="232"/>
      <c r="O464" s="87"/>
      <c r="P464" s="87"/>
      <c r="Q464" s="87"/>
      <c r="R464" s="87"/>
      <c r="S464" s="87"/>
      <c r="T464" s="88"/>
      <c r="U464" s="41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T464" s="20" t="s">
        <v>195</v>
      </c>
      <c r="AU464" s="20" t="s">
        <v>82</v>
      </c>
    </row>
    <row r="465" s="2" customFormat="1">
      <c r="A465" s="41"/>
      <c r="B465" s="42"/>
      <c r="C465" s="43"/>
      <c r="D465" s="233" t="s">
        <v>197</v>
      </c>
      <c r="E465" s="43"/>
      <c r="F465" s="234" t="s">
        <v>1894</v>
      </c>
      <c r="G465" s="43"/>
      <c r="H465" s="43"/>
      <c r="I465" s="230"/>
      <c r="J465" s="43"/>
      <c r="K465" s="43"/>
      <c r="L465" s="47"/>
      <c r="M465" s="231"/>
      <c r="N465" s="232"/>
      <c r="O465" s="87"/>
      <c r="P465" s="87"/>
      <c r="Q465" s="87"/>
      <c r="R465" s="87"/>
      <c r="S465" s="87"/>
      <c r="T465" s="88"/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T465" s="20" t="s">
        <v>197</v>
      </c>
      <c r="AU465" s="20" t="s">
        <v>82</v>
      </c>
    </row>
    <row r="466" s="13" customFormat="1">
      <c r="A466" s="13"/>
      <c r="B466" s="235"/>
      <c r="C466" s="236"/>
      <c r="D466" s="228" t="s">
        <v>199</v>
      </c>
      <c r="E466" s="237" t="s">
        <v>19</v>
      </c>
      <c r="F466" s="238" t="s">
        <v>482</v>
      </c>
      <c r="G466" s="236"/>
      <c r="H466" s="237" t="s">
        <v>19</v>
      </c>
      <c r="I466" s="239"/>
      <c r="J466" s="236"/>
      <c r="K466" s="236"/>
      <c r="L466" s="240"/>
      <c r="M466" s="241"/>
      <c r="N466" s="242"/>
      <c r="O466" s="242"/>
      <c r="P466" s="242"/>
      <c r="Q466" s="242"/>
      <c r="R466" s="242"/>
      <c r="S466" s="242"/>
      <c r="T466" s="24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T466" s="244" t="s">
        <v>199</v>
      </c>
      <c r="AU466" s="244" t="s">
        <v>82</v>
      </c>
      <c r="AV466" s="13" t="s">
        <v>80</v>
      </c>
      <c r="AW466" s="13" t="s">
        <v>34</v>
      </c>
      <c r="AX466" s="13" t="s">
        <v>73</v>
      </c>
      <c r="AY466" s="244" t="s">
        <v>185</v>
      </c>
    </row>
    <row r="467" s="14" customFormat="1">
      <c r="A467" s="14"/>
      <c r="B467" s="245"/>
      <c r="C467" s="246"/>
      <c r="D467" s="228" t="s">
        <v>199</v>
      </c>
      <c r="E467" s="247" t="s">
        <v>19</v>
      </c>
      <c r="F467" s="248" t="s">
        <v>246</v>
      </c>
      <c r="G467" s="246"/>
      <c r="H467" s="249">
        <v>8</v>
      </c>
      <c r="I467" s="250"/>
      <c r="J467" s="246"/>
      <c r="K467" s="246"/>
      <c r="L467" s="251"/>
      <c r="M467" s="252"/>
      <c r="N467" s="253"/>
      <c r="O467" s="253"/>
      <c r="P467" s="253"/>
      <c r="Q467" s="253"/>
      <c r="R467" s="253"/>
      <c r="S467" s="253"/>
      <c r="T467" s="25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T467" s="255" t="s">
        <v>199</v>
      </c>
      <c r="AU467" s="255" t="s">
        <v>82</v>
      </c>
      <c r="AV467" s="14" t="s">
        <v>82</v>
      </c>
      <c r="AW467" s="14" t="s">
        <v>34</v>
      </c>
      <c r="AX467" s="14" t="s">
        <v>73</v>
      </c>
      <c r="AY467" s="255" t="s">
        <v>185</v>
      </c>
    </row>
    <row r="468" s="15" customFormat="1">
      <c r="A468" s="15"/>
      <c r="B468" s="256"/>
      <c r="C468" s="257"/>
      <c r="D468" s="228" t="s">
        <v>199</v>
      </c>
      <c r="E468" s="258" t="s">
        <v>19</v>
      </c>
      <c r="F468" s="259" t="s">
        <v>202</v>
      </c>
      <c r="G468" s="257"/>
      <c r="H468" s="260">
        <v>8</v>
      </c>
      <c r="I468" s="261"/>
      <c r="J468" s="257"/>
      <c r="K468" s="257"/>
      <c r="L468" s="262"/>
      <c r="M468" s="263"/>
      <c r="N468" s="264"/>
      <c r="O468" s="264"/>
      <c r="P468" s="264"/>
      <c r="Q468" s="264"/>
      <c r="R468" s="264"/>
      <c r="S468" s="264"/>
      <c r="T468" s="265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T468" s="266" t="s">
        <v>199</v>
      </c>
      <c r="AU468" s="266" t="s">
        <v>82</v>
      </c>
      <c r="AV468" s="15" t="s">
        <v>193</v>
      </c>
      <c r="AW468" s="15" t="s">
        <v>34</v>
      </c>
      <c r="AX468" s="15" t="s">
        <v>80</v>
      </c>
      <c r="AY468" s="266" t="s">
        <v>185</v>
      </c>
    </row>
    <row r="469" s="2" customFormat="1" ht="16.5" customHeight="1">
      <c r="A469" s="41"/>
      <c r="B469" s="42"/>
      <c r="C469" s="215" t="s">
        <v>802</v>
      </c>
      <c r="D469" s="215" t="s">
        <v>188</v>
      </c>
      <c r="E469" s="216" t="s">
        <v>1895</v>
      </c>
      <c r="F469" s="217" t="s">
        <v>1896</v>
      </c>
      <c r="G469" s="218" t="s">
        <v>322</v>
      </c>
      <c r="H469" s="219">
        <v>16</v>
      </c>
      <c r="I469" s="220"/>
      <c r="J469" s="221">
        <f>ROUND(I469*H469,2)</f>
        <v>0</v>
      </c>
      <c r="K469" s="217" t="s">
        <v>192</v>
      </c>
      <c r="L469" s="47"/>
      <c r="M469" s="222" t="s">
        <v>19</v>
      </c>
      <c r="N469" s="223" t="s">
        <v>44</v>
      </c>
      <c r="O469" s="87"/>
      <c r="P469" s="224">
        <f>O469*H469</f>
        <v>0</v>
      </c>
      <c r="Q469" s="224">
        <v>0.091050000000000006</v>
      </c>
      <c r="R469" s="224">
        <f>Q469*H469</f>
        <v>1.4568000000000001</v>
      </c>
      <c r="S469" s="224">
        <v>0</v>
      </c>
      <c r="T469" s="225">
        <f>S469*H469</f>
        <v>0</v>
      </c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R469" s="226" t="s">
        <v>193</v>
      </c>
      <c r="AT469" s="226" t="s">
        <v>188</v>
      </c>
      <c r="AU469" s="226" t="s">
        <v>82</v>
      </c>
      <c r="AY469" s="20" t="s">
        <v>185</v>
      </c>
      <c r="BE469" s="227">
        <f>IF(N469="základní",J469,0)</f>
        <v>0</v>
      </c>
      <c r="BF469" s="227">
        <f>IF(N469="snížená",J469,0)</f>
        <v>0</v>
      </c>
      <c r="BG469" s="227">
        <f>IF(N469="zákl. přenesená",J469,0)</f>
        <v>0</v>
      </c>
      <c r="BH469" s="227">
        <f>IF(N469="sníž. přenesená",J469,0)</f>
        <v>0</v>
      </c>
      <c r="BI469" s="227">
        <f>IF(N469="nulová",J469,0)</f>
        <v>0</v>
      </c>
      <c r="BJ469" s="20" t="s">
        <v>80</v>
      </c>
      <c r="BK469" s="227">
        <f>ROUND(I469*H469,2)</f>
        <v>0</v>
      </c>
      <c r="BL469" s="20" t="s">
        <v>193</v>
      </c>
      <c r="BM469" s="226" t="s">
        <v>1897</v>
      </c>
    </row>
    <row r="470" s="2" customFormat="1">
      <c r="A470" s="41"/>
      <c r="B470" s="42"/>
      <c r="C470" s="43"/>
      <c r="D470" s="228" t="s">
        <v>195</v>
      </c>
      <c r="E470" s="43"/>
      <c r="F470" s="229" t="s">
        <v>1898</v>
      </c>
      <c r="G470" s="43"/>
      <c r="H470" s="43"/>
      <c r="I470" s="230"/>
      <c r="J470" s="43"/>
      <c r="K470" s="43"/>
      <c r="L470" s="47"/>
      <c r="M470" s="231"/>
      <c r="N470" s="232"/>
      <c r="O470" s="87"/>
      <c r="P470" s="87"/>
      <c r="Q470" s="87"/>
      <c r="R470" s="87"/>
      <c r="S470" s="87"/>
      <c r="T470" s="88"/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T470" s="20" t="s">
        <v>195</v>
      </c>
      <c r="AU470" s="20" t="s">
        <v>82</v>
      </c>
    </row>
    <row r="471" s="2" customFormat="1">
      <c r="A471" s="41"/>
      <c r="B471" s="42"/>
      <c r="C471" s="43"/>
      <c r="D471" s="233" t="s">
        <v>197</v>
      </c>
      <c r="E471" s="43"/>
      <c r="F471" s="234" t="s">
        <v>1899</v>
      </c>
      <c r="G471" s="43"/>
      <c r="H471" s="43"/>
      <c r="I471" s="230"/>
      <c r="J471" s="43"/>
      <c r="K471" s="43"/>
      <c r="L471" s="47"/>
      <c r="M471" s="231"/>
      <c r="N471" s="232"/>
      <c r="O471" s="87"/>
      <c r="P471" s="87"/>
      <c r="Q471" s="87"/>
      <c r="R471" s="87"/>
      <c r="S471" s="87"/>
      <c r="T471" s="88"/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T471" s="20" t="s">
        <v>197</v>
      </c>
      <c r="AU471" s="20" t="s">
        <v>82</v>
      </c>
    </row>
    <row r="472" s="13" customFormat="1">
      <c r="A472" s="13"/>
      <c r="B472" s="235"/>
      <c r="C472" s="236"/>
      <c r="D472" s="228" t="s">
        <v>199</v>
      </c>
      <c r="E472" s="237" t="s">
        <v>19</v>
      </c>
      <c r="F472" s="238" t="s">
        <v>482</v>
      </c>
      <c r="G472" s="236"/>
      <c r="H472" s="237" t="s">
        <v>19</v>
      </c>
      <c r="I472" s="239"/>
      <c r="J472" s="236"/>
      <c r="K472" s="236"/>
      <c r="L472" s="240"/>
      <c r="M472" s="241"/>
      <c r="N472" s="242"/>
      <c r="O472" s="242"/>
      <c r="P472" s="242"/>
      <c r="Q472" s="242"/>
      <c r="R472" s="242"/>
      <c r="S472" s="242"/>
      <c r="T472" s="24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44" t="s">
        <v>199</v>
      </c>
      <c r="AU472" s="244" t="s">
        <v>82</v>
      </c>
      <c r="AV472" s="13" t="s">
        <v>80</v>
      </c>
      <c r="AW472" s="13" t="s">
        <v>34</v>
      </c>
      <c r="AX472" s="13" t="s">
        <v>73</v>
      </c>
      <c r="AY472" s="244" t="s">
        <v>185</v>
      </c>
    </row>
    <row r="473" s="14" customFormat="1">
      <c r="A473" s="14"/>
      <c r="B473" s="245"/>
      <c r="C473" s="246"/>
      <c r="D473" s="228" t="s">
        <v>199</v>
      </c>
      <c r="E473" s="247" t="s">
        <v>19</v>
      </c>
      <c r="F473" s="248" t="s">
        <v>280</v>
      </c>
      <c r="G473" s="246"/>
      <c r="H473" s="249">
        <v>16</v>
      </c>
      <c r="I473" s="250"/>
      <c r="J473" s="246"/>
      <c r="K473" s="246"/>
      <c r="L473" s="251"/>
      <c r="M473" s="252"/>
      <c r="N473" s="253"/>
      <c r="O473" s="253"/>
      <c r="P473" s="253"/>
      <c r="Q473" s="253"/>
      <c r="R473" s="253"/>
      <c r="S473" s="253"/>
      <c r="T473" s="25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T473" s="255" t="s">
        <v>199</v>
      </c>
      <c r="AU473" s="255" t="s">
        <v>82</v>
      </c>
      <c r="AV473" s="14" t="s">
        <v>82</v>
      </c>
      <c r="AW473" s="14" t="s">
        <v>34</v>
      </c>
      <c r="AX473" s="14" t="s">
        <v>73</v>
      </c>
      <c r="AY473" s="255" t="s">
        <v>185</v>
      </c>
    </row>
    <row r="474" s="15" customFormat="1">
      <c r="A474" s="15"/>
      <c r="B474" s="256"/>
      <c r="C474" s="257"/>
      <c r="D474" s="228" t="s">
        <v>199</v>
      </c>
      <c r="E474" s="258" t="s">
        <v>19</v>
      </c>
      <c r="F474" s="259" t="s">
        <v>202</v>
      </c>
      <c r="G474" s="257"/>
      <c r="H474" s="260">
        <v>16</v>
      </c>
      <c r="I474" s="261"/>
      <c r="J474" s="257"/>
      <c r="K474" s="257"/>
      <c r="L474" s="262"/>
      <c r="M474" s="263"/>
      <c r="N474" s="264"/>
      <c r="O474" s="264"/>
      <c r="P474" s="264"/>
      <c r="Q474" s="264"/>
      <c r="R474" s="264"/>
      <c r="S474" s="264"/>
      <c r="T474" s="265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T474" s="266" t="s">
        <v>199</v>
      </c>
      <c r="AU474" s="266" t="s">
        <v>82</v>
      </c>
      <c r="AV474" s="15" t="s">
        <v>193</v>
      </c>
      <c r="AW474" s="15" t="s">
        <v>34</v>
      </c>
      <c r="AX474" s="15" t="s">
        <v>80</v>
      </c>
      <c r="AY474" s="266" t="s">
        <v>185</v>
      </c>
    </row>
    <row r="475" s="2" customFormat="1" ht="16.5" customHeight="1">
      <c r="A475" s="41"/>
      <c r="B475" s="42"/>
      <c r="C475" s="215" t="s">
        <v>807</v>
      </c>
      <c r="D475" s="215" t="s">
        <v>188</v>
      </c>
      <c r="E475" s="216" t="s">
        <v>1900</v>
      </c>
      <c r="F475" s="217" t="s">
        <v>1901</v>
      </c>
      <c r="G475" s="218" t="s">
        <v>226</v>
      </c>
      <c r="H475" s="219">
        <v>5.5</v>
      </c>
      <c r="I475" s="220"/>
      <c r="J475" s="221">
        <f>ROUND(I475*H475,2)</f>
        <v>0</v>
      </c>
      <c r="K475" s="217" t="s">
        <v>192</v>
      </c>
      <c r="L475" s="47"/>
      <c r="M475" s="222" t="s">
        <v>19</v>
      </c>
      <c r="N475" s="223" t="s">
        <v>44</v>
      </c>
      <c r="O475" s="87"/>
      <c r="P475" s="224">
        <f>O475*H475</f>
        <v>0</v>
      </c>
      <c r="Q475" s="224">
        <v>0.00011</v>
      </c>
      <c r="R475" s="224">
        <f>Q475*H475</f>
        <v>0.00060500000000000007</v>
      </c>
      <c r="S475" s="224">
        <v>0</v>
      </c>
      <c r="T475" s="225">
        <f>S475*H475</f>
        <v>0</v>
      </c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R475" s="226" t="s">
        <v>193</v>
      </c>
      <c r="AT475" s="226" t="s">
        <v>188</v>
      </c>
      <c r="AU475" s="226" t="s">
        <v>82</v>
      </c>
      <c r="AY475" s="20" t="s">
        <v>185</v>
      </c>
      <c r="BE475" s="227">
        <f>IF(N475="základní",J475,0)</f>
        <v>0</v>
      </c>
      <c r="BF475" s="227">
        <f>IF(N475="snížená",J475,0)</f>
        <v>0</v>
      </c>
      <c r="BG475" s="227">
        <f>IF(N475="zákl. přenesená",J475,0)</f>
        <v>0</v>
      </c>
      <c r="BH475" s="227">
        <f>IF(N475="sníž. přenesená",J475,0)</f>
        <v>0</v>
      </c>
      <c r="BI475" s="227">
        <f>IF(N475="nulová",J475,0)</f>
        <v>0</v>
      </c>
      <c r="BJ475" s="20" t="s">
        <v>80</v>
      </c>
      <c r="BK475" s="227">
        <f>ROUND(I475*H475,2)</f>
        <v>0</v>
      </c>
      <c r="BL475" s="20" t="s">
        <v>193</v>
      </c>
      <c r="BM475" s="226" t="s">
        <v>1902</v>
      </c>
    </row>
    <row r="476" s="2" customFormat="1">
      <c r="A476" s="41"/>
      <c r="B476" s="42"/>
      <c r="C476" s="43"/>
      <c r="D476" s="228" t="s">
        <v>195</v>
      </c>
      <c r="E476" s="43"/>
      <c r="F476" s="229" t="s">
        <v>1903</v>
      </c>
      <c r="G476" s="43"/>
      <c r="H476" s="43"/>
      <c r="I476" s="230"/>
      <c r="J476" s="43"/>
      <c r="K476" s="43"/>
      <c r="L476" s="47"/>
      <c r="M476" s="231"/>
      <c r="N476" s="232"/>
      <c r="O476" s="87"/>
      <c r="P476" s="87"/>
      <c r="Q476" s="87"/>
      <c r="R476" s="87"/>
      <c r="S476" s="87"/>
      <c r="T476" s="88"/>
      <c r="U476" s="41"/>
      <c r="V476" s="41"/>
      <c r="W476" s="41"/>
      <c r="X476" s="41"/>
      <c r="Y476" s="41"/>
      <c r="Z476" s="41"/>
      <c r="AA476" s="41"/>
      <c r="AB476" s="41"/>
      <c r="AC476" s="41"/>
      <c r="AD476" s="41"/>
      <c r="AE476" s="41"/>
      <c r="AT476" s="20" t="s">
        <v>195</v>
      </c>
      <c r="AU476" s="20" t="s">
        <v>82</v>
      </c>
    </row>
    <row r="477" s="2" customFormat="1">
      <c r="A477" s="41"/>
      <c r="B477" s="42"/>
      <c r="C477" s="43"/>
      <c r="D477" s="233" t="s">
        <v>197</v>
      </c>
      <c r="E477" s="43"/>
      <c r="F477" s="234" t="s">
        <v>1904</v>
      </c>
      <c r="G477" s="43"/>
      <c r="H477" s="43"/>
      <c r="I477" s="230"/>
      <c r="J477" s="43"/>
      <c r="K477" s="43"/>
      <c r="L477" s="47"/>
      <c r="M477" s="231"/>
      <c r="N477" s="232"/>
      <c r="O477" s="87"/>
      <c r="P477" s="87"/>
      <c r="Q477" s="87"/>
      <c r="R477" s="87"/>
      <c r="S477" s="87"/>
      <c r="T477" s="88"/>
      <c r="U477" s="41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T477" s="20" t="s">
        <v>197</v>
      </c>
      <c r="AU477" s="20" t="s">
        <v>82</v>
      </c>
    </row>
    <row r="478" s="13" customFormat="1">
      <c r="A478" s="13"/>
      <c r="B478" s="235"/>
      <c r="C478" s="236"/>
      <c r="D478" s="228" t="s">
        <v>199</v>
      </c>
      <c r="E478" s="237" t="s">
        <v>19</v>
      </c>
      <c r="F478" s="238" t="s">
        <v>482</v>
      </c>
      <c r="G478" s="236"/>
      <c r="H478" s="237" t="s">
        <v>19</v>
      </c>
      <c r="I478" s="239"/>
      <c r="J478" s="236"/>
      <c r="K478" s="236"/>
      <c r="L478" s="240"/>
      <c r="M478" s="241"/>
      <c r="N478" s="242"/>
      <c r="O478" s="242"/>
      <c r="P478" s="242"/>
      <c r="Q478" s="242"/>
      <c r="R478" s="242"/>
      <c r="S478" s="242"/>
      <c r="T478" s="24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44" t="s">
        <v>199</v>
      </c>
      <c r="AU478" s="244" t="s">
        <v>82</v>
      </c>
      <c r="AV478" s="13" t="s">
        <v>80</v>
      </c>
      <c r="AW478" s="13" t="s">
        <v>34</v>
      </c>
      <c r="AX478" s="13" t="s">
        <v>73</v>
      </c>
      <c r="AY478" s="244" t="s">
        <v>185</v>
      </c>
    </row>
    <row r="479" s="14" customFormat="1">
      <c r="A479" s="14"/>
      <c r="B479" s="245"/>
      <c r="C479" s="246"/>
      <c r="D479" s="228" t="s">
        <v>199</v>
      </c>
      <c r="E479" s="247" t="s">
        <v>19</v>
      </c>
      <c r="F479" s="248" t="s">
        <v>1905</v>
      </c>
      <c r="G479" s="246"/>
      <c r="H479" s="249">
        <v>5.5</v>
      </c>
      <c r="I479" s="250"/>
      <c r="J479" s="246"/>
      <c r="K479" s="246"/>
      <c r="L479" s="251"/>
      <c r="M479" s="252"/>
      <c r="N479" s="253"/>
      <c r="O479" s="253"/>
      <c r="P479" s="253"/>
      <c r="Q479" s="253"/>
      <c r="R479" s="253"/>
      <c r="S479" s="253"/>
      <c r="T479" s="25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T479" s="255" t="s">
        <v>199</v>
      </c>
      <c r="AU479" s="255" t="s">
        <v>82</v>
      </c>
      <c r="AV479" s="14" t="s">
        <v>82</v>
      </c>
      <c r="AW479" s="14" t="s">
        <v>34</v>
      </c>
      <c r="AX479" s="14" t="s">
        <v>73</v>
      </c>
      <c r="AY479" s="255" t="s">
        <v>185</v>
      </c>
    </row>
    <row r="480" s="15" customFormat="1">
      <c r="A480" s="15"/>
      <c r="B480" s="256"/>
      <c r="C480" s="257"/>
      <c r="D480" s="228" t="s">
        <v>199</v>
      </c>
      <c r="E480" s="258" t="s">
        <v>19</v>
      </c>
      <c r="F480" s="259" t="s">
        <v>202</v>
      </c>
      <c r="G480" s="257"/>
      <c r="H480" s="260">
        <v>5.5</v>
      </c>
      <c r="I480" s="261"/>
      <c r="J480" s="257"/>
      <c r="K480" s="257"/>
      <c r="L480" s="262"/>
      <c r="M480" s="263"/>
      <c r="N480" s="264"/>
      <c r="O480" s="264"/>
      <c r="P480" s="264"/>
      <c r="Q480" s="264"/>
      <c r="R480" s="264"/>
      <c r="S480" s="264"/>
      <c r="T480" s="26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T480" s="266" t="s">
        <v>199</v>
      </c>
      <c r="AU480" s="266" t="s">
        <v>82</v>
      </c>
      <c r="AV480" s="15" t="s">
        <v>193</v>
      </c>
      <c r="AW480" s="15" t="s">
        <v>34</v>
      </c>
      <c r="AX480" s="15" t="s">
        <v>80</v>
      </c>
      <c r="AY480" s="266" t="s">
        <v>185</v>
      </c>
    </row>
    <row r="481" s="2" customFormat="1" ht="16.5" customHeight="1">
      <c r="A481" s="41"/>
      <c r="B481" s="42"/>
      <c r="C481" s="215" t="s">
        <v>821</v>
      </c>
      <c r="D481" s="215" t="s">
        <v>188</v>
      </c>
      <c r="E481" s="216" t="s">
        <v>1906</v>
      </c>
      <c r="F481" s="217" t="s">
        <v>1907</v>
      </c>
      <c r="G481" s="218" t="s">
        <v>226</v>
      </c>
      <c r="H481" s="219">
        <v>29.5</v>
      </c>
      <c r="I481" s="220"/>
      <c r="J481" s="221">
        <f>ROUND(I481*H481,2)</f>
        <v>0</v>
      </c>
      <c r="K481" s="217" t="s">
        <v>19</v>
      </c>
      <c r="L481" s="47"/>
      <c r="M481" s="222" t="s">
        <v>19</v>
      </c>
      <c r="N481" s="223" t="s">
        <v>44</v>
      </c>
      <c r="O481" s="87"/>
      <c r="P481" s="224">
        <f>O481*H481</f>
        <v>0</v>
      </c>
      <c r="Q481" s="224">
        <v>0.00038000000000000002</v>
      </c>
      <c r="R481" s="224">
        <f>Q481*H481</f>
        <v>0.011210000000000001</v>
      </c>
      <c r="S481" s="224">
        <v>0</v>
      </c>
      <c r="T481" s="225">
        <f>S481*H481</f>
        <v>0</v>
      </c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R481" s="226" t="s">
        <v>193</v>
      </c>
      <c r="AT481" s="226" t="s">
        <v>188</v>
      </c>
      <c r="AU481" s="226" t="s">
        <v>82</v>
      </c>
      <c r="AY481" s="20" t="s">
        <v>185</v>
      </c>
      <c r="BE481" s="227">
        <f>IF(N481="základní",J481,0)</f>
        <v>0</v>
      </c>
      <c r="BF481" s="227">
        <f>IF(N481="snížená",J481,0)</f>
        <v>0</v>
      </c>
      <c r="BG481" s="227">
        <f>IF(N481="zákl. přenesená",J481,0)</f>
        <v>0</v>
      </c>
      <c r="BH481" s="227">
        <f>IF(N481="sníž. přenesená",J481,0)</f>
        <v>0</v>
      </c>
      <c r="BI481" s="227">
        <f>IF(N481="nulová",J481,0)</f>
        <v>0</v>
      </c>
      <c r="BJ481" s="20" t="s">
        <v>80</v>
      </c>
      <c r="BK481" s="227">
        <f>ROUND(I481*H481,2)</f>
        <v>0</v>
      </c>
      <c r="BL481" s="20" t="s">
        <v>193</v>
      </c>
      <c r="BM481" s="226" t="s">
        <v>1908</v>
      </c>
    </row>
    <row r="482" s="2" customFormat="1">
      <c r="A482" s="41"/>
      <c r="B482" s="42"/>
      <c r="C482" s="43"/>
      <c r="D482" s="228" t="s">
        <v>195</v>
      </c>
      <c r="E482" s="43"/>
      <c r="F482" s="229" t="s">
        <v>1909</v>
      </c>
      <c r="G482" s="43"/>
      <c r="H482" s="43"/>
      <c r="I482" s="230"/>
      <c r="J482" s="43"/>
      <c r="K482" s="43"/>
      <c r="L482" s="47"/>
      <c r="M482" s="231"/>
      <c r="N482" s="232"/>
      <c r="O482" s="87"/>
      <c r="P482" s="87"/>
      <c r="Q482" s="87"/>
      <c r="R482" s="87"/>
      <c r="S482" s="87"/>
      <c r="T482" s="88"/>
      <c r="U482" s="41"/>
      <c r="V482" s="41"/>
      <c r="W482" s="41"/>
      <c r="X482" s="41"/>
      <c r="Y482" s="41"/>
      <c r="Z482" s="41"/>
      <c r="AA482" s="41"/>
      <c r="AB482" s="41"/>
      <c r="AC482" s="41"/>
      <c r="AD482" s="41"/>
      <c r="AE482" s="41"/>
      <c r="AT482" s="20" t="s">
        <v>195</v>
      </c>
      <c r="AU482" s="20" t="s">
        <v>82</v>
      </c>
    </row>
    <row r="483" s="13" customFormat="1">
      <c r="A483" s="13"/>
      <c r="B483" s="235"/>
      <c r="C483" s="236"/>
      <c r="D483" s="228" t="s">
        <v>199</v>
      </c>
      <c r="E483" s="237" t="s">
        <v>19</v>
      </c>
      <c r="F483" s="238" t="s">
        <v>482</v>
      </c>
      <c r="G483" s="236"/>
      <c r="H483" s="237" t="s">
        <v>19</v>
      </c>
      <c r="I483" s="239"/>
      <c r="J483" s="236"/>
      <c r="K483" s="236"/>
      <c r="L483" s="240"/>
      <c r="M483" s="241"/>
      <c r="N483" s="242"/>
      <c r="O483" s="242"/>
      <c r="P483" s="242"/>
      <c r="Q483" s="242"/>
      <c r="R483" s="242"/>
      <c r="S483" s="242"/>
      <c r="T483" s="24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T483" s="244" t="s">
        <v>199</v>
      </c>
      <c r="AU483" s="244" t="s">
        <v>82</v>
      </c>
      <c r="AV483" s="13" t="s">
        <v>80</v>
      </c>
      <c r="AW483" s="13" t="s">
        <v>34</v>
      </c>
      <c r="AX483" s="13" t="s">
        <v>73</v>
      </c>
      <c r="AY483" s="244" t="s">
        <v>185</v>
      </c>
    </row>
    <row r="484" s="14" customFormat="1">
      <c r="A484" s="14"/>
      <c r="B484" s="245"/>
      <c r="C484" s="246"/>
      <c r="D484" s="228" t="s">
        <v>199</v>
      </c>
      <c r="E484" s="247" t="s">
        <v>19</v>
      </c>
      <c r="F484" s="248" t="s">
        <v>1910</v>
      </c>
      <c r="G484" s="246"/>
      <c r="H484" s="249">
        <v>29.5</v>
      </c>
      <c r="I484" s="250"/>
      <c r="J484" s="246"/>
      <c r="K484" s="246"/>
      <c r="L484" s="251"/>
      <c r="M484" s="252"/>
      <c r="N484" s="253"/>
      <c r="O484" s="253"/>
      <c r="P484" s="253"/>
      <c r="Q484" s="253"/>
      <c r="R484" s="253"/>
      <c r="S484" s="253"/>
      <c r="T484" s="25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T484" s="255" t="s">
        <v>199</v>
      </c>
      <c r="AU484" s="255" t="s">
        <v>82</v>
      </c>
      <c r="AV484" s="14" t="s">
        <v>82</v>
      </c>
      <c r="AW484" s="14" t="s">
        <v>34</v>
      </c>
      <c r="AX484" s="14" t="s">
        <v>73</v>
      </c>
      <c r="AY484" s="255" t="s">
        <v>185</v>
      </c>
    </row>
    <row r="485" s="15" customFormat="1">
      <c r="A485" s="15"/>
      <c r="B485" s="256"/>
      <c r="C485" s="257"/>
      <c r="D485" s="228" t="s">
        <v>199</v>
      </c>
      <c r="E485" s="258" t="s">
        <v>19</v>
      </c>
      <c r="F485" s="259" t="s">
        <v>202</v>
      </c>
      <c r="G485" s="257"/>
      <c r="H485" s="260">
        <v>29.5</v>
      </c>
      <c r="I485" s="261"/>
      <c r="J485" s="257"/>
      <c r="K485" s="257"/>
      <c r="L485" s="262"/>
      <c r="M485" s="263"/>
      <c r="N485" s="264"/>
      <c r="O485" s="264"/>
      <c r="P485" s="264"/>
      <c r="Q485" s="264"/>
      <c r="R485" s="264"/>
      <c r="S485" s="264"/>
      <c r="T485" s="26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T485" s="266" t="s">
        <v>199</v>
      </c>
      <c r="AU485" s="266" t="s">
        <v>82</v>
      </c>
      <c r="AV485" s="15" t="s">
        <v>193</v>
      </c>
      <c r="AW485" s="15" t="s">
        <v>34</v>
      </c>
      <c r="AX485" s="15" t="s">
        <v>80</v>
      </c>
      <c r="AY485" s="266" t="s">
        <v>185</v>
      </c>
    </row>
    <row r="486" s="2" customFormat="1" ht="16.5" customHeight="1">
      <c r="A486" s="41"/>
      <c r="B486" s="42"/>
      <c r="C486" s="215" t="s">
        <v>825</v>
      </c>
      <c r="D486" s="215" t="s">
        <v>188</v>
      </c>
      <c r="E486" s="216" t="s">
        <v>1911</v>
      </c>
      <c r="F486" s="217" t="s">
        <v>1912</v>
      </c>
      <c r="G486" s="218" t="s">
        <v>191</v>
      </c>
      <c r="H486" s="219">
        <v>10.949999999999999</v>
      </c>
      <c r="I486" s="220"/>
      <c r="J486" s="221">
        <f>ROUND(I486*H486,2)</f>
        <v>0</v>
      </c>
      <c r="K486" s="217" t="s">
        <v>192</v>
      </c>
      <c r="L486" s="47"/>
      <c r="M486" s="222" t="s">
        <v>19</v>
      </c>
      <c r="N486" s="223" t="s">
        <v>44</v>
      </c>
      <c r="O486" s="87"/>
      <c r="P486" s="224">
        <f>O486*H486</f>
        <v>0</v>
      </c>
      <c r="Q486" s="224">
        <v>0.12021</v>
      </c>
      <c r="R486" s="224">
        <f>Q486*H486</f>
        <v>1.3162995</v>
      </c>
      <c r="S486" s="224">
        <v>0</v>
      </c>
      <c r="T486" s="225">
        <f>S486*H486</f>
        <v>0</v>
      </c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R486" s="226" t="s">
        <v>193</v>
      </c>
      <c r="AT486" s="226" t="s">
        <v>188</v>
      </c>
      <c r="AU486" s="226" t="s">
        <v>82</v>
      </c>
      <c r="AY486" s="20" t="s">
        <v>185</v>
      </c>
      <c r="BE486" s="227">
        <f>IF(N486="základní",J486,0)</f>
        <v>0</v>
      </c>
      <c r="BF486" s="227">
        <f>IF(N486="snížená",J486,0)</f>
        <v>0</v>
      </c>
      <c r="BG486" s="227">
        <f>IF(N486="zákl. přenesená",J486,0)</f>
        <v>0</v>
      </c>
      <c r="BH486" s="227">
        <f>IF(N486="sníž. přenesená",J486,0)</f>
        <v>0</v>
      </c>
      <c r="BI486" s="227">
        <f>IF(N486="nulová",J486,0)</f>
        <v>0</v>
      </c>
      <c r="BJ486" s="20" t="s">
        <v>80</v>
      </c>
      <c r="BK486" s="227">
        <f>ROUND(I486*H486,2)</f>
        <v>0</v>
      </c>
      <c r="BL486" s="20" t="s">
        <v>193</v>
      </c>
      <c r="BM486" s="226" t="s">
        <v>1913</v>
      </c>
    </row>
    <row r="487" s="2" customFormat="1">
      <c r="A487" s="41"/>
      <c r="B487" s="42"/>
      <c r="C487" s="43"/>
      <c r="D487" s="228" t="s">
        <v>195</v>
      </c>
      <c r="E487" s="43"/>
      <c r="F487" s="229" t="s">
        <v>1914</v>
      </c>
      <c r="G487" s="43"/>
      <c r="H487" s="43"/>
      <c r="I487" s="230"/>
      <c r="J487" s="43"/>
      <c r="K487" s="43"/>
      <c r="L487" s="47"/>
      <c r="M487" s="231"/>
      <c r="N487" s="232"/>
      <c r="O487" s="87"/>
      <c r="P487" s="87"/>
      <c r="Q487" s="87"/>
      <c r="R487" s="87"/>
      <c r="S487" s="87"/>
      <c r="T487" s="88"/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T487" s="20" t="s">
        <v>195</v>
      </c>
      <c r="AU487" s="20" t="s">
        <v>82</v>
      </c>
    </row>
    <row r="488" s="2" customFormat="1">
      <c r="A488" s="41"/>
      <c r="B488" s="42"/>
      <c r="C488" s="43"/>
      <c r="D488" s="233" t="s">
        <v>197</v>
      </c>
      <c r="E488" s="43"/>
      <c r="F488" s="234" t="s">
        <v>1915</v>
      </c>
      <c r="G488" s="43"/>
      <c r="H488" s="43"/>
      <c r="I488" s="230"/>
      <c r="J488" s="43"/>
      <c r="K488" s="43"/>
      <c r="L488" s="47"/>
      <c r="M488" s="231"/>
      <c r="N488" s="232"/>
      <c r="O488" s="87"/>
      <c r="P488" s="87"/>
      <c r="Q488" s="87"/>
      <c r="R488" s="87"/>
      <c r="S488" s="87"/>
      <c r="T488" s="88"/>
      <c r="U488" s="41"/>
      <c r="V488" s="41"/>
      <c r="W488" s="41"/>
      <c r="X488" s="41"/>
      <c r="Y488" s="41"/>
      <c r="Z488" s="41"/>
      <c r="AA488" s="41"/>
      <c r="AB488" s="41"/>
      <c r="AC488" s="41"/>
      <c r="AD488" s="41"/>
      <c r="AE488" s="41"/>
      <c r="AT488" s="20" t="s">
        <v>197</v>
      </c>
      <c r="AU488" s="20" t="s">
        <v>82</v>
      </c>
    </row>
    <row r="489" s="13" customFormat="1">
      <c r="A489" s="13"/>
      <c r="B489" s="235"/>
      <c r="C489" s="236"/>
      <c r="D489" s="228" t="s">
        <v>199</v>
      </c>
      <c r="E489" s="237" t="s">
        <v>19</v>
      </c>
      <c r="F489" s="238" t="s">
        <v>477</v>
      </c>
      <c r="G489" s="236"/>
      <c r="H489" s="237" t="s">
        <v>19</v>
      </c>
      <c r="I489" s="239"/>
      <c r="J489" s="236"/>
      <c r="K489" s="236"/>
      <c r="L489" s="240"/>
      <c r="M489" s="241"/>
      <c r="N489" s="242"/>
      <c r="O489" s="242"/>
      <c r="P489" s="242"/>
      <c r="Q489" s="242"/>
      <c r="R489" s="242"/>
      <c r="S489" s="242"/>
      <c r="T489" s="24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44" t="s">
        <v>199</v>
      </c>
      <c r="AU489" s="244" t="s">
        <v>82</v>
      </c>
      <c r="AV489" s="13" t="s">
        <v>80</v>
      </c>
      <c r="AW489" s="13" t="s">
        <v>34</v>
      </c>
      <c r="AX489" s="13" t="s">
        <v>73</v>
      </c>
      <c r="AY489" s="244" t="s">
        <v>185</v>
      </c>
    </row>
    <row r="490" s="13" customFormat="1">
      <c r="A490" s="13"/>
      <c r="B490" s="235"/>
      <c r="C490" s="236"/>
      <c r="D490" s="228" t="s">
        <v>199</v>
      </c>
      <c r="E490" s="237" t="s">
        <v>19</v>
      </c>
      <c r="F490" s="238" t="s">
        <v>1916</v>
      </c>
      <c r="G490" s="236"/>
      <c r="H490" s="237" t="s">
        <v>19</v>
      </c>
      <c r="I490" s="239"/>
      <c r="J490" s="236"/>
      <c r="K490" s="236"/>
      <c r="L490" s="240"/>
      <c r="M490" s="241"/>
      <c r="N490" s="242"/>
      <c r="O490" s="242"/>
      <c r="P490" s="242"/>
      <c r="Q490" s="242"/>
      <c r="R490" s="242"/>
      <c r="S490" s="242"/>
      <c r="T490" s="24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44" t="s">
        <v>199</v>
      </c>
      <c r="AU490" s="244" t="s">
        <v>82</v>
      </c>
      <c r="AV490" s="13" t="s">
        <v>80</v>
      </c>
      <c r="AW490" s="13" t="s">
        <v>34</v>
      </c>
      <c r="AX490" s="13" t="s">
        <v>73</v>
      </c>
      <c r="AY490" s="244" t="s">
        <v>185</v>
      </c>
    </row>
    <row r="491" s="13" customFormat="1">
      <c r="A491" s="13"/>
      <c r="B491" s="235"/>
      <c r="C491" s="236"/>
      <c r="D491" s="228" t="s">
        <v>199</v>
      </c>
      <c r="E491" s="237" t="s">
        <v>19</v>
      </c>
      <c r="F491" s="238" t="s">
        <v>1917</v>
      </c>
      <c r="G491" s="236"/>
      <c r="H491" s="237" t="s">
        <v>19</v>
      </c>
      <c r="I491" s="239"/>
      <c r="J491" s="236"/>
      <c r="K491" s="236"/>
      <c r="L491" s="240"/>
      <c r="M491" s="241"/>
      <c r="N491" s="242"/>
      <c r="O491" s="242"/>
      <c r="P491" s="242"/>
      <c r="Q491" s="242"/>
      <c r="R491" s="242"/>
      <c r="S491" s="242"/>
      <c r="T491" s="24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44" t="s">
        <v>199</v>
      </c>
      <c r="AU491" s="244" t="s">
        <v>82</v>
      </c>
      <c r="AV491" s="13" t="s">
        <v>80</v>
      </c>
      <c r="AW491" s="13" t="s">
        <v>34</v>
      </c>
      <c r="AX491" s="13" t="s">
        <v>73</v>
      </c>
      <c r="AY491" s="244" t="s">
        <v>185</v>
      </c>
    </row>
    <row r="492" s="13" customFormat="1">
      <c r="A492" s="13"/>
      <c r="B492" s="235"/>
      <c r="C492" s="236"/>
      <c r="D492" s="228" t="s">
        <v>199</v>
      </c>
      <c r="E492" s="237" t="s">
        <v>19</v>
      </c>
      <c r="F492" s="238" t="s">
        <v>1918</v>
      </c>
      <c r="G492" s="236"/>
      <c r="H492" s="237" t="s">
        <v>19</v>
      </c>
      <c r="I492" s="239"/>
      <c r="J492" s="236"/>
      <c r="K492" s="236"/>
      <c r="L492" s="240"/>
      <c r="M492" s="241"/>
      <c r="N492" s="242"/>
      <c r="O492" s="242"/>
      <c r="P492" s="242"/>
      <c r="Q492" s="242"/>
      <c r="R492" s="242"/>
      <c r="S492" s="242"/>
      <c r="T492" s="24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44" t="s">
        <v>199</v>
      </c>
      <c r="AU492" s="244" t="s">
        <v>82</v>
      </c>
      <c r="AV492" s="13" t="s">
        <v>80</v>
      </c>
      <c r="AW492" s="13" t="s">
        <v>34</v>
      </c>
      <c r="AX492" s="13" t="s">
        <v>73</v>
      </c>
      <c r="AY492" s="244" t="s">
        <v>185</v>
      </c>
    </row>
    <row r="493" s="14" customFormat="1">
      <c r="A493" s="14"/>
      <c r="B493" s="245"/>
      <c r="C493" s="246"/>
      <c r="D493" s="228" t="s">
        <v>199</v>
      </c>
      <c r="E493" s="247" t="s">
        <v>19</v>
      </c>
      <c r="F493" s="248" t="s">
        <v>1919</v>
      </c>
      <c r="G493" s="246"/>
      <c r="H493" s="249">
        <v>10.949999999999999</v>
      </c>
      <c r="I493" s="250"/>
      <c r="J493" s="246"/>
      <c r="K493" s="246"/>
      <c r="L493" s="251"/>
      <c r="M493" s="252"/>
      <c r="N493" s="253"/>
      <c r="O493" s="253"/>
      <c r="P493" s="253"/>
      <c r="Q493" s="253"/>
      <c r="R493" s="253"/>
      <c r="S493" s="253"/>
      <c r="T493" s="25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255" t="s">
        <v>199</v>
      </c>
      <c r="AU493" s="255" t="s">
        <v>82</v>
      </c>
      <c r="AV493" s="14" t="s">
        <v>82</v>
      </c>
      <c r="AW493" s="14" t="s">
        <v>34</v>
      </c>
      <c r="AX493" s="14" t="s">
        <v>73</v>
      </c>
      <c r="AY493" s="255" t="s">
        <v>185</v>
      </c>
    </row>
    <row r="494" s="15" customFormat="1">
      <c r="A494" s="15"/>
      <c r="B494" s="256"/>
      <c r="C494" s="257"/>
      <c r="D494" s="228" t="s">
        <v>199</v>
      </c>
      <c r="E494" s="258" t="s">
        <v>19</v>
      </c>
      <c r="F494" s="259" t="s">
        <v>202</v>
      </c>
      <c r="G494" s="257"/>
      <c r="H494" s="260">
        <v>10.949999999999999</v>
      </c>
      <c r="I494" s="261"/>
      <c r="J494" s="257"/>
      <c r="K494" s="257"/>
      <c r="L494" s="262"/>
      <c r="M494" s="263"/>
      <c r="N494" s="264"/>
      <c r="O494" s="264"/>
      <c r="P494" s="264"/>
      <c r="Q494" s="264"/>
      <c r="R494" s="264"/>
      <c r="S494" s="264"/>
      <c r="T494" s="26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T494" s="266" t="s">
        <v>199</v>
      </c>
      <c r="AU494" s="266" t="s">
        <v>82</v>
      </c>
      <c r="AV494" s="15" t="s">
        <v>193</v>
      </c>
      <c r="AW494" s="15" t="s">
        <v>34</v>
      </c>
      <c r="AX494" s="15" t="s">
        <v>80</v>
      </c>
      <c r="AY494" s="266" t="s">
        <v>185</v>
      </c>
    </row>
    <row r="495" s="2" customFormat="1" ht="16.5" customHeight="1">
      <c r="A495" s="41"/>
      <c r="B495" s="42"/>
      <c r="C495" s="215" t="s">
        <v>829</v>
      </c>
      <c r="D495" s="215" t="s">
        <v>188</v>
      </c>
      <c r="E495" s="216" t="s">
        <v>1920</v>
      </c>
      <c r="F495" s="217" t="s">
        <v>1921</v>
      </c>
      <c r="G495" s="218" t="s">
        <v>191</v>
      </c>
      <c r="H495" s="219">
        <v>178.785</v>
      </c>
      <c r="I495" s="220"/>
      <c r="J495" s="221">
        <f>ROUND(I495*H495,2)</f>
        <v>0</v>
      </c>
      <c r="K495" s="217" t="s">
        <v>192</v>
      </c>
      <c r="L495" s="47"/>
      <c r="M495" s="222" t="s">
        <v>19</v>
      </c>
      <c r="N495" s="223" t="s">
        <v>44</v>
      </c>
      <c r="O495" s="87"/>
      <c r="P495" s="224">
        <f>O495*H495</f>
        <v>0</v>
      </c>
      <c r="Q495" s="224">
        <v>0.14605000000000001</v>
      </c>
      <c r="R495" s="224">
        <f>Q495*H495</f>
        <v>26.111549250000003</v>
      </c>
      <c r="S495" s="224">
        <v>0</v>
      </c>
      <c r="T495" s="225">
        <f>S495*H495</f>
        <v>0</v>
      </c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R495" s="226" t="s">
        <v>193</v>
      </c>
      <c r="AT495" s="226" t="s">
        <v>188</v>
      </c>
      <c r="AU495" s="226" t="s">
        <v>82</v>
      </c>
      <c r="AY495" s="20" t="s">
        <v>185</v>
      </c>
      <c r="BE495" s="227">
        <f>IF(N495="základní",J495,0)</f>
        <v>0</v>
      </c>
      <c r="BF495" s="227">
        <f>IF(N495="snížená",J495,0)</f>
        <v>0</v>
      </c>
      <c r="BG495" s="227">
        <f>IF(N495="zákl. přenesená",J495,0)</f>
        <v>0</v>
      </c>
      <c r="BH495" s="227">
        <f>IF(N495="sníž. přenesená",J495,0)</f>
        <v>0</v>
      </c>
      <c r="BI495" s="227">
        <f>IF(N495="nulová",J495,0)</f>
        <v>0</v>
      </c>
      <c r="BJ495" s="20" t="s">
        <v>80</v>
      </c>
      <c r="BK495" s="227">
        <f>ROUND(I495*H495,2)</f>
        <v>0</v>
      </c>
      <c r="BL495" s="20" t="s">
        <v>193</v>
      </c>
      <c r="BM495" s="226" t="s">
        <v>1922</v>
      </c>
    </row>
    <row r="496" s="2" customFormat="1">
      <c r="A496" s="41"/>
      <c r="B496" s="42"/>
      <c r="C496" s="43"/>
      <c r="D496" s="228" t="s">
        <v>195</v>
      </c>
      <c r="E496" s="43"/>
      <c r="F496" s="229" t="s">
        <v>1923</v>
      </c>
      <c r="G496" s="43"/>
      <c r="H496" s="43"/>
      <c r="I496" s="230"/>
      <c r="J496" s="43"/>
      <c r="K496" s="43"/>
      <c r="L496" s="47"/>
      <c r="M496" s="231"/>
      <c r="N496" s="232"/>
      <c r="O496" s="87"/>
      <c r="P496" s="87"/>
      <c r="Q496" s="87"/>
      <c r="R496" s="87"/>
      <c r="S496" s="87"/>
      <c r="T496" s="88"/>
      <c r="U496" s="41"/>
      <c r="V496" s="41"/>
      <c r="W496" s="41"/>
      <c r="X496" s="41"/>
      <c r="Y496" s="41"/>
      <c r="Z496" s="41"/>
      <c r="AA496" s="41"/>
      <c r="AB496" s="41"/>
      <c r="AC496" s="41"/>
      <c r="AD496" s="41"/>
      <c r="AE496" s="41"/>
      <c r="AT496" s="20" t="s">
        <v>195</v>
      </c>
      <c r="AU496" s="20" t="s">
        <v>82</v>
      </c>
    </row>
    <row r="497" s="2" customFormat="1">
      <c r="A497" s="41"/>
      <c r="B497" s="42"/>
      <c r="C497" s="43"/>
      <c r="D497" s="233" t="s">
        <v>197</v>
      </c>
      <c r="E497" s="43"/>
      <c r="F497" s="234" t="s">
        <v>1924</v>
      </c>
      <c r="G497" s="43"/>
      <c r="H497" s="43"/>
      <c r="I497" s="230"/>
      <c r="J497" s="43"/>
      <c r="K497" s="43"/>
      <c r="L497" s="47"/>
      <c r="M497" s="231"/>
      <c r="N497" s="232"/>
      <c r="O497" s="87"/>
      <c r="P497" s="87"/>
      <c r="Q497" s="87"/>
      <c r="R497" s="87"/>
      <c r="S497" s="87"/>
      <c r="T497" s="88"/>
      <c r="U497" s="41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T497" s="20" t="s">
        <v>197</v>
      </c>
      <c r="AU497" s="20" t="s">
        <v>82</v>
      </c>
    </row>
    <row r="498" s="13" customFormat="1">
      <c r="A498" s="13"/>
      <c r="B498" s="235"/>
      <c r="C498" s="236"/>
      <c r="D498" s="228" t="s">
        <v>199</v>
      </c>
      <c r="E498" s="237" t="s">
        <v>19</v>
      </c>
      <c r="F498" s="238" t="s">
        <v>477</v>
      </c>
      <c r="G498" s="236"/>
      <c r="H498" s="237" t="s">
        <v>19</v>
      </c>
      <c r="I498" s="239"/>
      <c r="J498" s="236"/>
      <c r="K498" s="236"/>
      <c r="L498" s="240"/>
      <c r="M498" s="241"/>
      <c r="N498" s="242"/>
      <c r="O498" s="242"/>
      <c r="P498" s="242"/>
      <c r="Q498" s="242"/>
      <c r="R498" s="242"/>
      <c r="S498" s="242"/>
      <c r="T498" s="24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44" t="s">
        <v>199</v>
      </c>
      <c r="AU498" s="244" t="s">
        <v>82</v>
      </c>
      <c r="AV498" s="13" t="s">
        <v>80</v>
      </c>
      <c r="AW498" s="13" t="s">
        <v>34</v>
      </c>
      <c r="AX498" s="13" t="s">
        <v>73</v>
      </c>
      <c r="AY498" s="244" t="s">
        <v>185</v>
      </c>
    </row>
    <row r="499" s="13" customFormat="1">
      <c r="A499" s="13"/>
      <c r="B499" s="235"/>
      <c r="C499" s="236"/>
      <c r="D499" s="228" t="s">
        <v>199</v>
      </c>
      <c r="E499" s="237" t="s">
        <v>19</v>
      </c>
      <c r="F499" s="238" t="s">
        <v>1925</v>
      </c>
      <c r="G499" s="236"/>
      <c r="H499" s="237" t="s">
        <v>19</v>
      </c>
      <c r="I499" s="239"/>
      <c r="J499" s="236"/>
      <c r="K499" s="236"/>
      <c r="L499" s="240"/>
      <c r="M499" s="241"/>
      <c r="N499" s="242"/>
      <c r="O499" s="242"/>
      <c r="P499" s="242"/>
      <c r="Q499" s="242"/>
      <c r="R499" s="242"/>
      <c r="S499" s="242"/>
      <c r="T499" s="24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44" t="s">
        <v>199</v>
      </c>
      <c r="AU499" s="244" t="s">
        <v>82</v>
      </c>
      <c r="AV499" s="13" t="s">
        <v>80</v>
      </c>
      <c r="AW499" s="13" t="s">
        <v>34</v>
      </c>
      <c r="AX499" s="13" t="s">
        <v>73</v>
      </c>
      <c r="AY499" s="244" t="s">
        <v>185</v>
      </c>
    </row>
    <row r="500" s="13" customFormat="1">
      <c r="A500" s="13"/>
      <c r="B500" s="235"/>
      <c r="C500" s="236"/>
      <c r="D500" s="228" t="s">
        <v>199</v>
      </c>
      <c r="E500" s="237" t="s">
        <v>19</v>
      </c>
      <c r="F500" s="238" t="s">
        <v>1917</v>
      </c>
      <c r="G500" s="236"/>
      <c r="H500" s="237" t="s">
        <v>19</v>
      </c>
      <c r="I500" s="239"/>
      <c r="J500" s="236"/>
      <c r="K500" s="236"/>
      <c r="L500" s="240"/>
      <c r="M500" s="241"/>
      <c r="N500" s="242"/>
      <c r="O500" s="242"/>
      <c r="P500" s="242"/>
      <c r="Q500" s="242"/>
      <c r="R500" s="242"/>
      <c r="S500" s="242"/>
      <c r="T500" s="24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44" t="s">
        <v>199</v>
      </c>
      <c r="AU500" s="244" t="s">
        <v>82</v>
      </c>
      <c r="AV500" s="13" t="s">
        <v>80</v>
      </c>
      <c r="AW500" s="13" t="s">
        <v>34</v>
      </c>
      <c r="AX500" s="13" t="s">
        <v>73</v>
      </c>
      <c r="AY500" s="244" t="s">
        <v>185</v>
      </c>
    </row>
    <row r="501" s="13" customFormat="1">
      <c r="A501" s="13"/>
      <c r="B501" s="235"/>
      <c r="C501" s="236"/>
      <c r="D501" s="228" t="s">
        <v>199</v>
      </c>
      <c r="E501" s="237" t="s">
        <v>19</v>
      </c>
      <c r="F501" s="238" t="s">
        <v>1918</v>
      </c>
      <c r="G501" s="236"/>
      <c r="H501" s="237" t="s">
        <v>19</v>
      </c>
      <c r="I501" s="239"/>
      <c r="J501" s="236"/>
      <c r="K501" s="236"/>
      <c r="L501" s="240"/>
      <c r="M501" s="241"/>
      <c r="N501" s="242"/>
      <c r="O501" s="242"/>
      <c r="P501" s="242"/>
      <c r="Q501" s="242"/>
      <c r="R501" s="242"/>
      <c r="S501" s="242"/>
      <c r="T501" s="24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44" t="s">
        <v>199</v>
      </c>
      <c r="AU501" s="244" t="s">
        <v>82</v>
      </c>
      <c r="AV501" s="13" t="s">
        <v>80</v>
      </c>
      <c r="AW501" s="13" t="s">
        <v>34</v>
      </c>
      <c r="AX501" s="13" t="s">
        <v>73</v>
      </c>
      <c r="AY501" s="244" t="s">
        <v>185</v>
      </c>
    </row>
    <row r="502" s="14" customFormat="1">
      <c r="A502" s="14"/>
      <c r="B502" s="245"/>
      <c r="C502" s="246"/>
      <c r="D502" s="228" t="s">
        <v>199</v>
      </c>
      <c r="E502" s="247" t="s">
        <v>19</v>
      </c>
      <c r="F502" s="248" t="s">
        <v>1926</v>
      </c>
      <c r="G502" s="246"/>
      <c r="H502" s="249">
        <v>178.785</v>
      </c>
      <c r="I502" s="250"/>
      <c r="J502" s="246"/>
      <c r="K502" s="246"/>
      <c r="L502" s="251"/>
      <c r="M502" s="252"/>
      <c r="N502" s="253"/>
      <c r="O502" s="253"/>
      <c r="P502" s="253"/>
      <c r="Q502" s="253"/>
      <c r="R502" s="253"/>
      <c r="S502" s="253"/>
      <c r="T502" s="25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T502" s="255" t="s">
        <v>199</v>
      </c>
      <c r="AU502" s="255" t="s">
        <v>82</v>
      </c>
      <c r="AV502" s="14" t="s">
        <v>82</v>
      </c>
      <c r="AW502" s="14" t="s">
        <v>34</v>
      </c>
      <c r="AX502" s="14" t="s">
        <v>73</v>
      </c>
      <c r="AY502" s="255" t="s">
        <v>185</v>
      </c>
    </row>
    <row r="503" s="15" customFormat="1">
      <c r="A503" s="15"/>
      <c r="B503" s="256"/>
      <c r="C503" s="257"/>
      <c r="D503" s="228" t="s">
        <v>199</v>
      </c>
      <c r="E503" s="258" t="s">
        <v>19</v>
      </c>
      <c r="F503" s="259" t="s">
        <v>202</v>
      </c>
      <c r="G503" s="257"/>
      <c r="H503" s="260">
        <v>178.785</v>
      </c>
      <c r="I503" s="261"/>
      <c r="J503" s="257"/>
      <c r="K503" s="257"/>
      <c r="L503" s="262"/>
      <c r="M503" s="263"/>
      <c r="N503" s="264"/>
      <c r="O503" s="264"/>
      <c r="P503" s="264"/>
      <c r="Q503" s="264"/>
      <c r="R503" s="264"/>
      <c r="S503" s="264"/>
      <c r="T503" s="26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T503" s="266" t="s">
        <v>199</v>
      </c>
      <c r="AU503" s="266" t="s">
        <v>82</v>
      </c>
      <c r="AV503" s="15" t="s">
        <v>193</v>
      </c>
      <c r="AW503" s="15" t="s">
        <v>34</v>
      </c>
      <c r="AX503" s="15" t="s">
        <v>80</v>
      </c>
      <c r="AY503" s="266" t="s">
        <v>185</v>
      </c>
    </row>
    <row r="504" s="2" customFormat="1" ht="16.5" customHeight="1">
      <c r="A504" s="41"/>
      <c r="B504" s="42"/>
      <c r="C504" s="215" t="s">
        <v>833</v>
      </c>
      <c r="D504" s="215" t="s">
        <v>188</v>
      </c>
      <c r="E504" s="216" t="s">
        <v>513</v>
      </c>
      <c r="F504" s="217" t="s">
        <v>514</v>
      </c>
      <c r="G504" s="218" t="s">
        <v>191</v>
      </c>
      <c r="H504" s="219">
        <v>8.9220000000000006</v>
      </c>
      <c r="I504" s="220"/>
      <c r="J504" s="221">
        <f>ROUND(I504*H504,2)</f>
        <v>0</v>
      </c>
      <c r="K504" s="217" t="s">
        <v>192</v>
      </c>
      <c r="L504" s="47"/>
      <c r="M504" s="222" t="s">
        <v>19</v>
      </c>
      <c r="N504" s="223" t="s">
        <v>44</v>
      </c>
      <c r="O504" s="87"/>
      <c r="P504" s="224">
        <f>O504*H504</f>
        <v>0</v>
      </c>
      <c r="Q504" s="224">
        <v>0.083409999999999998</v>
      </c>
      <c r="R504" s="224">
        <f>Q504*H504</f>
        <v>0.74418402000000006</v>
      </c>
      <c r="S504" s="224">
        <v>0</v>
      </c>
      <c r="T504" s="225">
        <f>S504*H504</f>
        <v>0</v>
      </c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R504" s="226" t="s">
        <v>193</v>
      </c>
      <c r="AT504" s="226" t="s">
        <v>188</v>
      </c>
      <c r="AU504" s="226" t="s">
        <v>82</v>
      </c>
      <c r="AY504" s="20" t="s">
        <v>185</v>
      </c>
      <c r="BE504" s="227">
        <f>IF(N504="základní",J504,0)</f>
        <v>0</v>
      </c>
      <c r="BF504" s="227">
        <f>IF(N504="snížená",J504,0)</f>
        <v>0</v>
      </c>
      <c r="BG504" s="227">
        <f>IF(N504="zákl. přenesená",J504,0)</f>
        <v>0</v>
      </c>
      <c r="BH504" s="227">
        <f>IF(N504="sníž. přenesená",J504,0)</f>
        <v>0</v>
      </c>
      <c r="BI504" s="227">
        <f>IF(N504="nulová",J504,0)</f>
        <v>0</v>
      </c>
      <c r="BJ504" s="20" t="s">
        <v>80</v>
      </c>
      <c r="BK504" s="227">
        <f>ROUND(I504*H504,2)</f>
        <v>0</v>
      </c>
      <c r="BL504" s="20" t="s">
        <v>193</v>
      </c>
      <c r="BM504" s="226" t="s">
        <v>1927</v>
      </c>
    </row>
    <row r="505" s="2" customFormat="1">
      <c r="A505" s="41"/>
      <c r="B505" s="42"/>
      <c r="C505" s="43"/>
      <c r="D505" s="228" t="s">
        <v>195</v>
      </c>
      <c r="E505" s="43"/>
      <c r="F505" s="229" t="s">
        <v>516</v>
      </c>
      <c r="G505" s="43"/>
      <c r="H505" s="43"/>
      <c r="I505" s="230"/>
      <c r="J505" s="43"/>
      <c r="K505" s="43"/>
      <c r="L505" s="47"/>
      <c r="M505" s="231"/>
      <c r="N505" s="232"/>
      <c r="O505" s="87"/>
      <c r="P505" s="87"/>
      <c r="Q505" s="87"/>
      <c r="R505" s="87"/>
      <c r="S505" s="87"/>
      <c r="T505" s="88"/>
      <c r="U505" s="41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  <c r="AT505" s="20" t="s">
        <v>195</v>
      </c>
      <c r="AU505" s="20" t="s">
        <v>82</v>
      </c>
    </row>
    <row r="506" s="2" customFormat="1">
      <c r="A506" s="41"/>
      <c r="B506" s="42"/>
      <c r="C506" s="43"/>
      <c r="D506" s="233" t="s">
        <v>197</v>
      </c>
      <c r="E506" s="43"/>
      <c r="F506" s="234" t="s">
        <v>517</v>
      </c>
      <c r="G506" s="43"/>
      <c r="H506" s="43"/>
      <c r="I506" s="230"/>
      <c r="J506" s="43"/>
      <c r="K506" s="43"/>
      <c r="L506" s="47"/>
      <c r="M506" s="231"/>
      <c r="N506" s="232"/>
      <c r="O506" s="87"/>
      <c r="P506" s="87"/>
      <c r="Q506" s="87"/>
      <c r="R506" s="87"/>
      <c r="S506" s="87"/>
      <c r="T506" s="88"/>
      <c r="U506" s="41"/>
      <c r="V506" s="41"/>
      <c r="W506" s="41"/>
      <c r="X506" s="41"/>
      <c r="Y506" s="41"/>
      <c r="Z506" s="41"/>
      <c r="AA506" s="41"/>
      <c r="AB506" s="41"/>
      <c r="AC506" s="41"/>
      <c r="AD506" s="41"/>
      <c r="AE506" s="41"/>
      <c r="AT506" s="20" t="s">
        <v>197</v>
      </c>
      <c r="AU506" s="20" t="s">
        <v>82</v>
      </c>
    </row>
    <row r="507" s="13" customFormat="1">
      <c r="A507" s="13"/>
      <c r="B507" s="235"/>
      <c r="C507" s="236"/>
      <c r="D507" s="228" t="s">
        <v>199</v>
      </c>
      <c r="E507" s="237" t="s">
        <v>19</v>
      </c>
      <c r="F507" s="238" t="s">
        <v>477</v>
      </c>
      <c r="G507" s="236"/>
      <c r="H507" s="237" t="s">
        <v>19</v>
      </c>
      <c r="I507" s="239"/>
      <c r="J507" s="236"/>
      <c r="K507" s="236"/>
      <c r="L507" s="240"/>
      <c r="M507" s="241"/>
      <c r="N507" s="242"/>
      <c r="O507" s="242"/>
      <c r="P507" s="242"/>
      <c r="Q507" s="242"/>
      <c r="R507" s="242"/>
      <c r="S507" s="242"/>
      <c r="T507" s="243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T507" s="244" t="s">
        <v>199</v>
      </c>
      <c r="AU507" s="244" t="s">
        <v>82</v>
      </c>
      <c r="AV507" s="13" t="s">
        <v>80</v>
      </c>
      <c r="AW507" s="13" t="s">
        <v>34</v>
      </c>
      <c r="AX507" s="13" t="s">
        <v>73</v>
      </c>
      <c r="AY507" s="244" t="s">
        <v>185</v>
      </c>
    </row>
    <row r="508" s="13" customFormat="1">
      <c r="A508" s="13"/>
      <c r="B508" s="235"/>
      <c r="C508" s="236"/>
      <c r="D508" s="228" t="s">
        <v>199</v>
      </c>
      <c r="E508" s="237" t="s">
        <v>19</v>
      </c>
      <c r="F508" s="238" t="s">
        <v>1928</v>
      </c>
      <c r="G508" s="236"/>
      <c r="H508" s="237" t="s">
        <v>19</v>
      </c>
      <c r="I508" s="239"/>
      <c r="J508" s="236"/>
      <c r="K508" s="236"/>
      <c r="L508" s="240"/>
      <c r="M508" s="241"/>
      <c r="N508" s="242"/>
      <c r="O508" s="242"/>
      <c r="P508" s="242"/>
      <c r="Q508" s="242"/>
      <c r="R508" s="242"/>
      <c r="S508" s="242"/>
      <c r="T508" s="243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44" t="s">
        <v>199</v>
      </c>
      <c r="AU508" s="244" t="s">
        <v>82</v>
      </c>
      <c r="AV508" s="13" t="s">
        <v>80</v>
      </c>
      <c r="AW508" s="13" t="s">
        <v>34</v>
      </c>
      <c r="AX508" s="13" t="s">
        <v>73</v>
      </c>
      <c r="AY508" s="244" t="s">
        <v>185</v>
      </c>
    </row>
    <row r="509" s="14" customFormat="1">
      <c r="A509" s="14"/>
      <c r="B509" s="245"/>
      <c r="C509" s="246"/>
      <c r="D509" s="228" t="s">
        <v>199</v>
      </c>
      <c r="E509" s="247" t="s">
        <v>19</v>
      </c>
      <c r="F509" s="248" t="s">
        <v>1929</v>
      </c>
      <c r="G509" s="246"/>
      <c r="H509" s="249">
        <v>8.9220000000000006</v>
      </c>
      <c r="I509" s="250"/>
      <c r="J509" s="246"/>
      <c r="K509" s="246"/>
      <c r="L509" s="251"/>
      <c r="M509" s="252"/>
      <c r="N509" s="253"/>
      <c r="O509" s="253"/>
      <c r="P509" s="253"/>
      <c r="Q509" s="253"/>
      <c r="R509" s="253"/>
      <c r="S509" s="253"/>
      <c r="T509" s="25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T509" s="255" t="s">
        <v>199</v>
      </c>
      <c r="AU509" s="255" t="s">
        <v>82</v>
      </c>
      <c r="AV509" s="14" t="s">
        <v>82</v>
      </c>
      <c r="AW509" s="14" t="s">
        <v>34</v>
      </c>
      <c r="AX509" s="14" t="s">
        <v>73</v>
      </c>
      <c r="AY509" s="255" t="s">
        <v>185</v>
      </c>
    </row>
    <row r="510" s="15" customFormat="1">
      <c r="A510" s="15"/>
      <c r="B510" s="256"/>
      <c r="C510" s="257"/>
      <c r="D510" s="228" t="s">
        <v>199</v>
      </c>
      <c r="E510" s="258" t="s">
        <v>19</v>
      </c>
      <c r="F510" s="259" t="s">
        <v>202</v>
      </c>
      <c r="G510" s="257"/>
      <c r="H510" s="260">
        <v>8.9220000000000006</v>
      </c>
      <c r="I510" s="261"/>
      <c r="J510" s="257"/>
      <c r="K510" s="257"/>
      <c r="L510" s="262"/>
      <c r="M510" s="263"/>
      <c r="N510" s="264"/>
      <c r="O510" s="264"/>
      <c r="P510" s="264"/>
      <c r="Q510" s="264"/>
      <c r="R510" s="264"/>
      <c r="S510" s="264"/>
      <c r="T510" s="26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T510" s="266" t="s">
        <v>199</v>
      </c>
      <c r="AU510" s="266" t="s">
        <v>82</v>
      </c>
      <c r="AV510" s="15" t="s">
        <v>193</v>
      </c>
      <c r="AW510" s="15" t="s">
        <v>34</v>
      </c>
      <c r="AX510" s="15" t="s">
        <v>80</v>
      </c>
      <c r="AY510" s="266" t="s">
        <v>185</v>
      </c>
    </row>
    <row r="511" s="12" customFormat="1" ht="22.8" customHeight="1">
      <c r="A511" s="12"/>
      <c r="B511" s="199"/>
      <c r="C511" s="200"/>
      <c r="D511" s="201" t="s">
        <v>72</v>
      </c>
      <c r="E511" s="213" t="s">
        <v>193</v>
      </c>
      <c r="F511" s="213" t="s">
        <v>1930</v>
      </c>
      <c r="G511" s="200"/>
      <c r="H511" s="200"/>
      <c r="I511" s="203"/>
      <c r="J511" s="214">
        <f>BK511</f>
        <v>0</v>
      </c>
      <c r="K511" s="200"/>
      <c r="L511" s="205"/>
      <c r="M511" s="206"/>
      <c r="N511" s="207"/>
      <c r="O511" s="207"/>
      <c r="P511" s="208">
        <f>SUM(P512:P557)</f>
        <v>0</v>
      </c>
      <c r="Q511" s="207"/>
      <c r="R511" s="208">
        <f>SUM(R512:R557)</f>
        <v>20.409014450000004</v>
      </c>
      <c r="S511" s="207"/>
      <c r="T511" s="209">
        <f>SUM(T512:T557)</f>
        <v>0</v>
      </c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R511" s="210" t="s">
        <v>80</v>
      </c>
      <c r="AT511" s="211" t="s">
        <v>72</v>
      </c>
      <c r="AU511" s="211" t="s">
        <v>80</v>
      </c>
      <c r="AY511" s="210" t="s">
        <v>185</v>
      </c>
      <c r="BK511" s="212">
        <f>SUM(BK512:BK557)</f>
        <v>0</v>
      </c>
    </row>
    <row r="512" s="2" customFormat="1" ht="21.75" customHeight="1">
      <c r="A512" s="41"/>
      <c r="B512" s="42"/>
      <c r="C512" s="215" t="s">
        <v>837</v>
      </c>
      <c r="D512" s="215" t="s">
        <v>188</v>
      </c>
      <c r="E512" s="216" t="s">
        <v>1931</v>
      </c>
      <c r="F512" s="217" t="s">
        <v>1932</v>
      </c>
      <c r="G512" s="218" t="s">
        <v>226</v>
      </c>
      <c r="H512" s="219">
        <v>75.864999999999995</v>
      </c>
      <c r="I512" s="220"/>
      <c r="J512" s="221">
        <f>ROUND(I512*H512,2)</f>
        <v>0</v>
      </c>
      <c r="K512" s="217" t="s">
        <v>192</v>
      </c>
      <c r="L512" s="47"/>
      <c r="M512" s="222" t="s">
        <v>19</v>
      </c>
      <c r="N512" s="223" t="s">
        <v>44</v>
      </c>
      <c r="O512" s="87"/>
      <c r="P512" s="224">
        <f>O512*H512</f>
        <v>0</v>
      </c>
      <c r="Q512" s="224">
        <v>0.021590000000000002</v>
      </c>
      <c r="R512" s="224">
        <f>Q512*H512</f>
        <v>1.63792535</v>
      </c>
      <c r="S512" s="224">
        <v>0</v>
      </c>
      <c r="T512" s="225">
        <f>S512*H512</f>
        <v>0</v>
      </c>
      <c r="U512" s="41"/>
      <c r="V512" s="41"/>
      <c r="W512" s="41"/>
      <c r="X512" s="41"/>
      <c r="Y512" s="41"/>
      <c r="Z512" s="41"/>
      <c r="AA512" s="41"/>
      <c r="AB512" s="41"/>
      <c r="AC512" s="41"/>
      <c r="AD512" s="41"/>
      <c r="AE512" s="41"/>
      <c r="AR512" s="226" t="s">
        <v>193</v>
      </c>
      <c r="AT512" s="226" t="s">
        <v>188</v>
      </c>
      <c r="AU512" s="226" t="s">
        <v>82</v>
      </c>
      <c r="AY512" s="20" t="s">
        <v>185</v>
      </c>
      <c r="BE512" s="227">
        <f>IF(N512="základní",J512,0)</f>
        <v>0</v>
      </c>
      <c r="BF512" s="227">
        <f>IF(N512="snížená",J512,0)</f>
        <v>0</v>
      </c>
      <c r="BG512" s="227">
        <f>IF(N512="zákl. přenesená",J512,0)</f>
        <v>0</v>
      </c>
      <c r="BH512" s="227">
        <f>IF(N512="sníž. přenesená",J512,0)</f>
        <v>0</v>
      </c>
      <c r="BI512" s="227">
        <f>IF(N512="nulová",J512,0)</f>
        <v>0</v>
      </c>
      <c r="BJ512" s="20" t="s">
        <v>80</v>
      </c>
      <c r="BK512" s="227">
        <f>ROUND(I512*H512,2)</f>
        <v>0</v>
      </c>
      <c r="BL512" s="20" t="s">
        <v>193</v>
      </c>
      <c r="BM512" s="226" t="s">
        <v>1933</v>
      </c>
    </row>
    <row r="513" s="2" customFormat="1">
      <c r="A513" s="41"/>
      <c r="B513" s="42"/>
      <c r="C513" s="43"/>
      <c r="D513" s="228" t="s">
        <v>195</v>
      </c>
      <c r="E513" s="43"/>
      <c r="F513" s="229" t="s">
        <v>1934</v>
      </c>
      <c r="G513" s="43"/>
      <c r="H513" s="43"/>
      <c r="I513" s="230"/>
      <c r="J513" s="43"/>
      <c r="K513" s="43"/>
      <c r="L513" s="47"/>
      <c r="M513" s="231"/>
      <c r="N513" s="232"/>
      <c r="O513" s="87"/>
      <c r="P513" s="87"/>
      <c r="Q513" s="87"/>
      <c r="R513" s="87"/>
      <c r="S513" s="87"/>
      <c r="T513" s="88"/>
      <c r="U513" s="41"/>
      <c r="V513" s="41"/>
      <c r="W513" s="41"/>
      <c r="X513" s="41"/>
      <c r="Y513" s="41"/>
      <c r="Z513" s="41"/>
      <c r="AA513" s="41"/>
      <c r="AB513" s="41"/>
      <c r="AC513" s="41"/>
      <c r="AD513" s="41"/>
      <c r="AE513" s="41"/>
      <c r="AT513" s="20" t="s">
        <v>195</v>
      </c>
      <c r="AU513" s="20" t="s">
        <v>82</v>
      </c>
    </row>
    <row r="514" s="2" customFormat="1">
      <c r="A514" s="41"/>
      <c r="B514" s="42"/>
      <c r="C514" s="43"/>
      <c r="D514" s="233" t="s">
        <v>197</v>
      </c>
      <c r="E514" s="43"/>
      <c r="F514" s="234" t="s">
        <v>1935</v>
      </c>
      <c r="G514" s="43"/>
      <c r="H514" s="43"/>
      <c r="I514" s="230"/>
      <c r="J514" s="43"/>
      <c r="K514" s="43"/>
      <c r="L514" s="47"/>
      <c r="M514" s="231"/>
      <c r="N514" s="232"/>
      <c r="O514" s="87"/>
      <c r="P514" s="87"/>
      <c r="Q514" s="87"/>
      <c r="R514" s="87"/>
      <c r="S514" s="87"/>
      <c r="T514" s="88"/>
      <c r="U514" s="41"/>
      <c r="V514" s="41"/>
      <c r="W514" s="41"/>
      <c r="X514" s="41"/>
      <c r="Y514" s="41"/>
      <c r="Z514" s="41"/>
      <c r="AA514" s="41"/>
      <c r="AB514" s="41"/>
      <c r="AC514" s="41"/>
      <c r="AD514" s="41"/>
      <c r="AE514" s="41"/>
      <c r="AT514" s="20" t="s">
        <v>197</v>
      </c>
      <c r="AU514" s="20" t="s">
        <v>82</v>
      </c>
    </row>
    <row r="515" s="13" customFormat="1">
      <c r="A515" s="13"/>
      <c r="B515" s="235"/>
      <c r="C515" s="236"/>
      <c r="D515" s="228" t="s">
        <v>199</v>
      </c>
      <c r="E515" s="237" t="s">
        <v>19</v>
      </c>
      <c r="F515" s="238" t="s">
        <v>1936</v>
      </c>
      <c r="G515" s="236"/>
      <c r="H515" s="237" t="s">
        <v>19</v>
      </c>
      <c r="I515" s="239"/>
      <c r="J515" s="236"/>
      <c r="K515" s="236"/>
      <c r="L515" s="240"/>
      <c r="M515" s="241"/>
      <c r="N515" s="242"/>
      <c r="O515" s="242"/>
      <c r="P515" s="242"/>
      <c r="Q515" s="242"/>
      <c r="R515" s="242"/>
      <c r="S515" s="242"/>
      <c r="T515" s="243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44" t="s">
        <v>199</v>
      </c>
      <c r="AU515" s="244" t="s">
        <v>82</v>
      </c>
      <c r="AV515" s="13" t="s">
        <v>80</v>
      </c>
      <c r="AW515" s="13" t="s">
        <v>34</v>
      </c>
      <c r="AX515" s="13" t="s">
        <v>73</v>
      </c>
      <c r="AY515" s="244" t="s">
        <v>185</v>
      </c>
    </row>
    <row r="516" s="13" customFormat="1">
      <c r="A516" s="13"/>
      <c r="B516" s="235"/>
      <c r="C516" s="236"/>
      <c r="D516" s="228" t="s">
        <v>199</v>
      </c>
      <c r="E516" s="237" t="s">
        <v>19</v>
      </c>
      <c r="F516" s="238" t="s">
        <v>1937</v>
      </c>
      <c r="G516" s="236"/>
      <c r="H516" s="237" t="s">
        <v>19</v>
      </c>
      <c r="I516" s="239"/>
      <c r="J516" s="236"/>
      <c r="K516" s="236"/>
      <c r="L516" s="240"/>
      <c r="M516" s="241"/>
      <c r="N516" s="242"/>
      <c r="O516" s="242"/>
      <c r="P516" s="242"/>
      <c r="Q516" s="242"/>
      <c r="R516" s="242"/>
      <c r="S516" s="242"/>
      <c r="T516" s="24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44" t="s">
        <v>199</v>
      </c>
      <c r="AU516" s="244" t="s">
        <v>82</v>
      </c>
      <c r="AV516" s="13" t="s">
        <v>80</v>
      </c>
      <c r="AW516" s="13" t="s">
        <v>34</v>
      </c>
      <c r="AX516" s="13" t="s">
        <v>73</v>
      </c>
      <c r="AY516" s="244" t="s">
        <v>185</v>
      </c>
    </row>
    <row r="517" s="14" customFormat="1">
      <c r="A517" s="14"/>
      <c r="B517" s="245"/>
      <c r="C517" s="246"/>
      <c r="D517" s="228" t="s">
        <v>199</v>
      </c>
      <c r="E517" s="247" t="s">
        <v>19</v>
      </c>
      <c r="F517" s="248" t="s">
        <v>1938</v>
      </c>
      <c r="G517" s="246"/>
      <c r="H517" s="249">
        <v>75.864999999999995</v>
      </c>
      <c r="I517" s="250"/>
      <c r="J517" s="246"/>
      <c r="K517" s="246"/>
      <c r="L517" s="251"/>
      <c r="M517" s="252"/>
      <c r="N517" s="253"/>
      <c r="O517" s="253"/>
      <c r="P517" s="253"/>
      <c r="Q517" s="253"/>
      <c r="R517" s="253"/>
      <c r="S517" s="253"/>
      <c r="T517" s="25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T517" s="255" t="s">
        <v>199</v>
      </c>
      <c r="AU517" s="255" t="s">
        <v>82</v>
      </c>
      <c r="AV517" s="14" t="s">
        <v>82</v>
      </c>
      <c r="AW517" s="14" t="s">
        <v>34</v>
      </c>
      <c r="AX517" s="14" t="s">
        <v>73</v>
      </c>
      <c r="AY517" s="255" t="s">
        <v>185</v>
      </c>
    </row>
    <row r="518" s="15" customFormat="1">
      <c r="A518" s="15"/>
      <c r="B518" s="256"/>
      <c r="C518" s="257"/>
      <c r="D518" s="228" t="s">
        <v>199</v>
      </c>
      <c r="E518" s="258" t="s">
        <v>19</v>
      </c>
      <c r="F518" s="259" t="s">
        <v>202</v>
      </c>
      <c r="G518" s="257"/>
      <c r="H518" s="260">
        <v>75.864999999999995</v>
      </c>
      <c r="I518" s="261"/>
      <c r="J518" s="257"/>
      <c r="K518" s="257"/>
      <c r="L518" s="262"/>
      <c r="M518" s="263"/>
      <c r="N518" s="264"/>
      <c r="O518" s="264"/>
      <c r="P518" s="264"/>
      <c r="Q518" s="264"/>
      <c r="R518" s="264"/>
      <c r="S518" s="264"/>
      <c r="T518" s="26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T518" s="266" t="s">
        <v>199</v>
      </c>
      <c r="AU518" s="266" t="s">
        <v>82</v>
      </c>
      <c r="AV518" s="15" t="s">
        <v>193</v>
      </c>
      <c r="AW518" s="15" t="s">
        <v>34</v>
      </c>
      <c r="AX518" s="15" t="s">
        <v>80</v>
      </c>
      <c r="AY518" s="266" t="s">
        <v>185</v>
      </c>
    </row>
    <row r="519" s="2" customFormat="1" ht="16.5" customHeight="1">
      <c r="A519" s="41"/>
      <c r="B519" s="42"/>
      <c r="C519" s="215" t="s">
        <v>843</v>
      </c>
      <c r="D519" s="215" t="s">
        <v>188</v>
      </c>
      <c r="E519" s="216" t="s">
        <v>1939</v>
      </c>
      <c r="F519" s="217" t="s">
        <v>1940</v>
      </c>
      <c r="G519" s="218" t="s">
        <v>212</v>
      </c>
      <c r="H519" s="219">
        <v>7.0940000000000003</v>
      </c>
      <c r="I519" s="220"/>
      <c r="J519" s="221">
        <f>ROUND(I519*H519,2)</f>
        <v>0</v>
      </c>
      <c r="K519" s="217" t="s">
        <v>192</v>
      </c>
      <c r="L519" s="47"/>
      <c r="M519" s="222" t="s">
        <v>19</v>
      </c>
      <c r="N519" s="223" t="s">
        <v>44</v>
      </c>
      <c r="O519" s="87"/>
      <c r="P519" s="224">
        <f>O519*H519</f>
        <v>0</v>
      </c>
      <c r="Q519" s="224">
        <v>2.5019800000000001</v>
      </c>
      <c r="R519" s="224">
        <f>Q519*H519</f>
        <v>17.749046120000003</v>
      </c>
      <c r="S519" s="224">
        <v>0</v>
      </c>
      <c r="T519" s="225">
        <f>S519*H519</f>
        <v>0</v>
      </c>
      <c r="U519" s="41"/>
      <c r="V519" s="41"/>
      <c r="W519" s="41"/>
      <c r="X519" s="41"/>
      <c r="Y519" s="41"/>
      <c r="Z519" s="41"/>
      <c r="AA519" s="41"/>
      <c r="AB519" s="41"/>
      <c r="AC519" s="41"/>
      <c r="AD519" s="41"/>
      <c r="AE519" s="41"/>
      <c r="AR519" s="226" t="s">
        <v>193</v>
      </c>
      <c r="AT519" s="226" t="s">
        <v>188</v>
      </c>
      <c r="AU519" s="226" t="s">
        <v>82</v>
      </c>
      <c r="AY519" s="20" t="s">
        <v>185</v>
      </c>
      <c r="BE519" s="227">
        <f>IF(N519="základní",J519,0)</f>
        <v>0</v>
      </c>
      <c r="BF519" s="227">
        <f>IF(N519="snížená",J519,0)</f>
        <v>0</v>
      </c>
      <c r="BG519" s="227">
        <f>IF(N519="zákl. přenesená",J519,0)</f>
        <v>0</v>
      </c>
      <c r="BH519" s="227">
        <f>IF(N519="sníž. přenesená",J519,0)</f>
        <v>0</v>
      </c>
      <c r="BI519" s="227">
        <f>IF(N519="nulová",J519,0)</f>
        <v>0</v>
      </c>
      <c r="BJ519" s="20" t="s">
        <v>80</v>
      </c>
      <c r="BK519" s="227">
        <f>ROUND(I519*H519,2)</f>
        <v>0</v>
      </c>
      <c r="BL519" s="20" t="s">
        <v>193</v>
      </c>
      <c r="BM519" s="226" t="s">
        <v>1941</v>
      </c>
    </row>
    <row r="520" s="2" customFormat="1">
      <c r="A520" s="41"/>
      <c r="B520" s="42"/>
      <c r="C520" s="43"/>
      <c r="D520" s="228" t="s">
        <v>195</v>
      </c>
      <c r="E520" s="43"/>
      <c r="F520" s="229" t="s">
        <v>1942</v>
      </c>
      <c r="G520" s="43"/>
      <c r="H520" s="43"/>
      <c r="I520" s="230"/>
      <c r="J520" s="43"/>
      <c r="K520" s="43"/>
      <c r="L520" s="47"/>
      <c r="M520" s="231"/>
      <c r="N520" s="232"/>
      <c r="O520" s="87"/>
      <c r="P520" s="87"/>
      <c r="Q520" s="87"/>
      <c r="R520" s="87"/>
      <c r="S520" s="87"/>
      <c r="T520" s="88"/>
      <c r="U520" s="41"/>
      <c r="V520" s="41"/>
      <c r="W520" s="41"/>
      <c r="X520" s="41"/>
      <c r="Y520" s="41"/>
      <c r="Z520" s="41"/>
      <c r="AA520" s="41"/>
      <c r="AB520" s="41"/>
      <c r="AC520" s="41"/>
      <c r="AD520" s="41"/>
      <c r="AE520" s="41"/>
      <c r="AT520" s="20" t="s">
        <v>195</v>
      </c>
      <c r="AU520" s="20" t="s">
        <v>82</v>
      </c>
    </row>
    <row r="521" s="2" customFormat="1">
      <c r="A521" s="41"/>
      <c r="B521" s="42"/>
      <c r="C521" s="43"/>
      <c r="D521" s="233" t="s">
        <v>197</v>
      </c>
      <c r="E521" s="43"/>
      <c r="F521" s="234" t="s">
        <v>1943</v>
      </c>
      <c r="G521" s="43"/>
      <c r="H521" s="43"/>
      <c r="I521" s="230"/>
      <c r="J521" s="43"/>
      <c r="K521" s="43"/>
      <c r="L521" s="47"/>
      <c r="M521" s="231"/>
      <c r="N521" s="232"/>
      <c r="O521" s="87"/>
      <c r="P521" s="87"/>
      <c r="Q521" s="87"/>
      <c r="R521" s="87"/>
      <c r="S521" s="87"/>
      <c r="T521" s="88"/>
      <c r="U521" s="41"/>
      <c r="V521" s="41"/>
      <c r="W521" s="41"/>
      <c r="X521" s="41"/>
      <c r="Y521" s="41"/>
      <c r="Z521" s="41"/>
      <c r="AA521" s="41"/>
      <c r="AB521" s="41"/>
      <c r="AC521" s="41"/>
      <c r="AD521" s="41"/>
      <c r="AE521" s="41"/>
      <c r="AT521" s="20" t="s">
        <v>197</v>
      </c>
      <c r="AU521" s="20" t="s">
        <v>82</v>
      </c>
    </row>
    <row r="522" s="13" customFormat="1">
      <c r="A522" s="13"/>
      <c r="B522" s="235"/>
      <c r="C522" s="236"/>
      <c r="D522" s="228" t="s">
        <v>199</v>
      </c>
      <c r="E522" s="237" t="s">
        <v>19</v>
      </c>
      <c r="F522" s="238" t="s">
        <v>1936</v>
      </c>
      <c r="G522" s="236"/>
      <c r="H522" s="237" t="s">
        <v>19</v>
      </c>
      <c r="I522" s="239"/>
      <c r="J522" s="236"/>
      <c r="K522" s="236"/>
      <c r="L522" s="240"/>
      <c r="M522" s="241"/>
      <c r="N522" s="242"/>
      <c r="O522" s="242"/>
      <c r="P522" s="242"/>
      <c r="Q522" s="242"/>
      <c r="R522" s="242"/>
      <c r="S522" s="242"/>
      <c r="T522" s="24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44" t="s">
        <v>199</v>
      </c>
      <c r="AU522" s="244" t="s">
        <v>82</v>
      </c>
      <c r="AV522" s="13" t="s">
        <v>80</v>
      </c>
      <c r="AW522" s="13" t="s">
        <v>34</v>
      </c>
      <c r="AX522" s="13" t="s">
        <v>73</v>
      </c>
      <c r="AY522" s="244" t="s">
        <v>185</v>
      </c>
    </row>
    <row r="523" s="13" customFormat="1">
      <c r="A523" s="13"/>
      <c r="B523" s="235"/>
      <c r="C523" s="236"/>
      <c r="D523" s="228" t="s">
        <v>199</v>
      </c>
      <c r="E523" s="237" t="s">
        <v>19</v>
      </c>
      <c r="F523" s="238" t="s">
        <v>1937</v>
      </c>
      <c r="G523" s="236"/>
      <c r="H523" s="237" t="s">
        <v>19</v>
      </c>
      <c r="I523" s="239"/>
      <c r="J523" s="236"/>
      <c r="K523" s="236"/>
      <c r="L523" s="240"/>
      <c r="M523" s="241"/>
      <c r="N523" s="242"/>
      <c r="O523" s="242"/>
      <c r="P523" s="242"/>
      <c r="Q523" s="242"/>
      <c r="R523" s="242"/>
      <c r="S523" s="242"/>
      <c r="T523" s="243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T523" s="244" t="s">
        <v>199</v>
      </c>
      <c r="AU523" s="244" t="s">
        <v>82</v>
      </c>
      <c r="AV523" s="13" t="s">
        <v>80</v>
      </c>
      <c r="AW523" s="13" t="s">
        <v>34</v>
      </c>
      <c r="AX523" s="13" t="s">
        <v>73</v>
      </c>
      <c r="AY523" s="244" t="s">
        <v>185</v>
      </c>
    </row>
    <row r="524" s="14" customFormat="1">
      <c r="A524" s="14"/>
      <c r="B524" s="245"/>
      <c r="C524" s="246"/>
      <c r="D524" s="228" t="s">
        <v>199</v>
      </c>
      <c r="E524" s="247" t="s">
        <v>19</v>
      </c>
      <c r="F524" s="248" t="s">
        <v>1944</v>
      </c>
      <c r="G524" s="246"/>
      <c r="H524" s="249">
        <v>5.3109999999999999</v>
      </c>
      <c r="I524" s="250"/>
      <c r="J524" s="246"/>
      <c r="K524" s="246"/>
      <c r="L524" s="251"/>
      <c r="M524" s="252"/>
      <c r="N524" s="253"/>
      <c r="O524" s="253"/>
      <c r="P524" s="253"/>
      <c r="Q524" s="253"/>
      <c r="R524" s="253"/>
      <c r="S524" s="253"/>
      <c r="T524" s="25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T524" s="255" t="s">
        <v>199</v>
      </c>
      <c r="AU524" s="255" t="s">
        <v>82</v>
      </c>
      <c r="AV524" s="14" t="s">
        <v>82</v>
      </c>
      <c r="AW524" s="14" t="s">
        <v>34</v>
      </c>
      <c r="AX524" s="14" t="s">
        <v>73</v>
      </c>
      <c r="AY524" s="255" t="s">
        <v>185</v>
      </c>
    </row>
    <row r="525" s="13" customFormat="1">
      <c r="A525" s="13"/>
      <c r="B525" s="235"/>
      <c r="C525" s="236"/>
      <c r="D525" s="228" t="s">
        <v>199</v>
      </c>
      <c r="E525" s="237" t="s">
        <v>19</v>
      </c>
      <c r="F525" s="238" t="s">
        <v>1945</v>
      </c>
      <c r="G525" s="236"/>
      <c r="H525" s="237" t="s">
        <v>19</v>
      </c>
      <c r="I525" s="239"/>
      <c r="J525" s="236"/>
      <c r="K525" s="236"/>
      <c r="L525" s="240"/>
      <c r="M525" s="241"/>
      <c r="N525" s="242"/>
      <c r="O525" s="242"/>
      <c r="P525" s="242"/>
      <c r="Q525" s="242"/>
      <c r="R525" s="242"/>
      <c r="S525" s="242"/>
      <c r="T525" s="24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44" t="s">
        <v>199</v>
      </c>
      <c r="AU525" s="244" t="s">
        <v>82</v>
      </c>
      <c r="AV525" s="13" t="s">
        <v>80</v>
      </c>
      <c r="AW525" s="13" t="s">
        <v>34</v>
      </c>
      <c r="AX525" s="13" t="s">
        <v>73</v>
      </c>
      <c r="AY525" s="244" t="s">
        <v>185</v>
      </c>
    </row>
    <row r="526" s="14" customFormat="1">
      <c r="A526" s="14"/>
      <c r="B526" s="245"/>
      <c r="C526" s="246"/>
      <c r="D526" s="228" t="s">
        <v>199</v>
      </c>
      <c r="E526" s="247" t="s">
        <v>19</v>
      </c>
      <c r="F526" s="248" t="s">
        <v>1946</v>
      </c>
      <c r="G526" s="246"/>
      <c r="H526" s="249">
        <v>0.47999999999999998</v>
      </c>
      <c r="I526" s="250"/>
      <c r="J526" s="246"/>
      <c r="K526" s="246"/>
      <c r="L526" s="251"/>
      <c r="M526" s="252"/>
      <c r="N526" s="253"/>
      <c r="O526" s="253"/>
      <c r="P526" s="253"/>
      <c r="Q526" s="253"/>
      <c r="R526" s="253"/>
      <c r="S526" s="253"/>
      <c r="T526" s="25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T526" s="255" t="s">
        <v>199</v>
      </c>
      <c r="AU526" s="255" t="s">
        <v>82</v>
      </c>
      <c r="AV526" s="14" t="s">
        <v>82</v>
      </c>
      <c r="AW526" s="14" t="s">
        <v>34</v>
      </c>
      <c r="AX526" s="14" t="s">
        <v>73</v>
      </c>
      <c r="AY526" s="255" t="s">
        <v>185</v>
      </c>
    </row>
    <row r="527" s="13" customFormat="1">
      <c r="A527" s="13"/>
      <c r="B527" s="235"/>
      <c r="C527" s="236"/>
      <c r="D527" s="228" t="s">
        <v>199</v>
      </c>
      <c r="E527" s="237" t="s">
        <v>19</v>
      </c>
      <c r="F527" s="238" t="s">
        <v>1947</v>
      </c>
      <c r="G527" s="236"/>
      <c r="H527" s="237" t="s">
        <v>19</v>
      </c>
      <c r="I527" s="239"/>
      <c r="J527" s="236"/>
      <c r="K527" s="236"/>
      <c r="L527" s="240"/>
      <c r="M527" s="241"/>
      <c r="N527" s="242"/>
      <c r="O527" s="242"/>
      <c r="P527" s="242"/>
      <c r="Q527" s="242"/>
      <c r="R527" s="242"/>
      <c r="S527" s="242"/>
      <c r="T527" s="243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44" t="s">
        <v>199</v>
      </c>
      <c r="AU527" s="244" t="s">
        <v>82</v>
      </c>
      <c r="AV527" s="13" t="s">
        <v>80</v>
      </c>
      <c r="AW527" s="13" t="s">
        <v>34</v>
      </c>
      <c r="AX527" s="13" t="s">
        <v>73</v>
      </c>
      <c r="AY527" s="244" t="s">
        <v>185</v>
      </c>
    </row>
    <row r="528" s="14" customFormat="1">
      <c r="A528" s="14"/>
      <c r="B528" s="245"/>
      <c r="C528" s="246"/>
      <c r="D528" s="228" t="s">
        <v>199</v>
      </c>
      <c r="E528" s="247" t="s">
        <v>19</v>
      </c>
      <c r="F528" s="248" t="s">
        <v>1948</v>
      </c>
      <c r="G528" s="246"/>
      <c r="H528" s="249">
        <v>0.41999999999999998</v>
      </c>
      <c r="I528" s="250"/>
      <c r="J528" s="246"/>
      <c r="K528" s="246"/>
      <c r="L528" s="251"/>
      <c r="M528" s="252"/>
      <c r="N528" s="253"/>
      <c r="O528" s="253"/>
      <c r="P528" s="253"/>
      <c r="Q528" s="253"/>
      <c r="R528" s="253"/>
      <c r="S528" s="253"/>
      <c r="T528" s="25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T528" s="255" t="s">
        <v>199</v>
      </c>
      <c r="AU528" s="255" t="s">
        <v>82</v>
      </c>
      <c r="AV528" s="14" t="s">
        <v>82</v>
      </c>
      <c r="AW528" s="14" t="s">
        <v>34</v>
      </c>
      <c r="AX528" s="14" t="s">
        <v>73</v>
      </c>
      <c r="AY528" s="255" t="s">
        <v>185</v>
      </c>
    </row>
    <row r="529" s="13" customFormat="1">
      <c r="A529" s="13"/>
      <c r="B529" s="235"/>
      <c r="C529" s="236"/>
      <c r="D529" s="228" t="s">
        <v>199</v>
      </c>
      <c r="E529" s="237" t="s">
        <v>19</v>
      </c>
      <c r="F529" s="238" t="s">
        <v>1949</v>
      </c>
      <c r="G529" s="236"/>
      <c r="H529" s="237" t="s">
        <v>19</v>
      </c>
      <c r="I529" s="239"/>
      <c r="J529" s="236"/>
      <c r="K529" s="236"/>
      <c r="L529" s="240"/>
      <c r="M529" s="241"/>
      <c r="N529" s="242"/>
      <c r="O529" s="242"/>
      <c r="P529" s="242"/>
      <c r="Q529" s="242"/>
      <c r="R529" s="242"/>
      <c r="S529" s="242"/>
      <c r="T529" s="243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244" t="s">
        <v>199</v>
      </c>
      <c r="AU529" s="244" t="s">
        <v>82</v>
      </c>
      <c r="AV529" s="13" t="s">
        <v>80</v>
      </c>
      <c r="AW529" s="13" t="s">
        <v>34</v>
      </c>
      <c r="AX529" s="13" t="s">
        <v>73</v>
      </c>
      <c r="AY529" s="244" t="s">
        <v>185</v>
      </c>
    </row>
    <row r="530" s="14" customFormat="1">
      <c r="A530" s="14"/>
      <c r="B530" s="245"/>
      <c r="C530" s="246"/>
      <c r="D530" s="228" t="s">
        <v>199</v>
      </c>
      <c r="E530" s="247" t="s">
        <v>19</v>
      </c>
      <c r="F530" s="248" t="s">
        <v>1950</v>
      </c>
      <c r="G530" s="246"/>
      <c r="H530" s="249">
        <v>0.30299999999999999</v>
      </c>
      <c r="I530" s="250"/>
      <c r="J530" s="246"/>
      <c r="K530" s="246"/>
      <c r="L530" s="251"/>
      <c r="M530" s="252"/>
      <c r="N530" s="253"/>
      <c r="O530" s="253"/>
      <c r="P530" s="253"/>
      <c r="Q530" s="253"/>
      <c r="R530" s="253"/>
      <c r="S530" s="253"/>
      <c r="T530" s="25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T530" s="255" t="s">
        <v>199</v>
      </c>
      <c r="AU530" s="255" t="s">
        <v>82</v>
      </c>
      <c r="AV530" s="14" t="s">
        <v>82</v>
      </c>
      <c r="AW530" s="14" t="s">
        <v>34</v>
      </c>
      <c r="AX530" s="14" t="s">
        <v>73</v>
      </c>
      <c r="AY530" s="255" t="s">
        <v>185</v>
      </c>
    </row>
    <row r="531" s="13" customFormat="1">
      <c r="A531" s="13"/>
      <c r="B531" s="235"/>
      <c r="C531" s="236"/>
      <c r="D531" s="228" t="s">
        <v>199</v>
      </c>
      <c r="E531" s="237" t="s">
        <v>19</v>
      </c>
      <c r="F531" s="238" t="s">
        <v>1951</v>
      </c>
      <c r="G531" s="236"/>
      <c r="H531" s="237" t="s">
        <v>19</v>
      </c>
      <c r="I531" s="239"/>
      <c r="J531" s="236"/>
      <c r="K531" s="236"/>
      <c r="L531" s="240"/>
      <c r="M531" s="241"/>
      <c r="N531" s="242"/>
      <c r="O531" s="242"/>
      <c r="P531" s="242"/>
      <c r="Q531" s="242"/>
      <c r="R531" s="242"/>
      <c r="S531" s="242"/>
      <c r="T531" s="24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44" t="s">
        <v>199</v>
      </c>
      <c r="AU531" s="244" t="s">
        <v>82</v>
      </c>
      <c r="AV531" s="13" t="s">
        <v>80</v>
      </c>
      <c r="AW531" s="13" t="s">
        <v>34</v>
      </c>
      <c r="AX531" s="13" t="s">
        <v>73</v>
      </c>
      <c r="AY531" s="244" t="s">
        <v>185</v>
      </c>
    </row>
    <row r="532" s="14" customFormat="1">
      <c r="A532" s="14"/>
      <c r="B532" s="245"/>
      <c r="C532" s="246"/>
      <c r="D532" s="228" t="s">
        <v>199</v>
      </c>
      <c r="E532" s="247" t="s">
        <v>19</v>
      </c>
      <c r="F532" s="248" t="s">
        <v>1952</v>
      </c>
      <c r="G532" s="246"/>
      <c r="H532" s="249">
        <v>0.57999999999999996</v>
      </c>
      <c r="I532" s="250"/>
      <c r="J532" s="246"/>
      <c r="K532" s="246"/>
      <c r="L532" s="251"/>
      <c r="M532" s="252"/>
      <c r="N532" s="253"/>
      <c r="O532" s="253"/>
      <c r="P532" s="253"/>
      <c r="Q532" s="253"/>
      <c r="R532" s="253"/>
      <c r="S532" s="253"/>
      <c r="T532" s="25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T532" s="255" t="s">
        <v>199</v>
      </c>
      <c r="AU532" s="255" t="s">
        <v>82</v>
      </c>
      <c r="AV532" s="14" t="s">
        <v>82</v>
      </c>
      <c r="AW532" s="14" t="s">
        <v>34</v>
      </c>
      <c r="AX532" s="14" t="s">
        <v>73</v>
      </c>
      <c r="AY532" s="255" t="s">
        <v>185</v>
      </c>
    </row>
    <row r="533" s="15" customFormat="1">
      <c r="A533" s="15"/>
      <c r="B533" s="256"/>
      <c r="C533" s="257"/>
      <c r="D533" s="228" t="s">
        <v>199</v>
      </c>
      <c r="E533" s="258" t="s">
        <v>19</v>
      </c>
      <c r="F533" s="259" t="s">
        <v>202</v>
      </c>
      <c r="G533" s="257"/>
      <c r="H533" s="260">
        <v>7.0940000000000003</v>
      </c>
      <c r="I533" s="261"/>
      <c r="J533" s="257"/>
      <c r="K533" s="257"/>
      <c r="L533" s="262"/>
      <c r="M533" s="263"/>
      <c r="N533" s="264"/>
      <c r="O533" s="264"/>
      <c r="P533" s="264"/>
      <c r="Q533" s="264"/>
      <c r="R533" s="264"/>
      <c r="S533" s="264"/>
      <c r="T533" s="26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T533" s="266" t="s">
        <v>199</v>
      </c>
      <c r="AU533" s="266" t="s">
        <v>82</v>
      </c>
      <c r="AV533" s="15" t="s">
        <v>193</v>
      </c>
      <c r="AW533" s="15" t="s">
        <v>34</v>
      </c>
      <c r="AX533" s="15" t="s">
        <v>80</v>
      </c>
      <c r="AY533" s="266" t="s">
        <v>185</v>
      </c>
    </row>
    <row r="534" s="2" customFormat="1" ht="16.5" customHeight="1">
      <c r="A534" s="41"/>
      <c r="B534" s="42"/>
      <c r="C534" s="215" t="s">
        <v>847</v>
      </c>
      <c r="D534" s="215" t="s">
        <v>188</v>
      </c>
      <c r="E534" s="216" t="s">
        <v>1953</v>
      </c>
      <c r="F534" s="217" t="s">
        <v>1954</v>
      </c>
      <c r="G534" s="218" t="s">
        <v>191</v>
      </c>
      <c r="H534" s="219">
        <v>53.793999999999997</v>
      </c>
      <c r="I534" s="220"/>
      <c r="J534" s="221">
        <f>ROUND(I534*H534,2)</f>
        <v>0</v>
      </c>
      <c r="K534" s="217" t="s">
        <v>192</v>
      </c>
      <c r="L534" s="47"/>
      <c r="M534" s="222" t="s">
        <v>19</v>
      </c>
      <c r="N534" s="223" t="s">
        <v>44</v>
      </c>
      <c r="O534" s="87"/>
      <c r="P534" s="224">
        <f>O534*H534</f>
        <v>0</v>
      </c>
      <c r="Q534" s="224">
        <v>0.011169999999999999</v>
      </c>
      <c r="R534" s="224">
        <f>Q534*H534</f>
        <v>0.60087897999999995</v>
      </c>
      <c r="S534" s="224">
        <v>0</v>
      </c>
      <c r="T534" s="225">
        <f>S534*H534</f>
        <v>0</v>
      </c>
      <c r="U534" s="41"/>
      <c r="V534" s="41"/>
      <c r="W534" s="41"/>
      <c r="X534" s="41"/>
      <c r="Y534" s="41"/>
      <c r="Z534" s="41"/>
      <c r="AA534" s="41"/>
      <c r="AB534" s="41"/>
      <c r="AC534" s="41"/>
      <c r="AD534" s="41"/>
      <c r="AE534" s="41"/>
      <c r="AR534" s="226" t="s">
        <v>193</v>
      </c>
      <c r="AT534" s="226" t="s">
        <v>188</v>
      </c>
      <c r="AU534" s="226" t="s">
        <v>82</v>
      </c>
      <c r="AY534" s="20" t="s">
        <v>185</v>
      </c>
      <c r="BE534" s="227">
        <f>IF(N534="základní",J534,0)</f>
        <v>0</v>
      </c>
      <c r="BF534" s="227">
        <f>IF(N534="snížená",J534,0)</f>
        <v>0</v>
      </c>
      <c r="BG534" s="227">
        <f>IF(N534="zákl. přenesená",J534,0)</f>
        <v>0</v>
      </c>
      <c r="BH534" s="227">
        <f>IF(N534="sníž. přenesená",J534,0)</f>
        <v>0</v>
      </c>
      <c r="BI534" s="227">
        <f>IF(N534="nulová",J534,0)</f>
        <v>0</v>
      </c>
      <c r="BJ534" s="20" t="s">
        <v>80</v>
      </c>
      <c r="BK534" s="227">
        <f>ROUND(I534*H534,2)</f>
        <v>0</v>
      </c>
      <c r="BL534" s="20" t="s">
        <v>193</v>
      </c>
      <c r="BM534" s="226" t="s">
        <v>1955</v>
      </c>
    </row>
    <row r="535" s="2" customFormat="1">
      <c r="A535" s="41"/>
      <c r="B535" s="42"/>
      <c r="C535" s="43"/>
      <c r="D535" s="228" t="s">
        <v>195</v>
      </c>
      <c r="E535" s="43"/>
      <c r="F535" s="229" t="s">
        <v>1956</v>
      </c>
      <c r="G535" s="43"/>
      <c r="H535" s="43"/>
      <c r="I535" s="230"/>
      <c r="J535" s="43"/>
      <c r="K535" s="43"/>
      <c r="L535" s="47"/>
      <c r="M535" s="231"/>
      <c r="N535" s="232"/>
      <c r="O535" s="87"/>
      <c r="P535" s="87"/>
      <c r="Q535" s="87"/>
      <c r="R535" s="87"/>
      <c r="S535" s="87"/>
      <c r="T535" s="88"/>
      <c r="U535" s="41"/>
      <c r="V535" s="41"/>
      <c r="W535" s="41"/>
      <c r="X535" s="41"/>
      <c r="Y535" s="41"/>
      <c r="Z535" s="41"/>
      <c r="AA535" s="41"/>
      <c r="AB535" s="41"/>
      <c r="AC535" s="41"/>
      <c r="AD535" s="41"/>
      <c r="AE535" s="41"/>
      <c r="AT535" s="20" t="s">
        <v>195</v>
      </c>
      <c r="AU535" s="20" t="s">
        <v>82</v>
      </c>
    </row>
    <row r="536" s="2" customFormat="1">
      <c r="A536" s="41"/>
      <c r="B536" s="42"/>
      <c r="C536" s="43"/>
      <c r="D536" s="233" t="s">
        <v>197</v>
      </c>
      <c r="E536" s="43"/>
      <c r="F536" s="234" t="s">
        <v>1957</v>
      </c>
      <c r="G536" s="43"/>
      <c r="H536" s="43"/>
      <c r="I536" s="230"/>
      <c r="J536" s="43"/>
      <c r="K536" s="43"/>
      <c r="L536" s="47"/>
      <c r="M536" s="231"/>
      <c r="N536" s="232"/>
      <c r="O536" s="87"/>
      <c r="P536" s="87"/>
      <c r="Q536" s="87"/>
      <c r="R536" s="87"/>
      <c r="S536" s="87"/>
      <c r="T536" s="88"/>
      <c r="U536" s="41"/>
      <c r="V536" s="41"/>
      <c r="W536" s="41"/>
      <c r="X536" s="41"/>
      <c r="Y536" s="41"/>
      <c r="Z536" s="41"/>
      <c r="AA536" s="41"/>
      <c r="AB536" s="41"/>
      <c r="AC536" s="41"/>
      <c r="AD536" s="41"/>
      <c r="AE536" s="41"/>
      <c r="AT536" s="20" t="s">
        <v>197</v>
      </c>
      <c r="AU536" s="20" t="s">
        <v>82</v>
      </c>
    </row>
    <row r="537" s="13" customFormat="1">
      <c r="A537" s="13"/>
      <c r="B537" s="235"/>
      <c r="C537" s="236"/>
      <c r="D537" s="228" t="s">
        <v>199</v>
      </c>
      <c r="E537" s="237" t="s">
        <v>19</v>
      </c>
      <c r="F537" s="238" t="s">
        <v>1936</v>
      </c>
      <c r="G537" s="236"/>
      <c r="H537" s="237" t="s">
        <v>19</v>
      </c>
      <c r="I537" s="239"/>
      <c r="J537" s="236"/>
      <c r="K537" s="236"/>
      <c r="L537" s="240"/>
      <c r="M537" s="241"/>
      <c r="N537" s="242"/>
      <c r="O537" s="242"/>
      <c r="P537" s="242"/>
      <c r="Q537" s="242"/>
      <c r="R537" s="242"/>
      <c r="S537" s="242"/>
      <c r="T537" s="24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44" t="s">
        <v>199</v>
      </c>
      <c r="AU537" s="244" t="s">
        <v>82</v>
      </c>
      <c r="AV537" s="13" t="s">
        <v>80</v>
      </c>
      <c r="AW537" s="13" t="s">
        <v>34</v>
      </c>
      <c r="AX537" s="13" t="s">
        <v>73</v>
      </c>
      <c r="AY537" s="244" t="s">
        <v>185</v>
      </c>
    </row>
    <row r="538" s="13" customFormat="1">
      <c r="A538" s="13"/>
      <c r="B538" s="235"/>
      <c r="C538" s="236"/>
      <c r="D538" s="228" t="s">
        <v>199</v>
      </c>
      <c r="E538" s="237" t="s">
        <v>19</v>
      </c>
      <c r="F538" s="238" t="s">
        <v>1937</v>
      </c>
      <c r="G538" s="236"/>
      <c r="H538" s="237" t="s">
        <v>19</v>
      </c>
      <c r="I538" s="239"/>
      <c r="J538" s="236"/>
      <c r="K538" s="236"/>
      <c r="L538" s="240"/>
      <c r="M538" s="241"/>
      <c r="N538" s="242"/>
      <c r="O538" s="242"/>
      <c r="P538" s="242"/>
      <c r="Q538" s="242"/>
      <c r="R538" s="242"/>
      <c r="S538" s="242"/>
      <c r="T538" s="24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44" t="s">
        <v>199</v>
      </c>
      <c r="AU538" s="244" t="s">
        <v>82</v>
      </c>
      <c r="AV538" s="13" t="s">
        <v>80</v>
      </c>
      <c r="AW538" s="13" t="s">
        <v>34</v>
      </c>
      <c r="AX538" s="13" t="s">
        <v>73</v>
      </c>
      <c r="AY538" s="244" t="s">
        <v>185</v>
      </c>
    </row>
    <row r="539" s="14" customFormat="1">
      <c r="A539" s="14"/>
      <c r="B539" s="245"/>
      <c r="C539" s="246"/>
      <c r="D539" s="228" t="s">
        <v>199</v>
      </c>
      <c r="E539" s="247" t="s">
        <v>19</v>
      </c>
      <c r="F539" s="248" t="s">
        <v>1958</v>
      </c>
      <c r="G539" s="246"/>
      <c r="H539" s="249">
        <v>37.933</v>
      </c>
      <c r="I539" s="250"/>
      <c r="J539" s="246"/>
      <c r="K539" s="246"/>
      <c r="L539" s="251"/>
      <c r="M539" s="252"/>
      <c r="N539" s="253"/>
      <c r="O539" s="253"/>
      <c r="P539" s="253"/>
      <c r="Q539" s="253"/>
      <c r="R539" s="253"/>
      <c r="S539" s="253"/>
      <c r="T539" s="25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255" t="s">
        <v>199</v>
      </c>
      <c r="AU539" s="255" t="s">
        <v>82</v>
      </c>
      <c r="AV539" s="14" t="s">
        <v>82</v>
      </c>
      <c r="AW539" s="14" t="s">
        <v>34</v>
      </c>
      <c r="AX539" s="14" t="s">
        <v>73</v>
      </c>
      <c r="AY539" s="255" t="s">
        <v>185</v>
      </c>
    </row>
    <row r="540" s="13" customFormat="1">
      <c r="A540" s="13"/>
      <c r="B540" s="235"/>
      <c r="C540" s="236"/>
      <c r="D540" s="228" t="s">
        <v>199</v>
      </c>
      <c r="E540" s="237" t="s">
        <v>19</v>
      </c>
      <c r="F540" s="238" t="s">
        <v>1945</v>
      </c>
      <c r="G540" s="236"/>
      <c r="H540" s="237" t="s">
        <v>19</v>
      </c>
      <c r="I540" s="239"/>
      <c r="J540" s="236"/>
      <c r="K540" s="236"/>
      <c r="L540" s="240"/>
      <c r="M540" s="241"/>
      <c r="N540" s="242"/>
      <c r="O540" s="242"/>
      <c r="P540" s="242"/>
      <c r="Q540" s="242"/>
      <c r="R540" s="242"/>
      <c r="S540" s="242"/>
      <c r="T540" s="243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244" t="s">
        <v>199</v>
      </c>
      <c r="AU540" s="244" t="s">
        <v>82</v>
      </c>
      <c r="AV540" s="13" t="s">
        <v>80</v>
      </c>
      <c r="AW540" s="13" t="s">
        <v>34</v>
      </c>
      <c r="AX540" s="13" t="s">
        <v>73</v>
      </c>
      <c r="AY540" s="244" t="s">
        <v>185</v>
      </c>
    </row>
    <row r="541" s="14" customFormat="1">
      <c r="A541" s="14"/>
      <c r="B541" s="245"/>
      <c r="C541" s="246"/>
      <c r="D541" s="228" t="s">
        <v>199</v>
      </c>
      <c r="E541" s="247" t="s">
        <v>19</v>
      </c>
      <c r="F541" s="248" t="s">
        <v>1959</v>
      </c>
      <c r="G541" s="246"/>
      <c r="H541" s="249">
        <v>3.2029999999999998</v>
      </c>
      <c r="I541" s="250"/>
      <c r="J541" s="246"/>
      <c r="K541" s="246"/>
      <c r="L541" s="251"/>
      <c r="M541" s="252"/>
      <c r="N541" s="253"/>
      <c r="O541" s="253"/>
      <c r="P541" s="253"/>
      <c r="Q541" s="253"/>
      <c r="R541" s="253"/>
      <c r="S541" s="253"/>
      <c r="T541" s="25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T541" s="255" t="s">
        <v>199</v>
      </c>
      <c r="AU541" s="255" t="s">
        <v>82</v>
      </c>
      <c r="AV541" s="14" t="s">
        <v>82</v>
      </c>
      <c r="AW541" s="14" t="s">
        <v>34</v>
      </c>
      <c r="AX541" s="14" t="s">
        <v>73</v>
      </c>
      <c r="AY541" s="255" t="s">
        <v>185</v>
      </c>
    </row>
    <row r="542" s="13" customFormat="1">
      <c r="A542" s="13"/>
      <c r="B542" s="235"/>
      <c r="C542" s="236"/>
      <c r="D542" s="228" t="s">
        <v>199</v>
      </c>
      <c r="E542" s="237" t="s">
        <v>19</v>
      </c>
      <c r="F542" s="238" t="s">
        <v>1947</v>
      </c>
      <c r="G542" s="236"/>
      <c r="H542" s="237" t="s">
        <v>19</v>
      </c>
      <c r="I542" s="239"/>
      <c r="J542" s="236"/>
      <c r="K542" s="236"/>
      <c r="L542" s="240"/>
      <c r="M542" s="241"/>
      <c r="N542" s="242"/>
      <c r="O542" s="242"/>
      <c r="P542" s="242"/>
      <c r="Q542" s="242"/>
      <c r="R542" s="242"/>
      <c r="S542" s="242"/>
      <c r="T542" s="243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T542" s="244" t="s">
        <v>199</v>
      </c>
      <c r="AU542" s="244" t="s">
        <v>82</v>
      </c>
      <c r="AV542" s="13" t="s">
        <v>80</v>
      </c>
      <c r="AW542" s="13" t="s">
        <v>34</v>
      </c>
      <c r="AX542" s="13" t="s">
        <v>73</v>
      </c>
      <c r="AY542" s="244" t="s">
        <v>185</v>
      </c>
    </row>
    <row r="543" s="14" customFormat="1">
      <c r="A543" s="14"/>
      <c r="B543" s="245"/>
      <c r="C543" s="246"/>
      <c r="D543" s="228" t="s">
        <v>199</v>
      </c>
      <c r="E543" s="247" t="s">
        <v>19</v>
      </c>
      <c r="F543" s="248" t="s">
        <v>1960</v>
      </c>
      <c r="G543" s="246"/>
      <c r="H543" s="249">
        <v>3.5</v>
      </c>
      <c r="I543" s="250"/>
      <c r="J543" s="246"/>
      <c r="K543" s="246"/>
      <c r="L543" s="251"/>
      <c r="M543" s="252"/>
      <c r="N543" s="253"/>
      <c r="O543" s="253"/>
      <c r="P543" s="253"/>
      <c r="Q543" s="253"/>
      <c r="R543" s="253"/>
      <c r="S543" s="253"/>
      <c r="T543" s="25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T543" s="255" t="s">
        <v>199</v>
      </c>
      <c r="AU543" s="255" t="s">
        <v>82</v>
      </c>
      <c r="AV543" s="14" t="s">
        <v>82</v>
      </c>
      <c r="AW543" s="14" t="s">
        <v>34</v>
      </c>
      <c r="AX543" s="14" t="s">
        <v>73</v>
      </c>
      <c r="AY543" s="255" t="s">
        <v>185</v>
      </c>
    </row>
    <row r="544" s="13" customFormat="1">
      <c r="A544" s="13"/>
      <c r="B544" s="235"/>
      <c r="C544" s="236"/>
      <c r="D544" s="228" t="s">
        <v>199</v>
      </c>
      <c r="E544" s="237" t="s">
        <v>19</v>
      </c>
      <c r="F544" s="238" t="s">
        <v>1949</v>
      </c>
      <c r="G544" s="236"/>
      <c r="H544" s="237" t="s">
        <v>19</v>
      </c>
      <c r="I544" s="239"/>
      <c r="J544" s="236"/>
      <c r="K544" s="236"/>
      <c r="L544" s="240"/>
      <c r="M544" s="241"/>
      <c r="N544" s="242"/>
      <c r="O544" s="242"/>
      <c r="P544" s="242"/>
      <c r="Q544" s="242"/>
      <c r="R544" s="242"/>
      <c r="S544" s="242"/>
      <c r="T544" s="24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44" t="s">
        <v>199</v>
      </c>
      <c r="AU544" s="244" t="s">
        <v>82</v>
      </c>
      <c r="AV544" s="13" t="s">
        <v>80</v>
      </c>
      <c r="AW544" s="13" t="s">
        <v>34</v>
      </c>
      <c r="AX544" s="13" t="s">
        <v>73</v>
      </c>
      <c r="AY544" s="244" t="s">
        <v>185</v>
      </c>
    </row>
    <row r="545" s="14" customFormat="1">
      <c r="A545" s="14"/>
      <c r="B545" s="245"/>
      <c r="C545" s="246"/>
      <c r="D545" s="228" t="s">
        <v>199</v>
      </c>
      <c r="E545" s="247" t="s">
        <v>19</v>
      </c>
      <c r="F545" s="248" t="s">
        <v>1961</v>
      </c>
      <c r="G545" s="246"/>
      <c r="H545" s="249">
        <v>2.528</v>
      </c>
      <c r="I545" s="250"/>
      <c r="J545" s="246"/>
      <c r="K545" s="246"/>
      <c r="L545" s="251"/>
      <c r="M545" s="252"/>
      <c r="N545" s="253"/>
      <c r="O545" s="253"/>
      <c r="P545" s="253"/>
      <c r="Q545" s="253"/>
      <c r="R545" s="253"/>
      <c r="S545" s="253"/>
      <c r="T545" s="25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T545" s="255" t="s">
        <v>199</v>
      </c>
      <c r="AU545" s="255" t="s">
        <v>82</v>
      </c>
      <c r="AV545" s="14" t="s">
        <v>82</v>
      </c>
      <c r="AW545" s="14" t="s">
        <v>34</v>
      </c>
      <c r="AX545" s="14" t="s">
        <v>73</v>
      </c>
      <c r="AY545" s="255" t="s">
        <v>185</v>
      </c>
    </row>
    <row r="546" s="13" customFormat="1">
      <c r="A546" s="13"/>
      <c r="B546" s="235"/>
      <c r="C546" s="236"/>
      <c r="D546" s="228" t="s">
        <v>199</v>
      </c>
      <c r="E546" s="237" t="s">
        <v>19</v>
      </c>
      <c r="F546" s="238" t="s">
        <v>1951</v>
      </c>
      <c r="G546" s="236"/>
      <c r="H546" s="237" t="s">
        <v>19</v>
      </c>
      <c r="I546" s="239"/>
      <c r="J546" s="236"/>
      <c r="K546" s="236"/>
      <c r="L546" s="240"/>
      <c r="M546" s="241"/>
      <c r="N546" s="242"/>
      <c r="O546" s="242"/>
      <c r="P546" s="242"/>
      <c r="Q546" s="242"/>
      <c r="R546" s="242"/>
      <c r="S546" s="242"/>
      <c r="T546" s="24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44" t="s">
        <v>199</v>
      </c>
      <c r="AU546" s="244" t="s">
        <v>82</v>
      </c>
      <c r="AV546" s="13" t="s">
        <v>80</v>
      </c>
      <c r="AW546" s="13" t="s">
        <v>34</v>
      </c>
      <c r="AX546" s="13" t="s">
        <v>73</v>
      </c>
      <c r="AY546" s="244" t="s">
        <v>185</v>
      </c>
    </row>
    <row r="547" s="14" customFormat="1">
      <c r="A547" s="14"/>
      <c r="B547" s="245"/>
      <c r="C547" s="246"/>
      <c r="D547" s="228" t="s">
        <v>199</v>
      </c>
      <c r="E547" s="247" t="s">
        <v>19</v>
      </c>
      <c r="F547" s="248" t="s">
        <v>1962</v>
      </c>
      <c r="G547" s="246"/>
      <c r="H547" s="249">
        <v>6.6299999999999999</v>
      </c>
      <c r="I547" s="250"/>
      <c r="J547" s="246"/>
      <c r="K547" s="246"/>
      <c r="L547" s="251"/>
      <c r="M547" s="252"/>
      <c r="N547" s="253"/>
      <c r="O547" s="253"/>
      <c r="P547" s="253"/>
      <c r="Q547" s="253"/>
      <c r="R547" s="253"/>
      <c r="S547" s="253"/>
      <c r="T547" s="25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T547" s="255" t="s">
        <v>199</v>
      </c>
      <c r="AU547" s="255" t="s">
        <v>82</v>
      </c>
      <c r="AV547" s="14" t="s">
        <v>82</v>
      </c>
      <c r="AW547" s="14" t="s">
        <v>34</v>
      </c>
      <c r="AX547" s="14" t="s">
        <v>73</v>
      </c>
      <c r="AY547" s="255" t="s">
        <v>185</v>
      </c>
    </row>
    <row r="548" s="15" customFormat="1">
      <c r="A548" s="15"/>
      <c r="B548" s="256"/>
      <c r="C548" s="257"/>
      <c r="D548" s="228" t="s">
        <v>199</v>
      </c>
      <c r="E548" s="258" t="s">
        <v>19</v>
      </c>
      <c r="F548" s="259" t="s">
        <v>202</v>
      </c>
      <c r="G548" s="257"/>
      <c r="H548" s="260">
        <v>53.794000000000004</v>
      </c>
      <c r="I548" s="261"/>
      <c r="J548" s="257"/>
      <c r="K548" s="257"/>
      <c r="L548" s="262"/>
      <c r="M548" s="263"/>
      <c r="N548" s="264"/>
      <c r="O548" s="264"/>
      <c r="P548" s="264"/>
      <c r="Q548" s="264"/>
      <c r="R548" s="264"/>
      <c r="S548" s="264"/>
      <c r="T548" s="265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T548" s="266" t="s">
        <v>199</v>
      </c>
      <c r="AU548" s="266" t="s">
        <v>82</v>
      </c>
      <c r="AV548" s="15" t="s">
        <v>193</v>
      </c>
      <c r="AW548" s="15" t="s">
        <v>34</v>
      </c>
      <c r="AX548" s="15" t="s">
        <v>80</v>
      </c>
      <c r="AY548" s="266" t="s">
        <v>185</v>
      </c>
    </row>
    <row r="549" s="2" customFormat="1" ht="16.5" customHeight="1">
      <c r="A549" s="41"/>
      <c r="B549" s="42"/>
      <c r="C549" s="215" t="s">
        <v>850</v>
      </c>
      <c r="D549" s="215" t="s">
        <v>188</v>
      </c>
      <c r="E549" s="216" t="s">
        <v>1963</v>
      </c>
      <c r="F549" s="217" t="s">
        <v>1964</v>
      </c>
      <c r="G549" s="218" t="s">
        <v>191</v>
      </c>
      <c r="H549" s="219">
        <v>53.793999999999997</v>
      </c>
      <c r="I549" s="220"/>
      <c r="J549" s="221">
        <f>ROUND(I549*H549,2)</f>
        <v>0</v>
      </c>
      <c r="K549" s="217" t="s">
        <v>192</v>
      </c>
      <c r="L549" s="47"/>
      <c r="M549" s="222" t="s">
        <v>19</v>
      </c>
      <c r="N549" s="223" t="s">
        <v>44</v>
      </c>
      <c r="O549" s="87"/>
      <c r="P549" s="224">
        <f>O549*H549</f>
        <v>0</v>
      </c>
      <c r="Q549" s="224">
        <v>0</v>
      </c>
      <c r="R549" s="224">
        <f>Q549*H549</f>
        <v>0</v>
      </c>
      <c r="S549" s="224">
        <v>0</v>
      </c>
      <c r="T549" s="225">
        <f>S549*H549</f>
        <v>0</v>
      </c>
      <c r="U549" s="41"/>
      <c r="V549" s="41"/>
      <c r="W549" s="41"/>
      <c r="X549" s="41"/>
      <c r="Y549" s="41"/>
      <c r="Z549" s="41"/>
      <c r="AA549" s="41"/>
      <c r="AB549" s="41"/>
      <c r="AC549" s="41"/>
      <c r="AD549" s="41"/>
      <c r="AE549" s="41"/>
      <c r="AR549" s="226" t="s">
        <v>193</v>
      </c>
      <c r="AT549" s="226" t="s">
        <v>188</v>
      </c>
      <c r="AU549" s="226" t="s">
        <v>82</v>
      </c>
      <c r="AY549" s="20" t="s">
        <v>185</v>
      </c>
      <c r="BE549" s="227">
        <f>IF(N549="základní",J549,0)</f>
        <v>0</v>
      </c>
      <c r="BF549" s="227">
        <f>IF(N549="snížená",J549,0)</f>
        <v>0</v>
      </c>
      <c r="BG549" s="227">
        <f>IF(N549="zákl. přenesená",J549,0)</f>
        <v>0</v>
      </c>
      <c r="BH549" s="227">
        <f>IF(N549="sníž. přenesená",J549,0)</f>
        <v>0</v>
      </c>
      <c r="BI549" s="227">
        <f>IF(N549="nulová",J549,0)</f>
        <v>0</v>
      </c>
      <c r="BJ549" s="20" t="s">
        <v>80</v>
      </c>
      <c r="BK549" s="227">
        <f>ROUND(I549*H549,2)</f>
        <v>0</v>
      </c>
      <c r="BL549" s="20" t="s">
        <v>193</v>
      </c>
      <c r="BM549" s="226" t="s">
        <v>1965</v>
      </c>
    </row>
    <row r="550" s="2" customFormat="1">
      <c r="A550" s="41"/>
      <c r="B550" s="42"/>
      <c r="C550" s="43"/>
      <c r="D550" s="228" t="s">
        <v>195</v>
      </c>
      <c r="E550" s="43"/>
      <c r="F550" s="229" t="s">
        <v>1966</v>
      </c>
      <c r="G550" s="43"/>
      <c r="H550" s="43"/>
      <c r="I550" s="230"/>
      <c r="J550" s="43"/>
      <c r="K550" s="43"/>
      <c r="L550" s="47"/>
      <c r="M550" s="231"/>
      <c r="N550" s="232"/>
      <c r="O550" s="87"/>
      <c r="P550" s="87"/>
      <c r="Q550" s="87"/>
      <c r="R550" s="87"/>
      <c r="S550" s="87"/>
      <c r="T550" s="88"/>
      <c r="U550" s="41"/>
      <c r="V550" s="41"/>
      <c r="W550" s="41"/>
      <c r="X550" s="41"/>
      <c r="Y550" s="41"/>
      <c r="Z550" s="41"/>
      <c r="AA550" s="41"/>
      <c r="AB550" s="41"/>
      <c r="AC550" s="41"/>
      <c r="AD550" s="41"/>
      <c r="AE550" s="41"/>
      <c r="AT550" s="20" t="s">
        <v>195</v>
      </c>
      <c r="AU550" s="20" t="s">
        <v>82</v>
      </c>
    </row>
    <row r="551" s="2" customFormat="1">
      <c r="A551" s="41"/>
      <c r="B551" s="42"/>
      <c r="C551" s="43"/>
      <c r="D551" s="233" t="s">
        <v>197</v>
      </c>
      <c r="E551" s="43"/>
      <c r="F551" s="234" t="s">
        <v>1967</v>
      </c>
      <c r="G551" s="43"/>
      <c r="H551" s="43"/>
      <c r="I551" s="230"/>
      <c r="J551" s="43"/>
      <c r="K551" s="43"/>
      <c r="L551" s="47"/>
      <c r="M551" s="231"/>
      <c r="N551" s="232"/>
      <c r="O551" s="87"/>
      <c r="P551" s="87"/>
      <c r="Q551" s="87"/>
      <c r="R551" s="87"/>
      <c r="S551" s="87"/>
      <c r="T551" s="88"/>
      <c r="U551" s="41"/>
      <c r="V551" s="41"/>
      <c r="W551" s="41"/>
      <c r="X551" s="41"/>
      <c r="Y551" s="41"/>
      <c r="Z551" s="41"/>
      <c r="AA551" s="41"/>
      <c r="AB551" s="41"/>
      <c r="AC551" s="41"/>
      <c r="AD551" s="41"/>
      <c r="AE551" s="41"/>
      <c r="AT551" s="20" t="s">
        <v>197</v>
      </c>
      <c r="AU551" s="20" t="s">
        <v>82</v>
      </c>
    </row>
    <row r="552" s="2" customFormat="1" ht="16.5" customHeight="1">
      <c r="A552" s="41"/>
      <c r="B552" s="42"/>
      <c r="C552" s="215" t="s">
        <v>854</v>
      </c>
      <c r="D552" s="215" t="s">
        <v>188</v>
      </c>
      <c r="E552" s="216" t="s">
        <v>1968</v>
      </c>
      <c r="F552" s="217" t="s">
        <v>1969</v>
      </c>
      <c r="G552" s="218" t="s">
        <v>249</v>
      </c>
      <c r="H552" s="219">
        <v>0.40000000000000002</v>
      </c>
      <c r="I552" s="220"/>
      <c r="J552" s="221">
        <f>ROUND(I552*H552,2)</f>
        <v>0</v>
      </c>
      <c r="K552" s="217" t="s">
        <v>192</v>
      </c>
      <c r="L552" s="47"/>
      <c r="M552" s="222" t="s">
        <v>19</v>
      </c>
      <c r="N552" s="223" t="s">
        <v>44</v>
      </c>
      <c r="O552" s="87"/>
      <c r="P552" s="224">
        <f>O552*H552</f>
        <v>0</v>
      </c>
      <c r="Q552" s="224">
        <v>1.05291</v>
      </c>
      <c r="R552" s="224">
        <f>Q552*H552</f>
        <v>0.42116400000000004</v>
      </c>
      <c r="S552" s="224">
        <v>0</v>
      </c>
      <c r="T552" s="225">
        <f>S552*H552</f>
        <v>0</v>
      </c>
      <c r="U552" s="41"/>
      <c r="V552" s="41"/>
      <c r="W552" s="41"/>
      <c r="X552" s="41"/>
      <c r="Y552" s="41"/>
      <c r="Z552" s="41"/>
      <c r="AA552" s="41"/>
      <c r="AB552" s="41"/>
      <c r="AC552" s="41"/>
      <c r="AD552" s="41"/>
      <c r="AE552" s="41"/>
      <c r="AR552" s="226" t="s">
        <v>193</v>
      </c>
      <c r="AT552" s="226" t="s">
        <v>188</v>
      </c>
      <c r="AU552" s="226" t="s">
        <v>82</v>
      </c>
      <c r="AY552" s="20" t="s">
        <v>185</v>
      </c>
      <c r="BE552" s="227">
        <f>IF(N552="základní",J552,0)</f>
        <v>0</v>
      </c>
      <c r="BF552" s="227">
        <f>IF(N552="snížená",J552,0)</f>
        <v>0</v>
      </c>
      <c r="BG552" s="227">
        <f>IF(N552="zákl. přenesená",J552,0)</f>
        <v>0</v>
      </c>
      <c r="BH552" s="227">
        <f>IF(N552="sníž. přenesená",J552,0)</f>
        <v>0</v>
      </c>
      <c r="BI552" s="227">
        <f>IF(N552="nulová",J552,0)</f>
        <v>0</v>
      </c>
      <c r="BJ552" s="20" t="s">
        <v>80</v>
      </c>
      <c r="BK552" s="227">
        <f>ROUND(I552*H552,2)</f>
        <v>0</v>
      </c>
      <c r="BL552" s="20" t="s">
        <v>193</v>
      </c>
      <c r="BM552" s="226" t="s">
        <v>1970</v>
      </c>
    </row>
    <row r="553" s="2" customFormat="1">
      <c r="A553" s="41"/>
      <c r="B553" s="42"/>
      <c r="C553" s="43"/>
      <c r="D553" s="228" t="s">
        <v>195</v>
      </c>
      <c r="E553" s="43"/>
      <c r="F553" s="229" t="s">
        <v>1971</v>
      </c>
      <c r="G553" s="43"/>
      <c r="H553" s="43"/>
      <c r="I553" s="230"/>
      <c r="J553" s="43"/>
      <c r="K553" s="43"/>
      <c r="L553" s="47"/>
      <c r="M553" s="231"/>
      <c r="N553" s="232"/>
      <c r="O553" s="87"/>
      <c r="P553" s="87"/>
      <c r="Q553" s="87"/>
      <c r="R553" s="87"/>
      <c r="S553" s="87"/>
      <c r="T553" s="88"/>
      <c r="U553" s="41"/>
      <c r="V553" s="41"/>
      <c r="W553" s="41"/>
      <c r="X553" s="41"/>
      <c r="Y553" s="41"/>
      <c r="Z553" s="41"/>
      <c r="AA553" s="41"/>
      <c r="AB553" s="41"/>
      <c r="AC553" s="41"/>
      <c r="AD553" s="41"/>
      <c r="AE553" s="41"/>
      <c r="AT553" s="20" t="s">
        <v>195</v>
      </c>
      <c r="AU553" s="20" t="s">
        <v>82</v>
      </c>
    </row>
    <row r="554" s="2" customFormat="1">
      <c r="A554" s="41"/>
      <c r="B554" s="42"/>
      <c r="C554" s="43"/>
      <c r="D554" s="233" t="s">
        <v>197</v>
      </c>
      <c r="E554" s="43"/>
      <c r="F554" s="234" t="s">
        <v>1972</v>
      </c>
      <c r="G554" s="43"/>
      <c r="H554" s="43"/>
      <c r="I554" s="230"/>
      <c r="J554" s="43"/>
      <c r="K554" s="43"/>
      <c r="L554" s="47"/>
      <c r="M554" s="231"/>
      <c r="N554" s="232"/>
      <c r="O554" s="87"/>
      <c r="P554" s="87"/>
      <c r="Q554" s="87"/>
      <c r="R554" s="87"/>
      <c r="S554" s="87"/>
      <c r="T554" s="88"/>
      <c r="U554" s="41"/>
      <c r="V554" s="41"/>
      <c r="W554" s="41"/>
      <c r="X554" s="41"/>
      <c r="Y554" s="41"/>
      <c r="Z554" s="41"/>
      <c r="AA554" s="41"/>
      <c r="AB554" s="41"/>
      <c r="AC554" s="41"/>
      <c r="AD554" s="41"/>
      <c r="AE554" s="41"/>
      <c r="AT554" s="20" t="s">
        <v>197</v>
      </c>
      <c r="AU554" s="20" t="s">
        <v>82</v>
      </c>
    </row>
    <row r="555" s="13" customFormat="1">
      <c r="A555" s="13"/>
      <c r="B555" s="235"/>
      <c r="C555" s="236"/>
      <c r="D555" s="228" t="s">
        <v>199</v>
      </c>
      <c r="E555" s="237" t="s">
        <v>19</v>
      </c>
      <c r="F555" s="238" t="s">
        <v>1936</v>
      </c>
      <c r="G555" s="236"/>
      <c r="H555" s="237" t="s">
        <v>19</v>
      </c>
      <c r="I555" s="239"/>
      <c r="J555" s="236"/>
      <c r="K555" s="236"/>
      <c r="L555" s="240"/>
      <c r="M555" s="241"/>
      <c r="N555" s="242"/>
      <c r="O555" s="242"/>
      <c r="P555" s="242"/>
      <c r="Q555" s="242"/>
      <c r="R555" s="242"/>
      <c r="S555" s="242"/>
      <c r="T555" s="24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44" t="s">
        <v>199</v>
      </c>
      <c r="AU555" s="244" t="s">
        <v>82</v>
      </c>
      <c r="AV555" s="13" t="s">
        <v>80</v>
      </c>
      <c r="AW555" s="13" t="s">
        <v>34</v>
      </c>
      <c r="AX555" s="13" t="s">
        <v>73</v>
      </c>
      <c r="AY555" s="244" t="s">
        <v>185</v>
      </c>
    </row>
    <row r="556" s="14" customFormat="1">
      <c r="A556" s="14"/>
      <c r="B556" s="245"/>
      <c r="C556" s="246"/>
      <c r="D556" s="228" t="s">
        <v>199</v>
      </c>
      <c r="E556" s="247" t="s">
        <v>19</v>
      </c>
      <c r="F556" s="248" t="s">
        <v>1973</v>
      </c>
      <c r="G556" s="246"/>
      <c r="H556" s="249">
        <v>0.40000000000000002</v>
      </c>
      <c r="I556" s="250"/>
      <c r="J556" s="246"/>
      <c r="K556" s="246"/>
      <c r="L556" s="251"/>
      <c r="M556" s="252"/>
      <c r="N556" s="253"/>
      <c r="O556" s="253"/>
      <c r="P556" s="253"/>
      <c r="Q556" s="253"/>
      <c r="R556" s="253"/>
      <c r="S556" s="253"/>
      <c r="T556" s="25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T556" s="255" t="s">
        <v>199</v>
      </c>
      <c r="AU556" s="255" t="s">
        <v>82</v>
      </c>
      <c r="AV556" s="14" t="s">
        <v>82</v>
      </c>
      <c r="AW556" s="14" t="s">
        <v>34</v>
      </c>
      <c r="AX556" s="14" t="s">
        <v>73</v>
      </c>
      <c r="AY556" s="255" t="s">
        <v>185</v>
      </c>
    </row>
    <row r="557" s="15" customFormat="1">
      <c r="A557" s="15"/>
      <c r="B557" s="256"/>
      <c r="C557" s="257"/>
      <c r="D557" s="228" t="s">
        <v>199</v>
      </c>
      <c r="E557" s="258" t="s">
        <v>19</v>
      </c>
      <c r="F557" s="259" t="s">
        <v>202</v>
      </c>
      <c r="G557" s="257"/>
      <c r="H557" s="260">
        <v>0.40000000000000002</v>
      </c>
      <c r="I557" s="261"/>
      <c r="J557" s="257"/>
      <c r="K557" s="257"/>
      <c r="L557" s="262"/>
      <c r="M557" s="263"/>
      <c r="N557" s="264"/>
      <c r="O557" s="264"/>
      <c r="P557" s="264"/>
      <c r="Q557" s="264"/>
      <c r="R557" s="264"/>
      <c r="S557" s="264"/>
      <c r="T557" s="265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T557" s="266" t="s">
        <v>199</v>
      </c>
      <c r="AU557" s="266" t="s">
        <v>82</v>
      </c>
      <c r="AV557" s="15" t="s">
        <v>193</v>
      </c>
      <c r="AW557" s="15" t="s">
        <v>34</v>
      </c>
      <c r="AX557" s="15" t="s">
        <v>80</v>
      </c>
      <c r="AY557" s="266" t="s">
        <v>185</v>
      </c>
    </row>
    <row r="558" s="12" customFormat="1" ht="22.8" customHeight="1">
      <c r="A558" s="12"/>
      <c r="B558" s="199"/>
      <c r="C558" s="200"/>
      <c r="D558" s="201" t="s">
        <v>72</v>
      </c>
      <c r="E558" s="213" t="s">
        <v>231</v>
      </c>
      <c r="F558" s="213" t="s">
        <v>519</v>
      </c>
      <c r="G558" s="200"/>
      <c r="H558" s="200"/>
      <c r="I558" s="203"/>
      <c r="J558" s="214">
        <f>BK558</f>
        <v>0</v>
      </c>
      <c r="K558" s="200"/>
      <c r="L558" s="205"/>
      <c r="M558" s="206"/>
      <c r="N558" s="207"/>
      <c r="O558" s="207"/>
      <c r="P558" s="208">
        <f>SUM(P559:P757)</f>
        <v>0</v>
      </c>
      <c r="Q558" s="207"/>
      <c r="R558" s="208">
        <f>SUM(R559:R757)</f>
        <v>50.685515209999991</v>
      </c>
      <c r="S558" s="207"/>
      <c r="T558" s="209">
        <f>SUM(T559:T757)</f>
        <v>0</v>
      </c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R558" s="210" t="s">
        <v>80</v>
      </c>
      <c r="AT558" s="211" t="s">
        <v>72</v>
      </c>
      <c r="AU558" s="211" t="s">
        <v>80</v>
      </c>
      <c r="AY558" s="210" t="s">
        <v>185</v>
      </c>
      <c r="BK558" s="212">
        <f>SUM(BK559:BK757)</f>
        <v>0</v>
      </c>
    </row>
    <row r="559" s="2" customFormat="1" ht="16.5" customHeight="1">
      <c r="A559" s="41"/>
      <c r="B559" s="42"/>
      <c r="C559" s="215" t="s">
        <v>857</v>
      </c>
      <c r="D559" s="215" t="s">
        <v>188</v>
      </c>
      <c r="E559" s="216" t="s">
        <v>1974</v>
      </c>
      <c r="F559" s="217" t="s">
        <v>1975</v>
      </c>
      <c r="G559" s="218" t="s">
        <v>191</v>
      </c>
      <c r="H559" s="219">
        <v>741.46400000000006</v>
      </c>
      <c r="I559" s="220"/>
      <c r="J559" s="221">
        <f>ROUND(I559*H559,2)</f>
        <v>0</v>
      </c>
      <c r="K559" s="217" t="s">
        <v>192</v>
      </c>
      <c r="L559" s="47"/>
      <c r="M559" s="222" t="s">
        <v>19</v>
      </c>
      <c r="N559" s="223" t="s">
        <v>44</v>
      </c>
      <c r="O559" s="87"/>
      <c r="P559" s="224">
        <f>O559*H559</f>
        <v>0</v>
      </c>
      <c r="Q559" s="224">
        <v>0.00025999999999999998</v>
      </c>
      <c r="R559" s="224">
        <f>Q559*H559</f>
        <v>0.19278064</v>
      </c>
      <c r="S559" s="224">
        <v>0</v>
      </c>
      <c r="T559" s="225">
        <f>S559*H559</f>
        <v>0</v>
      </c>
      <c r="U559" s="41"/>
      <c r="V559" s="41"/>
      <c r="W559" s="41"/>
      <c r="X559" s="41"/>
      <c r="Y559" s="41"/>
      <c r="Z559" s="41"/>
      <c r="AA559" s="41"/>
      <c r="AB559" s="41"/>
      <c r="AC559" s="41"/>
      <c r="AD559" s="41"/>
      <c r="AE559" s="41"/>
      <c r="AR559" s="226" t="s">
        <v>193</v>
      </c>
      <c r="AT559" s="226" t="s">
        <v>188</v>
      </c>
      <c r="AU559" s="226" t="s">
        <v>82</v>
      </c>
      <c r="AY559" s="20" t="s">
        <v>185</v>
      </c>
      <c r="BE559" s="227">
        <f>IF(N559="základní",J559,0)</f>
        <v>0</v>
      </c>
      <c r="BF559" s="227">
        <f>IF(N559="snížená",J559,0)</f>
        <v>0</v>
      </c>
      <c r="BG559" s="227">
        <f>IF(N559="zákl. přenesená",J559,0)</f>
        <v>0</v>
      </c>
      <c r="BH559" s="227">
        <f>IF(N559="sníž. přenesená",J559,0)</f>
        <v>0</v>
      </c>
      <c r="BI559" s="227">
        <f>IF(N559="nulová",J559,0)</f>
        <v>0</v>
      </c>
      <c r="BJ559" s="20" t="s">
        <v>80</v>
      </c>
      <c r="BK559" s="227">
        <f>ROUND(I559*H559,2)</f>
        <v>0</v>
      </c>
      <c r="BL559" s="20" t="s">
        <v>193</v>
      </c>
      <c r="BM559" s="226" t="s">
        <v>1976</v>
      </c>
    </row>
    <row r="560" s="2" customFormat="1">
      <c r="A560" s="41"/>
      <c r="B560" s="42"/>
      <c r="C560" s="43"/>
      <c r="D560" s="228" t="s">
        <v>195</v>
      </c>
      <c r="E560" s="43"/>
      <c r="F560" s="229" t="s">
        <v>1977</v>
      </c>
      <c r="G560" s="43"/>
      <c r="H560" s="43"/>
      <c r="I560" s="230"/>
      <c r="J560" s="43"/>
      <c r="K560" s="43"/>
      <c r="L560" s="47"/>
      <c r="M560" s="231"/>
      <c r="N560" s="232"/>
      <c r="O560" s="87"/>
      <c r="P560" s="87"/>
      <c r="Q560" s="87"/>
      <c r="R560" s="87"/>
      <c r="S560" s="87"/>
      <c r="T560" s="88"/>
      <c r="U560" s="41"/>
      <c r="V560" s="41"/>
      <c r="W560" s="41"/>
      <c r="X560" s="41"/>
      <c r="Y560" s="41"/>
      <c r="Z560" s="41"/>
      <c r="AA560" s="41"/>
      <c r="AB560" s="41"/>
      <c r="AC560" s="41"/>
      <c r="AD560" s="41"/>
      <c r="AE560" s="41"/>
      <c r="AT560" s="20" t="s">
        <v>195</v>
      </c>
      <c r="AU560" s="20" t="s">
        <v>82</v>
      </c>
    </row>
    <row r="561" s="2" customFormat="1">
      <c r="A561" s="41"/>
      <c r="B561" s="42"/>
      <c r="C561" s="43"/>
      <c r="D561" s="233" t="s">
        <v>197</v>
      </c>
      <c r="E561" s="43"/>
      <c r="F561" s="234" t="s">
        <v>1978</v>
      </c>
      <c r="G561" s="43"/>
      <c r="H561" s="43"/>
      <c r="I561" s="230"/>
      <c r="J561" s="43"/>
      <c r="K561" s="43"/>
      <c r="L561" s="47"/>
      <c r="M561" s="231"/>
      <c r="N561" s="232"/>
      <c r="O561" s="87"/>
      <c r="P561" s="87"/>
      <c r="Q561" s="87"/>
      <c r="R561" s="87"/>
      <c r="S561" s="87"/>
      <c r="T561" s="88"/>
      <c r="U561" s="41"/>
      <c r="V561" s="41"/>
      <c r="W561" s="41"/>
      <c r="X561" s="41"/>
      <c r="Y561" s="41"/>
      <c r="Z561" s="41"/>
      <c r="AA561" s="41"/>
      <c r="AB561" s="41"/>
      <c r="AC561" s="41"/>
      <c r="AD561" s="41"/>
      <c r="AE561" s="41"/>
      <c r="AT561" s="20" t="s">
        <v>197</v>
      </c>
      <c r="AU561" s="20" t="s">
        <v>82</v>
      </c>
    </row>
    <row r="562" s="13" customFormat="1">
      <c r="A562" s="13"/>
      <c r="B562" s="235"/>
      <c r="C562" s="236"/>
      <c r="D562" s="228" t="s">
        <v>199</v>
      </c>
      <c r="E562" s="237" t="s">
        <v>19</v>
      </c>
      <c r="F562" s="238" t="s">
        <v>477</v>
      </c>
      <c r="G562" s="236"/>
      <c r="H562" s="237" t="s">
        <v>19</v>
      </c>
      <c r="I562" s="239"/>
      <c r="J562" s="236"/>
      <c r="K562" s="236"/>
      <c r="L562" s="240"/>
      <c r="M562" s="241"/>
      <c r="N562" s="242"/>
      <c r="O562" s="242"/>
      <c r="P562" s="242"/>
      <c r="Q562" s="242"/>
      <c r="R562" s="242"/>
      <c r="S562" s="242"/>
      <c r="T562" s="24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44" t="s">
        <v>199</v>
      </c>
      <c r="AU562" s="244" t="s">
        <v>82</v>
      </c>
      <c r="AV562" s="13" t="s">
        <v>80</v>
      </c>
      <c r="AW562" s="13" t="s">
        <v>34</v>
      </c>
      <c r="AX562" s="13" t="s">
        <v>73</v>
      </c>
      <c r="AY562" s="244" t="s">
        <v>185</v>
      </c>
    </row>
    <row r="563" s="13" customFormat="1">
      <c r="A563" s="13"/>
      <c r="B563" s="235"/>
      <c r="C563" s="236"/>
      <c r="D563" s="228" t="s">
        <v>199</v>
      </c>
      <c r="E563" s="237" t="s">
        <v>19</v>
      </c>
      <c r="F563" s="238" t="s">
        <v>1979</v>
      </c>
      <c r="G563" s="236"/>
      <c r="H563" s="237" t="s">
        <v>19</v>
      </c>
      <c r="I563" s="239"/>
      <c r="J563" s="236"/>
      <c r="K563" s="236"/>
      <c r="L563" s="240"/>
      <c r="M563" s="241"/>
      <c r="N563" s="242"/>
      <c r="O563" s="242"/>
      <c r="P563" s="242"/>
      <c r="Q563" s="242"/>
      <c r="R563" s="242"/>
      <c r="S563" s="242"/>
      <c r="T563" s="24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44" t="s">
        <v>199</v>
      </c>
      <c r="AU563" s="244" t="s">
        <v>82</v>
      </c>
      <c r="AV563" s="13" t="s">
        <v>80</v>
      </c>
      <c r="AW563" s="13" t="s">
        <v>34</v>
      </c>
      <c r="AX563" s="13" t="s">
        <v>73</v>
      </c>
      <c r="AY563" s="244" t="s">
        <v>185</v>
      </c>
    </row>
    <row r="564" s="14" customFormat="1">
      <c r="A564" s="14"/>
      <c r="B564" s="245"/>
      <c r="C564" s="246"/>
      <c r="D564" s="228" t="s">
        <v>199</v>
      </c>
      <c r="E564" s="247" t="s">
        <v>19</v>
      </c>
      <c r="F564" s="248" t="s">
        <v>1980</v>
      </c>
      <c r="G564" s="246"/>
      <c r="H564" s="249">
        <v>24.838999999999999</v>
      </c>
      <c r="I564" s="250"/>
      <c r="J564" s="246"/>
      <c r="K564" s="246"/>
      <c r="L564" s="251"/>
      <c r="M564" s="252"/>
      <c r="N564" s="253"/>
      <c r="O564" s="253"/>
      <c r="P564" s="253"/>
      <c r="Q564" s="253"/>
      <c r="R564" s="253"/>
      <c r="S564" s="253"/>
      <c r="T564" s="25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T564" s="255" t="s">
        <v>199</v>
      </c>
      <c r="AU564" s="255" t="s">
        <v>82</v>
      </c>
      <c r="AV564" s="14" t="s">
        <v>82</v>
      </c>
      <c r="AW564" s="14" t="s">
        <v>34</v>
      </c>
      <c r="AX564" s="14" t="s">
        <v>73</v>
      </c>
      <c r="AY564" s="255" t="s">
        <v>185</v>
      </c>
    </row>
    <row r="565" s="14" customFormat="1">
      <c r="A565" s="14"/>
      <c r="B565" s="245"/>
      <c r="C565" s="246"/>
      <c r="D565" s="228" t="s">
        <v>199</v>
      </c>
      <c r="E565" s="247" t="s">
        <v>19</v>
      </c>
      <c r="F565" s="248" t="s">
        <v>1981</v>
      </c>
      <c r="G565" s="246"/>
      <c r="H565" s="249">
        <v>1.6080000000000001</v>
      </c>
      <c r="I565" s="250"/>
      <c r="J565" s="246"/>
      <c r="K565" s="246"/>
      <c r="L565" s="251"/>
      <c r="M565" s="252"/>
      <c r="N565" s="253"/>
      <c r="O565" s="253"/>
      <c r="P565" s="253"/>
      <c r="Q565" s="253"/>
      <c r="R565" s="253"/>
      <c r="S565" s="253"/>
      <c r="T565" s="25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T565" s="255" t="s">
        <v>199</v>
      </c>
      <c r="AU565" s="255" t="s">
        <v>82</v>
      </c>
      <c r="AV565" s="14" t="s">
        <v>82</v>
      </c>
      <c r="AW565" s="14" t="s">
        <v>34</v>
      </c>
      <c r="AX565" s="14" t="s">
        <v>73</v>
      </c>
      <c r="AY565" s="255" t="s">
        <v>185</v>
      </c>
    </row>
    <row r="566" s="14" customFormat="1">
      <c r="A566" s="14"/>
      <c r="B566" s="245"/>
      <c r="C566" s="246"/>
      <c r="D566" s="228" t="s">
        <v>199</v>
      </c>
      <c r="E566" s="247" t="s">
        <v>19</v>
      </c>
      <c r="F566" s="248" t="s">
        <v>1982</v>
      </c>
      <c r="G566" s="246"/>
      <c r="H566" s="249">
        <v>26.128</v>
      </c>
      <c r="I566" s="250"/>
      <c r="J566" s="246"/>
      <c r="K566" s="246"/>
      <c r="L566" s="251"/>
      <c r="M566" s="252"/>
      <c r="N566" s="253"/>
      <c r="O566" s="253"/>
      <c r="P566" s="253"/>
      <c r="Q566" s="253"/>
      <c r="R566" s="253"/>
      <c r="S566" s="253"/>
      <c r="T566" s="25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T566" s="255" t="s">
        <v>199</v>
      </c>
      <c r="AU566" s="255" t="s">
        <v>82</v>
      </c>
      <c r="AV566" s="14" t="s">
        <v>82</v>
      </c>
      <c r="AW566" s="14" t="s">
        <v>34</v>
      </c>
      <c r="AX566" s="14" t="s">
        <v>73</v>
      </c>
      <c r="AY566" s="255" t="s">
        <v>185</v>
      </c>
    </row>
    <row r="567" s="14" customFormat="1">
      <c r="A567" s="14"/>
      <c r="B567" s="245"/>
      <c r="C567" s="246"/>
      <c r="D567" s="228" t="s">
        <v>199</v>
      </c>
      <c r="E567" s="247" t="s">
        <v>19</v>
      </c>
      <c r="F567" s="248" t="s">
        <v>1983</v>
      </c>
      <c r="G567" s="246"/>
      <c r="H567" s="249">
        <v>20.079000000000001</v>
      </c>
      <c r="I567" s="250"/>
      <c r="J567" s="246"/>
      <c r="K567" s="246"/>
      <c r="L567" s="251"/>
      <c r="M567" s="252"/>
      <c r="N567" s="253"/>
      <c r="O567" s="253"/>
      <c r="P567" s="253"/>
      <c r="Q567" s="253"/>
      <c r="R567" s="253"/>
      <c r="S567" s="253"/>
      <c r="T567" s="25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T567" s="255" t="s">
        <v>199</v>
      </c>
      <c r="AU567" s="255" t="s">
        <v>82</v>
      </c>
      <c r="AV567" s="14" t="s">
        <v>82</v>
      </c>
      <c r="AW567" s="14" t="s">
        <v>34</v>
      </c>
      <c r="AX567" s="14" t="s">
        <v>73</v>
      </c>
      <c r="AY567" s="255" t="s">
        <v>185</v>
      </c>
    </row>
    <row r="568" s="14" customFormat="1">
      <c r="A568" s="14"/>
      <c r="B568" s="245"/>
      <c r="C568" s="246"/>
      <c r="D568" s="228" t="s">
        <v>199</v>
      </c>
      <c r="E568" s="247" t="s">
        <v>19</v>
      </c>
      <c r="F568" s="248" t="s">
        <v>1984</v>
      </c>
      <c r="G568" s="246"/>
      <c r="H568" s="249">
        <v>44.308999999999998</v>
      </c>
      <c r="I568" s="250"/>
      <c r="J568" s="246"/>
      <c r="K568" s="246"/>
      <c r="L568" s="251"/>
      <c r="M568" s="252"/>
      <c r="N568" s="253"/>
      <c r="O568" s="253"/>
      <c r="P568" s="253"/>
      <c r="Q568" s="253"/>
      <c r="R568" s="253"/>
      <c r="S568" s="253"/>
      <c r="T568" s="25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T568" s="255" t="s">
        <v>199</v>
      </c>
      <c r="AU568" s="255" t="s">
        <v>82</v>
      </c>
      <c r="AV568" s="14" t="s">
        <v>82</v>
      </c>
      <c r="AW568" s="14" t="s">
        <v>34</v>
      </c>
      <c r="AX568" s="14" t="s">
        <v>73</v>
      </c>
      <c r="AY568" s="255" t="s">
        <v>185</v>
      </c>
    </row>
    <row r="569" s="14" customFormat="1">
      <c r="A569" s="14"/>
      <c r="B569" s="245"/>
      <c r="C569" s="246"/>
      <c r="D569" s="228" t="s">
        <v>199</v>
      </c>
      <c r="E569" s="247" t="s">
        <v>19</v>
      </c>
      <c r="F569" s="248" t="s">
        <v>1985</v>
      </c>
      <c r="G569" s="246"/>
      <c r="H569" s="249">
        <v>1.8500000000000001</v>
      </c>
      <c r="I569" s="250"/>
      <c r="J569" s="246"/>
      <c r="K569" s="246"/>
      <c r="L569" s="251"/>
      <c r="M569" s="252"/>
      <c r="N569" s="253"/>
      <c r="O569" s="253"/>
      <c r="P569" s="253"/>
      <c r="Q569" s="253"/>
      <c r="R569" s="253"/>
      <c r="S569" s="253"/>
      <c r="T569" s="25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T569" s="255" t="s">
        <v>199</v>
      </c>
      <c r="AU569" s="255" t="s">
        <v>82</v>
      </c>
      <c r="AV569" s="14" t="s">
        <v>82</v>
      </c>
      <c r="AW569" s="14" t="s">
        <v>34</v>
      </c>
      <c r="AX569" s="14" t="s">
        <v>73</v>
      </c>
      <c r="AY569" s="255" t="s">
        <v>185</v>
      </c>
    </row>
    <row r="570" s="14" customFormat="1">
      <c r="A570" s="14"/>
      <c r="B570" s="245"/>
      <c r="C570" s="246"/>
      <c r="D570" s="228" t="s">
        <v>199</v>
      </c>
      <c r="E570" s="247" t="s">
        <v>19</v>
      </c>
      <c r="F570" s="248" t="s">
        <v>1986</v>
      </c>
      <c r="G570" s="246"/>
      <c r="H570" s="249">
        <v>44.308999999999998</v>
      </c>
      <c r="I570" s="250"/>
      <c r="J570" s="246"/>
      <c r="K570" s="246"/>
      <c r="L570" s="251"/>
      <c r="M570" s="252"/>
      <c r="N570" s="253"/>
      <c r="O570" s="253"/>
      <c r="P570" s="253"/>
      <c r="Q570" s="253"/>
      <c r="R570" s="253"/>
      <c r="S570" s="253"/>
      <c r="T570" s="25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T570" s="255" t="s">
        <v>199</v>
      </c>
      <c r="AU570" s="255" t="s">
        <v>82</v>
      </c>
      <c r="AV570" s="14" t="s">
        <v>82</v>
      </c>
      <c r="AW570" s="14" t="s">
        <v>34</v>
      </c>
      <c r="AX570" s="14" t="s">
        <v>73</v>
      </c>
      <c r="AY570" s="255" t="s">
        <v>185</v>
      </c>
    </row>
    <row r="571" s="14" customFormat="1">
      <c r="A571" s="14"/>
      <c r="B571" s="245"/>
      <c r="C571" s="246"/>
      <c r="D571" s="228" t="s">
        <v>199</v>
      </c>
      <c r="E571" s="247" t="s">
        <v>19</v>
      </c>
      <c r="F571" s="248" t="s">
        <v>1987</v>
      </c>
      <c r="G571" s="246"/>
      <c r="H571" s="249">
        <v>1.8640000000000001</v>
      </c>
      <c r="I571" s="250"/>
      <c r="J571" s="246"/>
      <c r="K571" s="246"/>
      <c r="L571" s="251"/>
      <c r="M571" s="252"/>
      <c r="N571" s="253"/>
      <c r="O571" s="253"/>
      <c r="P571" s="253"/>
      <c r="Q571" s="253"/>
      <c r="R571" s="253"/>
      <c r="S571" s="253"/>
      <c r="T571" s="254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T571" s="255" t="s">
        <v>199</v>
      </c>
      <c r="AU571" s="255" t="s">
        <v>82</v>
      </c>
      <c r="AV571" s="14" t="s">
        <v>82</v>
      </c>
      <c r="AW571" s="14" t="s">
        <v>34</v>
      </c>
      <c r="AX571" s="14" t="s">
        <v>73</v>
      </c>
      <c r="AY571" s="255" t="s">
        <v>185</v>
      </c>
    </row>
    <row r="572" s="14" customFormat="1">
      <c r="A572" s="14"/>
      <c r="B572" s="245"/>
      <c r="C572" s="246"/>
      <c r="D572" s="228" t="s">
        <v>199</v>
      </c>
      <c r="E572" s="247" t="s">
        <v>19</v>
      </c>
      <c r="F572" s="248" t="s">
        <v>1988</v>
      </c>
      <c r="G572" s="246"/>
      <c r="H572" s="249">
        <v>40.024000000000001</v>
      </c>
      <c r="I572" s="250"/>
      <c r="J572" s="246"/>
      <c r="K572" s="246"/>
      <c r="L572" s="251"/>
      <c r="M572" s="252"/>
      <c r="N572" s="253"/>
      <c r="O572" s="253"/>
      <c r="P572" s="253"/>
      <c r="Q572" s="253"/>
      <c r="R572" s="253"/>
      <c r="S572" s="253"/>
      <c r="T572" s="25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T572" s="255" t="s">
        <v>199</v>
      </c>
      <c r="AU572" s="255" t="s">
        <v>82</v>
      </c>
      <c r="AV572" s="14" t="s">
        <v>82</v>
      </c>
      <c r="AW572" s="14" t="s">
        <v>34</v>
      </c>
      <c r="AX572" s="14" t="s">
        <v>73</v>
      </c>
      <c r="AY572" s="255" t="s">
        <v>185</v>
      </c>
    </row>
    <row r="573" s="14" customFormat="1">
      <c r="A573" s="14"/>
      <c r="B573" s="245"/>
      <c r="C573" s="246"/>
      <c r="D573" s="228" t="s">
        <v>199</v>
      </c>
      <c r="E573" s="247" t="s">
        <v>19</v>
      </c>
      <c r="F573" s="248" t="s">
        <v>1989</v>
      </c>
      <c r="G573" s="246"/>
      <c r="H573" s="249">
        <v>1.298</v>
      </c>
      <c r="I573" s="250"/>
      <c r="J573" s="246"/>
      <c r="K573" s="246"/>
      <c r="L573" s="251"/>
      <c r="M573" s="252"/>
      <c r="N573" s="253"/>
      <c r="O573" s="253"/>
      <c r="P573" s="253"/>
      <c r="Q573" s="253"/>
      <c r="R573" s="253"/>
      <c r="S573" s="253"/>
      <c r="T573" s="25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T573" s="255" t="s">
        <v>199</v>
      </c>
      <c r="AU573" s="255" t="s">
        <v>82</v>
      </c>
      <c r="AV573" s="14" t="s">
        <v>82</v>
      </c>
      <c r="AW573" s="14" t="s">
        <v>34</v>
      </c>
      <c r="AX573" s="14" t="s">
        <v>73</v>
      </c>
      <c r="AY573" s="255" t="s">
        <v>185</v>
      </c>
    </row>
    <row r="574" s="14" customFormat="1">
      <c r="A574" s="14"/>
      <c r="B574" s="245"/>
      <c r="C574" s="246"/>
      <c r="D574" s="228" t="s">
        <v>199</v>
      </c>
      <c r="E574" s="247" t="s">
        <v>19</v>
      </c>
      <c r="F574" s="248" t="s">
        <v>1990</v>
      </c>
      <c r="G574" s="246"/>
      <c r="H574" s="249">
        <v>29.417999999999999</v>
      </c>
      <c r="I574" s="250"/>
      <c r="J574" s="246"/>
      <c r="K574" s="246"/>
      <c r="L574" s="251"/>
      <c r="M574" s="252"/>
      <c r="N574" s="253"/>
      <c r="O574" s="253"/>
      <c r="P574" s="253"/>
      <c r="Q574" s="253"/>
      <c r="R574" s="253"/>
      <c r="S574" s="253"/>
      <c r="T574" s="25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T574" s="255" t="s">
        <v>199</v>
      </c>
      <c r="AU574" s="255" t="s">
        <v>82</v>
      </c>
      <c r="AV574" s="14" t="s">
        <v>82</v>
      </c>
      <c r="AW574" s="14" t="s">
        <v>34</v>
      </c>
      <c r="AX574" s="14" t="s">
        <v>73</v>
      </c>
      <c r="AY574" s="255" t="s">
        <v>185</v>
      </c>
    </row>
    <row r="575" s="14" customFormat="1">
      <c r="A575" s="14"/>
      <c r="B575" s="245"/>
      <c r="C575" s="246"/>
      <c r="D575" s="228" t="s">
        <v>199</v>
      </c>
      <c r="E575" s="247" t="s">
        <v>19</v>
      </c>
      <c r="F575" s="248" t="s">
        <v>1991</v>
      </c>
      <c r="G575" s="246"/>
      <c r="H575" s="249">
        <v>2.456</v>
      </c>
      <c r="I575" s="250"/>
      <c r="J575" s="246"/>
      <c r="K575" s="246"/>
      <c r="L575" s="251"/>
      <c r="M575" s="252"/>
      <c r="N575" s="253"/>
      <c r="O575" s="253"/>
      <c r="P575" s="253"/>
      <c r="Q575" s="253"/>
      <c r="R575" s="253"/>
      <c r="S575" s="253"/>
      <c r="T575" s="25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T575" s="255" t="s">
        <v>199</v>
      </c>
      <c r="AU575" s="255" t="s">
        <v>82</v>
      </c>
      <c r="AV575" s="14" t="s">
        <v>82</v>
      </c>
      <c r="AW575" s="14" t="s">
        <v>34</v>
      </c>
      <c r="AX575" s="14" t="s">
        <v>73</v>
      </c>
      <c r="AY575" s="255" t="s">
        <v>185</v>
      </c>
    </row>
    <row r="576" s="14" customFormat="1">
      <c r="A576" s="14"/>
      <c r="B576" s="245"/>
      <c r="C576" s="246"/>
      <c r="D576" s="228" t="s">
        <v>199</v>
      </c>
      <c r="E576" s="247" t="s">
        <v>19</v>
      </c>
      <c r="F576" s="248" t="s">
        <v>1992</v>
      </c>
      <c r="G576" s="246"/>
      <c r="H576" s="249">
        <v>0.90000000000000002</v>
      </c>
      <c r="I576" s="250"/>
      <c r="J576" s="246"/>
      <c r="K576" s="246"/>
      <c r="L576" s="251"/>
      <c r="M576" s="252"/>
      <c r="N576" s="253"/>
      <c r="O576" s="253"/>
      <c r="P576" s="253"/>
      <c r="Q576" s="253"/>
      <c r="R576" s="253"/>
      <c r="S576" s="253"/>
      <c r="T576" s="25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T576" s="255" t="s">
        <v>199</v>
      </c>
      <c r="AU576" s="255" t="s">
        <v>82</v>
      </c>
      <c r="AV576" s="14" t="s">
        <v>82</v>
      </c>
      <c r="AW576" s="14" t="s">
        <v>34</v>
      </c>
      <c r="AX576" s="14" t="s">
        <v>73</v>
      </c>
      <c r="AY576" s="255" t="s">
        <v>185</v>
      </c>
    </row>
    <row r="577" s="14" customFormat="1">
      <c r="A577" s="14"/>
      <c r="B577" s="245"/>
      <c r="C577" s="246"/>
      <c r="D577" s="228" t="s">
        <v>199</v>
      </c>
      <c r="E577" s="247" t="s">
        <v>19</v>
      </c>
      <c r="F577" s="248" t="s">
        <v>1993</v>
      </c>
      <c r="G577" s="246"/>
      <c r="H577" s="249">
        <v>20.227</v>
      </c>
      <c r="I577" s="250"/>
      <c r="J577" s="246"/>
      <c r="K577" s="246"/>
      <c r="L577" s="251"/>
      <c r="M577" s="252"/>
      <c r="N577" s="253"/>
      <c r="O577" s="253"/>
      <c r="P577" s="253"/>
      <c r="Q577" s="253"/>
      <c r="R577" s="253"/>
      <c r="S577" s="253"/>
      <c r="T577" s="25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T577" s="255" t="s">
        <v>199</v>
      </c>
      <c r="AU577" s="255" t="s">
        <v>82</v>
      </c>
      <c r="AV577" s="14" t="s">
        <v>82</v>
      </c>
      <c r="AW577" s="14" t="s">
        <v>34</v>
      </c>
      <c r="AX577" s="14" t="s">
        <v>73</v>
      </c>
      <c r="AY577" s="255" t="s">
        <v>185</v>
      </c>
    </row>
    <row r="578" s="14" customFormat="1">
      <c r="A578" s="14"/>
      <c r="B578" s="245"/>
      <c r="C578" s="246"/>
      <c r="D578" s="228" t="s">
        <v>199</v>
      </c>
      <c r="E578" s="247" t="s">
        <v>19</v>
      </c>
      <c r="F578" s="248" t="s">
        <v>1994</v>
      </c>
      <c r="G578" s="246"/>
      <c r="H578" s="249">
        <v>3.3620000000000001</v>
      </c>
      <c r="I578" s="250"/>
      <c r="J578" s="246"/>
      <c r="K578" s="246"/>
      <c r="L578" s="251"/>
      <c r="M578" s="252"/>
      <c r="N578" s="253"/>
      <c r="O578" s="253"/>
      <c r="P578" s="253"/>
      <c r="Q578" s="253"/>
      <c r="R578" s="253"/>
      <c r="S578" s="253"/>
      <c r="T578" s="25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T578" s="255" t="s">
        <v>199</v>
      </c>
      <c r="AU578" s="255" t="s">
        <v>82</v>
      </c>
      <c r="AV578" s="14" t="s">
        <v>82</v>
      </c>
      <c r="AW578" s="14" t="s">
        <v>34</v>
      </c>
      <c r="AX578" s="14" t="s">
        <v>73</v>
      </c>
      <c r="AY578" s="255" t="s">
        <v>185</v>
      </c>
    </row>
    <row r="579" s="14" customFormat="1">
      <c r="A579" s="14"/>
      <c r="B579" s="245"/>
      <c r="C579" s="246"/>
      <c r="D579" s="228" t="s">
        <v>199</v>
      </c>
      <c r="E579" s="247" t="s">
        <v>19</v>
      </c>
      <c r="F579" s="248" t="s">
        <v>1995</v>
      </c>
      <c r="G579" s="246"/>
      <c r="H579" s="249">
        <v>1.3380000000000001</v>
      </c>
      <c r="I579" s="250"/>
      <c r="J579" s="246"/>
      <c r="K579" s="246"/>
      <c r="L579" s="251"/>
      <c r="M579" s="252"/>
      <c r="N579" s="253"/>
      <c r="O579" s="253"/>
      <c r="P579" s="253"/>
      <c r="Q579" s="253"/>
      <c r="R579" s="253"/>
      <c r="S579" s="253"/>
      <c r="T579" s="25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T579" s="255" t="s">
        <v>199</v>
      </c>
      <c r="AU579" s="255" t="s">
        <v>82</v>
      </c>
      <c r="AV579" s="14" t="s">
        <v>82</v>
      </c>
      <c r="AW579" s="14" t="s">
        <v>34</v>
      </c>
      <c r="AX579" s="14" t="s">
        <v>73</v>
      </c>
      <c r="AY579" s="255" t="s">
        <v>185</v>
      </c>
    </row>
    <row r="580" s="14" customFormat="1">
      <c r="A580" s="14"/>
      <c r="B580" s="245"/>
      <c r="C580" s="246"/>
      <c r="D580" s="228" t="s">
        <v>199</v>
      </c>
      <c r="E580" s="247" t="s">
        <v>19</v>
      </c>
      <c r="F580" s="248" t="s">
        <v>1996</v>
      </c>
      <c r="G580" s="246"/>
      <c r="H580" s="249">
        <v>68.501000000000005</v>
      </c>
      <c r="I580" s="250"/>
      <c r="J580" s="246"/>
      <c r="K580" s="246"/>
      <c r="L580" s="251"/>
      <c r="M580" s="252"/>
      <c r="N580" s="253"/>
      <c r="O580" s="253"/>
      <c r="P580" s="253"/>
      <c r="Q580" s="253"/>
      <c r="R580" s="253"/>
      <c r="S580" s="253"/>
      <c r="T580" s="25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T580" s="255" t="s">
        <v>199</v>
      </c>
      <c r="AU580" s="255" t="s">
        <v>82</v>
      </c>
      <c r="AV580" s="14" t="s">
        <v>82</v>
      </c>
      <c r="AW580" s="14" t="s">
        <v>34</v>
      </c>
      <c r="AX580" s="14" t="s">
        <v>73</v>
      </c>
      <c r="AY580" s="255" t="s">
        <v>185</v>
      </c>
    </row>
    <row r="581" s="14" customFormat="1">
      <c r="A581" s="14"/>
      <c r="B581" s="245"/>
      <c r="C581" s="246"/>
      <c r="D581" s="228" t="s">
        <v>199</v>
      </c>
      <c r="E581" s="247" t="s">
        <v>19</v>
      </c>
      <c r="F581" s="248" t="s">
        <v>1997</v>
      </c>
      <c r="G581" s="246"/>
      <c r="H581" s="249">
        <v>33.850000000000001</v>
      </c>
      <c r="I581" s="250"/>
      <c r="J581" s="246"/>
      <c r="K581" s="246"/>
      <c r="L581" s="251"/>
      <c r="M581" s="252"/>
      <c r="N581" s="253"/>
      <c r="O581" s="253"/>
      <c r="P581" s="253"/>
      <c r="Q581" s="253"/>
      <c r="R581" s="253"/>
      <c r="S581" s="253"/>
      <c r="T581" s="25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T581" s="255" t="s">
        <v>199</v>
      </c>
      <c r="AU581" s="255" t="s">
        <v>82</v>
      </c>
      <c r="AV581" s="14" t="s">
        <v>82</v>
      </c>
      <c r="AW581" s="14" t="s">
        <v>34</v>
      </c>
      <c r="AX581" s="14" t="s">
        <v>73</v>
      </c>
      <c r="AY581" s="255" t="s">
        <v>185</v>
      </c>
    </row>
    <row r="582" s="14" customFormat="1">
      <c r="A582" s="14"/>
      <c r="B582" s="245"/>
      <c r="C582" s="246"/>
      <c r="D582" s="228" t="s">
        <v>199</v>
      </c>
      <c r="E582" s="247" t="s">
        <v>19</v>
      </c>
      <c r="F582" s="248" t="s">
        <v>1998</v>
      </c>
      <c r="G582" s="246"/>
      <c r="H582" s="249">
        <v>4.3719999999999999</v>
      </c>
      <c r="I582" s="250"/>
      <c r="J582" s="246"/>
      <c r="K582" s="246"/>
      <c r="L582" s="251"/>
      <c r="M582" s="252"/>
      <c r="N582" s="253"/>
      <c r="O582" s="253"/>
      <c r="P582" s="253"/>
      <c r="Q582" s="253"/>
      <c r="R582" s="253"/>
      <c r="S582" s="253"/>
      <c r="T582" s="25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T582" s="255" t="s">
        <v>199</v>
      </c>
      <c r="AU582" s="255" t="s">
        <v>82</v>
      </c>
      <c r="AV582" s="14" t="s">
        <v>82</v>
      </c>
      <c r="AW582" s="14" t="s">
        <v>34</v>
      </c>
      <c r="AX582" s="14" t="s">
        <v>73</v>
      </c>
      <c r="AY582" s="255" t="s">
        <v>185</v>
      </c>
    </row>
    <row r="583" s="15" customFormat="1">
      <c r="A583" s="15"/>
      <c r="B583" s="256"/>
      <c r="C583" s="257"/>
      <c r="D583" s="228" t="s">
        <v>199</v>
      </c>
      <c r="E583" s="258" t="s">
        <v>19</v>
      </c>
      <c r="F583" s="259" t="s">
        <v>1999</v>
      </c>
      <c r="G583" s="257"/>
      <c r="H583" s="260">
        <v>370.73200000000003</v>
      </c>
      <c r="I583" s="261"/>
      <c r="J583" s="257"/>
      <c r="K583" s="257"/>
      <c r="L583" s="262"/>
      <c r="M583" s="263"/>
      <c r="N583" s="264"/>
      <c r="O583" s="264"/>
      <c r="P583" s="264"/>
      <c r="Q583" s="264"/>
      <c r="R583" s="264"/>
      <c r="S583" s="264"/>
      <c r="T583" s="26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T583" s="266" t="s">
        <v>199</v>
      </c>
      <c r="AU583" s="266" t="s">
        <v>82</v>
      </c>
      <c r="AV583" s="15" t="s">
        <v>193</v>
      </c>
      <c r="AW583" s="15" t="s">
        <v>34</v>
      </c>
      <c r="AX583" s="15" t="s">
        <v>80</v>
      </c>
      <c r="AY583" s="266" t="s">
        <v>185</v>
      </c>
    </row>
    <row r="584" s="14" customFormat="1">
      <c r="A584" s="14"/>
      <c r="B584" s="245"/>
      <c r="C584" s="246"/>
      <c r="D584" s="228" t="s">
        <v>199</v>
      </c>
      <c r="E584" s="246"/>
      <c r="F584" s="248" t="s">
        <v>2000</v>
      </c>
      <c r="G584" s="246"/>
      <c r="H584" s="249">
        <v>741.46400000000006</v>
      </c>
      <c r="I584" s="250"/>
      <c r="J584" s="246"/>
      <c r="K584" s="246"/>
      <c r="L584" s="251"/>
      <c r="M584" s="252"/>
      <c r="N584" s="253"/>
      <c r="O584" s="253"/>
      <c r="P584" s="253"/>
      <c r="Q584" s="253"/>
      <c r="R584" s="253"/>
      <c r="S584" s="253"/>
      <c r="T584" s="25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T584" s="255" t="s">
        <v>199</v>
      </c>
      <c r="AU584" s="255" t="s">
        <v>82</v>
      </c>
      <c r="AV584" s="14" t="s">
        <v>82</v>
      </c>
      <c r="AW584" s="14" t="s">
        <v>4</v>
      </c>
      <c r="AX584" s="14" t="s">
        <v>80</v>
      </c>
      <c r="AY584" s="255" t="s">
        <v>185</v>
      </c>
    </row>
    <row r="585" s="2" customFormat="1" ht="16.5" customHeight="1">
      <c r="A585" s="41"/>
      <c r="B585" s="42"/>
      <c r="C585" s="215" t="s">
        <v>860</v>
      </c>
      <c r="D585" s="215" t="s">
        <v>188</v>
      </c>
      <c r="E585" s="216" t="s">
        <v>2001</v>
      </c>
      <c r="F585" s="217" t="s">
        <v>2002</v>
      </c>
      <c r="G585" s="218" t="s">
        <v>191</v>
      </c>
      <c r="H585" s="219">
        <v>370.73200000000003</v>
      </c>
      <c r="I585" s="220"/>
      <c r="J585" s="221">
        <f>ROUND(I585*H585,2)</f>
        <v>0</v>
      </c>
      <c r="K585" s="217" t="s">
        <v>192</v>
      </c>
      <c r="L585" s="47"/>
      <c r="M585" s="222" t="s">
        <v>19</v>
      </c>
      <c r="N585" s="223" t="s">
        <v>44</v>
      </c>
      <c r="O585" s="87"/>
      <c r="P585" s="224">
        <f>O585*H585</f>
        <v>0</v>
      </c>
      <c r="Q585" s="224">
        <v>0.017330000000000002</v>
      </c>
      <c r="R585" s="224">
        <f>Q585*H585</f>
        <v>6.424785560000001</v>
      </c>
      <c r="S585" s="224">
        <v>0</v>
      </c>
      <c r="T585" s="225">
        <f>S585*H585</f>
        <v>0</v>
      </c>
      <c r="U585" s="41"/>
      <c r="V585" s="41"/>
      <c r="W585" s="41"/>
      <c r="X585" s="41"/>
      <c r="Y585" s="41"/>
      <c r="Z585" s="41"/>
      <c r="AA585" s="41"/>
      <c r="AB585" s="41"/>
      <c r="AC585" s="41"/>
      <c r="AD585" s="41"/>
      <c r="AE585" s="41"/>
      <c r="AR585" s="226" t="s">
        <v>193</v>
      </c>
      <c r="AT585" s="226" t="s">
        <v>188</v>
      </c>
      <c r="AU585" s="226" t="s">
        <v>82</v>
      </c>
      <c r="AY585" s="20" t="s">
        <v>185</v>
      </c>
      <c r="BE585" s="227">
        <f>IF(N585="základní",J585,0)</f>
        <v>0</v>
      </c>
      <c r="BF585" s="227">
        <f>IF(N585="snížená",J585,0)</f>
        <v>0</v>
      </c>
      <c r="BG585" s="227">
        <f>IF(N585="zákl. přenesená",J585,0)</f>
        <v>0</v>
      </c>
      <c r="BH585" s="227">
        <f>IF(N585="sníž. přenesená",J585,0)</f>
        <v>0</v>
      </c>
      <c r="BI585" s="227">
        <f>IF(N585="nulová",J585,0)</f>
        <v>0</v>
      </c>
      <c r="BJ585" s="20" t="s">
        <v>80</v>
      </c>
      <c r="BK585" s="227">
        <f>ROUND(I585*H585,2)</f>
        <v>0</v>
      </c>
      <c r="BL585" s="20" t="s">
        <v>193</v>
      </c>
      <c r="BM585" s="226" t="s">
        <v>2003</v>
      </c>
    </row>
    <row r="586" s="2" customFormat="1">
      <c r="A586" s="41"/>
      <c r="B586" s="42"/>
      <c r="C586" s="43"/>
      <c r="D586" s="228" t="s">
        <v>195</v>
      </c>
      <c r="E586" s="43"/>
      <c r="F586" s="229" t="s">
        <v>2004</v>
      </c>
      <c r="G586" s="43"/>
      <c r="H586" s="43"/>
      <c r="I586" s="230"/>
      <c r="J586" s="43"/>
      <c r="K586" s="43"/>
      <c r="L586" s="47"/>
      <c r="M586" s="231"/>
      <c r="N586" s="232"/>
      <c r="O586" s="87"/>
      <c r="P586" s="87"/>
      <c r="Q586" s="87"/>
      <c r="R586" s="87"/>
      <c r="S586" s="87"/>
      <c r="T586" s="88"/>
      <c r="U586" s="41"/>
      <c r="V586" s="41"/>
      <c r="W586" s="41"/>
      <c r="X586" s="41"/>
      <c r="Y586" s="41"/>
      <c r="Z586" s="41"/>
      <c r="AA586" s="41"/>
      <c r="AB586" s="41"/>
      <c r="AC586" s="41"/>
      <c r="AD586" s="41"/>
      <c r="AE586" s="41"/>
      <c r="AT586" s="20" t="s">
        <v>195</v>
      </c>
      <c r="AU586" s="20" t="s">
        <v>82</v>
      </c>
    </row>
    <row r="587" s="2" customFormat="1">
      <c r="A587" s="41"/>
      <c r="B587" s="42"/>
      <c r="C587" s="43"/>
      <c r="D587" s="233" t="s">
        <v>197</v>
      </c>
      <c r="E587" s="43"/>
      <c r="F587" s="234" t="s">
        <v>2005</v>
      </c>
      <c r="G587" s="43"/>
      <c r="H587" s="43"/>
      <c r="I587" s="230"/>
      <c r="J587" s="43"/>
      <c r="K587" s="43"/>
      <c r="L587" s="47"/>
      <c r="M587" s="231"/>
      <c r="N587" s="232"/>
      <c r="O587" s="87"/>
      <c r="P587" s="87"/>
      <c r="Q587" s="87"/>
      <c r="R587" s="87"/>
      <c r="S587" s="87"/>
      <c r="T587" s="88"/>
      <c r="U587" s="41"/>
      <c r="V587" s="41"/>
      <c r="W587" s="41"/>
      <c r="X587" s="41"/>
      <c r="Y587" s="41"/>
      <c r="Z587" s="41"/>
      <c r="AA587" s="41"/>
      <c r="AB587" s="41"/>
      <c r="AC587" s="41"/>
      <c r="AD587" s="41"/>
      <c r="AE587" s="41"/>
      <c r="AT587" s="20" t="s">
        <v>197</v>
      </c>
      <c r="AU587" s="20" t="s">
        <v>82</v>
      </c>
    </row>
    <row r="588" s="13" customFormat="1">
      <c r="A588" s="13"/>
      <c r="B588" s="235"/>
      <c r="C588" s="236"/>
      <c r="D588" s="228" t="s">
        <v>199</v>
      </c>
      <c r="E588" s="237" t="s">
        <v>19</v>
      </c>
      <c r="F588" s="238" t="s">
        <v>477</v>
      </c>
      <c r="G588" s="236"/>
      <c r="H588" s="237" t="s">
        <v>19</v>
      </c>
      <c r="I588" s="239"/>
      <c r="J588" s="236"/>
      <c r="K588" s="236"/>
      <c r="L588" s="240"/>
      <c r="M588" s="241"/>
      <c r="N588" s="242"/>
      <c r="O588" s="242"/>
      <c r="P588" s="242"/>
      <c r="Q588" s="242"/>
      <c r="R588" s="242"/>
      <c r="S588" s="242"/>
      <c r="T588" s="24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44" t="s">
        <v>199</v>
      </c>
      <c r="AU588" s="244" t="s">
        <v>82</v>
      </c>
      <c r="AV588" s="13" t="s">
        <v>80</v>
      </c>
      <c r="AW588" s="13" t="s">
        <v>34</v>
      </c>
      <c r="AX588" s="13" t="s">
        <v>73</v>
      </c>
      <c r="AY588" s="244" t="s">
        <v>185</v>
      </c>
    </row>
    <row r="589" s="13" customFormat="1">
      <c r="A589" s="13"/>
      <c r="B589" s="235"/>
      <c r="C589" s="236"/>
      <c r="D589" s="228" t="s">
        <v>199</v>
      </c>
      <c r="E589" s="237" t="s">
        <v>19</v>
      </c>
      <c r="F589" s="238" t="s">
        <v>1979</v>
      </c>
      <c r="G589" s="236"/>
      <c r="H589" s="237" t="s">
        <v>19</v>
      </c>
      <c r="I589" s="239"/>
      <c r="J589" s="236"/>
      <c r="K589" s="236"/>
      <c r="L589" s="240"/>
      <c r="M589" s="241"/>
      <c r="N589" s="242"/>
      <c r="O589" s="242"/>
      <c r="P589" s="242"/>
      <c r="Q589" s="242"/>
      <c r="R589" s="242"/>
      <c r="S589" s="242"/>
      <c r="T589" s="24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44" t="s">
        <v>199</v>
      </c>
      <c r="AU589" s="244" t="s">
        <v>82</v>
      </c>
      <c r="AV589" s="13" t="s">
        <v>80</v>
      </c>
      <c r="AW589" s="13" t="s">
        <v>34</v>
      </c>
      <c r="AX589" s="13" t="s">
        <v>73</v>
      </c>
      <c r="AY589" s="244" t="s">
        <v>185</v>
      </c>
    </row>
    <row r="590" s="14" customFormat="1">
      <c r="A590" s="14"/>
      <c r="B590" s="245"/>
      <c r="C590" s="246"/>
      <c r="D590" s="228" t="s">
        <v>199</v>
      </c>
      <c r="E590" s="247" t="s">
        <v>19</v>
      </c>
      <c r="F590" s="248" t="s">
        <v>1980</v>
      </c>
      <c r="G590" s="246"/>
      <c r="H590" s="249">
        <v>24.838999999999999</v>
      </c>
      <c r="I590" s="250"/>
      <c r="J590" s="246"/>
      <c r="K590" s="246"/>
      <c r="L590" s="251"/>
      <c r="M590" s="252"/>
      <c r="N590" s="253"/>
      <c r="O590" s="253"/>
      <c r="P590" s="253"/>
      <c r="Q590" s="253"/>
      <c r="R590" s="253"/>
      <c r="S590" s="253"/>
      <c r="T590" s="25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T590" s="255" t="s">
        <v>199</v>
      </c>
      <c r="AU590" s="255" t="s">
        <v>82</v>
      </c>
      <c r="AV590" s="14" t="s">
        <v>82</v>
      </c>
      <c r="AW590" s="14" t="s">
        <v>34</v>
      </c>
      <c r="AX590" s="14" t="s">
        <v>73</v>
      </c>
      <c r="AY590" s="255" t="s">
        <v>185</v>
      </c>
    </row>
    <row r="591" s="14" customFormat="1">
      <c r="A591" s="14"/>
      <c r="B591" s="245"/>
      <c r="C591" s="246"/>
      <c r="D591" s="228" t="s">
        <v>199</v>
      </c>
      <c r="E591" s="247" t="s">
        <v>19</v>
      </c>
      <c r="F591" s="248" t="s">
        <v>1981</v>
      </c>
      <c r="G591" s="246"/>
      <c r="H591" s="249">
        <v>1.6080000000000001</v>
      </c>
      <c r="I591" s="250"/>
      <c r="J591" s="246"/>
      <c r="K591" s="246"/>
      <c r="L591" s="251"/>
      <c r="M591" s="252"/>
      <c r="N591" s="253"/>
      <c r="O591" s="253"/>
      <c r="P591" s="253"/>
      <c r="Q591" s="253"/>
      <c r="R591" s="253"/>
      <c r="S591" s="253"/>
      <c r="T591" s="25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T591" s="255" t="s">
        <v>199</v>
      </c>
      <c r="AU591" s="255" t="s">
        <v>82</v>
      </c>
      <c r="AV591" s="14" t="s">
        <v>82</v>
      </c>
      <c r="AW591" s="14" t="s">
        <v>34</v>
      </c>
      <c r="AX591" s="14" t="s">
        <v>73</v>
      </c>
      <c r="AY591" s="255" t="s">
        <v>185</v>
      </c>
    </row>
    <row r="592" s="14" customFormat="1">
      <c r="A592" s="14"/>
      <c r="B592" s="245"/>
      <c r="C592" s="246"/>
      <c r="D592" s="228" t="s">
        <v>199</v>
      </c>
      <c r="E592" s="247" t="s">
        <v>19</v>
      </c>
      <c r="F592" s="248" t="s">
        <v>1982</v>
      </c>
      <c r="G592" s="246"/>
      <c r="H592" s="249">
        <v>26.128</v>
      </c>
      <c r="I592" s="250"/>
      <c r="J592" s="246"/>
      <c r="K592" s="246"/>
      <c r="L592" s="251"/>
      <c r="M592" s="252"/>
      <c r="N592" s="253"/>
      <c r="O592" s="253"/>
      <c r="P592" s="253"/>
      <c r="Q592" s="253"/>
      <c r="R592" s="253"/>
      <c r="S592" s="253"/>
      <c r="T592" s="25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T592" s="255" t="s">
        <v>199</v>
      </c>
      <c r="AU592" s="255" t="s">
        <v>82</v>
      </c>
      <c r="AV592" s="14" t="s">
        <v>82</v>
      </c>
      <c r="AW592" s="14" t="s">
        <v>34</v>
      </c>
      <c r="AX592" s="14" t="s">
        <v>73</v>
      </c>
      <c r="AY592" s="255" t="s">
        <v>185</v>
      </c>
    </row>
    <row r="593" s="14" customFormat="1">
      <c r="A593" s="14"/>
      <c r="B593" s="245"/>
      <c r="C593" s="246"/>
      <c r="D593" s="228" t="s">
        <v>199</v>
      </c>
      <c r="E593" s="247" t="s">
        <v>19</v>
      </c>
      <c r="F593" s="248" t="s">
        <v>1983</v>
      </c>
      <c r="G593" s="246"/>
      <c r="H593" s="249">
        <v>20.079000000000001</v>
      </c>
      <c r="I593" s="250"/>
      <c r="J593" s="246"/>
      <c r="K593" s="246"/>
      <c r="L593" s="251"/>
      <c r="M593" s="252"/>
      <c r="N593" s="253"/>
      <c r="O593" s="253"/>
      <c r="P593" s="253"/>
      <c r="Q593" s="253"/>
      <c r="R593" s="253"/>
      <c r="S593" s="253"/>
      <c r="T593" s="25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255" t="s">
        <v>199</v>
      </c>
      <c r="AU593" s="255" t="s">
        <v>82</v>
      </c>
      <c r="AV593" s="14" t="s">
        <v>82</v>
      </c>
      <c r="AW593" s="14" t="s">
        <v>34</v>
      </c>
      <c r="AX593" s="14" t="s">
        <v>73</v>
      </c>
      <c r="AY593" s="255" t="s">
        <v>185</v>
      </c>
    </row>
    <row r="594" s="14" customFormat="1">
      <c r="A594" s="14"/>
      <c r="B594" s="245"/>
      <c r="C594" s="246"/>
      <c r="D594" s="228" t="s">
        <v>199</v>
      </c>
      <c r="E594" s="247" t="s">
        <v>19</v>
      </c>
      <c r="F594" s="248" t="s">
        <v>1984</v>
      </c>
      <c r="G594" s="246"/>
      <c r="H594" s="249">
        <v>44.308999999999998</v>
      </c>
      <c r="I594" s="250"/>
      <c r="J594" s="246"/>
      <c r="K594" s="246"/>
      <c r="L594" s="251"/>
      <c r="M594" s="252"/>
      <c r="N594" s="253"/>
      <c r="O594" s="253"/>
      <c r="P594" s="253"/>
      <c r="Q594" s="253"/>
      <c r="R594" s="253"/>
      <c r="S594" s="253"/>
      <c r="T594" s="25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T594" s="255" t="s">
        <v>199</v>
      </c>
      <c r="AU594" s="255" t="s">
        <v>82</v>
      </c>
      <c r="AV594" s="14" t="s">
        <v>82</v>
      </c>
      <c r="AW594" s="14" t="s">
        <v>34</v>
      </c>
      <c r="AX594" s="14" t="s">
        <v>73</v>
      </c>
      <c r="AY594" s="255" t="s">
        <v>185</v>
      </c>
    </row>
    <row r="595" s="14" customFormat="1">
      <c r="A595" s="14"/>
      <c r="B595" s="245"/>
      <c r="C595" s="246"/>
      <c r="D595" s="228" t="s">
        <v>199</v>
      </c>
      <c r="E595" s="247" t="s">
        <v>19</v>
      </c>
      <c r="F595" s="248" t="s">
        <v>1985</v>
      </c>
      <c r="G595" s="246"/>
      <c r="H595" s="249">
        <v>1.8500000000000001</v>
      </c>
      <c r="I595" s="250"/>
      <c r="J595" s="246"/>
      <c r="K595" s="246"/>
      <c r="L595" s="251"/>
      <c r="M595" s="252"/>
      <c r="N595" s="253"/>
      <c r="O595" s="253"/>
      <c r="P595" s="253"/>
      <c r="Q595" s="253"/>
      <c r="R595" s="253"/>
      <c r="S595" s="253"/>
      <c r="T595" s="25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T595" s="255" t="s">
        <v>199</v>
      </c>
      <c r="AU595" s="255" t="s">
        <v>82</v>
      </c>
      <c r="AV595" s="14" t="s">
        <v>82</v>
      </c>
      <c r="AW595" s="14" t="s">
        <v>34</v>
      </c>
      <c r="AX595" s="14" t="s">
        <v>73</v>
      </c>
      <c r="AY595" s="255" t="s">
        <v>185</v>
      </c>
    </row>
    <row r="596" s="14" customFormat="1">
      <c r="A596" s="14"/>
      <c r="B596" s="245"/>
      <c r="C596" s="246"/>
      <c r="D596" s="228" t="s">
        <v>199</v>
      </c>
      <c r="E596" s="247" t="s">
        <v>19</v>
      </c>
      <c r="F596" s="248" t="s">
        <v>1986</v>
      </c>
      <c r="G596" s="246"/>
      <c r="H596" s="249">
        <v>44.308999999999998</v>
      </c>
      <c r="I596" s="250"/>
      <c r="J596" s="246"/>
      <c r="K596" s="246"/>
      <c r="L596" s="251"/>
      <c r="M596" s="252"/>
      <c r="N596" s="253"/>
      <c r="O596" s="253"/>
      <c r="P596" s="253"/>
      <c r="Q596" s="253"/>
      <c r="R596" s="253"/>
      <c r="S596" s="253"/>
      <c r="T596" s="25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T596" s="255" t="s">
        <v>199</v>
      </c>
      <c r="AU596" s="255" t="s">
        <v>82</v>
      </c>
      <c r="AV596" s="14" t="s">
        <v>82</v>
      </c>
      <c r="AW596" s="14" t="s">
        <v>34</v>
      </c>
      <c r="AX596" s="14" t="s">
        <v>73</v>
      </c>
      <c r="AY596" s="255" t="s">
        <v>185</v>
      </c>
    </row>
    <row r="597" s="14" customFormat="1">
      <c r="A597" s="14"/>
      <c r="B597" s="245"/>
      <c r="C597" s="246"/>
      <c r="D597" s="228" t="s">
        <v>199</v>
      </c>
      <c r="E597" s="247" t="s">
        <v>19</v>
      </c>
      <c r="F597" s="248" t="s">
        <v>1987</v>
      </c>
      <c r="G597" s="246"/>
      <c r="H597" s="249">
        <v>1.8640000000000001</v>
      </c>
      <c r="I597" s="250"/>
      <c r="J597" s="246"/>
      <c r="K597" s="246"/>
      <c r="L597" s="251"/>
      <c r="M597" s="252"/>
      <c r="N597" s="253"/>
      <c r="O597" s="253"/>
      <c r="P597" s="253"/>
      <c r="Q597" s="253"/>
      <c r="R597" s="253"/>
      <c r="S597" s="253"/>
      <c r="T597" s="25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T597" s="255" t="s">
        <v>199</v>
      </c>
      <c r="AU597" s="255" t="s">
        <v>82</v>
      </c>
      <c r="AV597" s="14" t="s">
        <v>82</v>
      </c>
      <c r="AW597" s="14" t="s">
        <v>34</v>
      </c>
      <c r="AX597" s="14" t="s">
        <v>73</v>
      </c>
      <c r="AY597" s="255" t="s">
        <v>185</v>
      </c>
    </row>
    <row r="598" s="14" customFormat="1">
      <c r="A598" s="14"/>
      <c r="B598" s="245"/>
      <c r="C598" s="246"/>
      <c r="D598" s="228" t="s">
        <v>199</v>
      </c>
      <c r="E598" s="247" t="s">
        <v>19</v>
      </c>
      <c r="F598" s="248" t="s">
        <v>1988</v>
      </c>
      <c r="G598" s="246"/>
      <c r="H598" s="249">
        <v>40.024000000000001</v>
      </c>
      <c r="I598" s="250"/>
      <c r="J598" s="246"/>
      <c r="K598" s="246"/>
      <c r="L598" s="251"/>
      <c r="M598" s="252"/>
      <c r="N598" s="253"/>
      <c r="O598" s="253"/>
      <c r="P598" s="253"/>
      <c r="Q598" s="253"/>
      <c r="R598" s="253"/>
      <c r="S598" s="253"/>
      <c r="T598" s="25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T598" s="255" t="s">
        <v>199</v>
      </c>
      <c r="AU598" s="255" t="s">
        <v>82</v>
      </c>
      <c r="AV598" s="14" t="s">
        <v>82</v>
      </c>
      <c r="AW598" s="14" t="s">
        <v>34</v>
      </c>
      <c r="AX598" s="14" t="s">
        <v>73</v>
      </c>
      <c r="AY598" s="255" t="s">
        <v>185</v>
      </c>
    </row>
    <row r="599" s="14" customFormat="1">
      <c r="A599" s="14"/>
      <c r="B599" s="245"/>
      <c r="C599" s="246"/>
      <c r="D599" s="228" t="s">
        <v>199</v>
      </c>
      <c r="E599" s="247" t="s">
        <v>19</v>
      </c>
      <c r="F599" s="248" t="s">
        <v>1989</v>
      </c>
      <c r="G599" s="246"/>
      <c r="H599" s="249">
        <v>1.298</v>
      </c>
      <c r="I599" s="250"/>
      <c r="J599" s="246"/>
      <c r="K599" s="246"/>
      <c r="L599" s="251"/>
      <c r="M599" s="252"/>
      <c r="N599" s="253"/>
      <c r="O599" s="253"/>
      <c r="P599" s="253"/>
      <c r="Q599" s="253"/>
      <c r="R599" s="253"/>
      <c r="S599" s="253"/>
      <c r="T599" s="25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T599" s="255" t="s">
        <v>199</v>
      </c>
      <c r="AU599" s="255" t="s">
        <v>82</v>
      </c>
      <c r="AV599" s="14" t="s">
        <v>82</v>
      </c>
      <c r="AW599" s="14" t="s">
        <v>34</v>
      </c>
      <c r="AX599" s="14" t="s">
        <v>73</v>
      </c>
      <c r="AY599" s="255" t="s">
        <v>185</v>
      </c>
    </row>
    <row r="600" s="14" customFormat="1">
      <c r="A600" s="14"/>
      <c r="B600" s="245"/>
      <c r="C600" s="246"/>
      <c r="D600" s="228" t="s">
        <v>199</v>
      </c>
      <c r="E600" s="247" t="s">
        <v>19</v>
      </c>
      <c r="F600" s="248" t="s">
        <v>1990</v>
      </c>
      <c r="G600" s="246"/>
      <c r="H600" s="249">
        <v>29.417999999999999</v>
      </c>
      <c r="I600" s="250"/>
      <c r="J600" s="246"/>
      <c r="K600" s="246"/>
      <c r="L600" s="251"/>
      <c r="M600" s="252"/>
      <c r="N600" s="253"/>
      <c r="O600" s="253"/>
      <c r="P600" s="253"/>
      <c r="Q600" s="253"/>
      <c r="R600" s="253"/>
      <c r="S600" s="253"/>
      <c r="T600" s="25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255" t="s">
        <v>199</v>
      </c>
      <c r="AU600" s="255" t="s">
        <v>82</v>
      </c>
      <c r="AV600" s="14" t="s">
        <v>82</v>
      </c>
      <c r="AW600" s="14" t="s">
        <v>34</v>
      </c>
      <c r="AX600" s="14" t="s">
        <v>73</v>
      </c>
      <c r="AY600" s="255" t="s">
        <v>185</v>
      </c>
    </row>
    <row r="601" s="14" customFormat="1">
      <c r="A601" s="14"/>
      <c r="B601" s="245"/>
      <c r="C601" s="246"/>
      <c r="D601" s="228" t="s">
        <v>199</v>
      </c>
      <c r="E601" s="247" t="s">
        <v>19</v>
      </c>
      <c r="F601" s="248" t="s">
        <v>1991</v>
      </c>
      <c r="G601" s="246"/>
      <c r="H601" s="249">
        <v>2.456</v>
      </c>
      <c r="I601" s="250"/>
      <c r="J601" s="246"/>
      <c r="K601" s="246"/>
      <c r="L601" s="251"/>
      <c r="M601" s="252"/>
      <c r="N601" s="253"/>
      <c r="O601" s="253"/>
      <c r="P601" s="253"/>
      <c r="Q601" s="253"/>
      <c r="R601" s="253"/>
      <c r="S601" s="253"/>
      <c r="T601" s="25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T601" s="255" t="s">
        <v>199</v>
      </c>
      <c r="AU601" s="255" t="s">
        <v>82</v>
      </c>
      <c r="AV601" s="14" t="s">
        <v>82</v>
      </c>
      <c r="AW601" s="14" t="s">
        <v>34</v>
      </c>
      <c r="AX601" s="14" t="s">
        <v>73</v>
      </c>
      <c r="AY601" s="255" t="s">
        <v>185</v>
      </c>
    </row>
    <row r="602" s="14" customFormat="1">
      <c r="A602" s="14"/>
      <c r="B602" s="245"/>
      <c r="C602" s="246"/>
      <c r="D602" s="228" t="s">
        <v>199</v>
      </c>
      <c r="E602" s="247" t="s">
        <v>19</v>
      </c>
      <c r="F602" s="248" t="s">
        <v>1992</v>
      </c>
      <c r="G602" s="246"/>
      <c r="H602" s="249">
        <v>0.90000000000000002</v>
      </c>
      <c r="I602" s="250"/>
      <c r="J602" s="246"/>
      <c r="K602" s="246"/>
      <c r="L602" s="251"/>
      <c r="M602" s="252"/>
      <c r="N602" s="253"/>
      <c r="O602" s="253"/>
      <c r="P602" s="253"/>
      <c r="Q602" s="253"/>
      <c r="R602" s="253"/>
      <c r="S602" s="253"/>
      <c r="T602" s="25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T602" s="255" t="s">
        <v>199</v>
      </c>
      <c r="AU602" s="255" t="s">
        <v>82</v>
      </c>
      <c r="AV602" s="14" t="s">
        <v>82</v>
      </c>
      <c r="AW602" s="14" t="s">
        <v>34</v>
      </c>
      <c r="AX602" s="14" t="s">
        <v>73</v>
      </c>
      <c r="AY602" s="255" t="s">
        <v>185</v>
      </c>
    </row>
    <row r="603" s="14" customFormat="1">
      <c r="A603" s="14"/>
      <c r="B603" s="245"/>
      <c r="C603" s="246"/>
      <c r="D603" s="228" t="s">
        <v>199</v>
      </c>
      <c r="E603" s="247" t="s">
        <v>19</v>
      </c>
      <c r="F603" s="248" t="s">
        <v>1993</v>
      </c>
      <c r="G603" s="246"/>
      <c r="H603" s="249">
        <v>20.227</v>
      </c>
      <c r="I603" s="250"/>
      <c r="J603" s="246"/>
      <c r="K603" s="246"/>
      <c r="L603" s="251"/>
      <c r="M603" s="252"/>
      <c r="N603" s="253"/>
      <c r="O603" s="253"/>
      <c r="P603" s="253"/>
      <c r="Q603" s="253"/>
      <c r="R603" s="253"/>
      <c r="S603" s="253"/>
      <c r="T603" s="25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T603" s="255" t="s">
        <v>199</v>
      </c>
      <c r="AU603" s="255" t="s">
        <v>82</v>
      </c>
      <c r="AV603" s="14" t="s">
        <v>82</v>
      </c>
      <c r="AW603" s="14" t="s">
        <v>34</v>
      </c>
      <c r="AX603" s="14" t="s">
        <v>73</v>
      </c>
      <c r="AY603" s="255" t="s">
        <v>185</v>
      </c>
    </row>
    <row r="604" s="14" customFormat="1">
      <c r="A604" s="14"/>
      <c r="B604" s="245"/>
      <c r="C604" s="246"/>
      <c r="D604" s="228" t="s">
        <v>199</v>
      </c>
      <c r="E604" s="247" t="s">
        <v>19</v>
      </c>
      <c r="F604" s="248" t="s">
        <v>1994</v>
      </c>
      <c r="G604" s="246"/>
      <c r="H604" s="249">
        <v>3.3620000000000001</v>
      </c>
      <c r="I604" s="250"/>
      <c r="J604" s="246"/>
      <c r="K604" s="246"/>
      <c r="L604" s="251"/>
      <c r="M604" s="252"/>
      <c r="N604" s="253"/>
      <c r="O604" s="253"/>
      <c r="P604" s="253"/>
      <c r="Q604" s="253"/>
      <c r="R604" s="253"/>
      <c r="S604" s="253"/>
      <c r="T604" s="25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T604" s="255" t="s">
        <v>199</v>
      </c>
      <c r="AU604" s="255" t="s">
        <v>82</v>
      </c>
      <c r="AV604" s="14" t="s">
        <v>82</v>
      </c>
      <c r="AW604" s="14" t="s">
        <v>34</v>
      </c>
      <c r="AX604" s="14" t="s">
        <v>73</v>
      </c>
      <c r="AY604" s="255" t="s">
        <v>185</v>
      </c>
    </row>
    <row r="605" s="14" customFormat="1">
      <c r="A605" s="14"/>
      <c r="B605" s="245"/>
      <c r="C605" s="246"/>
      <c r="D605" s="228" t="s">
        <v>199</v>
      </c>
      <c r="E605" s="247" t="s">
        <v>19</v>
      </c>
      <c r="F605" s="248" t="s">
        <v>1995</v>
      </c>
      <c r="G605" s="246"/>
      <c r="H605" s="249">
        <v>1.3380000000000001</v>
      </c>
      <c r="I605" s="250"/>
      <c r="J605" s="246"/>
      <c r="K605" s="246"/>
      <c r="L605" s="251"/>
      <c r="M605" s="252"/>
      <c r="N605" s="253"/>
      <c r="O605" s="253"/>
      <c r="P605" s="253"/>
      <c r="Q605" s="253"/>
      <c r="R605" s="253"/>
      <c r="S605" s="253"/>
      <c r="T605" s="25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55" t="s">
        <v>199</v>
      </c>
      <c r="AU605" s="255" t="s">
        <v>82</v>
      </c>
      <c r="AV605" s="14" t="s">
        <v>82</v>
      </c>
      <c r="AW605" s="14" t="s">
        <v>34</v>
      </c>
      <c r="AX605" s="14" t="s">
        <v>73</v>
      </c>
      <c r="AY605" s="255" t="s">
        <v>185</v>
      </c>
    </row>
    <row r="606" s="14" customFormat="1">
      <c r="A606" s="14"/>
      <c r="B606" s="245"/>
      <c r="C606" s="246"/>
      <c r="D606" s="228" t="s">
        <v>199</v>
      </c>
      <c r="E606" s="247" t="s">
        <v>19</v>
      </c>
      <c r="F606" s="248" t="s">
        <v>1996</v>
      </c>
      <c r="G606" s="246"/>
      <c r="H606" s="249">
        <v>68.501000000000005</v>
      </c>
      <c r="I606" s="250"/>
      <c r="J606" s="246"/>
      <c r="K606" s="246"/>
      <c r="L606" s="251"/>
      <c r="M606" s="252"/>
      <c r="N606" s="253"/>
      <c r="O606" s="253"/>
      <c r="P606" s="253"/>
      <c r="Q606" s="253"/>
      <c r="R606" s="253"/>
      <c r="S606" s="253"/>
      <c r="T606" s="25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255" t="s">
        <v>199</v>
      </c>
      <c r="AU606" s="255" t="s">
        <v>82</v>
      </c>
      <c r="AV606" s="14" t="s">
        <v>82</v>
      </c>
      <c r="AW606" s="14" t="s">
        <v>34</v>
      </c>
      <c r="AX606" s="14" t="s">
        <v>73</v>
      </c>
      <c r="AY606" s="255" t="s">
        <v>185</v>
      </c>
    </row>
    <row r="607" s="14" customFormat="1">
      <c r="A607" s="14"/>
      <c r="B607" s="245"/>
      <c r="C607" s="246"/>
      <c r="D607" s="228" t="s">
        <v>199</v>
      </c>
      <c r="E607" s="247" t="s">
        <v>19</v>
      </c>
      <c r="F607" s="248" t="s">
        <v>1997</v>
      </c>
      <c r="G607" s="246"/>
      <c r="H607" s="249">
        <v>33.850000000000001</v>
      </c>
      <c r="I607" s="250"/>
      <c r="J607" s="246"/>
      <c r="K607" s="246"/>
      <c r="L607" s="251"/>
      <c r="M607" s="252"/>
      <c r="N607" s="253"/>
      <c r="O607" s="253"/>
      <c r="P607" s="253"/>
      <c r="Q607" s="253"/>
      <c r="R607" s="253"/>
      <c r="S607" s="253"/>
      <c r="T607" s="25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T607" s="255" t="s">
        <v>199</v>
      </c>
      <c r="AU607" s="255" t="s">
        <v>82</v>
      </c>
      <c r="AV607" s="14" t="s">
        <v>82</v>
      </c>
      <c r="AW607" s="14" t="s">
        <v>34</v>
      </c>
      <c r="AX607" s="14" t="s">
        <v>73</v>
      </c>
      <c r="AY607" s="255" t="s">
        <v>185</v>
      </c>
    </row>
    <row r="608" s="14" customFormat="1">
      <c r="A608" s="14"/>
      <c r="B608" s="245"/>
      <c r="C608" s="246"/>
      <c r="D608" s="228" t="s">
        <v>199</v>
      </c>
      <c r="E608" s="247" t="s">
        <v>19</v>
      </c>
      <c r="F608" s="248" t="s">
        <v>1998</v>
      </c>
      <c r="G608" s="246"/>
      <c r="H608" s="249">
        <v>4.3719999999999999</v>
      </c>
      <c r="I608" s="250"/>
      <c r="J608" s="246"/>
      <c r="K608" s="246"/>
      <c r="L608" s="251"/>
      <c r="M608" s="252"/>
      <c r="N608" s="253"/>
      <c r="O608" s="253"/>
      <c r="P608" s="253"/>
      <c r="Q608" s="253"/>
      <c r="R608" s="253"/>
      <c r="S608" s="253"/>
      <c r="T608" s="25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T608" s="255" t="s">
        <v>199</v>
      </c>
      <c r="AU608" s="255" t="s">
        <v>82</v>
      </c>
      <c r="AV608" s="14" t="s">
        <v>82</v>
      </c>
      <c r="AW608" s="14" t="s">
        <v>34</v>
      </c>
      <c r="AX608" s="14" t="s">
        <v>73</v>
      </c>
      <c r="AY608" s="255" t="s">
        <v>185</v>
      </c>
    </row>
    <row r="609" s="15" customFormat="1">
      <c r="A609" s="15"/>
      <c r="B609" s="256"/>
      <c r="C609" s="257"/>
      <c r="D609" s="228" t="s">
        <v>199</v>
      </c>
      <c r="E609" s="258" t="s">
        <v>19</v>
      </c>
      <c r="F609" s="259" t="s">
        <v>1999</v>
      </c>
      <c r="G609" s="257"/>
      <c r="H609" s="260">
        <v>370.73200000000003</v>
      </c>
      <c r="I609" s="261"/>
      <c r="J609" s="257"/>
      <c r="K609" s="257"/>
      <c r="L609" s="262"/>
      <c r="M609" s="263"/>
      <c r="N609" s="264"/>
      <c r="O609" s="264"/>
      <c r="P609" s="264"/>
      <c r="Q609" s="264"/>
      <c r="R609" s="264"/>
      <c r="S609" s="264"/>
      <c r="T609" s="26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T609" s="266" t="s">
        <v>199</v>
      </c>
      <c r="AU609" s="266" t="s">
        <v>82</v>
      </c>
      <c r="AV609" s="15" t="s">
        <v>193</v>
      </c>
      <c r="AW609" s="15" t="s">
        <v>34</v>
      </c>
      <c r="AX609" s="15" t="s">
        <v>80</v>
      </c>
      <c r="AY609" s="266" t="s">
        <v>185</v>
      </c>
    </row>
    <row r="610" s="2" customFormat="1" ht="16.5" customHeight="1">
      <c r="A610" s="41"/>
      <c r="B610" s="42"/>
      <c r="C610" s="215" t="s">
        <v>879</v>
      </c>
      <c r="D610" s="215" t="s">
        <v>188</v>
      </c>
      <c r="E610" s="216" t="s">
        <v>539</v>
      </c>
      <c r="F610" s="217" t="s">
        <v>540</v>
      </c>
      <c r="G610" s="218" t="s">
        <v>191</v>
      </c>
      <c r="H610" s="219">
        <v>12.69</v>
      </c>
      <c r="I610" s="220"/>
      <c r="J610" s="221">
        <f>ROUND(I610*H610,2)</f>
        <v>0</v>
      </c>
      <c r="K610" s="217" t="s">
        <v>192</v>
      </c>
      <c r="L610" s="47"/>
      <c r="M610" s="222" t="s">
        <v>19</v>
      </c>
      <c r="N610" s="223" t="s">
        <v>44</v>
      </c>
      <c r="O610" s="87"/>
      <c r="P610" s="224">
        <f>O610*H610</f>
        <v>0</v>
      </c>
      <c r="Q610" s="224">
        <v>0.00020000000000000001</v>
      </c>
      <c r="R610" s="224">
        <f>Q610*H610</f>
        <v>0.0025379999999999999</v>
      </c>
      <c r="S610" s="224">
        <v>0</v>
      </c>
      <c r="T610" s="225">
        <f>S610*H610</f>
        <v>0</v>
      </c>
      <c r="U610" s="41"/>
      <c r="V610" s="41"/>
      <c r="W610" s="41"/>
      <c r="X610" s="41"/>
      <c r="Y610" s="41"/>
      <c r="Z610" s="41"/>
      <c r="AA610" s="41"/>
      <c r="AB610" s="41"/>
      <c r="AC610" s="41"/>
      <c r="AD610" s="41"/>
      <c r="AE610" s="41"/>
      <c r="AR610" s="226" t="s">
        <v>193</v>
      </c>
      <c r="AT610" s="226" t="s">
        <v>188</v>
      </c>
      <c r="AU610" s="226" t="s">
        <v>82</v>
      </c>
      <c r="AY610" s="20" t="s">
        <v>185</v>
      </c>
      <c r="BE610" s="227">
        <f>IF(N610="základní",J610,0)</f>
        <v>0</v>
      </c>
      <c r="BF610" s="227">
        <f>IF(N610="snížená",J610,0)</f>
        <v>0</v>
      </c>
      <c r="BG610" s="227">
        <f>IF(N610="zákl. přenesená",J610,0)</f>
        <v>0</v>
      </c>
      <c r="BH610" s="227">
        <f>IF(N610="sníž. přenesená",J610,0)</f>
        <v>0</v>
      </c>
      <c r="BI610" s="227">
        <f>IF(N610="nulová",J610,0)</f>
        <v>0</v>
      </c>
      <c r="BJ610" s="20" t="s">
        <v>80</v>
      </c>
      <c r="BK610" s="227">
        <f>ROUND(I610*H610,2)</f>
        <v>0</v>
      </c>
      <c r="BL610" s="20" t="s">
        <v>193</v>
      </c>
      <c r="BM610" s="226" t="s">
        <v>2006</v>
      </c>
    </row>
    <row r="611" s="2" customFormat="1">
      <c r="A611" s="41"/>
      <c r="B611" s="42"/>
      <c r="C611" s="43"/>
      <c r="D611" s="228" t="s">
        <v>195</v>
      </c>
      <c r="E611" s="43"/>
      <c r="F611" s="229" t="s">
        <v>542</v>
      </c>
      <c r="G611" s="43"/>
      <c r="H611" s="43"/>
      <c r="I611" s="230"/>
      <c r="J611" s="43"/>
      <c r="K611" s="43"/>
      <c r="L611" s="47"/>
      <c r="M611" s="231"/>
      <c r="N611" s="232"/>
      <c r="O611" s="87"/>
      <c r="P611" s="87"/>
      <c r="Q611" s="87"/>
      <c r="R611" s="87"/>
      <c r="S611" s="87"/>
      <c r="T611" s="88"/>
      <c r="U611" s="41"/>
      <c r="V611" s="41"/>
      <c r="W611" s="41"/>
      <c r="X611" s="41"/>
      <c r="Y611" s="41"/>
      <c r="Z611" s="41"/>
      <c r="AA611" s="41"/>
      <c r="AB611" s="41"/>
      <c r="AC611" s="41"/>
      <c r="AD611" s="41"/>
      <c r="AE611" s="41"/>
      <c r="AT611" s="20" t="s">
        <v>195</v>
      </c>
      <c r="AU611" s="20" t="s">
        <v>82</v>
      </c>
    </row>
    <row r="612" s="2" customFormat="1">
      <c r="A612" s="41"/>
      <c r="B612" s="42"/>
      <c r="C612" s="43"/>
      <c r="D612" s="233" t="s">
        <v>197</v>
      </c>
      <c r="E612" s="43"/>
      <c r="F612" s="234" t="s">
        <v>543</v>
      </c>
      <c r="G612" s="43"/>
      <c r="H612" s="43"/>
      <c r="I612" s="230"/>
      <c r="J612" s="43"/>
      <c r="K612" s="43"/>
      <c r="L612" s="47"/>
      <c r="M612" s="231"/>
      <c r="N612" s="232"/>
      <c r="O612" s="87"/>
      <c r="P612" s="87"/>
      <c r="Q612" s="87"/>
      <c r="R612" s="87"/>
      <c r="S612" s="87"/>
      <c r="T612" s="88"/>
      <c r="U612" s="41"/>
      <c r="V612" s="41"/>
      <c r="W612" s="41"/>
      <c r="X612" s="41"/>
      <c r="Y612" s="41"/>
      <c r="Z612" s="41"/>
      <c r="AA612" s="41"/>
      <c r="AB612" s="41"/>
      <c r="AC612" s="41"/>
      <c r="AD612" s="41"/>
      <c r="AE612" s="41"/>
      <c r="AT612" s="20" t="s">
        <v>197</v>
      </c>
      <c r="AU612" s="20" t="s">
        <v>82</v>
      </c>
    </row>
    <row r="613" s="13" customFormat="1">
      <c r="A613" s="13"/>
      <c r="B613" s="235"/>
      <c r="C613" s="236"/>
      <c r="D613" s="228" t="s">
        <v>199</v>
      </c>
      <c r="E613" s="237" t="s">
        <v>19</v>
      </c>
      <c r="F613" s="238" t="s">
        <v>2007</v>
      </c>
      <c r="G613" s="236"/>
      <c r="H613" s="237" t="s">
        <v>19</v>
      </c>
      <c r="I613" s="239"/>
      <c r="J613" s="236"/>
      <c r="K613" s="236"/>
      <c r="L613" s="240"/>
      <c r="M613" s="241"/>
      <c r="N613" s="242"/>
      <c r="O613" s="242"/>
      <c r="P613" s="242"/>
      <c r="Q613" s="242"/>
      <c r="R613" s="242"/>
      <c r="S613" s="242"/>
      <c r="T613" s="24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44" t="s">
        <v>199</v>
      </c>
      <c r="AU613" s="244" t="s">
        <v>82</v>
      </c>
      <c r="AV613" s="13" t="s">
        <v>80</v>
      </c>
      <c r="AW613" s="13" t="s">
        <v>34</v>
      </c>
      <c r="AX613" s="13" t="s">
        <v>73</v>
      </c>
      <c r="AY613" s="244" t="s">
        <v>185</v>
      </c>
    </row>
    <row r="614" s="13" customFormat="1">
      <c r="A614" s="13"/>
      <c r="B614" s="235"/>
      <c r="C614" s="236"/>
      <c r="D614" s="228" t="s">
        <v>199</v>
      </c>
      <c r="E614" s="237" t="s">
        <v>19</v>
      </c>
      <c r="F614" s="238" t="s">
        <v>2008</v>
      </c>
      <c r="G614" s="236"/>
      <c r="H614" s="237" t="s">
        <v>19</v>
      </c>
      <c r="I614" s="239"/>
      <c r="J614" s="236"/>
      <c r="K614" s="236"/>
      <c r="L614" s="240"/>
      <c r="M614" s="241"/>
      <c r="N614" s="242"/>
      <c r="O614" s="242"/>
      <c r="P614" s="242"/>
      <c r="Q614" s="242"/>
      <c r="R614" s="242"/>
      <c r="S614" s="242"/>
      <c r="T614" s="243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T614" s="244" t="s">
        <v>199</v>
      </c>
      <c r="AU614" s="244" t="s">
        <v>82</v>
      </c>
      <c r="AV614" s="13" t="s">
        <v>80</v>
      </c>
      <c r="AW614" s="13" t="s">
        <v>34</v>
      </c>
      <c r="AX614" s="13" t="s">
        <v>73</v>
      </c>
      <c r="AY614" s="244" t="s">
        <v>185</v>
      </c>
    </row>
    <row r="615" s="14" customFormat="1">
      <c r="A615" s="14"/>
      <c r="B615" s="245"/>
      <c r="C615" s="246"/>
      <c r="D615" s="228" t="s">
        <v>199</v>
      </c>
      <c r="E615" s="247" t="s">
        <v>19</v>
      </c>
      <c r="F615" s="248" t="s">
        <v>2009</v>
      </c>
      <c r="G615" s="246"/>
      <c r="H615" s="249">
        <v>12.69</v>
      </c>
      <c r="I615" s="250"/>
      <c r="J615" s="246"/>
      <c r="K615" s="246"/>
      <c r="L615" s="251"/>
      <c r="M615" s="252"/>
      <c r="N615" s="253"/>
      <c r="O615" s="253"/>
      <c r="P615" s="253"/>
      <c r="Q615" s="253"/>
      <c r="R615" s="253"/>
      <c r="S615" s="253"/>
      <c r="T615" s="25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T615" s="255" t="s">
        <v>199</v>
      </c>
      <c r="AU615" s="255" t="s">
        <v>82</v>
      </c>
      <c r="AV615" s="14" t="s">
        <v>82</v>
      </c>
      <c r="AW615" s="14" t="s">
        <v>34</v>
      </c>
      <c r="AX615" s="14" t="s">
        <v>73</v>
      </c>
      <c r="AY615" s="255" t="s">
        <v>185</v>
      </c>
    </row>
    <row r="616" s="15" customFormat="1">
      <c r="A616" s="15"/>
      <c r="B616" s="256"/>
      <c r="C616" s="257"/>
      <c r="D616" s="228" t="s">
        <v>199</v>
      </c>
      <c r="E616" s="258" t="s">
        <v>19</v>
      </c>
      <c r="F616" s="259" t="s">
        <v>202</v>
      </c>
      <c r="G616" s="257"/>
      <c r="H616" s="260">
        <v>12.69</v>
      </c>
      <c r="I616" s="261"/>
      <c r="J616" s="257"/>
      <c r="K616" s="257"/>
      <c r="L616" s="262"/>
      <c r="M616" s="263"/>
      <c r="N616" s="264"/>
      <c r="O616" s="264"/>
      <c r="P616" s="264"/>
      <c r="Q616" s="264"/>
      <c r="R616" s="264"/>
      <c r="S616" s="264"/>
      <c r="T616" s="26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T616" s="266" t="s">
        <v>199</v>
      </c>
      <c r="AU616" s="266" t="s">
        <v>82</v>
      </c>
      <c r="AV616" s="15" t="s">
        <v>193</v>
      </c>
      <c r="AW616" s="15" t="s">
        <v>34</v>
      </c>
      <c r="AX616" s="15" t="s">
        <v>80</v>
      </c>
      <c r="AY616" s="266" t="s">
        <v>185</v>
      </c>
    </row>
    <row r="617" s="2" customFormat="1" ht="16.5" customHeight="1">
      <c r="A617" s="41"/>
      <c r="B617" s="42"/>
      <c r="C617" s="215" t="s">
        <v>885</v>
      </c>
      <c r="D617" s="215" t="s">
        <v>188</v>
      </c>
      <c r="E617" s="216" t="s">
        <v>2010</v>
      </c>
      <c r="F617" s="217" t="s">
        <v>2011</v>
      </c>
      <c r="G617" s="218" t="s">
        <v>191</v>
      </c>
      <c r="H617" s="219">
        <v>249.208</v>
      </c>
      <c r="I617" s="220"/>
      <c r="J617" s="221">
        <f>ROUND(I617*H617,2)</f>
        <v>0</v>
      </c>
      <c r="K617" s="217" t="s">
        <v>192</v>
      </c>
      <c r="L617" s="47"/>
      <c r="M617" s="222" t="s">
        <v>19</v>
      </c>
      <c r="N617" s="223" t="s">
        <v>44</v>
      </c>
      <c r="O617" s="87"/>
      <c r="P617" s="224">
        <f>O617*H617</f>
        <v>0</v>
      </c>
      <c r="Q617" s="224">
        <v>0.0043800000000000002</v>
      </c>
      <c r="R617" s="224">
        <f>Q617*H617</f>
        <v>1.09153104</v>
      </c>
      <c r="S617" s="224">
        <v>0</v>
      </c>
      <c r="T617" s="225">
        <f>S617*H617</f>
        <v>0</v>
      </c>
      <c r="U617" s="41"/>
      <c r="V617" s="41"/>
      <c r="W617" s="41"/>
      <c r="X617" s="41"/>
      <c r="Y617" s="41"/>
      <c r="Z617" s="41"/>
      <c r="AA617" s="41"/>
      <c r="AB617" s="41"/>
      <c r="AC617" s="41"/>
      <c r="AD617" s="41"/>
      <c r="AE617" s="41"/>
      <c r="AR617" s="226" t="s">
        <v>193</v>
      </c>
      <c r="AT617" s="226" t="s">
        <v>188</v>
      </c>
      <c r="AU617" s="226" t="s">
        <v>82</v>
      </c>
      <c r="AY617" s="20" t="s">
        <v>185</v>
      </c>
      <c r="BE617" s="227">
        <f>IF(N617="základní",J617,0)</f>
        <v>0</v>
      </c>
      <c r="BF617" s="227">
        <f>IF(N617="snížená",J617,0)</f>
        <v>0</v>
      </c>
      <c r="BG617" s="227">
        <f>IF(N617="zákl. přenesená",J617,0)</f>
        <v>0</v>
      </c>
      <c r="BH617" s="227">
        <f>IF(N617="sníž. přenesená",J617,0)</f>
        <v>0</v>
      </c>
      <c r="BI617" s="227">
        <f>IF(N617="nulová",J617,0)</f>
        <v>0</v>
      </c>
      <c r="BJ617" s="20" t="s">
        <v>80</v>
      </c>
      <c r="BK617" s="227">
        <f>ROUND(I617*H617,2)</f>
        <v>0</v>
      </c>
      <c r="BL617" s="20" t="s">
        <v>193</v>
      </c>
      <c r="BM617" s="226" t="s">
        <v>2012</v>
      </c>
    </row>
    <row r="618" s="2" customFormat="1">
      <c r="A618" s="41"/>
      <c r="B618" s="42"/>
      <c r="C618" s="43"/>
      <c r="D618" s="228" t="s">
        <v>195</v>
      </c>
      <c r="E618" s="43"/>
      <c r="F618" s="229" t="s">
        <v>2013</v>
      </c>
      <c r="G618" s="43"/>
      <c r="H618" s="43"/>
      <c r="I618" s="230"/>
      <c r="J618" s="43"/>
      <c r="K618" s="43"/>
      <c r="L618" s="47"/>
      <c r="M618" s="231"/>
      <c r="N618" s="232"/>
      <c r="O618" s="87"/>
      <c r="P618" s="87"/>
      <c r="Q618" s="87"/>
      <c r="R618" s="87"/>
      <c r="S618" s="87"/>
      <c r="T618" s="88"/>
      <c r="U618" s="41"/>
      <c r="V618" s="41"/>
      <c r="W618" s="41"/>
      <c r="X618" s="41"/>
      <c r="Y618" s="41"/>
      <c r="Z618" s="41"/>
      <c r="AA618" s="41"/>
      <c r="AB618" s="41"/>
      <c r="AC618" s="41"/>
      <c r="AD618" s="41"/>
      <c r="AE618" s="41"/>
      <c r="AT618" s="20" t="s">
        <v>195</v>
      </c>
      <c r="AU618" s="20" t="s">
        <v>82</v>
      </c>
    </row>
    <row r="619" s="2" customFormat="1">
      <c r="A619" s="41"/>
      <c r="B619" s="42"/>
      <c r="C619" s="43"/>
      <c r="D619" s="233" t="s">
        <v>197</v>
      </c>
      <c r="E619" s="43"/>
      <c r="F619" s="234" t="s">
        <v>2014</v>
      </c>
      <c r="G619" s="43"/>
      <c r="H619" s="43"/>
      <c r="I619" s="230"/>
      <c r="J619" s="43"/>
      <c r="K619" s="43"/>
      <c r="L619" s="47"/>
      <c r="M619" s="231"/>
      <c r="N619" s="232"/>
      <c r="O619" s="87"/>
      <c r="P619" s="87"/>
      <c r="Q619" s="87"/>
      <c r="R619" s="87"/>
      <c r="S619" s="87"/>
      <c r="T619" s="88"/>
      <c r="U619" s="41"/>
      <c r="V619" s="41"/>
      <c r="W619" s="41"/>
      <c r="X619" s="41"/>
      <c r="Y619" s="41"/>
      <c r="Z619" s="41"/>
      <c r="AA619" s="41"/>
      <c r="AB619" s="41"/>
      <c r="AC619" s="41"/>
      <c r="AD619" s="41"/>
      <c r="AE619" s="41"/>
      <c r="AT619" s="20" t="s">
        <v>197</v>
      </c>
      <c r="AU619" s="20" t="s">
        <v>82</v>
      </c>
    </row>
    <row r="620" s="13" customFormat="1">
      <c r="A620" s="13"/>
      <c r="B620" s="235"/>
      <c r="C620" s="236"/>
      <c r="D620" s="228" t="s">
        <v>199</v>
      </c>
      <c r="E620" s="237" t="s">
        <v>19</v>
      </c>
      <c r="F620" s="238" t="s">
        <v>2015</v>
      </c>
      <c r="G620" s="236"/>
      <c r="H620" s="237" t="s">
        <v>19</v>
      </c>
      <c r="I620" s="239"/>
      <c r="J620" s="236"/>
      <c r="K620" s="236"/>
      <c r="L620" s="240"/>
      <c r="M620" s="241"/>
      <c r="N620" s="242"/>
      <c r="O620" s="242"/>
      <c r="P620" s="242"/>
      <c r="Q620" s="242"/>
      <c r="R620" s="242"/>
      <c r="S620" s="242"/>
      <c r="T620" s="243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T620" s="244" t="s">
        <v>199</v>
      </c>
      <c r="AU620" s="244" t="s">
        <v>82</v>
      </c>
      <c r="AV620" s="13" t="s">
        <v>80</v>
      </c>
      <c r="AW620" s="13" t="s">
        <v>34</v>
      </c>
      <c r="AX620" s="13" t="s">
        <v>73</v>
      </c>
      <c r="AY620" s="244" t="s">
        <v>185</v>
      </c>
    </row>
    <row r="621" s="13" customFormat="1">
      <c r="A621" s="13"/>
      <c r="B621" s="235"/>
      <c r="C621" s="236"/>
      <c r="D621" s="228" t="s">
        <v>199</v>
      </c>
      <c r="E621" s="237" t="s">
        <v>19</v>
      </c>
      <c r="F621" s="238" t="s">
        <v>2016</v>
      </c>
      <c r="G621" s="236"/>
      <c r="H621" s="237" t="s">
        <v>19</v>
      </c>
      <c r="I621" s="239"/>
      <c r="J621" s="236"/>
      <c r="K621" s="236"/>
      <c r="L621" s="240"/>
      <c r="M621" s="241"/>
      <c r="N621" s="242"/>
      <c r="O621" s="242"/>
      <c r="P621" s="242"/>
      <c r="Q621" s="242"/>
      <c r="R621" s="242"/>
      <c r="S621" s="242"/>
      <c r="T621" s="24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44" t="s">
        <v>199</v>
      </c>
      <c r="AU621" s="244" t="s">
        <v>82</v>
      </c>
      <c r="AV621" s="13" t="s">
        <v>80</v>
      </c>
      <c r="AW621" s="13" t="s">
        <v>34</v>
      </c>
      <c r="AX621" s="13" t="s">
        <v>73</v>
      </c>
      <c r="AY621" s="244" t="s">
        <v>185</v>
      </c>
    </row>
    <row r="622" s="14" customFormat="1">
      <c r="A622" s="14"/>
      <c r="B622" s="245"/>
      <c r="C622" s="246"/>
      <c r="D622" s="228" t="s">
        <v>199</v>
      </c>
      <c r="E622" s="247" t="s">
        <v>19</v>
      </c>
      <c r="F622" s="248" t="s">
        <v>2017</v>
      </c>
      <c r="G622" s="246"/>
      <c r="H622" s="249">
        <v>248.33600000000001</v>
      </c>
      <c r="I622" s="250"/>
      <c r="J622" s="246"/>
      <c r="K622" s="246"/>
      <c r="L622" s="251"/>
      <c r="M622" s="252"/>
      <c r="N622" s="253"/>
      <c r="O622" s="253"/>
      <c r="P622" s="253"/>
      <c r="Q622" s="253"/>
      <c r="R622" s="253"/>
      <c r="S622" s="253"/>
      <c r="T622" s="25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T622" s="255" t="s">
        <v>199</v>
      </c>
      <c r="AU622" s="255" t="s">
        <v>82</v>
      </c>
      <c r="AV622" s="14" t="s">
        <v>82</v>
      </c>
      <c r="AW622" s="14" t="s">
        <v>34</v>
      </c>
      <c r="AX622" s="14" t="s">
        <v>73</v>
      </c>
      <c r="AY622" s="255" t="s">
        <v>185</v>
      </c>
    </row>
    <row r="623" s="13" customFormat="1">
      <c r="A623" s="13"/>
      <c r="B623" s="235"/>
      <c r="C623" s="236"/>
      <c r="D623" s="228" t="s">
        <v>199</v>
      </c>
      <c r="E623" s="237" t="s">
        <v>19</v>
      </c>
      <c r="F623" s="238" t="s">
        <v>2018</v>
      </c>
      <c r="G623" s="236"/>
      <c r="H623" s="237" t="s">
        <v>19</v>
      </c>
      <c r="I623" s="239"/>
      <c r="J623" s="236"/>
      <c r="K623" s="236"/>
      <c r="L623" s="240"/>
      <c r="M623" s="241"/>
      <c r="N623" s="242"/>
      <c r="O623" s="242"/>
      <c r="P623" s="242"/>
      <c r="Q623" s="242"/>
      <c r="R623" s="242"/>
      <c r="S623" s="242"/>
      <c r="T623" s="24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T623" s="244" t="s">
        <v>199</v>
      </c>
      <c r="AU623" s="244" t="s">
        <v>82</v>
      </c>
      <c r="AV623" s="13" t="s">
        <v>80</v>
      </c>
      <c r="AW623" s="13" t="s">
        <v>34</v>
      </c>
      <c r="AX623" s="13" t="s">
        <v>73</v>
      </c>
      <c r="AY623" s="244" t="s">
        <v>185</v>
      </c>
    </row>
    <row r="624" s="14" customFormat="1">
      <c r="A624" s="14"/>
      <c r="B624" s="245"/>
      <c r="C624" s="246"/>
      <c r="D624" s="228" t="s">
        <v>199</v>
      </c>
      <c r="E624" s="247" t="s">
        <v>19</v>
      </c>
      <c r="F624" s="248" t="s">
        <v>2019</v>
      </c>
      <c r="G624" s="246"/>
      <c r="H624" s="249">
        <v>-33.875999999999998</v>
      </c>
      <c r="I624" s="250"/>
      <c r="J624" s="246"/>
      <c r="K624" s="246"/>
      <c r="L624" s="251"/>
      <c r="M624" s="252"/>
      <c r="N624" s="253"/>
      <c r="O624" s="253"/>
      <c r="P624" s="253"/>
      <c r="Q624" s="253"/>
      <c r="R624" s="253"/>
      <c r="S624" s="253"/>
      <c r="T624" s="25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T624" s="255" t="s">
        <v>199</v>
      </c>
      <c r="AU624" s="255" t="s">
        <v>82</v>
      </c>
      <c r="AV624" s="14" t="s">
        <v>82</v>
      </c>
      <c r="AW624" s="14" t="s">
        <v>34</v>
      </c>
      <c r="AX624" s="14" t="s">
        <v>73</v>
      </c>
      <c r="AY624" s="255" t="s">
        <v>185</v>
      </c>
    </row>
    <row r="625" s="13" customFormat="1">
      <c r="A625" s="13"/>
      <c r="B625" s="235"/>
      <c r="C625" s="236"/>
      <c r="D625" s="228" t="s">
        <v>199</v>
      </c>
      <c r="E625" s="237" t="s">
        <v>19</v>
      </c>
      <c r="F625" s="238" t="s">
        <v>570</v>
      </c>
      <c r="G625" s="236"/>
      <c r="H625" s="237" t="s">
        <v>19</v>
      </c>
      <c r="I625" s="239"/>
      <c r="J625" s="236"/>
      <c r="K625" s="236"/>
      <c r="L625" s="240"/>
      <c r="M625" s="241"/>
      <c r="N625" s="242"/>
      <c r="O625" s="242"/>
      <c r="P625" s="242"/>
      <c r="Q625" s="242"/>
      <c r="R625" s="242"/>
      <c r="S625" s="242"/>
      <c r="T625" s="243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T625" s="244" t="s">
        <v>199</v>
      </c>
      <c r="AU625" s="244" t="s">
        <v>82</v>
      </c>
      <c r="AV625" s="13" t="s">
        <v>80</v>
      </c>
      <c r="AW625" s="13" t="s">
        <v>34</v>
      </c>
      <c r="AX625" s="13" t="s">
        <v>73</v>
      </c>
      <c r="AY625" s="244" t="s">
        <v>185</v>
      </c>
    </row>
    <row r="626" s="14" customFormat="1">
      <c r="A626" s="14"/>
      <c r="B626" s="245"/>
      <c r="C626" s="246"/>
      <c r="D626" s="228" t="s">
        <v>199</v>
      </c>
      <c r="E626" s="247" t="s">
        <v>19</v>
      </c>
      <c r="F626" s="248" t="s">
        <v>2020</v>
      </c>
      <c r="G626" s="246"/>
      <c r="H626" s="249">
        <v>23.178000000000001</v>
      </c>
      <c r="I626" s="250"/>
      <c r="J626" s="246"/>
      <c r="K626" s="246"/>
      <c r="L626" s="251"/>
      <c r="M626" s="252"/>
      <c r="N626" s="253"/>
      <c r="O626" s="253"/>
      <c r="P626" s="253"/>
      <c r="Q626" s="253"/>
      <c r="R626" s="253"/>
      <c r="S626" s="253"/>
      <c r="T626" s="25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T626" s="255" t="s">
        <v>199</v>
      </c>
      <c r="AU626" s="255" t="s">
        <v>82</v>
      </c>
      <c r="AV626" s="14" t="s">
        <v>82</v>
      </c>
      <c r="AW626" s="14" t="s">
        <v>34</v>
      </c>
      <c r="AX626" s="14" t="s">
        <v>73</v>
      </c>
      <c r="AY626" s="255" t="s">
        <v>185</v>
      </c>
    </row>
    <row r="627" s="13" customFormat="1">
      <c r="A627" s="13"/>
      <c r="B627" s="235"/>
      <c r="C627" s="236"/>
      <c r="D627" s="228" t="s">
        <v>199</v>
      </c>
      <c r="E627" s="237" t="s">
        <v>19</v>
      </c>
      <c r="F627" s="238" t="s">
        <v>559</v>
      </c>
      <c r="G627" s="236"/>
      <c r="H627" s="237" t="s">
        <v>19</v>
      </c>
      <c r="I627" s="239"/>
      <c r="J627" s="236"/>
      <c r="K627" s="236"/>
      <c r="L627" s="240"/>
      <c r="M627" s="241"/>
      <c r="N627" s="242"/>
      <c r="O627" s="242"/>
      <c r="P627" s="242"/>
      <c r="Q627" s="242"/>
      <c r="R627" s="242"/>
      <c r="S627" s="242"/>
      <c r="T627" s="24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44" t="s">
        <v>199</v>
      </c>
      <c r="AU627" s="244" t="s">
        <v>82</v>
      </c>
      <c r="AV627" s="13" t="s">
        <v>80</v>
      </c>
      <c r="AW627" s="13" t="s">
        <v>34</v>
      </c>
      <c r="AX627" s="13" t="s">
        <v>73</v>
      </c>
      <c r="AY627" s="244" t="s">
        <v>185</v>
      </c>
    </row>
    <row r="628" s="14" customFormat="1">
      <c r="A628" s="14"/>
      <c r="B628" s="245"/>
      <c r="C628" s="246"/>
      <c r="D628" s="228" t="s">
        <v>199</v>
      </c>
      <c r="E628" s="247" t="s">
        <v>19</v>
      </c>
      <c r="F628" s="248" t="s">
        <v>2021</v>
      </c>
      <c r="G628" s="246"/>
      <c r="H628" s="249">
        <v>11.57</v>
      </c>
      <c r="I628" s="250"/>
      <c r="J628" s="246"/>
      <c r="K628" s="246"/>
      <c r="L628" s="251"/>
      <c r="M628" s="252"/>
      <c r="N628" s="253"/>
      <c r="O628" s="253"/>
      <c r="P628" s="253"/>
      <c r="Q628" s="253"/>
      <c r="R628" s="253"/>
      <c r="S628" s="253"/>
      <c r="T628" s="25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T628" s="255" t="s">
        <v>199</v>
      </c>
      <c r="AU628" s="255" t="s">
        <v>82</v>
      </c>
      <c r="AV628" s="14" t="s">
        <v>82</v>
      </c>
      <c r="AW628" s="14" t="s">
        <v>34</v>
      </c>
      <c r="AX628" s="14" t="s">
        <v>73</v>
      </c>
      <c r="AY628" s="255" t="s">
        <v>185</v>
      </c>
    </row>
    <row r="629" s="15" customFormat="1">
      <c r="A629" s="15"/>
      <c r="B629" s="256"/>
      <c r="C629" s="257"/>
      <c r="D629" s="228" t="s">
        <v>199</v>
      </c>
      <c r="E629" s="258" t="s">
        <v>19</v>
      </c>
      <c r="F629" s="259" t="s">
        <v>202</v>
      </c>
      <c r="G629" s="257"/>
      <c r="H629" s="260">
        <v>249.208</v>
      </c>
      <c r="I629" s="261"/>
      <c r="J629" s="257"/>
      <c r="K629" s="257"/>
      <c r="L629" s="262"/>
      <c r="M629" s="263"/>
      <c r="N629" s="264"/>
      <c r="O629" s="264"/>
      <c r="P629" s="264"/>
      <c r="Q629" s="264"/>
      <c r="R629" s="264"/>
      <c r="S629" s="264"/>
      <c r="T629" s="265"/>
      <c r="U629" s="15"/>
      <c r="V629" s="15"/>
      <c r="W629" s="15"/>
      <c r="X629" s="15"/>
      <c r="Y629" s="15"/>
      <c r="Z629" s="15"/>
      <c r="AA629" s="15"/>
      <c r="AB629" s="15"/>
      <c r="AC629" s="15"/>
      <c r="AD629" s="15"/>
      <c r="AE629" s="15"/>
      <c r="AT629" s="266" t="s">
        <v>199</v>
      </c>
      <c r="AU629" s="266" t="s">
        <v>82</v>
      </c>
      <c r="AV629" s="15" t="s">
        <v>193</v>
      </c>
      <c r="AW629" s="15" t="s">
        <v>34</v>
      </c>
      <c r="AX629" s="15" t="s">
        <v>80</v>
      </c>
      <c r="AY629" s="266" t="s">
        <v>185</v>
      </c>
    </row>
    <row r="630" s="2" customFormat="1" ht="16.5" customHeight="1">
      <c r="A630" s="41"/>
      <c r="B630" s="42"/>
      <c r="C630" s="215" t="s">
        <v>895</v>
      </c>
      <c r="D630" s="215" t="s">
        <v>188</v>
      </c>
      <c r="E630" s="216" t="s">
        <v>565</v>
      </c>
      <c r="F630" s="217" t="s">
        <v>566</v>
      </c>
      <c r="G630" s="218" t="s">
        <v>191</v>
      </c>
      <c r="H630" s="219">
        <v>266.68799999999999</v>
      </c>
      <c r="I630" s="220"/>
      <c r="J630" s="221">
        <f>ROUND(I630*H630,2)</f>
        <v>0</v>
      </c>
      <c r="K630" s="217" t="s">
        <v>192</v>
      </c>
      <c r="L630" s="47"/>
      <c r="M630" s="222" t="s">
        <v>19</v>
      </c>
      <c r="N630" s="223" t="s">
        <v>44</v>
      </c>
      <c r="O630" s="87"/>
      <c r="P630" s="224">
        <f>O630*H630</f>
        <v>0</v>
      </c>
      <c r="Q630" s="224">
        <v>0.00020000000000000001</v>
      </c>
      <c r="R630" s="224">
        <f>Q630*H630</f>
        <v>0.053337599999999999</v>
      </c>
      <c r="S630" s="224">
        <v>0</v>
      </c>
      <c r="T630" s="225">
        <f>S630*H630</f>
        <v>0</v>
      </c>
      <c r="U630" s="41"/>
      <c r="V630" s="41"/>
      <c r="W630" s="41"/>
      <c r="X630" s="41"/>
      <c r="Y630" s="41"/>
      <c r="Z630" s="41"/>
      <c r="AA630" s="41"/>
      <c r="AB630" s="41"/>
      <c r="AC630" s="41"/>
      <c r="AD630" s="41"/>
      <c r="AE630" s="41"/>
      <c r="AR630" s="226" t="s">
        <v>193</v>
      </c>
      <c r="AT630" s="226" t="s">
        <v>188</v>
      </c>
      <c r="AU630" s="226" t="s">
        <v>82</v>
      </c>
      <c r="AY630" s="20" t="s">
        <v>185</v>
      </c>
      <c r="BE630" s="227">
        <f>IF(N630="základní",J630,0)</f>
        <v>0</v>
      </c>
      <c r="BF630" s="227">
        <f>IF(N630="snížená",J630,0)</f>
        <v>0</v>
      </c>
      <c r="BG630" s="227">
        <f>IF(N630="zákl. přenesená",J630,0)</f>
        <v>0</v>
      </c>
      <c r="BH630" s="227">
        <f>IF(N630="sníž. přenesená",J630,0)</f>
        <v>0</v>
      </c>
      <c r="BI630" s="227">
        <f>IF(N630="nulová",J630,0)</f>
        <v>0</v>
      </c>
      <c r="BJ630" s="20" t="s">
        <v>80</v>
      </c>
      <c r="BK630" s="227">
        <f>ROUND(I630*H630,2)</f>
        <v>0</v>
      </c>
      <c r="BL630" s="20" t="s">
        <v>193</v>
      </c>
      <c r="BM630" s="226" t="s">
        <v>2022</v>
      </c>
    </row>
    <row r="631" s="2" customFormat="1">
      <c r="A631" s="41"/>
      <c r="B631" s="42"/>
      <c r="C631" s="43"/>
      <c r="D631" s="228" t="s">
        <v>195</v>
      </c>
      <c r="E631" s="43"/>
      <c r="F631" s="229" t="s">
        <v>568</v>
      </c>
      <c r="G631" s="43"/>
      <c r="H631" s="43"/>
      <c r="I631" s="230"/>
      <c r="J631" s="43"/>
      <c r="K631" s="43"/>
      <c r="L631" s="47"/>
      <c r="M631" s="231"/>
      <c r="N631" s="232"/>
      <c r="O631" s="87"/>
      <c r="P631" s="87"/>
      <c r="Q631" s="87"/>
      <c r="R631" s="87"/>
      <c r="S631" s="87"/>
      <c r="T631" s="88"/>
      <c r="U631" s="41"/>
      <c r="V631" s="41"/>
      <c r="W631" s="41"/>
      <c r="X631" s="41"/>
      <c r="Y631" s="41"/>
      <c r="Z631" s="41"/>
      <c r="AA631" s="41"/>
      <c r="AB631" s="41"/>
      <c r="AC631" s="41"/>
      <c r="AD631" s="41"/>
      <c r="AE631" s="41"/>
      <c r="AT631" s="20" t="s">
        <v>195</v>
      </c>
      <c r="AU631" s="20" t="s">
        <v>82</v>
      </c>
    </row>
    <row r="632" s="2" customFormat="1">
      <c r="A632" s="41"/>
      <c r="B632" s="42"/>
      <c r="C632" s="43"/>
      <c r="D632" s="233" t="s">
        <v>197</v>
      </c>
      <c r="E632" s="43"/>
      <c r="F632" s="234" t="s">
        <v>569</v>
      </c>
      <c r="G632" s="43"/>
      <c r="H632" s="43"/>
      <c r="I632" s="230"/>
      <c r="J632" s="43"/>
      <c r="K632" s="43"/>
      <c r="L632" s="47"/>
      <c r="M632" s="231"/>
      <c r="N632" s="232"/>
      <c r="O632" s="87"/>
      <c r="P632" s="87"/>
      <c r="Q632" s="87"/>
      <c r="R632" s="87"/>
      <c r="S632" s="87"/>
      <c r="T632" s="88"/>
      <c r="U632" s="41"/>
      <c r="V632" s="41"/>
      <c r="W632" s="41"/>
      <c r="X632" s="41"/>
      <c r="Y632" s="41"/>
      <c r="Z632" s="41"/>
      <c r="AA632" s="41"/>
      <c r="AB632" s="41"/>
      <c r="AC632" s="41"/>
      <c r="AD632" s="41"/>
      <c r="AE632" s="41"/>
      <c r="AT632" s="20" t="s">
        <v>197</v>
      </c>
      <c r="AU632" s="20" t="s">
        <v>82</v>
      </c>
    </row>
    <row r="633" s="13" customFormat="1">
      <c r="A633" s="13"/>
      <c r="B633" s="235"/>
      <c r="C633" s="236"/>
      <c r="D633" s="228" t="s">
        <v>199</v>
      </c>
      <c r="E633" s="237" t="s">
        <v>19</v>
      </c>
      <c r="F633" s="238" t="s">
        <v>2015</v>
      </c>
      <c r="G633" s="236"/>
      <c r="H633" s="237" t="s">
        <v>19</v>
      </c>
      <c r="I633" s="239"/>
      <c r="J633" s="236"/>
      <c r="K633" s="236"/>
      <c r="L633" s="240"/>
      <c r="M633" s="241"/>
      <c r="N633" s="242"/>
      <c r="O633" s="242"/>
      <c r="P633" s="242"/>
      <c r="Q633" s="242"/>
      <c r="R633" s="242"/>
      <c r="S633" s="242"/>
      <c r="T633" s="243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T633" s="244" t="s">
        <v>199</v>
      </c>
      <c r="AU633" s="244" t="s">
        <v>82</v>
      </c>
      <c r="AV633" s="13" t="s">
        <v>80</v>
      </c>
      <c r="AW633" s="13" t="s">
        <v>34</v>
      </c>
      <c r="AX633" s="13" t="s">
        <v>73</v>
      </c>
      <c r="AY633" s="244" t="s">
        <v>185</v>
      </c>
    </row>
    <row r="634" s="14" customFormat="1">
      <c r="A634" s="14"/>
      <c r="B634" s="245"/>
      <c r="C634" s="246"/>
      <c r="D634" s="228" t="s">
        <v>199</v>
      </c>
      <c r="E634" s="247" t="s">
        <v>19</v>
      </c>
      <c r="F634" s="248" t="s">
        <v>2017</v>
      </c>
      <c r="G634" s="246"/>
      <c r="H634" s="249">
        <v>248.33600000000001</v>
      </c>
      <c r="I634" s="250"/>
      <c r="J634" s="246"/>
      <c r="K634" s="246"/>
      <c r="L634" s="251"/>
      <c r="M634" s="252"/>
      <c r="N634" s="253"/>
      <c r="O634" s="253"/>
      <c r="P634" s="253"/>
      <c r="Q634" s="253"/>
      <c r="R634" s="253"/>
      <c r="S634" s="253"/>
      <c r="T634" s="25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T634" s="255" t="s">
        <v>199</v>
      </c>
      <c r="AU634" s="255" t="s">
        <v>82</v>
      </c>
      <c r="AV634" s="14" t="s">
        <v>82</v>
      </c>
      <c r="AW634" s="14" t="s">
        <v>34</v>
      </c>
      <c r="AX634" s="14" t="s">
        <v>73</v>
      </c>
      <c r="AY634" s="255" t="s">
        <v>185</v>
      </c>
    </row>
    <row r="635" s="13" customFormat="1">
      <c r="A635" s="13"/>
      <c r="B635" s="235"/>
      <c r="C635" s="236"/>
      <c r="D635" s="228" t="s">
        <v>199</v>
      </c>
      <c r="E635" s="237" t="s">
        <v>19</v>
      </c>
      <c r="F635" s="238" t="s">
        <v>2018</v>
      </c>
      <c r="G635" s="236"/>
      <c r="H635" s="237" t="s">
        <v>19</v>
      </c>
      <c r="I635" s="239"/>
      <c r="J635" s="236"/>
      <c r="K635" s="236"/>
      <c r="L635" s="240"/>
      <c r="M635" s="241"/>
      <c r="N635" s="242"/>
      <c r="O635" s="242"/>
      <c r="P635" s="242"/>
      <c r="Q635" s="242"/>
      <c r="R635" s="242"/>
      <c r="S635" s="242"/>
      <c r="T635" s="243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244" t="s">
        <v>199</v>
      </c>
      <c r="AU635" s="244" t="s">
        <v>82</v>
      </c>
      <c r="AV635" s="13" t="s">
        <v>80</v>
      </c>
      <c r="AW635" s="13" t="s">
        <v>34</v>
      </c>
      <c r="AX635" s="13" t="s">
        <v>73</v>
      </c>
      <c r="AY635" s="244" t="s">
        <v>185</v>
      </c>
    </row>
    <row r="636" s="14" customFormat="1">
      <c r="A636" s="14"/>
      <c r="B636" s="245"/>
      <c r="C636" s="246"/>
      <c r="D636" s="228" t="s">
        <v>199</v>
      </c>
      <c r="E636" s="247" t="s">
        <v>19</v>
      </c>
      <c r="F636" s="248" t="s">
        <v>2019</v>
      </c>
      <c r="G636" s="246"/>
      <c r="H636" s="249">
        <v>-33.875999999999998</v>
      </c>
      <c r="I636" s="250"/>
      <c r="J636" s="246"/>
      <c r="K636" s="246"/>
      <c r="L636" s="251"/>
      <c r="M636" s="252"/>
      <c r="N636" s="253"/>
      <c r="O636" s="253"/>
      <c r="P636" s="253"/>
      <c r="Q636" s="253"/>
      <c r="R636" s="253"/>
      <c r="S636" s="253"/>
      <c r="T636" s="25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T636" s="255" t="s">
        <v>199</v>
      </c>
      <c r="AU636" s="255" t="s">
        <v>82</v>
      </c>
      <c r="AV636" s="14" t="s">
        <v>82</v>
      </c>
      <c r="AW636" s="14" t="s">
        <v>34</v>
      </c>
      <c r="AX636" s="14" t="s">
        <v>73</v>
      </c>
      <c r="AY636" s="255" t="s">
        <v>185</v>
      </c>
    </row>
    <row r="637" s="13" customFormat="1">
      <c r="A637" s="13"/>
      <c r="B637" s="235"/>
      <c r="C637" s="236"/>
      <c r="D637" s="228" t="s">
        <v>199</v>
      </c>
      <c r="E637" s="237" t="s">
        <v>19</v>
      </c>
      <c r="F637" s="238" t="s">
        <v>570</v>
      </c>
      <c r="G637" s="236"/>
      <c r="H637" s="237" t="s">
        <v>19</v>
      </c>
      <c r="I637" s="239"/>
      <c r="J637" s="236"/>
      <c r="K637" s="236"/>
      <c r="L637" s="240"/>
      <c r="M637" s="241"/>
      <c r="N637" s="242"/>
      <c r="O637" s="242"/>
      <c r="P637" s="242"/>
      <c r="Q637" s="242"/>
      <c r="R637" s="242"/>
      <c r="S637" s="242"/>
      <c r="T637" s="24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T637" s="244" t="s">
        <v>199</v>
      </c>
      <c r="AU637" s="244" t="s">
        <v>82</v>
      </c>
      <c r="AV637" s="13" t="s">
        <v>80</v>
      </c>
      <c r="AW637" s="13" t="s">
        <v>34</v>
      </c>
      <c r="AX637" s="13" t="s">
        <v>73</v>
      </c>
      <c r="AY637" s="244" t="s">
        <v>185</v>
      </c>
    </row>
    <row r="638" s="14" customFormat="1">
      <c r="A638" s="14"/>
      <c r="B638" s="245"/>
      <c r="C638" s="246"/>
      <c r="D638" s="228" t="s">
        <v>199</v>
      </c>
      <c r="E638" s="247" t="s">
        <v>19</v>
      </c>
      <c r="F638" s="248" t="s">
        <v>2020</v>
      </c>
      <c r="G638" s="246"/>
      <c r="H638" s="249">
        <v>23.178000000000001</v>
      </c>
      <c r="I638" s="250"/>
      <c r="J638" s="246"/>
      <c r="K638" s="246"/>
      <c r="L638" s="251"/>
      <c r="M638" s="252"/>
      <c r="N638" s="253"/>
      <c r="O638" s="253"/>
      <c r="P638" s="253"/>
      <c r="Q638" s="253"/>
      <c r="R638" s="253"/>
      <c r="S638" s="253"/>
      <c r="T638" s="25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T638" s="255" t="s">
        <v>199</v>
      </c>
      <c r="AU638" s="255" t="s">
        <v>82</v>
      </c>
      <c r="AV638" s="14" t="s">
        <v>82</v>
      </c>
      <c r="AW638" s="14" t="s">
        <v>34</v>
      </c>
      <c r="AX638" s="14" t="s">
        <v>73</v>
      </c>
      <c r="AY638" s="255" t="s">
        <v>185</v>
      </c>
    </row>
    <row r="639" s="13" customFormat="1">
      <c r="A639" s="13"/>
      <c r="B639" s="235"/>
      <c r="C639" s="236"/>
      <c r="D639" s="228" t="s">
        <v>199</v>
      </c>
      <c r="E639" s="237" t="s">
        <v>19</v>
      </c>
      <c r="F639" s="238" t="s">
        <v>559</v>
      </c>
      <c r="G639" s="236"/>
      <c r="H639" s="237" t="s">
        <v>19</v>
      </c>
      <c r="I639" s="239"/>
      <c r="J639" s="236"/>
      <c r="K639" s="236"/>
      <c r="L639" s="240"/>
      <c r="M639" s="241"/>
      <c r="N639" s="242"/>
      <c r="O639" s="242"/>
      <c r="P639" s="242"/>
      <c r="Q639" s="242"/>
      <c r="R639" s="242"/>
      <c r="S639" s="242"/>
      <c r="T639" s="24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T639" s="244" t="s">
        <v>199</v>
      </c>
      <c r="AU639" s="244" t="s">
        <v>82</v>
      </c>
      <c r="AV639" s="13" t="s">
        <v>80</v>
      </c>
      <c r="AW639" s="13" t="s">
        <v>34</v>
      </c>
      <c r="AX639" s="13" t="s">
        <v>73</v>
      </c>
      <c r="AY639" s="244" t="s">
        <v>185</v>
      </c>
    </row>
    <row r="640" s="14" customFormat="1">
      <c r="A640" s="14"/>
      <c r="B640" s="245"/>
      <c r="C640" s="246"/>
      <c r="D640" s="228" t="s">
        <v>199</v>
      </c>
      <c r="E640" s="247" t="s">
        <v>19</v>
      </c>
      <c r="F640" s="248" t="s">
        <v>2021</v>
      </c>
      <c r="G640" s="246"/>
      <c r="H640" s="249">
        <v>11.57</v>
      </c>
      <c r="I640" s="250"/>
      <c r="J640" s="246"/>
      <c r="K640" s="246"/>
      <c r="L640" s="251"/>
      <c r="M640" s="252"/>
      <c r="N640" s="253"/>
      <c r="O640" s="253"/>
      <c r="P640" s="253"/>
      <c r="Q640" s="253"/>
      <c r="R640" s="253"/>
      <c r="S640" s="253"/>
      <c r="T640" s="25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T640" s="255" t="s">
        <v>199</v>
      </c>
      <c r="AU640" s="255" t="s">
        <v>82</v>
      </c>
      <c r="AV640" s="14" t="s">
        <v>82</v>
      </c>
      <c r="AW640" s="14" t="s">
        <v>34</v>
      </c>
      <c r="AX640" s="14" t="s">
        <v>73</v>
      </c>
      <c r="AY640" s="255" t="s">
        <v>185</v>
      </c>
    </row>
    <row r="641" s="16" customFormat="1">
      <c r="A641" s="16"/>
      <c r="B641" s="286"/>
      <c r="C641" s="287"/>
      <c r="D641" s="228" t="s">
        <v>199</v>
      </c>
      <c r="E641" s="288" t="s">
        <v>19</v>
      </c>
      <c r="F641" s="289" t="s">
        <v>2023</v>
      </c>
      <c r="G641" s="287"/>
      <c r="H641" s="290">
        <v>249.208</v>
      </c>
      <c r="I641" s="291"/>
      <c r="J641" s="287"/>
      <c r="K641" s="287"/>
      <c r="L641" s="292"/>
      <c r="M641" s="293"/>
      <c r="N641" s="294"/>
      <c r="O641" s="294"/>
      <c r="P641" s="294"/>
      <c r="Q641" s="294"/>
      <c r="R641" s="294"/>
      <c r="S641" s="294"/>
      <c r="T641" s="295"/>
      <c r="U641" s="16"/>
      <c r="V641" s="16"/>
      <c r="W641" s="16"/>
      <c r="X641" s="16"/>
      <c r="Y641" s="16"/>
      <c r="Z641" s="16"/>
      <c r="AA641" s="16"/>
      <c r="AB641" s="16"/>
      <c r="AC641" s="16"/>
      <c r="AD641" s="16"/>
      <c r="AE641" s="16"/>
      <c r="AT641" s="296" t="s">
        <v>199</v>
      </c>
      <c r="AU641" s="296" t="s">
        <v>82</v>
      </c>
      <c r="AV641" s="16" t="s">
        <v>209</v>
      </c>
      <c r="AW641" s="16" t="s">
        <v>34</v>
      </c>
      <c r="AX641" s="16" t="s">
        <v>73</v>
      </c>
      <c r="AY641" s="296" t="s">
        <v>185</v>
      </c>
    </row>
    <row r="642" s="13" customFormat="1">
      <c r="A642" s="13"/>
      <c r="B642" s="235"/>
      <c r="C642" s="236"/>
      <c r="D642" s="228" t="s">
        <v>199</v>
      </c>
      <c r="E642" s="237" t="s">
        <v>19</v>
      </c>
      <c r="F642" s="238" t="s">
        <v>2024</v>
      </c>
      <c r="G642" s="236"/>
      <c r="H642" s="237" t="s">
        <v>19</v>
      </c>
      <c r="I642" s="239"/>
      <c r="J642" s="236"/>
      <c r="K642" s="236"/>
      <c r="L642" s="240"/>
      <c r="M642" s="241"/>
      <c r="N642" s="242"/>
      <c r="O642" s="242"/>
      <c r="P642" s="242"/>
      <c r="Q642" s="242"/>
      <c r="R642" s="242"/>
      <c r="S642" s="242"/>
      <c r="T642" s="243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44" t="s">
        <v>199</v>
      </c>
      <c r="AU642" s="244" t="s">
        <v>82</v>
      </c>
      <c r="AV642" s="13" t="s">
        <v>80</v>
      </c>
      <c r="AW642" s="13" t="s">
        <v>34</v>
      </c>
      <c r="AX642" s="13" t="s">
        <v>73</v>
      </c>
      <c r="AY642" s="244" t="s">
        <v>185</v>
      </c>
    </row>
    <row r="643" s="14" customFormat="1">
      <c r="A643" s="14"/>
      <c r="B643" s="245"/>
      <c r="C643" s="246"/>
      <c r="D643" s="228" t="s">
        <v>199</v>
      </c>
      <c r="E643" s="247" t="s">
        <v>19</v>
      </c>
      <c r="F643" s="248" t="s">
        <v>2025</v>
      </c>
      <c r="G643" s="246"/>
      <c r="H643" s="249">
        <v>17.48</v>
      </c>
      <c r="I643" s="250"/>
      <c r="J643" s="246"/>
      <c r="K643" s="246"/>
      <c r="L643" s="251"/>
      <c r="M643" s="252"/>
      <c r="N643" s="253"/>
      <c r="O643" s="253"/>
      <c r="P643" s="253"/>
      <c r="Q643" s="253"/>
      <c r="R643" s="253"/>
      <c r="S643" s="253"/>
      <c r="T643" s="25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T643" s="255" t="s">
        <v>199</v>
      </c>
      <c r="AU643" s="255" t="s">
        <v>82</v>
      </c>
      <c r="AV643" s="14" t="s">
        <v>82</v>
      </c>
      <c r="AW643" s="14" t="s">
        <v>34</v>
      </c>
      <c r="AX643" s="14" t="s">
        <v>73</v>
      </c>
      <c r="AY643" s="255" t="s">
        <v>185</v>
      </c>
    </row>
    <row r="644" s="16" customFormat="1">
      <c r="A644" s="16"/>
      <c r="B644" s="286"/>
      <c r="C644" s="287"/>
      <c r="D644" s="228" t="s">
        <v>199</v>
      </c>
      <c r="E644" s="288" t="s">
        <v>19</v>
      </c>
      <c r="F644" s="289" t="s">
        <v>2023</v>
      </c>
      <c r="G644" s="287"/>
      <c r="H644" s="290">
        <v>17.48</v>
      </c>
      <c r="I644" s="291"/>
      <c r="J644" s="287"/>
      <c r="K644" s="287"/>
      <c r="L644" s="292"/>
      <c r="M644" s="293"/>
      <c r="N644" s="294"/>
      <c r="O644" s="294"/>
      <c r="P644" s="294"/>
      <c r="Q644" s="294"/>
      <c r="R644" s="294"/>
      <c r="S644" s="294"/>
      <c r="T644" s="295"/>
      <c r="U644" s="16"/>
      <c r="V644" s="16"/>
      <c r="W644" s="16"/>
      <c r="X644" s="16"/>
      <c r="Y644" s="16"/>
      <c r="Z644" s="16"/>
      <c r="AA644" s="16"/>
      <c r="AB644" s="16"/>
      <c r="AC644" s="16"/>
      <c r="AD644" s="16"/>
      <c r="AE644" s="16"/>
      <c r="AT644" s="296" t="s">
        <v>199</v>
      </c>
      <c r="AU644" s="296" t="s">
        <v>82</v>
      </c>
      <c r="AV644" s="16" t="s">
        <v>209</v>
      </c>
      <c r="AW644" s="16" t="s">
        <v>34</v>
      </c>
      <c r="AX644" s="16" t="s">
        <v>73</v>
      </c>
      <c r="AY644" s="296" t="s">
        <v>185</v>
      </c>
    </row>
    <row r="645" s="15" customFormat="1">
      <c r="A645" s="15"/>
      <c r="B645" s="256"/>
      <c r="C645" s="257"/>
      <c r="D645" s="228" t="s">
        <v>199</v>
      </c>
      <c r="E645" s="258" t="s">
        <v>19</v>
      </c>
      <c r="F645" s="259" t="s">
        <v>202</v>
      </c>
      <c r="G645" s="257"/>
      <c r="H645" s="260">
        <v>266.68799999999999</v>
      </c>
      <c r="I645" s="261"/>
      <c r="J645" s="257"/>
      <c r="K645" s="257"/>
      <c r="L645" s="262"/>
      <c r="M645" s="263"/>
      <c r="N645" s="264"/>
      <c r="O645" s="264"/>
      <c r="P645" s="264"/>
      <c r="Q645" s="264"/>
      <c r="R645" s="264"/>
      <c r="S645" s="264"/>
      <c r="T645" s="26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T645" s="266" t="s">
        <v>199</v>
      </c>
      <c r="AU645" s="266" t="s">
        <v>82</v>
      </c>
      <c r="AV645" s="15" t="s">
        <v>193</v>
      </c>
      <c r="AW645" s="15" t="s">
        <v>34</v>
      </c>
      <c r="AX645" s="15" t="s">
        <v>80</v>
      </c>
      <c r="AY645" s="266" t="s">
        <v>185</v>
      </c>
    </row>
    <row r="646" s="2" customFormat="1" ht="24.15" customHeight="1">
      <c r="A646" s="41"/>
      <c r="B646" s="42"/>
      <c r="C646" s="215" t="s">
        <v>899</v>
      </c>
      <c r="D646" s="215" t="s">
        <v>188</v>
      </c>
      <c r="E646" s="216" t="s">
        <v>2026</v>
      </c>
      <c r="F646" s="217" t="s">
        <v>2027</v>
      </c>
      <c r="G646" s="218" t="s">
        <v>191</v>
      </c>
      <c r="H646" s="219">
        <v>109.5</v>
      </c>
      <c r="I646" s="220"/>
      <c r="J646" s="221">
        <f>ROUND(I646*H646,2)</f>
        <v>0</v>
      </c>
      <c r="K646" s="217" t="s">
        <v>192</v>
      </c>
      <c r="L646" s="47"/>
      <c r="M646" s="222" t="s">
        <v>19</v>
      </c>
      <c r="N646" s="223" t="s">
        <v>44</v>
      </c>
      <c r="O646" s="87"/>
      <c r="P646" s="224">
        <f>O646*H646</f>
        <v>0</v>
      </c>
      <c r="Q646" s="224">
        <v>0.0083499999999999998</v>
      </c>
      <c r="R646" s="224">
        <f>Q646*H646</f>
        <v>0.91432499999999994</v>
      </c>
      <c r="S646" s="224">
        <v>0</v>
      </c>
      <c r="T646" s="225">
        <f>S646*H646</f>
        <v>0</v>
      </c>
      <c r="U646" s="41"/>
      <c r="V646" s="41"/>
      <c r="W646" s="41"/>
      <c r="X646" s="41"/>
      <c r="Y646" s="41"/>
      <c r="Z646" s="41"/>
      <c r="AA646" s="41"/>
      <c r="AB646" s="41"/>
      <c r="AC646" s="41"/>
      <c r="AD646" s="41"/>
      <c r="AE646" s="41"/>
      <c r="AR646" s="226" t="s">
        <v>193</v>
      </c>
      <c r="AT646" s="226" t="s">
        <v>188</v>
      </c>
      <c r="AU646" s="226" t="s">
        <v>82</v>
      </c>
      <c r="AY646" s="20" t="s">
        <v>185</v>
      </c>
      <c r="BE646" s="227">
        <f>IF(N646="základní",J646,0)</f>
        <v>0</v>
      </c>
      <c r="BF646" s="227">
        <f>IF(N646="snížená",J646,0)</f>
        <v>0</v>
      </c>
      <c r="BG646" s="227">
        <f>IF(N646="zákl. přenesená",J646,0)</f>
        <v>0</v>
      </c>
      <c r="BH646" s="227">
        <f>IF(N646="sníž. přenesená",J646,0)</f>
        <v>0</v>
      </c>
      <c r="BI646" s="227">
        <f>IF(N646="nulová",J646,0)</f>
        <v>0</v>
      </c>
      <c r="BJ646" s="20" t="s">
        <v>80</v>
      </c>
      <c r="BK646" s="227">
        <f>ROUND(I646*H646,2)</f>
        <v>0</v>
      </c>
      <c r="BL646" s="20" t="s">
        <v>193</v>
      </c>
      <c r="BM646" s="226" t="s">
        <v>2028</v>
      </c>
    </row>
    <row r="647" s="2" customFormat="1">
      <c r="A647" s="41"/>
      <c r="B647" s="42"/>
      <c r="C647" s="43"/>
      <c r="D647" s="228" t="s">
        <v>195</v>
      </c>
      <c r="E647" s="43"/>
      <c r="F647" s="229" t="s">
        <v>2029</v>
      </c>
      <c r="G647" s="43"/>
      <c r="H647" s="43"/>
      <c r="I647" s="230"/>
      <c r="J647" s="43"/>
      <c r="K647" s="43"/>
      <c r="L647" s="47"/>
      <c r="M647" s="231"/>
      <c r="N647" s="232"/>
      <c r="O647" s="87"/>
      <c r="P647" s="87"/>
      <c r="Q647" s="87"/>
      <c r="R647" s="87"/>
      <c r="S647" s="87"/>
      <c r="T647" s="88"/>
      <c r="U647" s="41"/>
      <c r="V647" s="41"/>
      <c r="W647" s="41"/>
      <c r="X647" s="41"/>
      <c r="Y647" s="41"/>
      <c r="Z647" s="41"/>
      <c r="AA647" s="41"/>
      <c r="AB647" s="41"/>
      <c r="AC647" s="41"/>
      <c r="AD647" s="41"/>
      <c r="AE647" s="41"/>
      <c r="AT647" s="20" t="s">
        <v>195</v>
      </c>
      <c r="AU647" s="20" t="s">
        <v>82</v>
      </c>
    </row>
    <row r="648" s="2" customFormat="1">
      <c r="A648" s="41"/>
      <c r="B648" s="42"/>
      <c r="C648" s="43"/>
      <c r="D648" s="233" t="s">
        <v>197</v>
      </c>
      <c r="E648" s="43"/>
      <c r="F648" s="234" t="s">
        <v>2030</v>
      </c>
      <c r="G648" s="43"/>
      <c r="H648" s="43"/>
      <c r="I648" s="230"/>
      <c r="J648" s="43"/>
      <c r="K648" s="43"/>
      <c r="L648" s="47"/>
      <c r="M648" s="231"/>
      <c r="N648" s="232"/>
      <c r="O648" s="87"/>
      <c r="P648" s="87"/>
      <c r="Q648" s="87"/>
      <c r="R648" s="87"/>
      <c r="S648" s="87"/>
      <c r="T648" s="88"/>
      <c r="U648" s="41"/>
      <c r="V648" s="41"/>
      <c r="W648" s="41"/>
      <c r="X648" s="41"/>
      <c r="Y648" s="41"/>
      <c r="Z648" s="41"/>
      <c r="AA648" s="41"/>
      <c r="AB648" s="41"/>
      <c r="AC648" s="41"/>
      <c r="AD648" s="41"/>
      <c r="AE648" s="41"/>
      <c r="AT648" s="20" t="s">
        <v>197</v>
      </c>
      <c r="AU648" s="20" t="s">
        <v>82</v>
      </c>
    </row>
    <row r="649" s="13" customFormat="1">
      <c r="A649" s="13"/>
      <c r="B649" s="235"/>
      <c r="C649" s="236"/>
      <c r="D649" s="228" t="s">
        <v>199</v>
      </c>
      <c r="E649" s="237" t="s">
        <v>19</v>
      </c>
      <c r="F649" s="238" t="s">
        <v>2024</v>
      </c>
      <c r="G649" s="236"/>
      <c r="H649" s="237" t="s">
        <v>19</v>
      </c>
      <c r="I649" s="239"/>
      <c r="J649" s="236"/>
      <c r="K649" s="236"/>
      <c r="L649" s="240"/>
      <c r="M649" s="241"/>
      <c r="N649" s="242"/>
      <c r="O649" s="242"/>
      <c r="P649" s="242"/>
      <c r="Q649" s="242"/>
      <c r="R649" s="242"/>
      <c r="S649" s="242"/>
      <c r="T649" s="24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244" t="s">
        <v>199</v>
      </c>
      <c r="AU649" s="244" t="s">
        <v>82</v>
      </c>
      <c r="AV649" s="13" t="s">
        <v>80</v>
      </c>
      <c r="AW649" s="13" t="s">
        <v>34</v>
      </c>
      <c r="AX649" s="13" t="s">
        <v>73</v>
      </c>
      <c r="AY649" s="244" t="s">
        <v>185</v>
      </c>
    </row>
    <row r="650" s="14" customFormat="1">
      <c r="A650" s="14"/>
      <c r="B650" s="245"/>
      <c r="C650" s="246"/>
      <c r="D650" s="228" t="s">
        <v>199</v>
      </c>
      <c r="E650" s="247" t="s">
        <v>19</v>
      </c>
      <c r="F650" s="248" t="s">
        <v>2031</v>
      </c>
      <c r="G650" s="246"/>
      <c r="H650" s="249">
        <v>109.5</v>
      </c>
      <c r="I650" s="250"/>
      <c r="J650" s="246"/>
      <c r="K650" s="246"/>
      <c r="L650" s="251"/>
      <c r="M650" s="252"/>
      <c r="N650" s="253"/>
      <c r="O650" s="253"/>
      <c r="P650" s="253"/>
      <c r="Q650" s="253"/>
      <c r="R650" s="253"/>
      <c r="S650" s="253"/>
      <c r="T650" s="25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T650" s="255" t="s">
        <v>199</v>
      </c>
      <c r="AU650" s="255" t="s">
        <v>82</v>
      </c>
      <c r="AV650" s="14" t="s">
        <v>82</v>
      </c>
      <c r="AW650" s="14" t="s">
        <v>34</v>
      </c>
      <c r="AX650" s="14" t="s">
        <v>73</v>
      </c>
      <c r="AY650" s="255" t="s">
        <v>185</v>
      </c>
    </row>
    <row r="651" s="15" customFormat="1">
      <c r="A651" s="15"/>
      <c r="B651" s="256"/>
      <c r="C651" s="257"/>
      <c r="D651" s="228" t="s">
        <v>199</v>
      </c>
      <c r="E651" s="258" t="s">
        <v>19</v>
      </c>
      <c r="F651" s="259" t="s">
        <v>202</v>
      </c>
      <c r="G651" s="257"/>
      <c r="H651" s="260">
        <v>109.5</v>
      </c>
      <c r="I651" s="261"/>
      <c r="J651" s="257"/>
      <c r="K651" s="257"/>
      <c r="L651" s="262"/>
      <c r="M651" s="263"/>
      <c r="N651" s="264"/>
      <c r="O651" s="264"/>
      <c r="P651" s="264"/>
      <c r="Q651" s="264"/>
      <c r="R651" s="264"/>
      <c r="S651" s="264"/>
      <c r="T651" s="26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T651" s="266" t="s">
        <v>199</v>
      </c>
      <c r="AU651" s="266" t="s">
        <v>82</v>
      </c>
      <c r="AV651" s="15" t="s">
        <v>193</v>
      </c>
      <c r="AW651" s="15" t="s">
        <v>34</v>
      </c>
      <c r="AX651" s="15" t="s">
        <v>80</v>
      </c>
      <c r="AY651" s="266" t="s">
        <v>185</v>
      </c>
    </row>
    <row r="652" s="2" customFormat="1" ht="16.5" customHeight="1">
      <c r="A652" s="41"/>
      <c r="B652" s="42"/>
      <c r="C652" s="271" t="s">
        <v>903</v>
      </c>
      <c r="D652" s="271" t="s">
        <v>491</v>
      </c>
      <c r="E652" s="272" t="s">
        <v>2032</v>
      </c>
      <c r="F652" s="273" t="s">
        <v>2033</v>
      </c>
      <c r="G652" s="274" t="s">
        <v>191</v>
      </c>
      <c r="H652" s="275">
        <v>114.97499999999999</v>
      </c>
      <c r="I652" s="276"/>
      <c r="J652" s="277">
        <f>ROUND(I652*H652,2)</f>
        <v>0</v>
      </c>
      <c r="K652" s="273" t="s">
        <v>192</v>
      </c>
      <c r="L652" s="278"/>
      <c r="M652" s="279" t="s">
        <v>19</v>
      </c>
      <c r="N652" s="280" t="s">
        <v>44</v>
      </c>
      <c r="O652" s="87"/>
      <c r="P652" s="224">
        <f>O652*H652</f>
        <v>0</v>
      </c>
      <c r="Q652" s="224">
        <v>0.0018</v>
      </c>
      <c r="R652" s="224">
        <f>Q652*H652</f>
        <v>0.20695499999999997</v>
      </c>
      <c r="S652" s="224">
        <v>0</v>
      </c>
      <c r="T652" s="225">
        <f>S652*H652</f>
        <v>0</v>
      </c>
      <c r="U652" s="41"/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  <c r="AR652" s="226" t="s">
        <v>246</v>
      </c>
      <c r="AT652" s="226" t="s">
        <v>491</v>
      </c>
      <c r="AU652" s="226" t="s">
        <v>82</v>
      </c>
      <c r="AY652" s="20" t="s">
        <v>185</v>
      </c>
      <c r="BE652" s="227">
        <f>IF(N652="základní",J652,0)</f>
        <v>0</v>
      </c>
      <c r="BF652" s="227">
        <f>IF(N652="snížená",J652,0)</f>
        <v>0</v>
      </c>
      <c r="BG652" s="227">
        <f>IF(N652="zákl. přenesená",J652,0)</f>
        <v>0</v>
      </c>
      <c r="BH652" s="227">
        <f>IF(N652="sníž. přenesená",J652,0)</f>
        <v>0</v>
      </c>
      <c r="BI652" s="227">
        <f>IF(N652="nulová",J652,0)</f>
        <v>0</v>
      </c>
      <c r="BJ652" s="20" t="s">
        <v>80</v>
      </c>
      <c r="BK652" s="227">
        <f>ROUND(I652*H652,2)</f>
        <v>0</v>
      </c>
      <c r="BL652" s="20" t="s">
        <v>193</v>
      </c>
      <c r="BM652" s="226" t="s">
        <v>2034</v>
      </c>
    </row>
    <row r="653" s="2" customFormat="1">
      <c r="A653" s="41"/>
      <c r="B653" s="42"/>
      <c r="C653" s="43"/>
      <c r="D653" s="228" t="s">
        <v>195</v>
      </c>
      <c r="E653" s="43"/>
      <c r="F653" s="229" t="s">
        <v>2033</v>
      </c>
      <c r="G653" s="43"/>
      <c r="H653" s="43"/>
      <c r="I653" s="230"/>
      <c r="J653" s="43"/>
      <c r="K653" s="43"/>
      <c r="L653" s="47"/>
      <c r="M653" s="231"/>
      <c r="N653" s="232"/>
      <c r="O653" s="87"/>
      <c r="P653" s="87"/>
      <c r="Q653" s="87"/>
      <c r="R653" s="87"/>
      <c r="S653" s="87"/>
      <c r="T653" s="88"/>
      <c r="U653" s="41"/>
      <c r="V653" s="41"/>
      <c r="W653" s="41"/>
      <c r="X653" s="41"/>
      <c r="Y653" s="41"/>
      <c r="Z653" s="41"/>
      <c r="AA653" s="41"/>
      <c r="AB653" s="41"/>
      <c r="AC653" s="41"/>
      <c r="AD653" s="41"/>
      <c r="AE653" s="41"/>
      <c r="AT653" s="20" t="s">
        <v>195</v>
      </c>
      <c r="AU653" s="20" t="s">
        <v>82</v>
      </c>
    </row>
    <row r="654" s="14" customFormat="1">
      <c r="A654" s="14"/>
      <c r="B654" s="245"/>
      <c r="C654" s="246"/>
      <c r="D654" s="228" t="s">
        <v>199</v>
      </c>
      <c r="E654" s="246"/>
      <c r="F654" s="248" t="s">
        <v>2035</v>
      </c>
      <c r="G654" s="246"/>
      <c r="H654" s="249">
        <v>114.97499999999999</v>
      </c>
      <c r="I654" s="250"/>
      <c r="J654" s="246"/>
      <c r="K654" s="246"/>
      <c r="L654" s="251"/>
      <c r="M654" s="252"/>
      <c r="N654" s="253"/>
      <c r="O654" s="253"/>
      <c r="P654" s="253"/>
      <c r="Q654" s="253"/>
      <c r="R654" s="253"/>
      <c r="S654" s="253"/>
      <c r="T654" s="25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T654" s="255" t="s">
        <v>199</v>
      </c>
      <c r="AU654" s="255" t="s">
        <v>82</v>
      </c>
      <c r="AV654" s="14" t="s">
        <v>82</v>
      </c>
      <c r="AW654" s="14" t="s">
        <v>4</v>
      </c>
      <c r="AX654" s="14" t="s">
        <v>80</v>
      </c>
      <c r="AY654" s="255" t="s">
        <v>185</v>
      </c>
    </row>
    <row r="655" s="2" customFormat="1" ht="16.5" customHeight="1">
      <c r="A655" s="41"/>
      <c r="B655" s="42"/>
      <c r="C655" s="215" t="s">
        <v>907</v>
      </c>
      <c r="D655" s="215" t="s">
        <v>188</v>
      </c>
      <c r="E655" s="216" t="s">
        <v>547</v>
      </c>
      <c r="F655" s="217" t="s">
        <v>548</v>
      </c>
      <c r="G655" s="218" t="s">
        <v>191</v>
      </c>
      <c r="H655" s="219">
        <v>12.69</v>
      </c>
      <c r="I655" s="220"/>
      <c r="J655" s="221">
        <f>ROUND(I655*H655,2)</f>
        <v>0</v>
      </c>
      <c r="K655" s="217" t="s">
        <v>192</v>
      </c>
      <c r="L655" s="47"/>
      <c r="M655" s="222" t="s">
        <v>19</v>
      </c>
      <c r="N655" s="223" t="s">
        <v>44</v>
      </c>
      <c r="O655" s="87"/>
      <c r="P655" s="224">
        <f>O655*H655</f>
        <v>0</v>
      </c>
      <c r="Q655" s="224">
        <v>0.00363</v>
      </c>
      <c r="R655" s="224">
        <f>Q655*H655</f>
        <v>0.0460647</v>
      </c>
      <c r="S655" s="224">
        <v>0</v>
      </c>
      <c r="T655" s="225">
        <f>S655*H655</f>
        <v>0</v>
      </c>
      <c r="U655" s="41"/>
      <c r="V655" s="41"/>
      <c r="W655" s="41"/>
      <c r="X655" s="41"/>
      <c r="Y655" s="41"/>
      <c r="Z655" s="41"/>
      <c r="AA655" s="41"/>
      <c r="AB655" s="41"/>
      <c r="AC655" s="41"/>
      <c r="AD655" s="41"/>
      <c r="AE655" s="41"/>
      <c r="AR655" s="226" t="s">
        <v>193</v>
      </c>
      <c r="AT655" s="226" t="s">
        <v>188</v>
      </c>
      <c r="AU655" s="226" t="s">
        <v>82</v>
      </c>
      <c r="AY655" s="20" t="s">
        <v>185</v>
      </c>
      <c r="BE655" s="227">
        <f>IF(N655="základní",J655,0)</f>
        <v>0</v>
      </c>
      <c r="BF655" s="227">
        <f>IF(N655="snížená",J655,0)</f>
        <v>0</v>
      </c>
      <c r="BG655" s="227">
        <f>IF(N655="zákl. přenesená",J655,0)</f>
        <v>0</v>
      </c>
      <c r="BH655" s="227">
        <f>IF(N655="sníž. přenesená",J655,0)</f>
        <v>0</v>
      </c>
      <c r="BI655" s="227">
        <f>IF(N655="nulová",J655,0)</f>
        <v>0</v>
      </c>
      <c r="BJ655" s="20" t="s">
        <v>80</v>
      </c>
      <c r="BK655" s="227">
        <f>ROUND(I655*H655,2)</f>
        <v>0</v>
      </c>
      <c r="BL655" s="20" t="s">
        <v>193</v>
      </c>
      <c r="BM655" s="226" t="s">
        <v>2036</v>
      </c>
    </row>
    <row r="656" s="2" customFormat="1">
      <c r="A656" s="41"/>
      <c r="B656" s="42"/>
      <c r="C656" s="43"/>
      <c r="D656" s="228" t="s">
        <v>195</v>
      </c>
      <c r="E656" s="43"/>
      <c r="F656" s="229" t="s">
        <v>550</v>
      </c>
      <c r="G656" s="43"/>
      <c r="H656" s="43"/>
      <c r="I656" s="230"/>
      <c r="J656" s="43"/>
      <c r="K656" s="43"/>
      <c r="L656" s="47"/>
      <c r="M656" s="231"/>
      <c r="N656" s="232"/>
      <c r="O656" s="87"/>
      <c r="P656" s="87"/>
      <c r="Q656" s="87"/>
      <c r="R656" s="87"/>
      <c r="S656" s="87"/>
      <c r="T656" s="88"/>
      <c r="U656" s="41"/>
      <c r="V656" s="41"/>
      <c r="W656" s="41"/>
      <c r="X656" s="41"/>
      <c r="Y656" s="41"/>
      <c r="Z656" s="41"/>
      <c r="AA656" s="41"/>
      <c r="AB656" s="41"/>
      <c r="AC656" s="41"/>
      <c r="AD656" s="41"/>
      <c r="AE656" s="41"/>
      <c r="AT656" s="20" t="s">
        <v>195</v>
      </c>
      <c r="AU656" s="20" t="s">
        <v>82</v>
      </c>
    </row>
    <row r="657" s="2" customFormat="1">
      <c r="A657" s="41"/>
      <c r="B657" s="42"/>
      <c r="C657" s="43"/>
      <c r="D657" s="233" t="s">
        <v>197</v>
      </c>
      <c r="E657" s="43"/>
      <c r="F657" s="234" t="s">
        <v>551</v>
      </c>
      <c r="G657" s="43"/>
      <c r="H657" s="43"/>
      <c r="I657" s="230"/>
      <c r="J657" s="43"/>
      <c r="K657" s="43"/>
      <c r="L657" s="47"/>
      <c r="M657" s="231"/>
      <c r="N657" s="232"/>
      <c r="O657" s="87"/>
      <c r="P657" s="87"/>
      <c r="Q657" s="87"/>
      <c r="R657" s="87"/>
      <c r="S657" s="87"/>
      <c r="T657" s="88"/>
      <c r="U657" s="41"/>
      <c r="V657" s="41"/>
      <c r="W657" s="41"/>
      <c r="X657" s="41"/>
      <c r="Y657" s="41"/>
      <c r="Z657" s="41"/>
      <c r="AA657" s="41"/>
      <c r="AB657" s="41"/>
      <c r="AC657" s="41"/>
      <c r="AD657" s="41"/>
      <c r="AE657" s="41"/>
      <c r="AT657" s="20" t="s">
        <v>197</v>
      </c>
      <c r="AU657" s="20" t="s">
        <v>82</v>
      </c>
    </row>
    <row r="658" s="13" customFormat="1">
      <c r="A658" s="13"/>
      <c r="B658" s="235"/>
      <c r="C658" s="236"/>
      <c r="D658" s="228" t="s">
        <v>199</v>
      </c>
      <c r="E658" s="237" t="s">
        <v>19</v>
      </c>
      <c r="F658" s="238" t="s">
        <v>2007</v>
      </c>
      <c r="G658" s="236"/>
      <c r="H658" s="237" t="s">
        <v>19</v>
      </c>
      <c r="I658" s="239"/>
      <c r="J658" s="236"/>
      <c r="K658" s="236"/>
      <c r="L658" s="240"/>
      <c r="M658" s="241"/>
      <c r="N658" s="242"/>
      <c r="O658" s="242"/>
      <c r="P658" s="242"/>
      <c r="Q658" s="242"/>
      <c r="R658" s="242"/>
      <c r="S658" s="242"/>
      <c r="T658" s="24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44" t="s">
        <v>199</v>
      </c>
      <c r="AU658" s="244" t="s">
        <v>82</v>
      </c>
      <c r="AV658" s="13" t="s">
        <v>80</v>
      </c>
      <c r="AW658" s="13" t="s">
        <v>34</v>
      </c>
      <c r="AX658" s="13" t="s">
        <v>73</v>
      </c>
      <c r="AY658" s="244" t="s">
        <v>185</v>
      </c>
    </row>
    <row r="659" s="13" customFormat="1">
      <c r="A659" s="13"/>
      <c r="B659" s="235"/>
      <c r="C659" s="236"/>
      <c r="D659" s="228" t="s">
        <v>199</v>
      </c>
      <c r="E659" s="237" t="s">
        <v>19</v>
      </c>
      <c r="F659" s="238" t="s">
        <v>2008</v>
      </c>
      <c r="G659" s="236"/>
      <c r="H659" s="237" t="s">
        <v>19</v>
      </c>
      <c r="I659" s="239"/>
      <c r="J659" s="236"/>
      <c r="K659" s="236"/>
      <c r="L659" s="240"/>
      <c r="M659" s="241"/>
      <c r="N659" s="242"/>
      <c r="O659" s="242"/>
      <c r="P659" s="242"/>
      <c r="Q659" s="242"/>
      <c r="R659" s="242"/>
      <c r="S659" s="242"/>
      <c r="T659" s="243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T659" s="244" t="s">
        <v>199</v>
      </c>
      <c r="AU659" s="244" t="s">
        <v>82</v>
      </c>
      <c r="AV659" s="13" t="s">
        <v>80</v>
      </c>
      <c r="AW659" s="13" t="s">
        <v>34</v>
      </c>
      <c r="AX659" s="13" t="s">
        <v>73</v>
      </c>
      <c r="AY659" s="244" t="s">
        <v>185</v>
      </c>
    </row>
    <row r="660" s="14" customFormat="1">
      <c r="A660" s="14"/>
      <c r="B660" s="245"/>
      <c r="C660" s="246"/>
      <c r="D660" s="228" t="s">
        <v>199</v>
      </c>
      <c r="E660" s="247" t="s">
        <v>19</v>
      </c>
      <c r="F660" s="248" t="s">
        <v>2009</v>
      </c>
      <c r="G660" s="246"/>
      <c r="H660" s="249">
        <v>12.69</v>
      </c>
      <c r="I660" s="250"/>
      <c r="J660" s="246"/>
      <c r="K660" s="246"/>
      <c r="L660" s="251"/>
      <c r="M660" s="252"/>
      <c r="N660" s="253"/>
      <c r="O660" s="253"/>
      <c r="P660" s="253"/>
      <c r="Q660" s="253"/>
      <c r="R660" s="253"/>
      <c r="S660" s="253"/>
      <c r="T660" s="25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T660" s="255" t="s">
        <v>199</v>
      </c>
      <c r="AU660" s="255" t="s">
        <v>82</v>
      </c>
      <c r="AV660" s="14" t="s">
        <v>82</v>
      </c>
      <c r="AW660" s="14" t="s">
        <v>34</v>
      </c>
      <c r="AX660" s="14" t="s">
        <v>73</v>
      </c>
      <c r="AY660" s="255" t="s">
        <v>185</v>
      </c>
    </row>
    <row r="661" s="15" customFormat="1">
      <c r="A661" s="15"/>
      <c r="B661" s="256"/>
      <c r="C661" s="257"/>
      <c r="D661" s="228" t="s">
        <v>199</v>
      </c>
      <c r="E661" s="258" t="s">
        <v>19</v>
      </c>
      <c r="F661" s="259" t="s">
        <v>202</v>
      </c>
      <c r="G661" s="257"/>
      <c r="H661" s="260">
        <v>12.69</v>
      </c>
      <c r="I661" s="261"/>
      <c r="J661" s="257"/>
      <c r="K661" s="257"/>
      <c r="L661" s="262"/>
      <c r="M661" s="263"/>
      <c r="N661" s="264"/>
      <c r="O661" s="264"/>
      <c r="P661" s="264"/>
      <c r="Q661" s="264"/>
      <c r="R661" s="264"/>
      <c r="S661" s="264"/>
      <c r="T661" s="265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T661" s="266" t="s">
        <v>199</v>
      </c>
      <c r="AU661" s="266" t="s">
        <v>82</v>
      </c>
      <c r="AV661" s="15" t="s">
        <v>193</v>
      </c>
      <c r="AW661" s="15" t="s">
        <v>34</v>
      </c>
      <c r="AX661" s="15" t="s">
        <v>80</v>
      </c>
      <c r="AY661" s="266" t="s">
        <v>185</v>
      </c>
    </row>
    <row r="662" s="2" customFormat="1" ht="16.5" customHeight="1">
      <c r="A662" s="41"/>
      <c r="B662" s="42"/>
      <c r="C662" s="215" t="s">
        <v>911</v>
      </c>
      <c r="D662" s="215" t="s">
        <v>188</v>
      </c>
      <c r="E662" s="216" t="s">
        <v>2037</v>
      </c>
      <c r="F662" s="217" t="s">
        <v>2038</v>
      </c>
      <c r="G662" s="218" t="s">
        <v>191</v>
      </c>
      <c r="H662" s="219">
        <v>249.208</v>
      </c>
      <c r="I662" s="220"/>
      <c r="J662" s="221">
        <f>ROUND(I662*H662,2)</f>
        <v>0</v>
      </c>
      <c r="K662" s="217" t="s">
        <v>192</v>
      </c>
      <c r="L662" s="47"/>
      <c r="M662" s="222" t="s">
        <v>19</v>
      </c>
      <c r="N662" s="223" t="s">
        <v>44</v>
      </c>
      <c r="O662" s="87"/>
      <c r="P662" s="224">
        <f>O662*H662</f>
        <v>0</v>
      </c>
      <c r="Q662" s="224">
        <v>0.023630000000000002</v>
      </c>
      <c r="R662" s="224">
        <f>Q662*H662</f>
        <v>5.8887850400000001</v>
      </c>
      <c r="S662" s="224">
        <v>0</v>
      </c>
      <c r="T662" s="225">
        <f>S662*H662</f>
        <v>0</v>
      </c>
      <c r="U662" s="41"/>
      <c r="V662" s="41"/>
      <c r="W662" s="41"/>
      <c r="X662" s="41"/>
      <c r="Y662" s="41"/>
      <c r="Z662" s="41"/>
      <c r="AA662" s="41"/>
      <c r="AB662" s="41"/>
      <c r="AC662" s="41"/>
      <c r="AD662" s="41"/>
      <c r="AE662" s="41"/>
      <c r="AR662" s="226" t="s">
        <v>193</v>
      </c>
      <c r="AT662" s="226" t="s">
        <v>188</v>
      </c>
      <c r="AU662" s="226" t="s">
        <v>82</v>
      </c>
      <c r="AY662" s="20" t="s">
        <v>185</v>
      </c>
      <c r="BE662" s="227">
        <f>IF(N662="základní",J662,0)</f>
        <v>0</v>
      </c>
      <c r="BF662" s="227">
        <f>IF(N662="snížená",J662,0)</f>
        <v>0</v>
      </c>
      <c r="BG662" s="227">
        <f>IF(N662="zákl. přenesená",J662,0)</f>
        <v>0</v>
      </c>
      <c r="BH662" s="227">
        <f>IF(N662="sníž. přenesená",J662,0)</f>
        <v>0</v>
      </c>
      <c r="BI662" s="227">
        <f>IF(N662="nulová",J662,0)</f>
        <v>0</v>
      </c>
      <c r="BJ662" s="20" t="s">
        <v>80</v>
      </c>
      <c r="BK662" s="227">
        <f>ROUND(I662*H662,2)</f>
        <v>0</v>
      </c>
      <c r="BL662" s="20" t="s">
        <v>193</v>
      </c>
      <c r="BM662" s="226" t="s">
        <v>2039</v>
      </c>
    </row>
    <row r="663" s="2" customFormat="1">
      <c r="A663" s="41"/>
      <c r="B663" s="42"/>
      <c r="C663" s="43"/>
      <c r="D663" s="228" t="s">
        <v>195</v>
      </c>
      <c r="E663" s="43"/>
      <c r="F663" s="229" t="s">
        <v>2040</v>
      </c>
      <c r="G663" s="43"/>
      <c r="H663" s="43"/>
      <c r="I663" s="230"/>
      <c r="J663" s="43"/>
      <c r="K663" s="43"/>
      <c r="L663" s="47"/>
      <c r="M663" s="231"/>
      <c r="N663" s="232"/>
      <c r="O663" s="87"/>
      <c r="P663" s="87"/>
      <c r="Q663" s="87"/>
      <c r="R663" s="87"/>
      <c r="S663" s="87"/>
      <c r="T663" s="88"/>
      <c r="U663" s="41"/>
      <c r="V663" s="41"/>
      <c r="W663" s="41"/>
      <c r="X663" s="41"/>
      <c r="Y663" s="41"/>
      <c r="Z663" s="41"/>
      <c r="AA663" s="41"/>
      <c r="AB663" s="41"/>
      <c r="AC663" s="41"/>
      <c r="AD663" s="41"/>
      <c r="AE663" s="41"/>
      <c r="AT663" s="20" t="s">
        <v>195</v>
      </c>
      <c r="AU663" s="20" t="s">
        <v>82</v>
      </c>
    </row>
    <row r="664" s="2" customFormat="1">
      <c r="A664" s="41"/>
      <c r="B664" s="42"/>
      <c r="C664" s="43"/>
      <c r="D664" s="233" t="s">
        <v>197</v>
      </c>
      <c r="E664" s="43"/>
      <c r="F664" s="234" t="s">
        <v>2041</v>
      </c>
      <c r="G664" s="43"/>
      <c r="H664" s="43"/>
      <c r="I664" s="230"/>
      <c r="J664" s="43"/>
      <c r="K664" s="43"/>
      <c r="L664" s="47"/>
      <c r="M664" s="231"/>
      <c r="N664" s="232"/>
      <c r="O664" s="87"/>
      <c r="P664" s="87"/>
      <c r="Q664" s="87"/>
      <c r="R664" s="87"/>
      <c r="S664" s="87"/>
      <c r="T664" s="88"/>
      <c r="U664" s="41"/>
      <c r="V664" s="41"/>
      <c r="W664" s="41"/>
      <c r="X664" s="41"/>
      <c r="Y664" s="41"/>
      <c r="Z664" s="41"/>
      <c r="AA664" s="41"/>
      <c r="AB664" s="41"/>
      <c r="AC664" s="41"/>
      <c r="AD664" s="41"/>
      <c r="AE664" s="41"/>
      <c r="AT664" s="20" t="s">
        <v>197</v>
      </c>
      <c r="AU664" s="20" t="s">
        <v>82</v>
      </c>
    </row>
    <row r="665" s="13" customFormat="1">
      <c r="A665" s="13"/>
      <c r="B665" s="235"/>
      <c r="C665" s="236"/>
      <c r="D665" s="228" t="s">
        <v>199</v>
      </c>
      <c r="E665" s="237" t="s">
        <v>19</v>
      </c>
      <c r="F665" s="238" t="s">
        <v>2015</v>
      </c>
      <c r="G665" s="236"/>
      <c r="H665" s="237" t="s">
        <v>19</v>
      </c>
      <c r="I665" s="239"/>
      <c r="J665" s="236"/>
      <c r="K665" s="236"/>
      <c r="L665" s="240"/>
      <c r="M665" s="241"/>
      <c r="N665" s="242"/>
      <c r="O665" s="242"/>
      <c r="P665" s="242"/>
      <c r="Q665" s="242"/>
      <c r="R665" s="242"/>
      <c r="S665" s="242"/>
      <c r="T665" s="24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244" t="s">
        <v>199</v>
      </c>
      <c r="AU665" s="244" t="s">
        <v>82</v>
      </c>
      <c r="AV665" s="13" t="s">
        <v>80</v>
      </c>
      <c r="AW665" s="13" t="s">
        <v>34</v>
      </c>
      <c r="AX665" s="13" t="s">
        <v>73</v>
      </c>
      <c r="AY665" s="244" t="s">
        <v>185</v>
      </c>
    </row>
    <row r="666" s="14" customFormat="1">
      <c r="A666" s="14"/>
      <c r="B666" s="245"/>
      <c r="C666" s="246"/>
      <c r="D666" s="228" t="s">
        <v>199</v>
      </c>
      <c r="E666" s="247" t="s">
        <v>19</v>
      </c>
      <c r="F666" s="248" t="s">
        <v>2017</v>
      </c>
      <c r="G666" s="246"/>
      <c r="H666" s="249">
        <v>248.33600000000001</v>
      </c>
      <c r="I666" s="250"/>
      <c r="J666" s="246"/>
      <c r="K666" s="246"/>
      <c r="L666" s="251"/>
      <c r="M666" s="252"/>
      <c r="N666" s="253"/>
      <c r="O666" s="253"/>
      <c r="P666" s="253"/>
      <c r="Q666" s="253"/>
      <c r="R666" s="253"/>
      <c r="S666" s="253"/>
      <c r="T666" s="25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T666" s="255" t="s">
        <v>199</v>
      </c>
      <c r="AU666" s="255" t="s">
        <v>82</v>
      </c>
      <c r="AV666" s="14" t="s">
        <v>82</v>
      </c>
      <c r="AW666" s="14" t="s">
        <v>34</v>
      </c>
      <c r="AX666" s="14" t="s">
        <v>73</v>
      </c>
      <c r="AY666" s="255" t="s">
        <v>185</v>
      </c>
    </row>
    <row r="667" s="13" customFormat="1">
      <c r="A667" s="13"/>
      <c r="B667" s="235"/>
      <c r="C667" s="236"/>
      <c r="D667" s="228" t="s">
        <v>199</v>
      </c>
      <c r="E667" s="237" t="s">
        <v>19</v>
      </c>
      <c r="F667" s="238" t="s">
        <v>2018</v>
      </c>
      <c r="G667" s="236"/>
      <c r="H667" s="237" t="s">
        <v>19</v>
      </c>
      <c r="I667" s="239"/>
      <c r="J667" s="236"/>
      <c r="K667" s="236"/>
      <c r="L667" s="240"/>
      <c r="M667" s="241"/>
      <c r="N667" s="242"/>
      <c r="O667" s="242"/>
      <c r="P667" s="242"/>
      <c r="Q667" s="242"/>
      <c r="R667" s="242"/>
      <c r="S667" s="242"/>
      <c r="T667" s="24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T667" s="244" t="s">
        <v>199</v>
      </c>
      <c r="AU667" s="244" t="s">
        <v>82</v>
      </c>
      <c r="AV667" s="13" t="s">
        <v>80</v>
      </c>
      <c r="AW667" s="13" t="s">
        <v>34</v>
      </c>
      <c r="AX667" s="13" t="s">
        <v>73</v>
      </c>
      <c r="AY667" s="244" t="s">
        <v>185</v>
      </c>
    </row>
    <row r="668" s="14" customFormat="1">
      <c r="A668" s="14"/>
      <c r="B668" s="245"/>
      <c r="C668" s="246"/>
      <c r="D668" s="228" t="s">
        <v>199</v>
      </c>
      <c r="E668" s="247" t="s">
        <v>19</v>
      </c>
      <c r="F668" s="248" t="s">
        <v>2019</v>
      </c>
      <c r="G668" s="246"/>
      <c r="H668" s="249">
        <v>-33.875999999999998</v>
      </c>
      <c r="I668" s="250"/>
      <c r="J668" s="246"/>
      <c r="K668" s="246"/>
      <c r="L668" s="251"/>
      <c r="M668" s="252"/>
      <c r="N668" s="253"/>
      <c r="O668" s="253"/>
      <c r="P668" s="253"/>
      <c r="Q668" s="253"/>
      <c r="R668" s="253"/>
      <c r="S668" s="253"/>
      <c r="T668" s="25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T668" s="255" t="s">
        <v>199</v>
      </c>
      <c r="AU668" s="255" t="s">
        <v>82</v>
      </c>
      <c r="AV668" s="14" t="s">
        <v>82</v>
      </c>
      <c r="AW668" s="14" t="s">
        <v>34</v>
      </c>
      <c r="AX668" s="14" t="s">
        <v>73</v>
      </c>
      <c r="AY668" s="255" t="s">
        <v>185</v>
      </c>
    </row>
    <row r="669" s="13" customFormat="1">
      <c r="A669" s="13"/>
      <c r="B669" s="235"/>
      <c r="C669" s="236"/>
      <c r="D669" s="228" t="s">
        <v>199</v>
      </c>
      <c r="E669" s="237" t="s">
        <v>19</v>
      </c>
      <c r="F669" s="238" t="s">
        <v>570</v>
      </c>
      <c r="G669" s="236"/>
      <c r="H669" s="237" t="s">
        <v>19</v>
      </c>
      <c r="I669" s="239"/>
      <c r="J669" s="236"/>
      <c r="K669" s="236"/>
      <c r="L669" s="240"/>
      <c r="M669" s="241"/>
      <c r="N669" s="242"/>
      <c r="O669" s="242"/>
      <c r="P669" s="242"/>
      <c r="Q669" s="242"/>
      <c r="R669" s="242"/>
      <c r="S669" s="242"/>
      <c r="T669" s="243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T669" s="244" t="s">
        <v>199</v>
      </c>
      <c r="AU669" s="244" t="s">
        <v>82</v>
      </c>
      <c r="AV669" s="13" t="s">
        <v>80</v>
      </c>
      <c r="AW669" s="13" t="s">
        <v>34</v>
      </c>
      <c r="AX669" s="13" t="s">
        <v>73</v>
      </c>
      <c r="AY669" s="244" t="s">
        <v>185</v>
      </c>
    </row>
    <row r="670" s="14" customFormat="1">
      <c r="A670" s="14"/>
      <c r="B670" s="245"/>
      <c r="C670" s="246"/>
      <c r="D670" s="228" t="s">
        <v>199</v>
      </c>
      <c r="E670" s="247" t="s">
        <v>19</v>
      </c>
      <c r="F670" s="248" t="s">
        <v>2020</v>
      </c>
      <c r="G670" s="246"/>
      <c r="H670" s="249">
        <v>23.178000000000001</v>
      </c>
      <c r="I670" s="250"/>
      <c r="J670" s="246"/>
      <c r="K670" s="246"/>
      <c r="L670" s="251"/>
      <c r="M670" s="252"/>
      <c r="N670" s="253"/>
      <c r="O670" s="253"/>
      <c r="P670" s="253"/>
      <c r="Q670" s="253"/>
      <c r="R670" s="253"/>
      <c r="S670" s="253"/>
      <c r="T670" s="25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T670" s="255" t="s">
        <v>199</v>
      </c>
      <c r="AU670" s="255" t="s">
        <v>82</v>
      </c>
      <c r="AV670" s="14" t="s">
        <v>82</v>
      </c>
      <c r="AW670" s="14" t="s">
        <v>34</v>
      </c>
      <c r="AX670" s="14" t="s">
        <v>73</v>
      </c>
      <c r="AY670" s="255" t="s">
        <v>185</v>
      </c>
    </row>
    <row r="671" s="13" customFormat="1">
      <c r="A671" s="13"/>
      <c r="B671" s="235"/>
      <c r="C671" s="236"/>
      <c r="D671" s="228" t="s">
        <v>199</v>
      </c>
      <c r="E671" s="237" t="s">
        <v>19</v>
      </c>
      <c r="F671" s="238" t="s">
        <v>559</v>
      </c>
      <c r="G671" s="236"/>
      <c r="H671" s="237" t="s">
        <v>19</v>
      </c>
      <c r="I671" s="239"/>
      <c r="J671" s="236"/>
      <c r="K671" s="236"/>
      <c r="L671" s="240"/>
      <c r="M671" s="241"/>
      <c r="N671" s="242"/>
      <c r="O671" s="242"/>
      <c r="P671" s="242"/>
      <c r="Q671" s="242"/>
      <c r="R671" s="242"/>
      <c r="S671" s="242"/>
      <c r="T671" s="243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T671" s="244" t="s">
        <v>199</v>
      </c>
      <c r="AU671" s="244" t="s">
        <v>82</v>
      </c>
      <c r="AV671" s="13" t="s">
        <v>80</v>
      </c>
      <c r="AW671" s="13" t="s">
        <v>34</v>
      </c>
      <c r="AX671" s="13" t="s">
        <v>73</v>
      </c>
      <c r="AY671" s="244" t="s">
        <v>185</v>
      </c>
    </row>
    <row r="672" s="14" customFormat="1">
      <c r="A672" s="14"/>
      <c r="B672" s="245"/>
      <c r="C672" s="246"/>
      <c r="D672" s="228" t="s">
        <v>199</v>
      </c>
      <c r="E672" s="247" t="s">
        <v>19</v>
      </c>
      <c r="F672" s="248" t="s">
        <v>2021</v>
      </c>
      <c r="G672" s="246"/>
      <c r="H672" s="249">
        <v>11.57</v>
      </c>
      <c r="I672" s="250"/>
      <c r="J672" s="246"/>
      <c r="K672" s="246"/>
      <c r="L672" s="251"/>
      <c r="M672" s="252"/>
      <c r="N672" s="253"/>
      <c r="O672" s="253"/>
      <c r="P672" s="253"/>
      <c r="Q672" s="253"/>
      <c r="R672" s="253"/>
      <c r="S672" s="253"/>
      <c r="T672" s="25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T672" s="255" t="s">
        <v>199</v>
      </c>
      <c r="AU672" s="255" t="s">
        <v>82</v>
      </c>
      <c r="AV672" s="14" t="s">
        <v>82</v>
      </c>
      <c r="AW672" s="14" t="s">
        <v>34</v>
      </c>
      <c r="AX672" s="14" t="s">
        <v>73</v>
      </c>
      <c r="AY672" s="255" t="s">
        <v>185</v>
      </c>
    </row>
    <row r="673" s="15" customFormat="1">
      <c r="A673" s="15"/>
      <c r="B673" s="256"/>
      <c r="C673" s="257"/>
      <c r="D673" s="228" t="s">
        <v>199</v>
      </c>
      <c r="E673" s="258" t="s">
        <v>19</v>
      </c>
      <c r="F673" s="259" t="s">
        <v>202</v>
      </c>
      <c r="G673" s="257"/>
      <c r="H673" s="260">
        <v>249.208</v>
      </c>
      <c r="I673" s="261"/>
      <c r="J673" s="257"/>
      <c r="K673" s="257"/>
      <c r="L673" s="262"/>
      <c r="M673" s="263"/>
      <c r="N673" s="264"/>
      <c r="O673" s="264"/>
      <c r="P673" s="264"/>
      <c r="Q673" s="264"/>
      <c r="R673" s="264"/>
      <c r="S673" s="264"/>
      <c r="T673" s="26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T673" s="266" t="s">
        <v>199</v>
      </c>
      <c r="AU673" s="266" t="s">
        <v>82</v>
      </c>
      <c r="AV673" s="15" t="s">
        <v>193</v>
      </c>
      <c r="AW673" s="15" t="s">
        <v>34</v>
      </c>
      <c r="AX673" s="15" t="s">
        <v>80</v>
      </c>
      <c r="AY673" s="266" t="s">
        <v>185</v>
      </c>
    </row>
    <row r="674" s="2" customFormat="1" ht="16.5" customHeight="1">
      <c r="A674" s="41"/>
      <c r="B674" s="42"/>
      <c r="C674" s="215" t="s">
        <v>919</v>
      </c>
      <c r="D674" s="215" t="s">
        <v>188</v>
      </c>
      <c r="E674" s="216" t="s">
        <v>581</v>
      </c>
      <c r="F674" s="217" t="s">
        <v>582</v>
      </c>
      <c r="G674" s="218" t="s">
        <v>191</v>
      </c>
      <c r="H674" s="219">
        <v>266.68799999999999</v>
      </c>
      <c r="I674" s="220"/>
      <c r="J674" s="221">
        <f>ROUND(I674*H674,2)</f>
        <v>0</v>
      </c>
      <c r="K674" s="217" t="s">
        <v>192</v>
      </c>
      <c r="L674" s="47"/>
      <c r="M674" s="222" t="s">
        <v>19</v>
      </c>
      <c r="N674" s="223" t="s">
        <v>44</v>
      </c>
      <c r="O674" s="87"/>
      <c r="P674" s="224">
        <f>O674*H674</f>
        <v>0</v>
      </c>
      <c r="Q674" s="224">
        <v>0.00363</v>
      </c>
      <c r="R674" s="224">
        <f>Q674*H674</f>
        <v>0.96807743999999996</v>
      </c>
      <c r="S674" s="224">
        <v>0</v>
      </c>
      <c r="T674" s="225">
        <f>S674*H674</f>
        <v>0</v>
      </c>
      <c r="U674" s="41"/>
      <c r="V674" s="41"/>
      <c r="W674" s="41"/>
      <c r="X674" s="41"/>
      <c r="Y674" s="41"/>
      <c r="Z674" s="41"/>
      <c r="AA674" s="41"/>
      <c r="AB674" s="41"/>
      <c r="AC674" s="41"/>
      <c r="AD674" s="41"/>
      <c r="AE674" s="41"/>
      <c r="AR674" s="226" t="s">
        <v>193</v>
      </c>
      <c r="AT674" s="226" t="s">
        <v>188</v>
      </c>
      <c r="AU674" s="226" t="s">
        <v>82</v>
      </c>
      <c r="AY674" s="20" t="s">
        <v>185</v>
      </c>
      <c r="BE674" s="227">
        <f>IF(N674="základní",J674,0)</f>
        <v>0</v>
      </c>
      <c r="BF674" s="227">
        <f>IF(N674="snížená",J674,0)</f>
        <v>0</v>
      </c>
      <c r="BG674" s="227">
        <f>IF(N674="zákl. přenesená",J674,0)</f>
        <v>0</v>
      </c>
      <c r="BH674" s="227">
        <f>IF(N674="sníž. přenesená",J674,0)</f>
        <v>0</v>
      </c>
      <c r="BI674" s="227">
        <f>IF(N674="nulová",J674,0)</f>
        <v>0</v>
      </c>
      <c r="BJ674" s="20" t="s">
        <v>80</v>
      </c>
      <c r="BK674" s="227">
        <f>ROUND(I674*H674,2)</f>
        <v>0</v>
      </c>
      <c r="BL674" s="20" t="s">
        <v>193</v>
      </c>
      <c r="BM674" s="226" t="s">
        <v>2042</v>
      </c>
    </row>
    <row r="675" s="2" customFormat="1">
      <c r="A675" s="41"/>
      <c r="B675" s="42"/>
      <c r="C675" s="43"/>
      <c r="D675" s="228" t="s">
        <v>195</v>
      </c>
      <c r="E675" s="43"/>
      <c r="F675" s="229" t="s">
        <v>584</v>
      </c>
      <c r="G675" s="43"/>
      <c r="H675" s="43"/>
      <c r="I675" s="230"/>
      <c r="J675" s="43"/>
      <c r="K675" s="43"/>
      <c r="L675" s="47"/>
      <c r="M675" s="231"/>
      <c r="N675" s="232"/>
      <c r="O675" s="87"/>
      <c r="P675" s="87"/>
      <c r="Q675" s="87"/>
      <c r="R675" s="87"/>
      <c r="S675" s="87"/>
      <c r="T675" s="88"/>
      <c r="U675" s="41"/>
      <c r="V675" s="41"/>
      <c r="W675" s="41"/>
      <c r="X675" s="41"/>
      <c r="Y675" s="41"/>
      <c r="Z675" s="41"/>
      <c r="AA675" s="41"/>
      <c r="AB675" s="41"/>
      <c r="AC675" s="41"/>
      <c r="AD675" s="41"/>
      <c r="AE675" s="41"/>
      <c r="AT675" s="20" t="s">
        <v>195</v>
      </c>
      <c r="AU675" s="20" t="s">
        <v>82</v>
      </c>
    </row>
    <row r="676" s="2" customFormat="1">
      <c r="A676" s="41"/>
      <c r="B676" s="42"/>
      <c r="C676" s="43"/>
      <c r="D676" s="233" t="s">
        <v>197</v>
      </c>
      <c r="E676" s="43"/>
      <c r="F676" s="234" t="s">
        <v>585</v>
      </c>
      <c r="G676" s="43"/>
      <c r="H676" s="43"/>
      <c r="I676" s="230"/>
      <c r="J676" s="43"/>
      <c r="K676" s="43"/>
      <c r="L676" s="47"/>
      <c r="M676" s="231"/>
      <c r="N676" s="232"/>
      <c r="O676" s="87"/>
      <c r="P676" s="87"/>
      <c r="Q676" s="87"/>
      <c r="R676" s="87"/>
      <c r="S676" s="87"/>
      <c r="T676" s="88"/>
      <c r="U676" s="41"/>
      <c r="V676" s="41"/>
      <c r="W676" s="41"/>
      <c r="X676" s="41"/>
      <c r="Y676" s="41"/>
      <c r="Z676" s="41"/>
      <c r="AA676" s="41"/>
      <c r="AB676" s="41"/>
      <c r="AC676" s="41"/>
      <c r="AD676" s="41"/>
      <c r="AE676" s="41"/>
      <c r="AT676" s="20" t="s">
        <v>197</v>
      </c>
      <c r="AU676" s="20" t="s">
        <v>82</v>
      </c>
    </row>
    <row r="677" s="13" customFormat="1">
      <c r="A677" s="13"/>
      <c r="B677" s="235"/>
      <c r="C677" s="236"/>
      <c r="D677" s="228" t="s">
        <v>199</v>
      </c>
      <c r="E677" s="237" t="s">
        <v>19</v>
      </c>
      <c r="F677" s="238" t="s">
        <v>2015</v>
      </c>
      <c r="G677" s="236"/>
      <c r="H677" s="237" t="s">
        <v>19</v>
      </c>
      <c r="I677" s="239"/>
      <c r="J677" s="236"/>
      <c r="K677" s="236"/>
      <c r="L677" s="240"/>
      <c r="M677" s="241"/>
      <c r="N677" s="242"/>
      <c r="O677" s="242"/>
      <c r="P677" s="242"/>
      <c r="Q677" s="242"/>
      <c r="R677" s="242"/>
      <c r="S677" s="242"/>
      <c r="T677" s="24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T677" s="244" t="s">
        <v>199</v>
      </c>
      <c r="AU677" s="244" t="s">
        <v>82</v>
      </c>
      <c r="AV677" s="13" t="s">
        <v>80</v>
      </c>
      <c r="AW677" s="13" t="s">
        <v>34</v>
      </c>
      <c r="AX677" s="13" t="s">
        <v>73</v>
      </c>
      <c r="AY677" s="244" t="s">
        <v>185</v>
      </c>
    </row>
    <row r="678" s="14" customFormat="1">
      <c r="A678" s="14"/>
      <c r="B678" s="245"/>
      <c r="C678" s="246"/>
      <c r="D678" s="228" t="s">
        <v>199</v>
      </c>
      <c r="E678" s="247" t="s">
        <v>19</v>
      </c>
      <c r="F678" s="248" t="s">
        <v>2017</v>
      </c>
      <c r="G678" s="246"/>
      <c r="H678" s="249">
        <v>248.33600000000001</v>
      </c>
      <c r="I678" s="250"/>
      <c r="J678" s="246"/>
      <c r="K678" s="246"/>
      <c r="L678" s="251"/>
      <c r="M678" s="252"/>
      <c r="N678" s="253"/>
      <c r="O678" s="253"/>
      <c r="P678" s="253"/>
      <c r="Q678" s="253"/>
      <c r="R678" s="253"/>
      <c r="S678" s="253"/>
      <c r="T678" s="25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T678" s="255" t="s">
        <v>199</v>
      </c>
      <c r="AU678" s="255" t="s">
        <v>82</v>
      </c>
      <c r="AV678" s="14" t="s">
        <v>82</v>
      </c>
      <c r="AW678" s="14" t="s">
        <v>34</v>
      </c>
      <c r="AX678" s="14" t="s">
        <v>73</v>
      </c>
      <c r="AY678" s="255" t="s">
        <v>185</v>
      </c>
    </row>
    <row r="679" s="13" customFormat="1">
      <c r="A679" s="13"/>
      <c r="B679" s="235"/>
      <c r="C679" s="236"/>
      <c r="D679" s="228" t="s">
        <v>199</v>
      </c>
      <c r="E679" s="237" t="s">
        <v>19</v>
      </c>
      <c r="F679" s="238" t="s">
        <v>2018</v>
      </c>
      <c r="G679" s="236"/>
      <c r="H679" s="237" t="s">
        <v>19</v>
      </c>
      <c r="I679" s="239"/>
      <c r="J679" s="236"/>
      <c r="K679" s="236"/>
      <c r="L679" s="240"/>
      <c r="M679" s="241"/>
      <c r="N679" s="242"/>
      <c r="O679" s="242"/>
      <c r="P679" s="242"/>
      <c r="Q679" s="242"/>
      <c r="R679" s="242"/>
      <c r="S679" s="242"/>
      <c r="T679" s="24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T679" s="244" t="s">
        <v>199</v>
      </c>
      <c r="AU679" s="244" t="s">
        <v>82</v>
      </c>
      <c r="AV679" s="13" t="s">
        <v>80</v>
      </c>
      <c r="AW679" s="13" t="s">
        <v>34</v>
      </c>
      <c r="AX679" s="13" t="s">
        <v>73</v>
      </c>
      <c r="AY679" s="244" t="s">
        <v>185</v>
      </c>
    </row>
    <row r="680" s="14" customFormat="1">
      <c r="A680" s="14"/>
      <c r="B680" s="245"/>
      <c r="C680" s="246"/>
      <c r="D680" s="228" t="s">
        <v>199</v>
      </c>
      <c r="E680" s="247" t="s">
        <v>19</v>
      </c>
      <c r="F680" s="248" t="s">
        <v>2019</v>
      </c>
      <c r="G680" s="246"/>
      <c r="H680" s="249">
        <v>-33.875999999999998</v>
      </c>
      <c r="I680" s="250"/>
      <c r="J680" s="246"/>
      <c r="K680" s="246"/>
      <c r="L680" s="251"/>
      <c r="M680" s="252"/>
      <c r="N680" s="253"/>
      <c r="O680" s="253"/>
      <c r="P680" s="253"/>
      <c r="Q680" s="253"/>
      <c r="R680" s="253"/>
      <c r="S680" s="253"/>
      <c r="T680" s="25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T680" s="255" t="s">
        <v>199</v>
      </c>
      <c r="AU680" s="255" t="s">
        <v>82</v>
      </c>
      <c r="AV680" s="14" t="s">
        <v>82</v>
      </c>
      <c r="AW680" s="14" t="s">
        <v>34</v>
      </c>
      <c r="AX680" s="14" t="s">
        <v>73</v>
      </c>
      <c r="AY680" s="255" t="s">
        <v>185</v>
      </c>
    </row>
    <row r="681" s="13" customFormat="1">
      <c r="A681" s="13"/>
      <c r="B681" s="235"/>
      <c r="C681" s="236"/>
      <c r="D681" s="228" t="s">
        <v>199</v>
      </c>
      <c r="E681" s="237" t="s">
        <v>19</v>
      </c>
      <c r="F681" s="238" t="s">
        <v>570</v>
      </c>
      <c r="G681" s="236"/>
      <c r="H681" s="237" t="s">
        <v>19</v>
      </c>
      <c r="I681" s="239"/>
      <c r="J681" s="236"/>
      <c r="K681" s="236"/>
      <c r="L681" s="240"/>
      <c r="M681" s="241"/>
      <c r="N681" s="242"/>
      <c r="O681" s="242"/>
      <c r="P681" s="242"/>
      <c r="Q681" s="242"/>
      <c r="R681" s="242"/>
      <c r="S681" s="242"/>
      <c r="T681" s="24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T681" s="244" t="s">
        <v>199</v>
      </c>
      <c r="AU681" s="244" t="s">
        <v>82</v>
      </c>
      <c r="AV681" s="13" t="s">
        <v>80</v>
      </c>
      <c r="AW681" s="13" t="s">
        <v>34</v>
      </c>
      <c r="AX681" s="13" t="s">
        <v>73</v>
      </c>
      <c r="AY681" s="244" t="s">
        <v>185</v>
      </c>
    </row>
    <row r="682" s="14" customFormat="1">
      <c r="A682" s="14"/>
      <c r="B682" s="245"/>
      <c r="C682" s="246"/>
      <c r="D682" s="228" t="s">
        <v>199</v>
      </c>
      <c r="E682" s="247" t="s">
        <v>19</v>
      </c>
      <c r="F682" s="248" t="s">
        <v>2020</v>
      </c>
      <c r="G682" s="246"/>
      <c r="H682" s="249">
        <v>23.178000000000001</v>
      </c>
      <c r="I682" s="250"/>
      <c r="J682" s="246"/>
      <c r="K682" s="246"/>
      <c r="L682" s="251"/>
      <c r="M682" s="252"/>
      <c r="N682" s="253"/>
      <c r="O682" s="253"/>
      <c r="P682" s="253"/>
      <c r="Q682" s="253"/>
      <c r="R682" s="253"/>
      <c r="S682" s="253"/>
      <c r="T682" s="25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T682" s="255" t="s">
        <v>199</v>
      </c>
      <c r="AU682" s="255" t="s">
        <v>82</v>
      </c>
      <c r="AV682" s="14" t="s">
        <v>82</v>
      </c>
      <c r="AW682" s="14" t="s">
        <v>34</v>
      </c>
      <c r="AX682" s="14" t="s">
        <v>73</v>
      </c>
      <c r="AY682" s="255" t="s">
        <v>185</v>
      </c>
    </row>
    <row r="683" s="13" customFormat="1">
      <c r="A683" s="13"/>
      <c r="B683" s="235"/>
      <c r="C683" s="236"/>
      <c r="D683" s="228" t="s">
        <v>199</v>
      </c>
      <c r="E683" s="237" t="s">
        <v>19</v>
      </c>
      <c r="F683" s="238" t="s">
        <v>559</v>
      </c>
      <c r="G683" s="236"/>
      <c r="H683" s="237" t="s">
        <v>19</v>
      </c>
      <c r="I683" s="239"/>
      <c r="J683" s="236"/>
      <c r="K683" s="236"/>
      <c r="L683" s="240"/>
      <c r="M683" s="241"/>
      <c r="N683" s="242"/>
      <c r="O683" s="242"/>
      <c r="P683" s="242"/>
      <c r="Q683" s="242"/>
      <c r="R683" s="242"/>
      <c r="S683" s="242"/>
      <c r="T683" s="24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T683" s="244" t="s">
        <v>199</v>
      </c>
      <c r="AU683" s="244" t="s">
        <v>82</v>
      </c>
      <c r="AV683" s="13" t="s">
        <v>80</v>
      </c>
      <c r="AW683" s="13" t="s">
        <v>34</v>
      </c>
      <c r="AX683" s="13" t="s">
        <v>73</v>
      </c>
      <c r="AY683" s="244" t="s">
        <v>185</v>
      </c>
    </row>
    <row r="684" s="14" customFormat="1">
      <c r="A684" s="14"/>
      <c r="B684" s="245"/>
      <c r="C684" s="246"/>
      <c r="D684" s="228" t="s">
        <v>199</v>
      </c>
      <c r="E684" s="247" t="s">
        <v>19</v>
      </c>
      <c r="F684" s="248" t="s">
        <v>2021</v>
      </c>
      <c r="G684" s="246"/>
      <c r="H684" s="249">
        <v>11.57</v>
      </c>
      <c r="I684" s="250"/>
      <c r="J684" s="246"/>
      <c r="K684" s="246"/>
      <c r="L684" s="251"/>
      <c r="M684" s="252"/>
      <c r="N684" s="253"/>
      <c r="O684" s="253"/>
      <c r="P684" s="253"/>
      <c r="Q684" s="253"/>
      <c r="R684" s="253"/>
      <c r="S684" s="253"/>
      <c r="T684" s="25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T684" s="255" t="s">
        <v>199</v>
      </c>
      <c r="AU684" s="255" t="s">
        <v>82</v>
      </c>
      <c r="AV684" s="14" t="s">
        <v>82</v>
      </c>
      <c r="AW684" s="14" t="s">
        <v>34</v>
      </c>
      <c r="AX684" s="14" t="s">
        <v>73</v>
      </c>
      <c r="AY684" s="255" t="s">
        <v>185</v>
      </c>
    </row>
    <row r="685" s="16" customFormat="1">
      <c r="A685" s="16"/>
      <c r="B685" s="286"/>
      <c r="C685" s="287"/>
      <c r="D685" s="228" t="s">
        <v>199</v>
      </c>
      <c r="E685" s="288" t="s">
        <v>19</v>
      </c>
      <c r="F685" s="289" t="s">
        <v>2023</v>
      </c>
      <c r="G685" s="287"/>
      <c r="H685" s="290">
        <v>249.208</v>
      </c>
      <c r="I685" s="291"/>
      <c r="J685" s="287"/>
      <c r="K685" s="287"/>
      <c r="L685" s="292"/>
      <c r="M685" s="293"/>
      <c r="N685" s="294"/>
      <c r="O685" s="294"/>
      <c r="P685" s="294"/>
      <c r="Q685" s="294"/>
      <c r="R685" s="294"/>
      <c r="S685" s="294"/>
      <c r="T685" s="295"/>
      <c r="U685" s="16"/>
      <c r="V685" s="16"/>
      <c r="W685" s="16"/>
      <c r="X685" s="16"/>
      <c r="Y685" s="16"/>
      <c r="Z685" s="16"/>
      <c r="AA685" s="16"/>
      <c r="AB685" s="16"/>
      <c r="AC685" s="16"/>
      <c r="AD685" s="16"/>
      <c r="AE685" s="16"/>
      <c r="AT685" s="296" t="s">
        <v>199</v>
      </c>
      <c r="AU685" s="296" t="s">
        <v>82</v>
      </c>
      <c r="AV685" s="16" t="s">
        <v>209</v>
      </c>
      <c r="AW685" s="16" t="s">
        <v>34</v>
      </c>
      <c r="AX685" s="16" t="s">
        <v>73</v>
      </c>
      <c r="AY685" s="296" t="s">
        <v>185</v>
      </c>
    </row>
    <row r="686" s="13" customFormat="1">
      <c r="A686" s="13"/>
      <c r="B686" s="235"/>
      <c r="C686" s="236"/>
      <c r="D686" s="228" t="s">
        <v>199</v>
      </c>
      <c r="E686" s="237" t="s">
        <v>19</v>
      </c>
      <c r="F686" s="238" t="s">
        <v>2024</v>
      </c>
      <c r="G686" s="236"/>
      <c r="H686" s="237" t="s">
        <v>19</v>
      </c>
      <c r="I686" s="239"/>
      <c r="J686" s="236"/>
      <c r="K686" s="236"/>
      <c r="L686" s="240"/>
      <c r="M686" s="241"/>
      <c r="N686" s="242"/>
      <c r="O686" s="242"/>
      <c r="P686" s="242"/>
      <c r="Q686" s="242"/>
      <c r="R686" s="242"/>
      <c r="S686" s="242"/>
      <c r="T686" s="243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T686" s="244" t="s">
        <v>199</v>
      </c>
      <c r="AU686" s="244" t="s">
        <v>82</v>
      </c>
      <c r="AV686" s="13" t="s">
        <v>80</v>
      </c>
      <c r="AW686" s="13" t="s">
        <v>34</v>
      </c>
      <c r="AX686" s="13" t="s">
        <v>73</v>
      </c>
      <c r="AY686" s="244" t="s">
        <v>185</v>
      </c>
    </row>
    <row r="687" s="14" customFormat="1">
      <c r="A687" s="14"/>
      <c r="B687" s="245"/>
      <c r="C687" s="246"/>
      <c r="D687" s="228" t="s">
        <v>199</v>
      </c>
      <c r="E687" s="247" t="s">
        <v>19</v>
      </c>
      <c r="F687" s="248" t="s">
        <v>2025</v>
      </c>
      <c r="G687" s="246"/>
      <c r="H687" s="249">
        <v>17.48</v>
      </c>
      <c r="I687" s="250"/>
      <c r="J687" s="246"/>
      <c r="K687" s="246"/>
      <c r="L687" s="251"/>
      <c r="M687" s="252"/>
      <c r="N687" s="253"/>
      <c r="O687" s="253"/>
      <c r="P687" s="253"/>
      <c r="Q687" s="253"/>
      <c r="R687" s="253"/>
      <c r="S687" s="253"/>
      <c r="T687" s="25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T687" s="255" t="s">
        <v>199</v>
      </c>
      <c r="AU687" s="255" t="s">
        <v>82</v>
      </c>
      <c r="AV687" s="14" t="s">
        <v>82</v>
      </c>
      <c r="AW687" s="14" t="s">
        <v>34</v>
      </c>
      <c r="AX687" s="14" t="s">
        <v>73</v>
      </c>
      <c r="AY687" s="255" t="s">
        <v>185</v>
      </c>
    </row>
    <row r="688" s="16" customFormat="1">
      <c r="A688" s="16"/>
      <c r="B688" s="286"/>
      <c r="C688" s="287"/>
      <c r="D688" s="228" t="s">
        <v>199</v>
      </c>
      <c r="E688" s="288" t="s">
        <v>19</v>
      </c>
      <c r="F688" s="289" t="s">
        <v>2023</v>
      </c>
      <c r="G688" s="287"/>
      <c r="H688" s="290">
        <v>17.48</v>
      </c>
      <c r="I688" s="291"/>
      <c r="J688" s="287"/>
      <c r="K688" s="287"/>
      <c r="L688" s="292"/>
      <c r="M688" s="293"/>
      <c r="N688" s="294"/>
      <c r="O688" s="294"/>
      <c r="P688" s="294"/>
      <c r="Q688" s="294"/>
      <c r="R688" s="294"/>
      <c r="S688" s="294"/>
      <c r="T688" s="295"/>
      <c r="U688" s="16"/>
      <c r="V688" s="16"/>
      <c r="W688" s="16"/>
      <c r="X688" s="16"/>
      <c r="Y688" s="16"/>
      <c r="Z688" s="16"/>
      <c r="AA688" s="16"/>
      <c r="AB688" s="16"/>
      <c r="AC688" s="16"/>
      <c r="AD688" s="16"/>
      <c r="AE688" s="16"/>
      <c r="AT688" s="296" t="s">
        <v>199</v>
      </c>
      <c r="AU688" s="296" t="s">
        <v>82</v>
      </c>
      <c r="AV688" s="16" t="s">
        <v>209</v>
      </c>
      <c r="AW688" s="16" t="s">
        <v>34</v>
      </c>
      <c r="AX688" s="16" t="s">
        <v>73</v>
      </c>
      <c r="AY688" s="296" t="s">
        <v>185</v>
      </c>
    </row>
    <row r="689" s="15" customFormat="1">
      <c r="A689" s="15"/>
      <c r="B689" s="256"/>
      <c r="C689" s="257"/>
      <c r="D689" s="228" t="s">
        <v>199</v>
      </c>
      <c r="E689" s="258" t="s">
        <v>19</v>
      </c>
      <c r="F689" s="259" t="s">
        <v>202</v>
      </c>
      <c r="G689" s="257"/>
      <c r="H689" s="260">
        <v>266.68799999999999</v>
      </c>
      <c r="I689" s="261"/>
      <c r="J689" s="257"/>
      <c r="K689" s="257"/>
      <c r="L689" s="262"/>
      <c r="M689" s="263"/>
      <c r="N689" s="264"/>
      <c r="O689" s="264"/>
      <c r="P689" s="264"/>
      <c r="Q689" s="264"/>
      <c r="R689" s="264"/>
      <c r="S689" s="264"/>
      <c r="T689" s="265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T689" s="266" t="s">
        <v>199</v>
      </c>
      <c r="AU689" s="266" t="s">
        <v>82</v>
      </c>
      <c r="AV689" s="15" t="s">
        <v>193</v>
      </c>
      <c r="AW689" s="15" t="s">
        <v>34</v>
      </c>
      <c r="AX689" s="15" t="s">
        <v>80</v>
      </c>
      <c r="AY689" s="266" t="s">
        <v>185</v>
      </c>
    </row>
    <row r="690" s="2" customFormat="1" ht="21.75" customHeight="1">
      <c r="A690" s="41"/>
      <c r="B690" s="42"/>
      <c r="C690" s="215" t="s">
        <v>923</v>
      </c>
      <c r="D690" s="215" t="s">
        <v>188</v>
      </c>
      <c r="E690" s="216" t="s">
        <v>591</v>
      </c>
      <c r="F690" s="217" t="s">
        <v>592</v>
      </c>
      <c r="G690" s="218" t="s">
        <v>212</v>
      </c>
      <c r="H690" s="219">
        <v>14.994</v>
      </c>
      <c r="I690" s="220"/>
      <c r="J690" s="221">
        <f>ROUND(I690*H690,2)</f>
        <v>0</v>
      </c>
      <c r="K690" s="217" t="s">
        <v>192</v>
      </c>
      <c r="L690" s="47"/>
      <c r="M690" s="222" t="s">
        <v>19</v>
      </c>
      <c r="N690" s="223" t="s">
        <v>44</v>
      </c>
      <c r="O690" s="87"/>
      <c r="P690" s="224">
        <f>O690*H690</f>
        <v>0</v>
      </c>
      <c r="Q690" s="224">
        <v>2.3010199999999998</v>
      </c>
      <c r="R690" s="224">
        <f>Q690*H690</f>
        <v>34.501493879999998</v>
      </c>
      <c r="S690" s="224">
        <v>0</v>
      </c>
      <c r="T690" s="225">
        <f>S690*H690</f>
        <v>0</v>
      </c>
      <c r="U690" s="41"/>
      <c r="V690" s="41"/>
      <c r="W690" s="41"/>
      <c r="X690" s="41"/>
      <c r="Y690" s="41"/>
      <c r="Z690" s="41"/>
      <c r="AA690" s="41"/>
      <c r="AB690" s="41"/>
      <c r="AC690" s="41"/>
      <c r="AD690" s="41"/>
      <c r="AE690" s="41"/>
      <c r="AR690" s="226" t="s">
        <v>193</v>
      </c>
      <c r="AT690" s="226" t="s">
        <v>188</v>
      </c>
      <c r="AU690" s="226" t="s">
        <v>82</v>
      </c>
      <c r="AY690" s="20" t="s">
        <v>185</v>
      </c>
      <c r="BE690" s="227">
        <f>IF(N690="základní",J690,0)</f>
        <v>0</v>
      </c>
      <c r="BF690" s="227">
        <f>IF(N690="snížená",J690,0)</f>
        <v>0</v>
      </c>
      <c r="BG690" s="227">
        <f>IF(N690="zákl. přenesená",J690,0)</f>
        <v>0</v>
      </c>
      <c r="BH690" s="227">
        <f>IF(N690="sníž. přenesená",J690,0)</f>
        <v>0</v>
      </c>
      <c r="BI690" s="227">
        <f>IF(N690="nulová",J690,0)</f>
        <v>0</v>
      </c>
      <c r="BJ690" s="20" t="s">
        <v>80</v>
      </c>
      <c r="BK690" s="227">
        <f>ROUND(I690*H690,2)</f>
        <v>0</v>
      </c>
      <c r="BL690" s="20" t="s">
        <v>193</v>
      </c>
      <c r="BM690" s="226" t="s">
        <v>2043</v>
      </c>
    </row>
    <row r="691" s="2" customFormat="1">
      <c r="A691" s="41"/>
      <c r="B691" s="42"/>
      <c r="C691" s="43"/>
      <c r="D691" s="228" t="s">
        <v>195</v>
      </c>
      <c r="E691" s="43"/>
      <c r="F691" s="229" t="s">
        <v>594</v>
      </c>
      <c r="G691" s="43"/>
      <c r="H691" s="43"/>
      <c r="I691" s="230"/>
      <c r="J691" s="43"/>
      <c r="K691" s="43"/>
      <c r="L691" s="47"/>
      <c r="M691" s="231"/>
      <c r="N691" s="232"/>
      <c r="O691" s="87"/>
      <c r="P691" s="87"/>
      <c r="Q691" s="87"/>
      <c r="R691" s="87"/>
      <c r="S691" s="87"/>
      <c r="T691" s="88"/>
      <c r="U691" s="41"/>
      <c r="V691" s="41"/>
      <c r="W691" s="41"/>
      <c r="X691" s="41"/>
      <c r="Y691" s="41"/>
      <c r="Z691" s="41"/>
      <c r="AA691" s="41"/>
      <c r="AB691" s="41"/>
      <c r="AC691" s="41"/>
      <c r="AD691" s="41"/>
      <c r="AE691" s="41"/>
      <c r="AT691" s="20" t="s">
        <v>195</v>
      </c>
      <c r="AU691" s="20" t="s">
        <v>82</v>
      </c>
    </row>
    <row r="692" s="2" customFormat="1">
      <c r="A692" s="41"/>
      <c r="B692" s="42"/>
      <c r="C692" s="43"/>
      <c r="D692" s="233" t="s">
        <v>197</v>
      </c>
      <c r="E692" s="43"/>
      <c r="F692" s="234" t="s">
        <v>595</v>
      </c>
      <c r="G692" s="43"/>
      <c r="H692" s="43"/>
      <c r="I692" s="230"/>
      <c r="J692" s="43"/>
      <c r="K692" s="43"/>
      <c r="L692" s="47"/>
      <c r="M692" s="231"/>
      <c r="N692" s="232"/>
      <c r="O692" s="87"/>
      <c r="P692" s="87"/>
      <c r="Q692" s="87"/>
      <c r="R692" s="87"/>
      <c r="S692" s="87"/>
      <c r="T692" s="88"/>
      <c r="U692" s="41"/>
      <c r="V692" s="41"/>
      <c r="W692" s="41"/>
      <c r="X692" s="41"/>
      <c r="Y692" s="41"/>
      <c r="Z692" s="41"/>
      <c r="AA692" s="41"/>
      <c r="AB692" s="41"/>
      <c r="AC692" s="41"/>
      <c r="AD692" s="41"/>
      <c r="AE692" s="41"/>
      <c r="AT692" s="20" t="s">
        <v>197</v>
      </c>
      <c r="AU692" s="20" t="s">
        <v>82</v>
      </c>
    </row>
    <row r="693" s="13" customFormat="1">
      <c r="A693" s="13"/>
      <c r="B693" s="235"/>
      <c r="C693" s="236"/>
      <c r="D693" s="228" t="s">
        <v>199</v>
      </c>
      <c r="E693" s="237" t="s">
        <v>19</v>
      </c>
      <c r="F693" s="238" t="s">
        <v>2044</v>
      </c>
      <c r="G693" s="236"/>
      <c r="H693" s="237" t="s">
        <v>19</v>
      </c>
      <c r="I693" s="239"/>
      <c r="J693" s="236"/>
      <c r="K693" s="236"/>
      <c r="L693" s="240"/>
      <c r="M693" s="241"/>
      <c r="N693" s="242"/>
      <c r="O693" s="242"/>
      <c r="P693" s="242"/>
      <c r="Q693" s="242"/>
      <c r="R693" s="242"/>
      <c r="S693" s="242"/>
      <c r="T693" s="243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244" t="s">
        <v>199</v>
      </c>
      <c r="AU693" s="244" t="s">
        <v>82</v>
      </c>
      <c r="AV693" s="13" t="s">
        <v>80</v>
      </c>
      <c r="AW693" s="13" t="s">
        <v>34</v>
      </c>
      <c r="AX693" s="13" t="s">
        <v>73</v>
      </c>
      <c r="AY693" s="244" t="s">
        <v>185</v>
      </c>
    </row>
    <row r="694" s="14" customFormat="1">
      <c r="A694" s="14"/>
      <c r="B694" s="245"/>
      <c r="C694" s="246"/>
      <c r="D694" s="228" t="s">
        <v>199</v>
      </c>
      <c r="E694" s="247" t="s">
        <v>19</v>
      </c>
      <c r="F694" s="248" t="s">
        <v>2045</v>
      </c>
      <c r="G694" s="246"/>
      <c r="H694" s="249">
        <v>5.0439999999999996</v>
      </c>
      <c r="I694" s="250"/>
      <c r="J694" s="246"/>
      <c r="K694" s="246"/>
      <c r="L694" s="251"/>
      <c r="M694" s="252"/>
      <c r="N694" s="253"/>
      <c r="O694" s="253"/>
      <c r="P694" s="253"/>
      <c r="Q694" s="253"/>
      <c r="R694" s="253"/>
      <c r="S694" s="253"/>
      <c r="T694" s="25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T694" s="255" t="s">
        <v>199</v>
      </c>
      <c r="AU694" s="255" t="s">
        <v>82</v>
      </c>
      <c r="AV694" s="14" t="s">
        <v>82</v>
      </c>
      <c r="AW694" s="14" t="s">
        <v>34</v>
      </c>
      <c r="AX694" s="14" t="s">
        <v>73</v>
      </c>
      <c r="AY694" s="255" t="s">
        <v>185</v>
      </c>
    </row>
    <row r="695" s="13" customFormat="1">
      <c r="A695" s="13"/>
      <c r="B695" s="235"/>
      <c r="C695" s="236"/>
      <c r="D695" s="228" t="s">
        <v>199</v>
      </c>
      <c r="E695" s="237" t="s">
        <v>19</v>
      </c>
      <c r="F695" s="238" t="s">
        <v>2046</v>
      </c>
      <c r="G695" s="236"/>
      <c r="H695" s="237" t="s">
        <v>19</v>
      </c>
      <c r="I695" s="239"/>
      <c r="J695" s="236"/>
      <c r="K695" s="236"/>
      <c r="L695" s="240"/>
      <c r="M695" s="241"/>
      <c r="N695" s="242"/>
      <c r="O695" s="242"/>
      <c r="P695" s="242"/>
      <c r="Q695" s="242"/>
      <c r="R695" s="242"/>
      <c r="S695" s="242"/>
      <c r="T695" s="24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T695" s="244" t="s">
        <v>199</v>
      </c>
      <c r="AU695" s="244" t="s">
        <v>82</v>
      </c>
      <c r="AV695" s="13" t="s">
        <v>80</v>
      </c>
      <c r="AW695" s="13" t="s">
        <v>34</v>
      </c>
      <c r="AX695" s="13" t="s">
        <v>73</v>
      </c>
      <c r="AY695" s="244" t="s">
        <v>185</v>
      </c>
    </row>
    <row r="696" s="14" customFormat="1">
      <c r="A696" s="14"/>
      <c r="B696" s="245"/>
      <c r="C696" s="246"/>
      <c r="D696" s="228" t="s">
        <v>199</v>
      </c>
      <c r="E696" s="247" t="s">
        <v>19</v>
      </c>
      <c r="F696" s="248" t="s">
        <v>2047</v>
      </c>
      <c r="G696" s="246"/>
      <c r="H696" s="249">
        <v>9.9499999999999993</v>
      </c>
      <c r="I696" s="250"/>
      <c r="J696" s="246"/>
      <c r="K696" s="246"/>
      <c r="L696" s="251"/>
      <c r="M696" s="252"/>
      <c r="N696" s="253"/>
      <c r="O696" s="253"/>
      <c r="P696" s="253"/>
      <c r="Q696" s="253"/>
      <c r="R696" s="253"/>
      <c r="S696" s="253"/>
      <c r="T696" s="25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T696" s="255" t="s">
        <v>199</v>
      </c>
      <c r="AU696" s="255" t="s">
        <v>82</v>
      </c>
      <c r="AV696" s="14" t="s">
        <v>82</v>
      </c>
      <c r="AW696" s="14" t="s">
        <v>34</v>
      </c>
      <c r="AX696" s="14" t="s">
        <v>73</v>
      </c>
      <c r="AY696" s="255" t="s">
        <v>185</v>
      </c>
    </row>
    <row r="697" s="15" customFormat="1">
      <c r="A697" s="15"/>
      <c r="B697" s="256"/>
      <c r="C697" s="257"/>
      <c r="D697" s="228" t="s">
        <v>199</v>
      </c>
      <c r="E697" s="258" t="s">
        <v>19</v>
      </c>
      <c r="F697" s="259" t="s">
        <v>202</v>
      </c>
      <c r="G697" s="257"/>
      <c r="H697" s="260">
        <v>14.994</v>
      </c>
      <c r="I697" s="261"/>
      <c r="J697" s="257"/>
      <c r="K697" s="257"/>
      <c r="L697" s="262"/>
      <c r="M697" s="263"/>
      <c r="N697" s="264"/>
      <c r="O697" s="264"/>
      <c r="P697" s="264"/>
      <c r="Q697" s="264"/>
      <c r="R697" s="264"/>
      <c r="S697" s="264"/>
      <c r="T697" s="26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T697" s="266" t="s">
        <v>199</v>
      </c>
      <c r="AU697" s="266" t="s">
        <v>82</v>
      </c>
      <c r="AV697" s="15" t="s">
        <v>193</v>
      </c>
      <c r="AW697" s="15" t="s">
        <v>34</v>
      </c>
      <c r="AX697" s="15" t="s">
        <v>80</v>
      </c>
      <c r="AY697" s="266" t="s">
        <v>185</v>
      </c>
    </row>
    <row r="698" s="2" customFormat="1" ht="21.75" customHeight="1">
      <c r="A698" s="41"/>
      <c r="B698" s="42"/>
      <c r="C698" s="215" t="s">
        <v>929</v>
      </c>
      <c r="D698" s="215" t="s">
        <v>188</v>
      </c>
      <c r="E698" s="216" t="s">
        <v>2048</v>
      </c>
      <c r="F698" s="217" t="s">
        <v>2049</v>
      </c>
      <c r="G698" s="218" t="s">
        <v>212</v>
      </c>
      <c r="H698" s="219">
        <v>5.0439999999999996</v>
      </c>
      <c r="I698" s="220"/>
      <c r="J698" s="221">
        <f>ROUND(I698*H698,2)</f>
        <v>0</v>
      </c>
      <c r="K698" s="217" t="s">
        <v>192</v>
      </c>
      <c r="L698" s="47"/>
      <c r="M698" s="222" t="s">
        <v>19</v>
      </c>
      <c r="N698" s="223" t="s">
        <v>44</v>
      </c>
      <c r="O698" s="87"/>
      <c r="P698" s="224">
        <f>O698*H698</f>
        <v>0</v>
      </c>
      <c r="Q698" s="224">
        <v>0</v>
      </c>
      <c r="R698" s="224">
        <f>Q698*H698</f>
        <v>0</v>
      </c>
      <c r="S698" s="224">
        <v>0</v>
      </c>
      <c r="T698" s="225">
        <f>S698*H698</f>
        <v>0</v>
      </c>
      <c r="U698" s="41"/>
      <c r="V698" s="41"/>
      <c r="W698" s="41"/>
      <c r="X698" s="41"/>
      <c r="Y698" s="41"/>
      <c r="Z698" s="41"/>
      <c r="AA698" s="41"/>
      <c r="AB698" s="41"/>
      <c r="AC698" s="41"/>
      <c r="AD698" s="41"/>
      <c r="AE698" s="41"/>
      <c r="AR698" s="226" t="s">
        <v>193</v>
      </c>
      <c r="AT698" s="226" t="s">
        <v>188</v>
      </c>
      <c r="AU698" s="226" t="s">
        <v>82</v>
      </c>
      <c r="AY698" s="20" t="s">
        <v>185</v>
      </c>
      <c r="BE698" s="227">
        <f>IF(N698="základní",J698,0)</f>
        <v>0</v>
      </c>
      <c r="BF698" s="227">
        <f>IF(N698="snížená",J698,0)</f>
        <v>0</v>
      </c>
      <c r="BG698" s="227">
        <f>IF(N698="zákl. přenesená",J698,0)</f>
        <v>0</v>
      </c>
      <c r="BH698" s="227">
        <f>IF(N698="sníž. přenesená",J698,0)</f>
        <v>0</v>
      </c>
      <c r="BI698" s="227">
        <f>IF(N698="nulová",J698,0)</f>
        <v>0</v>
      </c>
      <c r="BJ698" s="20" t="s">
        <v>80</v>
      </c>
      <c r="BK698" s="227">
        <f>ROUND(I698*H698,2)</f>
        <v>0</v>
      </c>
      <c r="BL698" s="20" t="s">
        <v>193</v>
      </c>
      <c r="BM698" s="226" t="s">
        <v>2050</v>
      </c>
    </row>
    <row r="699" s="2" customFormat="1">
      <c r="A699" s="41"/>
      <c r="B699" s="42"/>
      <c r="C699" s="43"/>
      <c r="D699" s="228" t="s">
        <v>195</v>
      </c>
      <c r="E699" s="43"/>
      <c r="F699" s="229" t="s">
        <v>2051</v>
      </c>
      <c r="G699" s="43"/>
      <c r="H699" s="43"/>
      <c r="I699" s="230"/>
      <c r="J699" s="43"/>
      <c r="K699" s="43"/>
      <c r="L699" s="47"/>
      <c r="M699" s="231"/>
      <c r="N699" s="232"/>
      <c r="O699" s="87"/>
      <c r="P699" s="87"/>
      <c r="Q699" s="87"/>
      <c r="R699" s="87"/>
      <c r="S699" s="87"/>
      <c r="T699" s="88"/>
      <c r="U699" s="41"/>
      <c r="V699" s="41"/>
      <c r="W699" s="41"/>
      <c r="X699" s="41"/>
      <c r="Y699" s="41"/>
      <c r="Z699" s="41"/>
      <c r="AA699" s="41"/>
      <c r="AB699" s="41"/>
      <c r="AC699" s="41"/>
      <c r="AD699" s="41"/>
      <c r="AE699" s="41"/>
      <c r="AT699" s="20" t="s">
        <v>195</v>
      </c>
      <c r="AU699" s="20" t="s">
        <v>82</v>
      </c>
    </row>
    <row r="700" s="2" customFormat="1">
      <c r="A700" s="41"/>
      <c r="B700" s="42"/>
      <c r="C700" s="43"/>
      <c r="D700" s="233" t="s">
        <v>197</v>
      </c>
      <c r="E700" s="43"/>
      <c r="F700" s="234" t="s">
        <v>2052</v>
      </c>
      <c r="G700" s="43"/>
      <c r="H700" s="43"/>
      <c r="I700" s="230"/>
      <c r="J700" s="43"/>
      <c r="K700" s="43"/>
      <c r="L700" s="47"/>
      <c r="M700" s="231"/>
      <c r="N700" s="232"/>
      <c r="O700" s="87"/>
      <c r="P700" s="87"/>
      <c r="Q700" s="87"/>
      <c r="R700" s="87"/>
      <c r="S700" s="87"/>
      <c r="T700" s="88"/>
      <c r="U700" s="41"/>
      <c r="V700" s="41"/>
      <c r="W700" s="41"/>
      <c r="X700" s="41"/>
      <c r="Y700" s="41"/>
      <c r="Z700" s="41"/>
      <c r="AA700" s="41"/>
      <c r="AB700" s="41"/>
      <c r="AC700" s="41"/>
      <c r="AD700" s="41"/>
      <c r="AE700" s="41"/>
      <c r="AT700" s="20" t="s">
        <v>197</v>
      </c>
      <c r="AU700" s="20" t="s">
        <v>82</v>
      </c>
    </row>
    <row r="701" s="13" customFormat="1">
      <c r="A701" s="13"/>
      <c r="B701" s="235"/>
      <c r="C701" s="236"/>
      <c r="D701" s="228" t="s">
        <v>199</v>
      </c>
      <c r="E701" s="237" t="s">
        <v>19</v>
      </c>
      <c r="F701" s="238" t="s">
        <v>2044</v>
      </c>
      <c r="G701" s="236"/>
      <c r="H701" s="237" t="s">
        <v>19</v>
      </c>
      <c r="I701" s="239"/>
      <c r="J701" s="236"/>
      <c r="K701" s="236"/>
      <c r="L701" s="240"/>
      <c r="M701" s="241"/>
      <c r="N701" s="242"/>
      <c r="O701" s="242"/>
      <c r="P701" s="242"/>
      <c r="Q701" s="242"/>
      <c r="R701" s="242"/>
      <c r="S701" s="242"/>
      <c r="T701" s="24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44" t="s">
        <v>199</v>
      </c>
      <c r="AU701" s="244" t="s">
        <v>82</v>
      </c>
      <c r="AV701" s="13" t="s">
        <v>80</v>
      </c>
      <c r="AW701" s="13" t="s">
        <v>34</v>
      </c>
      <c r="AX701" s="13" t="s">
        <v>73</v>
      </c>
      <c r="AY701" s="244" t="s">
        <v>185</v>
      </c>
    </row>
    <row r="702" s="14" customFormat="1">
      <c r="A702" s="14"/>
      <c r="B702" s="245"/>
      <c r="C702" s="246"/>
      <c r="D702" s="228" t="s">
        <v>199</v>
      </c>
      <c r="E702" s="247" t="s">
        <v>19</v>
      </c>
      <c r="F702" s="248" t="s">
        <v>2045</v>
      </c>
      <c r="G702" s="246"/>
      <c r="H702" s="249">
        <v>5.0439999999999996</v>
      </c>
      <c r="I702" s="250"/>
      <c r="J702" s="246"/>
      <c r="K702" s="246"/>
      <c r="L702" s="251"/>
      <c r="M702" s="252"/>
      <c r="N702" s="253"/>
      <c r="O702" s="253"/>
      <c r="P702" s="253"/>
      <c r="Q702" s="253"/>
      <c r="R702" s="253"/>
      <c r="S702" s="253"/>
      <c r="T702" s="25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T702" s="255" t="s">
        <v>199</v>
      </c>
      <c r="AU702" s="255" t="s">
        <v>82</v>
      </c>
      <c r="AV702" s="14" t="s">
        <v>82</v>
      </c>
      <c r="AW702" s="14" t="s">
        <v>34</v>
      </c>
      <c r="AX702" s="14" t="s">
        <v>73</v>
      </c>
      <c r="AY702" s="255" t="s">
        <v>185</v>
      </c>
    </row>
    <row r="703" s="15" customFormat="1">
      <c r="A703" s="15"/>
      <c r="B703" s="256"/>
      <c r="C703" s="257"/>
      <c r="D703" s="228" t="s">
        <v>199</v>
      </c>
      <c r="E703" s="258" t="s">
        <v>19</v>
      </c>
      <c r="F703" s="259" t="s">
        <v>202</v>
      </c>
      <c r="G703" s="257"/>
      <c r="H703" s="260">
        <v>5.0439999999999996</v>
      </c>
      <c r="I703" s="261"/>
      <c r="J703" s="257"/>
      <c r="K703" s="257"/>
      <c r="L703" s="262"/>
      <c r="M703" s="263"/>
      <c r="N703" s="264"/>
      <c r="O703" s="264"/>
      <c r="P703" s="264"/>
      <c r="Q703" s="264"/>
      <c r="R703" s="264"/>
      <c r="S703" s="264"/>
      <c r="T703" s="265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T703" s="266" t="s">
        <v>199</v>
      </c>
      <c r="AU703" s="266" t="s">
        <v>82</v>
      </c>
      <c r="AV703" s="15" t="s">
        <v>193</v>
      </c>
      <c r="AW703" s="15" t="s">
        <v>34</v>
      </c>
      <c r="AX703" s="15" t="s">
        <v>80</v>
      </c>
      <c r="AY703" s="266" t="s">
        <v>185</v>
      </c>
    </row>
    <row r="704" s="2" customFormat="1" ht="16.5" customHeight="1">
      <c r="A704" s="41"/>
      <c r="B704" s="42"/>
      <c r="C704" s="215" t="s">
        <v>938</v>
      </c>
      <c r="D704" s="215" t="s">
        <v>188</v>
      </c>
      <c r="E704" s="216" t="s">
        <v>598</v>
      </c>
      <c r="F704" s="217" t="s">
        <v>599</v>
      </c>
      <c r="G704" s="218" t="s">
        <v>212</v>
      </c>
      <c r="H704" s="219">
        <v>14.994</v>
      </c>
      <c r="I704" s="220"/>
      <c r="J704" s="221">
        <f>ROUND(I704*H704,2)</f>
        <v>0</v>
      </c>
      <c r="K704" s="217" t="s">
        <v>192</v>
      </c>
      <c r="L704" s="47"/>
      <c r="M704" s="222" t="s">
        <v>19</v>
      </c>
      <c r="N704" s="223" t="s">
        <v>44</v>
      </c>
      <c r="O704" s="87"/>
      <c r="P704" s="224">
        <f>O704*H704</f>
        <v>0</v>
      </c>
      <c r="Q704" s="224">
        <v>0.0030200000000000001</v>
      </c>
      <c r="R704" s="224">
        <f>Q704*H704</f>
        <v>0.045281880000000004</v>
      </c>
      <c r="S704" s="224">
        <v>0</v>
      </c>
      <c r="T704" s="225">
        <f>S704*H704</f>
        <v>0</v>
      </c>
      <c r="U704" s="41"/>
      <c r="V704" s="41"/>
      <c r="W704" s="41"/>
      <c r="X704" s="41"/>
      <c r="Y704" s="41"/>
      <c r="Z704" s="41"/>
      <c r="AA704" s="41"/>
      <c r="AB704" s="41"/>
      <c r="AC704" s="41"/>
      <c r="AD704" s="41"/>
      <c r="AE704" s="41"/>
      <c r="AR704" s="226" t="s">
        <v>193</v>
      </c>
      <c r="AT704" s="226" t="s">
        <v>188</v>
      </c>
      <c r="AU704" s="226" t="s">
        <v>82</v>
      </c>
      <c r="AY704" s="20" t="s">
        <v>185</v>
      </c>
      <c r="BE704" s="227">
        <f>IF(N704="základní",J704,0)</f>
        <v>0</v>
      </c>
      <c r="BF704" s="227">
        <f>IF(N704="snížená",J704,0)</f>
        <v>0</v>
      </c>
      <c r="BG704" s="227">
        <f>IF(N704="zákl. přenesená",J704,0)</f>
        <v>0</v>
      </c>
      <c r="BH704" s="227">
        <f>IF(N704="sníž. přenesená",J704,0)</f>
        <v>0</v>
      </c>
      <c r="BI704" s="227">
        <f>IF(N704="nulová",J704,0)</f>
        <v>0</v>
      </c>
      <c r="BJ704" s="20" t="s">
        <v>80</v>
      </c>
      <c r="BK704" s="227">
        <f>ROUND(I704*H704,2)</f>
        <v>0</v>
      </c>
      <c r="BL704" s="20" t="s">
        <v>193</v>
      </c>
      <c r="BM704" s="226" t="s">
        <v>2053</v>
      </c>
    </row>
    <row r="705" s="2" customFormat="1">
      <c r="A705" s="41"/>
      <c r="B705" s="42"/>
      <c r="C705" s="43"/>
      <c r="D705" s="228" t="s">
        <v>195</v>
      </c>
      <c r="E705" s="43"/>
      <c r="F705" s="229" t="s">
        <v>601</v>
      </c>
      <c r="G705" s="43"/>
      <c r="H705" s="43"/>
      <c r="I705" s="230"/>
      <c r="J705" s="43"/>
      <c r="K705" s="43"/>
      <c r="L705" s="47"/>
      <c r="M705" s="231"/>
      <c r="N705" s="232"/>
      <c r="O705" s="87"/>
      <c r="P705" s="87"/>
      <c r="Q705" s="87"/>
      <c r="R705" s="87"/>
      <c r="S705" s="87"/>
      <c r="T705" s="88"/>
      <c r="U705" s="41"/>
      <c r="V705" s="41"/>
      <c r="W705" s="41"/>
      <c r="X705" s="41"/>
      <c r="Y705" s="41"/>
      <c r="Z705" s="41"/>
      <c r="AA705" s="41"/>
      <c r="AB705" s="41"/>
      <c r="AC705" s="41"/>
      <c r="AD705" s="41"/>
      <c r="AE705" s="41"/>
      <c r="AT705" s="20" t="s">
        <v>195</v>
      </c>
      <c r="AU705" s="20" t="s">
        <v>82</v>
      </c>
    </row>
    <row r="706" s="2" customFormat="1">
      <c r="A706" s="41"/>
      <c r="B706" s="42"/>
      <c r="C706" s="43"/>
      <c r="D706" s="233" t="s">
        <v>197</v>
      </c>
      <c r="E706" s="43"/>
      <c r="F706" s="234" t="s">
        <v>602</v>
      </c>
      <c r="G706" s="43"/>
      <c r="H706" s="43"/>
      <c r="I706" s="230"/>
      <c r="J706" s="43"/>
      <c r="K706" s="43"/>
      <c r="L706" s="47"/>
      <c r="M706" s="231"/>
      <c r="N706" s="232"/>
      <c r="O706" s="87"/>
      <c r="P706" s="87"/>
      <c r="Q706" s="87"/>
      <c r="R706" s="87"/>
      <c r="S706" s="87"/>
      <c r="T706" s="88"/>
      <c r="U706" s="41"/>
      <c r="V706" s="41"/>
      <c r="W706" s="41"/>
      <c r="X706" s="41"/>
      <c r="Y706" s="41"/>
      <c r="Z706" s="41"/>
      <c r="AA706" s="41"/>
      <c r="AB706" s="41"/>
      <c r="AC706" s="41"/>
      <c r="AD706" s="41"/>
      <c r="AE706" s="41"/>
      <c r="AT706" s="20" t="s">
        <v>197</v>
      </c>
      <c r="AU706" s="20" t="s">
        <v>82</v>
      </c>
    </row>
    <row r="707" s="13" customFormat="1">
      <c r="A707" s="13"/>
      <c r="B707" s="235"/>
      <c r="C707" s="236"/>
      <c r="D707" s="228" t="s">
        <v>199</v>
      </c>
      <c r="E707" s="237" t="s">
        <v>19</v>
      </c>
      <c r="F707" s="238" t="s">
        <v>2044</v>
      </c>
      <c r="G707" s="236"/>
      <c r="H707" s="237" t="s">
        <v>19</v>
      </c>
      <c r="I707" s="239"/>
      <c r="J707" s="236"/>
      <c r="K707" s="236"/>
      <c r="L707" s="240"/>
      <c r="M707" s="241"/>
      <c r="N707" s="242"/>
      <c r="O707" s="242"/>
      <c r="P707" s="242"/>
      <c r="Q707" s="242"/>
      <c r="R707" s="242"/>
      <c r="S707" s="242"/>
      <c r="T707" s="24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44" t="s">
        <v>199</v>
      </c>
      <c r="AU707" s="244" t="s">
        <v>82</v>
      </c>
      <c r="AV707" s="13" t="s">
        <v>80</v>
      </c>
      <c r="AW707" s="13" t="s">
        <v>34</v>
      </c>
      <c r="AX707" s="13" t="s">
        <v>73</v>
      </c>
      <c r="AY707" s="244" t="s">
        <v>185</v>
      </c>
    </row>
    <row r="708" s="14" customFormat="1">
      <c r="A708" s="14"/>
      <c r="B708" s="245"/>
      <c r="C708" s="246"/>
      <c r="D708" s="228" t="s">
        <v>199</v>
      </c>
      <c r="E708" s="247" t="s">
        <v>19</v>
      </c>
      <c r="F708" s="248" t="s">
        <v>2045</v>
      </c>
      <c r="G708" s="246"/>
      <c r="H708" s="249">
        <v>5.0439999999999996</v>
      </c>
      <c r="I708" s="250"/>
      <c r="J708" s="246"/>
      <c r="K708" s="246"/>
      <c r="L708" s="251"/>
      <c r="M708" s="252"/>
      <c r="N708" s="253"/>
      <c r="O708" s="253"/>
      <c r="P708" s="253"/>
      <c r="Q708" s="253"/>
      <c r="R708" s="253"/>
      <c r="S708" s="253"/>
      <c r="T708" s="25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T708" s="255" t="s">
        <v>199</v>
      </c>
      <c r="AU708" s="255" t="s">
        <v>82</v>
      </c>
      <c r="AV708" s="14" t="s">
        <v>82</v>
      </c>
      <c r="AW708" s="14" t="s">
        <v>34</v>
      </c>
      <c r="AX708" s="14" t="s">
        <v>73</v>
      </c>
      <c r="AY708" s="255" t="s">
        <v>185</v>
      </c>
    </row>
    <row r="709" s="13" customFormat="1">
      <c r="A709" s="13"/>
      <c r="B709" s="235"/>
      <c r="C709" s="236"/>
      <c r="D709" s="228" t="s">
        <v>199</v>
      </c>
      <c r="E709" s="237" t="s">
        <v>19</v>
      </c>
      <c r="F709" s="238" t="s">
        <v>2046</v>
      </c>
      <c r="G709" s="236"/>
      <c r="H709" s="237" t="s">
        <v>19</v>
      </c>
      <c r="I709" s="239"/>
      <c r="J709" s="236"/>
      <c r="K709" s="236"/>
      <c r="L709" s="240"/>
      <c r="M709" s="241"/>
      <c r="N709" s="242"/>
      <c r="O709" s="242"/>
      <c r="P709" s="242"/>
      <c r="Q709" s="242"/>
      <c r="R709" s="242"/>
      <c r="S709" s="242"/>
      <c r="T709" s="24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T709" s="244" t="s">
        <v>199</v>
      </c>
      <c r="AU709" s="244" t="s">
        <v>82</v>
      </c>
      <c r="AV709" s="13" t="s">
        <v>80</v>
      </c>
      <c r="AW709" s="13" t="s">
        <v>34</v>
      </c>
      <c r="AX709" s="13" t="s">
        <v>73</v>
      </c>
      <c r="AY709" s="244" t="s">
        <v>185</v>
      </c>
    </row>
    <row r="710" s="14" customFormat="1">
      <c r="A710" s="14"/>
      <c r="B710" s="245"/>
      <c r="C710" s="246"/>
      <c r="D710" s="228" t="s">
        <v>199</v>
      </c>
      <c r="E710" s="247" t="s">
        <v>19</v>
      </c>
      <c r="F710" s="248" t="s">
        <v>2047</v>
      </c>
      <c r="G710" s="246"/>
      <c r="H710" s="249">
        <v>9.9499999999999993</v>
      </c>
      <c r="I710" s="250"/>
      <c r="J710" s="246"/>
      <c r="K710" s="246"/>
      <c r="L710" s="251"/>
      <c r="M710" s="252"/>
      <c r="N710" s="253"/>
      <c r="O710" s="253"/>
      <c r="P710" s="253"/>
      <c r="Q710" s="253"/>
      <c r="R710" s="253"/>
      <c r="S710" s="253"/>
      <c r="T710" s="254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T710" s="255" t="s">
        <v>199</v>
      </c>
      <c r="AU710" s="255" t="s">
        <v>82</v>
      </c>
      <c r="AV710" s="14" t="s">
        <v>82</v>
      </c>
      <c r="AW710" s="14" t="s">
        <v>34</v>
      </c>
      <c r="AX710" s="14" t="s">
        <v>73</v>
      </c>
      <c r="AY710" s="255" t="s">
        <v>185</v>
      </c>
    </row>
    <row r="711" s="15" customFormat="1">
      <c r="A711" s="15"/>
      <c r="B711" s="256"/>
      <c r="C711" s="257"/>
      <c r="D711" s="228" t="s">
        <v>199</v>
      </c>
      <c r="E711" s="258" t="s">
        <v>19</v>
      </c>
      <c r="F711" s="259" t="s">
        <v>202</v>
      </c>
      <c r="G711" s="257"/>
      <c r="H711" s="260">
        <v>14.994</v>
      </c>
      <c r="I711" s="261"/>
      <c r="J711" s="257"/>
      <c r="K711" s="257"/>
      <c r="L711" s="262"/>
      <c r="M711" s="263"/>
      <c r="N711" s="264"/>
      <c r="O711" s="264"/>
      <c r="P711" s="264"/>
      <c r="Q711" s="264"/>
      <c r="R711" s="264"/>
      <c r="S711" s="264"/>
      <c r="T711" s="26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T711" s="266" t="s">
        <v>199</v>
      </c>
      <c r="AU711" s="266" t="s">
        <v>82</v>
      </c>
      <c r="AV711" s="15" t="s">
        <v>193</v>
      </c>
      <c r="AW711" s="15" t="s">
        <v>34</v>
      </c>
      <c r="AX711" s="15" t="s">
        <v>80</v>
      </c>
      <c r="AY711" s="266" t="s">
        <v>185</v>
      </c>
    </row>
    <row r="712" s="2" customFormat="1" ht="16.5" customHeight="1">
      <c r="A712" s="41"/>
      <c r="B712" s="42"/>
      <c r="C712" s="215" t="s">
        <v>944</v>
      </c>
      <c r="D712" s="215" t="s">
        <v>188</v>
      </c>
      <c r="E712" s="216" t="s">
        <v>2054</v>
      </c>
      <c r="F712" s="217" t="s">
        <v>2055</v>
      </c>
      <c r="G712" s="218" t="s">
        <v>212</v>
      </c>
      <c r="H712" s="219">
        <v>14.994</v>
      </c>
      <c r="I712" s="220"/>
      <c r="J712" s="221">
        <f>ROUND(I712*H712,2)</f>
        <v>0</v>
      </c>
      <c r="K712" s="217" t="s">
        <v>192</v>
      </c>
      <c r="L712" s="47"/>
      <c r="M712" s="222" t="s">
        <v>19</v>
      </c>
      <c r="N712" s="223" t="s">
        <v>44</v>
      </c>
      <c r="O712" s="87"/>
      <c r="P712" s="224">
        <f>O712*H712</f>
        <v>0</v>
      </c>
      <c r="Q712" s="224">
        <v>0.0025300000000000001</v>
      </c>
      <c r="R712" s="224">
        <f>Q712*H712</f>
        <v>0.037934820000000001</v>
      </c>
      <c r="S712" s="224">
        <v>0</v>
      </c>
      <c r="T712" s="225">
        <f>S712*H712</f>
        <v>0</v>
      </c>
      <c r="U712" s="41"/>
      <c r="V712" s="41"/>
      <c r="W712" s="41"/>
      <c r="X712" s="41"/>
      <c r="Y712" s="41"/>
      <c r="Z712" s="41"/>
      <c r="AA712" s="41"/>
      <c r="AB712" s="41"/>
      <c r="AC712" s="41"/>
      <c r="AD712" s="41"/>
      <c r="AE712" s="41"/>
      <c r="AR712" s="226" t="s">
        <v>193</v>
      </c>
      <c r="AT712" s="226" t="s">
        <v>188</v>
      </c>
      <c r="AU712" s="226" t="s">
        <v>82</v>
      </c>
      <c r="AY712" s="20" t="s">
        <v>185</v>
      </c>
      <c r="BE712" s="227">
        <f>IF(N712="základní",J712,0)</f>
        <v>0</v>
      </c>
      <c r="BF712" s="227">
        <f>IF(N712="snížená",J712,0)</f>
        <v>0</v>
      </c>
      <c r="BG712" s="227">
        <f>IF(N712="zákl. přenesená",J712,0)</f>
        <v>0</v>
      </c>
      <c r="BH712" s="227">
        <f>IF(N712="sníž. přenesená",J712,0)</f>
        <v>0</v>
      </c>
      <c r="BI712" s="227">
        <f>IF(N712="nulová",J712,0)</f>
        <v>0</v>
      </c>
      <c r="BJ712" s="20" t="s">
        <v>80</v>
      </c>
      <c r="BK712" s="227">
        <f>ROUND(I712*H712,2)</f>
        <v>0</v>
      </c>
      <c r="BL712" s="20" t="s">
        <v>193</v>
      </c>
      <c r="BM712" s="226" t="s">
        <v>2056</v>
      </c>
    </row>
    <row r="713" s="2" customFormat="1">
      <c r="A713" s="41"/>
      <c r="B713" s="42"/>
      <c r="C713" s="43"/>
      <c r="D713" s="228" t="s">
        <v>195</v>
      </c>
      <c r="E713" s="43"/>
      <c r="F713" s="229" t="s">
        <v>2057</v>
      </c>
      <c r="G713" s="43"/>
      <c r="H713" s="43"/>
      <c r="I713" s="230"/>
      <c r="J713" s="43"/>
      <c r="K713" s="43"/>
      <c r="L713" s="47"/>
      <c r="M713" s="231"/>
      <c r="N713" s="232"/>
      <c r="O713" s="87"/>
      <c r="P713" s="87"/>
      <c r="Q713" s="87"/>
      <c r="R713" s="87"/>
      <c r="S713" s="87"/>
      <c r="T713" s="88"/>
      <c r="U713" s="41"/>
      <c r="V713" s="41"/>
      <c r="W713" s="41"/>
      <c r="X713" s="41"/>
      <c r="Y713" s="41"/>
      <c r="Z713" s="41"/>
      <c r="AA713" s="41"/>
      <c r="AB713" s="41"/>
      <c r="AC713" s="41"/>
      <c r="AD713" s="41"/>
      <c r="AE713" s="41"/>
      <c r="AT713" s="20" t="s">
        <v>195</v>
      </c>
      <c r="AU713" s="20" t="s">
        <v>82</v>
      </c>
    </row>
    <row r="714" s="2" customFormat="1">
      <c r="A714" s="41"/>
      <c r="B714" s="42"/>
      <c r="C714" s="43"/>
      <c r="D714" s="233" t="s">
        <v>197</v>
      </c>
      <c r="E714" s="43"/>
      <c r="F714" s="234" t="s">
        <v>2058</v>
      </c>
      <c r="G714" s="43"/>
      <c r="H714" s="43"/>
      <c r="I714" s="230"/>
      <c r="J714" s="43"/>
      <c r="K714" s="43"/>
      <c r="L714" s="47"/>
      <c r="M714" s="231"/>
      <c r="N714" s="232"/>
      <c r="O714" s="87"/>
      <c r="P714" s="87"/>
      <c r="Q714" s="87"/>
      <c r="R714" s="87"/>
      <c r="S714" s="87"/>
      <c r="T714" s="88"/>
      <c r="U714" s="41"/>
      <c r="V714" s="41"/>
      <c r="W714" s="41"/>
      <c r="X714" s="41"/>
      <c r="Y714" s="41"/>
      <c r="Z714" s="41"/>
      <c r="AA714" s="41"/>
      <c r="AB714" s="41"/>
      <c r="AC714" s="41"/>
      <c r="AD714" s="41"/>
      <c r="AE714" s="41"/>
      <c r="AT714" s="20" t="s">
        <v>197</v>
      </c>
      <c r="AU714" s="20" t="s">
        <v>82</v>
      </c>
    </row>
    <row r="715" s="13" customFormat="1">
      <c r="A715" s="13"/>
      <c r="B715" s="235"/>
      <c r="C715" s="236"/>
      <c r="D715" s="228" t="s">
        <v>199</v>
      </c>
      <c r="E715" s="237" t="s">
        <v>19</v>
      </c>
      <c r="F715" s="238" t="s">
        <v>2044</v>
      </c>
      <c r="G715" s="236"/>
      <c r="H715" s="237" t="s">
        <v>19</v>
      </c>
      <c r="I715" s="239"/>
      <c r="J715" s="236"/>
      <c r="K715" s="236"/>
      <c r="L715" s="240"/>
      <c r="M715" s="241"/>
      <c r="N715" s="242"/>
      <c r="O715" s="242"/>
      <c r="P715" s="242"/>
      <c r="Q715" s="242"/>
      <c r="R715" s="242"/>
      <c r="S715" s="242"/>
      <c r="T715" s="24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44" t="s">
        <v>199</v>
      </c>
      <c r="AU715" s="244" t="s">
        <v>82</v>
      </c>
      <c r="AV715" s="13" t="s">
        <v>80</v>
      </c>
      <c r="AW715" s="13" t="s">
        <v>34</v>
      </c>
      <c r="AX715" s="13" t="s">
        <v>73</v>
      </c>
      <c r="AY715" s="244" t="s">
        <v>185</v>
      </c>
    </row>
    <row r="716" s="14" customFormat="1">
      <c r="A716" s="14"/>
      <c r="B716" s="245"/>
      <c r="C716" s="246"/>
      <c r="D716" s="228" t="s">
        <v>199</v>
      </c>
      <c r="E716" s="247" t="s">
        <v>19</v>
      </c>
      <c r="F716" s="248" t="s">
        <v>2045</v>
      </c>
      <c r="G716" s="246"/>
      <c r="H716" s="249">
        <v>5.0439999999999996</v>
      </c>
      <c r="I716" s="250"/>
      <c r="J716" s="246"/>
      <c r="K716" s="246"/>
      <c r="L716" s="251"/>
      <c r="M716" s="252"/>
      <c r="N716" s="253"/>
      <c r="O716" s="253"/>
      <c r="P716" s="253"/>
      <c r="Q716" s="253"/>
      <c r="R716" s="253"/>
      <c r="S716" s="253"/>
      <c r="T716" s="25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T716" s="255" t="s">
        <v>199</v>
      </c>
      <c r="AU716" s="255" t="s">
        <v>82</v>
      </c>
      <c r="AV716" s="14" t="s">
        <v>82</v>
      </c>
      <c r="AW716" s="14" t="s">
        <v>34</v>
      </c>
      <c r="AX716" s="14" t="s">
        <v>73</v>
      </c>
      <c r="AY716" s="255" t="s">
        <v>185</v>
      </c>
    </row>
    <row r="717" s="13" customFormat="1">
      <c r="A717" s="13"/>
      <c r="B717" s="235"/>
      <c r="C717" s="236"/>
      <c r="D717" s="228" t="s">
        <v>199</v>
      </c>
      <c r="E717" s="237" t="s">
        <v>19</v>
      </c>
      <c r="F717" s="238" t="s">
        <v>2046</v>
      </c>
      <c r="G717" s="236"/>
      <c r="H717" s="237" t="s">
        <v>19</v>
      </c>
      <c r="I717" s="239"/>
      <c r="J717" s="236"/>
      <c r="K717" s="236"/>
      <c r="L717" s="240"/>
      <c r="M717" s="241"/>
      <c r="N717" s="242"/>
      <c r="O717" s="242"/>
      <c r="P717" s="242"/>
      <c r="Q717" s="242"/>
      <c r="R717" s="242"/>
      <c r="S717" s="242"/>
      <c r="T717" s="243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T717" s="244" t="s">
        <v>199</v>
      </c>
      <c r="AU717" s="244" t="s">
        <v>82</v>
      </c>
      <c r="AV717" s="13" t="s">
        <v>80</v>
      </c>
      <c r="AW717" s="13" t="s">
        <v>34</v>
      </c>
      <c r="AX717" s="13" t="s">
        <v>73</v>
      </c>
      <c r="AY717" s="244" t="s">
        <v>185</v>
      </c>
    </row>
    <row r="718" s="14" customFormat="1">
      <c r="A718" s="14"/>
      <c r="B718" s="245"/>
      <c r="C718" s="246"/>
      <c r="D718" s="228" t="s">
        <v>199</v>
      </c>
      <c r="E718" s="247" t="s">
        <v>19</v>
      </c>
      <c r="F718" s="248" t="s">
        <v>2047</v>
      </c>
      <c r="G718" s="246"/>
      <c r="H718" s="249">
        <v>9.9499999999999993</v>
      </c>
      <c r="I718" s="250"/>
      <c r="J718" s="246"/>
      <c r="K718" s="246"/>
      <c r="L718" s="251"/>
      <c r="M718" s="252"/>
      <c r="N718" s="253"/>
      <c r="O718" s="253"/>
      <c r="P718" s="253"/>
      <c r="Q718" s="253"/>
      <c r="R718" s="253"/>
      <c r="S718" s="253"/>
      <c r="T718" s="25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T718" s="255" t="s">
        <v>199</v>
      </c>
      <c r="AU718" s="255" t="s">
        <v>82</v>
      </c>
      <c r="AV718" s="14" t="s">
        <v>82</v>
      </c>
      <c r="AW718" s="14" t="s">
        <v>34</v>
      </c>
      <c r="AX718" s="14" t="s">
        <v>73</v>
      </c>
      <c r="AY718" s="255" t="s">
        <v>185</v>
      </c>
    </row>
    <row r="719" s="15" customFormat="1">
      <c r="A719" s="15"/>
      <c r="B719" s="256"/>
      <c r="C719" s="257"/>
      <c r="D719" s="228" t="s">
        <v>199</v>
      </c>
      <c r="E719" s="258" t="s">
        <v>19</v>
      </c>
      <c r="F719" s="259" t="s">
        <v>202</v>
      </c>
      <c r="G719" s="257"/>
      <c r="H719" s="260">
        <v>14.994</v>
      </c>
      <c r="I719" s="261"/>
      <c r="J719" s="257"/>
      <c r="K719" s="257"/>
      <c r="L719" s="262"/>
      <c r="M719" s="263"/>
      <c r="N719" s="264"/>
      <c r="O719" s="264"/>
      <c r="P719" s="264"/>
      <c r="Q719" s="264"/>
      <c r="R719" s="264"/>
      <c r="S719" s="264"/>
      <c r="T719" s="26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T719" s="266" t="s">
        <v>199</v>
      </c>
      <c r="AU719" s="266" t="s">
        <v>82</v>
      </c>
      <c r="AV719" s="15" t="s">
        <v>193</v>
      </c>
      <c r="AW719" s="15" t="s">
        <v>34</v>
      </c>
      <c r="AX719" s="15" t="s">
        <v>80</v>
      </c>
      <c r="AY719" s="266" t="s">
        <v>185</v>
      </c>
    </row>
    <row r="720" s="2" customFormat="1" ht="16.5" customHeight="1">
      <c r="A720" s="41"/>
      <c r="B720" s="42"/>
      <c r="C720" s="215" t="s">
        <v>954</v>
      </c>
      <c r="D720" s="215" t="s">
        <v>188</v>
      </c>
      <c r="E720" s="216" t="s">
        <v>603</v>
      </c>
      <c r="F720" s="217" t="s">
        <v>604</v>
      </c>
      <c r="G720" s="218" t="s">
        <v>249</v>
      </c>
      <c r="H720" s="219">
        <v>0.033000000000000002</v>
      </c>
      <c r="I720" s="220"/>
      <c r="J720" s="221">
        <f>ROUND(I720*H720,2)</f>
        <v>0</v>
      </c>
      <c r="K720" s="217" t="s">
        <v>192</v>
      </c>
      <c r="L720" s="47"/>
      <c r="M720" s="222" t="s">
        <v>19</v>
      </c>
      <c r="N720" s="223" t="s">
        <v>44</v>
      </c>
      <c r="O720" s="87"/>
      <c r="P720" s="224">
        <f>O720*H720</f>
        <v>0</v>
      </c>
      <c r="Q720" s="224">
        <v>1.06277</v>
      </c>
      <c r="R720" s="224">
        <f>Q720*H720</f>
        <v>0.035071410000000004</v>
      </c>
      <c r="S720" s="224">
        <v>0</v>
      </c>
      <c r="T720" s="225">
        <f>S720*H720</f>
        <v>0</v>
      </c>
      <c r="U720" s="41"/>
      <c r="V720" s="41"/>
      <c r="W720" s="41"/>
      <c r="X720" s="41"/>
      <c r="Y720" s="41"/>
      <c r="Z720" s="41"/>
      <c r="AA720" s="41"/>
      <c r="AB720" s="41"/>
      <c r="AC720" s="41"/>
      <c r="AD720" s="41"/>
      <c r="AE720" s="41"/>
      <c r="AR720" s="226" t="s">
        <v>193</v>
      </c>
      <c r="AT720" s="226" t="s">
        <v>188</v>
      </c>
      <c r="AU720" s="226" t="s">
        <v>82</v>
      </c>
      <c r="AY720" s="20" t="s">
        <v>185</v>
      </c>
      <c r="BE720" s="227">
        <f>IF(N720="základní",J720,0)</f>
        <v>0</v>
      </c>
      <c r="BF720" s="227">
        <f>IF(N720="snížená",J720,0)</f>
        <v>0</v>
      </c>
      <c r="BG720" s="227">
        <f>IF(N720="zákl. přenesená",J720,0)</f>
        <v>0</v>
      </c>
      <c r="BH720" s="227">
        <f>IF(N720="sníž. přenesená",J720,0)</f>
        <v>0</v>
      </c>
      <c r="BI720" s="227">
        <f>IF(N720="nulová",J720,0)</f>
        <v>0</v>
      </c>
      <c r="BJ720" s="20" t="s">
        <v>80</v>
      </c>
      <c r="BK720" s="227">
        <f>ROUND(I720*H720,2)</f>
        <v>0</v>
      </c>
      <c r="BL720" s="20" t="s">
        <v>193</v>
      </c>
      <c r="BM720" s="226" t="s">
        <v>2059</v>
      </c>
    </row>
    <row r="721" s="2" customFormat="1">
      <c r="A721" s="41"/>
      <c r="B721" s="42"/>
      <c r="C721" s="43"/>
      <c r="D721" s="228" t="s">
        <v>195</v>
      </c>
      <c r="E721" s="43"/>
      <c r="F721" s="229" t="s">
        <v>606</v>
      </c>
      <c r="G721" s="43"/>
      <c r="H721" s="43"/>
      <c r="I721" s="230"/>
      <c r="J721" s="43"/>
      <c r="K721" s="43"/>
      <c r="L721" s="47"/>
      <c r="M721" s="231"/>
      <c r="N721" s="232"/>
      <c r="O721" s="87"/>
      <c r="P721" s="87"/>
      <c r="Q721" s="87"/>
      <c r="R721" s="87"/>
      <c r="S721" s="87"/>
      <c r="T721" s="88"/>
      <c r="U721" s="41"/>
      <c r="V721" s="41"/>
      <c r="W721" s="41"/>
      <c r="X721" s="41"/>
      <c r="Y721" s="41"/>
      <c r="Z721" s="41"/>
      <c r="AA721" s="41"/>
      <c r="AB721" s="41"/>
      <c r="AC721" s="41"/>
      <c r="AD721" s="41"/>
      <c r="AE721" s="41"/>
      <c r="AT721" s="20" t="s">
        <v>195</v>
      </c>
      <c r="AU721" s="20" t="s">
        <v>82</v>
      </c>
    </row>
    <row r="722" s="2" customFormat="1">
      <c r="A722" s="41"/>
      <c r="B722" s="42"/>
      <c r="C722" s="43"/>
      <c r="D722" s="233" t="s">
        <v>197</v>
      </c>
      <c r="E722" s="43"/>
      <c r="F722" s="234" t="s">
        <v>607</v>
      </c>
      <c r="G722" s="43"/>
      <c r="H722" s="43"/>
      <c r="I722" s="230"/>
      <c r="J722" s="43"/>
      <c r="K722" s="43"/>
      <c r="L722" s="47"/>
      <c r="M722" s="231"/>
      <c r="N722" s="232"/>
      <c r="O722" s="87"/>
      <c r="P722" s="87"/>
      <c r="Q722" s="87"/>
      <c r="R722" s="87"/>
      <c r="S722" s="87"/>
      <c r="T722" s="88"/>
      <c r="U722" s="41"/>
      <c r="V722" s="41"/>
      <c r="W722" s="41"/>
      <c r="X722" s="41"/>
      <c r="Y722" s="41"/>
      <c r="Z722" s="41"/>
      <c r="AA722" s="41"/>
      <c r="AB722" s="41"/>
      <c r="AC722" s="41"/>
      <c r="AD722" s="41"/>
      <c r="AE722" s="41"/>
      <c r="AT722" s="20" t="s">
        <v>197</v>
      </c>
      <c r="AU722" s="20" t="s">
        <v>82</v>
      </c>
    </row>
    <row r="723" s="13" customFormat="1">
      <c r="A723" s="13"/>
      <c r="B723" s="235"/>
      <c r="C723" s="236"/>
      <c r="D723" s="228" t="s">
        <v>199</v>
      </c>
      <c r="E723" s="237" t="s">
        <v>19</v>
      </c>
      <c r="F723" s="238" t="s">
        <v>2044</v>
      </c>
      <c r="G723" s="236"/>
      <c r="H723" s="237" t="s">
        <v>19</v>
      </c>
      <c r="I723" s="239"/>
      <c r="J723" s="236"/>
      <c r="K723" s="236"/>
      <c r="L723" s="240"/>
      <c r="M723" s="241"/>
      <c r="N723" s="242"/>
      <c r="O723" s="242"/>
      <c r="P723" s="242"/>
      <c r="Q723" s="242"/>
      <c r="R723" s="242"/>
      <c r="S723" s="242"/>
      <c r="T723" s="24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T723" s="244" t="s">
        <v>199</v>
      </c>
      <c r="AU723" s="244" t="s">
        <v>82</v>
      </c>
      <c r="AV723" s="13" t="s">
        <v>80</v>
      </c>
      <c r="AW723" s="13" t="s">
        <v>34</v>
      </c>
      <c r="AX723" s="13" t="s">
        <v>73</v>
      </c>
      <c r="AY723" s="244" t="s">
        <v>185</v>
      </c>
    </row>
    <row r="724" s="14" customFormat="1">
      <c r="A724" s="14"/>
      <c r="B724" s="245"/>
      <c r="C724" s="246"/>
      <c r="D724" s="228" t="s">
        <v>199</v>
      </c>
      <c r="E724" s="247" t="s">
        <v>19</v>
      </c>
      <c r="F724" s="248" t="s">
        <v>2060</v>
      </c>
      <c r="G724" s="246"/>
      <c r="H724" s="249">
        <v>0.033000000000000002</v>
      </c>
      <c r="I724" s="250"/>
      <c r="J724" s="246"/>
      <c r="K724" s="246"/>
      <c r="L724" s="251"/>
      <c r="M724" s="252"/>
      <c r="N724" s="253"/>
      <c r="O724" s="253"/>
      <c r="P724" s="253"/>
      <c r="Q724" s="253"/>
      <c r="R724" s="253"/>
      <c r="S724" s="253"/>
      <c r="T724" s="25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T724" s="255" t="s">
        <v>199</v>
      </c>
      <c r="AU724" s="255" t="s">
        <v>82</v>
      </c>
      <c r="AV724" s="14" t="s">
        <v>82</v>
      </c>
      <c r="AW724" s="14" t="s">
        <v>34</v>
      </c>
      <c r="AX724" s="14" t="s">
        <v>73</v>
      </c>
      <c r="AY724" s="255" t="s">
        <v>185</v>
      </c>
    </row>
    <row r="725" s="15" customFormat="1">
      <c r="A725" s="15"/>
      <c r="B725" s="256"/>
      <c r="C725" s="257"/>
      <c r="D725" s="228" t="s">
        <v>199</v>
      </c>
      <c r="E725" s="258" t="s">
        <v>19</v>
      </c>
      <c r="F725" s="259" t="s">
        <v>202</v>
      </c>
      <c r="G725" s="257"/>
      <c r="H725" s="260">
        <v>0.033000000000000002</v>
      </c>
      <c r="I725" s="261"/>
      <c r="J725" s="257"/>
      <c r="K725" s="257"/>
      <c r="L725" s="262"/>
      <c r="M725" s="263"/>
      <c r="N725" s="264"/>
      <c r="O725" s="264"/>
      <c r="P725" s="264"/>
      <c r="Q725" s="264"/>
      <c r="R725" s="264"/>
      <c r="S725" s="264"/>
      <c r="T725" s="26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T725" s="266" t="s">
        <v>199</v>
      </c>
      <c r="AU725" s="266" t="s">
        <v>82</v>
      </c>
      <c r="AV725" s="15" t="s">
        <v>193</v>
      </c>
      <c r="AW725" s="15" t="s">
        <v>34</v>
      </c>
      <c r="AX725" s="15" t="s">
        <v>80</v>
      </c>
      <c r="AY725" s="266" t="s">
        <v>185</v>
      </c>
    </row>
    <row r="726" s="2" customFormat="1" ht="16.5" customHeight="1">
      <c r="A726" s="41"/>
      <c r="B726" s="42"/>
      <c r="C726" s="215" t="s">
        <v>959</v>
      </c>
      <c r="D726" s="215" t="s">
        <v>188</v>
      </c>
      <c r="E726" s="216" t="s">
        <v>2061</v>
      </c>
      <c r="F726" s="217" t="s">
        <v>2062</v>
      </c>
      <c r="G726" s="218" t="s">
        <v>191</v>
      </c>
      <c r="H726" s="219">
        <v>415.63999999999999</v>
      </c>
      <c r="I726" s="220"/>
      <c r="J726" s="221">
        <f>ROUND(I726*H726,2)</f>
        <v>0</v>
      </c>
      <c r="K726" s="217" t="s">
        <v>192</v>
      </c>
      <c r="L726" s="47"/>
      <c r="M726" s="222" t="s">
        <v>19</v>
      </c>
      <c r="N726" s="223" t="s">
        <v>44</v>
      </c>
      <c r="O726" s="87"/>
      <c r="P726" s="224">
        <f>O726*H726</f>
        <v>0</v>
      </c>
      <c r="Q726" s="224">
        <v>0.00012999999999999999</v>
      </c>
      <c r="R726" s="224">
        <f>Q726*H726</f>
        <v>0.054033199999999997</v>
      </c>
      <c r="S726" s="224">
        <v>0</v>
      </c>
      <c r="T726" s="225">
        <f>S726*H726</f>
        <v>0</v>
      </c>
      <c r="U726" s="41"/>
      <c r="V726" s="41"/>
      <c r="W726" s="41"/>
      <c r="X726" s="41"/>
      <c r="Y726" s="41"/>
      <c r="Z726" s="41"/>
      <c r="AA726" s="41"/>
      <c r="AB726" s="41"/>
      <c r="AC726" s="41"/>
      <c r="AD726" s="41"/>
      <c r="AE726" s="41"/>
      <c r="AR726" s="226" t="s">
        <v>193</v>
      </c>
      <c r="AT726" s="226" t="s">
        <v>188</v>
      </c>
      <c r="AU726" s="226" t="s">
        <v>82</v>
      </c>
      <c r="AY726" s="20" t="s">
        <v>185</v>
      </c>
      <c r="BE726" s="227">
        <f>IF(N726="základní",J726,0)</f>
        <v>0</v>
      </c>
      <c r="BF726" s="227">
        <f>IF(N726="snížená",J726,0)</f>
        <v>0</v>
      </c>
      <c r="BG726" s="227">
        <f>IF(N726="zákl. přenesená",J726,0)</f>
        <v>0</v>
      </c>
      <c r="BH726" s="227">
        <f>IF(N726="sníž. přenesená",J726,0)</f>
        <v>0</v>
      </c>
      <c r="BI726" s="227">
        <f>IF(N726="nulová",J726,0)</f>
        <v>0</v>
      </c>
      <c r="BJ726" s="20" t="s">
        <v>80</v>
      </c>
      <c r="BK726" s="227">
        <f>ROUND(I726*H726,2)</f>
        <v>0</v>
      </c>
      <c r="BL726" s="20" t="s">
        <v>193</v>
      </c>
      <c r="BM726" s="226" t="s">
        <v>2063</v>
      </c>
    </row>
    <row r="727" s="2" customFormat="1">
      <c r="A727" s="41"/>
      <c r="B727" s="42"/>
      <c r="C727" s="43"/>
      <c r="D727" s="228" t="s">
        <v>195</v>
      </c>
      <c r="E727" s="43"/>
      <c r="F727" s="229" t="s">
        <v>2064</v>
      </c>
      <c r="G727" s="43"/>
      <c r="H727" s="43"/>
      <c r="I727" s="230"/>
      <c r="J727" s="43"/>
      <c r="K727" s="43"/>
      <c r="L727" s="47"/>
      <c r="M727" s="231"/>
      <c r="N727" s="232"/>
      <c r="O727" s="87"/>
      <c r="P727" s="87"/>
      <c r="Q727" s="87"/>
      <c r="R727" s="87"/>
      <c r="S727" s="87"/>
      <c r="T727" s="88"/>
      <c r="U727" s="41"/>
      <c r="V727" s="41"/>
      <c r="W727" s="41"/>
      <c r="X727" s="41"/>
      <c r="Y727" s="41"/>
      <c r="Z727" s="41"/>
      <c r="AA727" s="41"/>
      <c r="AB727" s="41"/>
      <c r="AC727" s="41"/>
      <c r="AD727" s="41"/>
      <c r="AE727" s="41"/>
      <c r="AT727" s="20" t="s">
        <v>195</v>
      </c>
      <c r="AU727" s="20" t="s">
        <v>82</v>
      </c>
    </row>
    <row r="728" s="2" customFormat="1">
      <c r="A728" s="41"/>
      <c r="B728" s="42"/>
      <c r="C728" s="43"/>
      <c r="D728" s="233" t="s">
        <v>197</v>
      </c>
      <c r="E728" s="43"/>
      <c r="F728" s="234" t="s">
        <v>2065</v>
      </c>
      <c r="G728" s="43"/>
      <c r="H728" s="43"/>
      <c r="I728" s="230"/>
      <c r="J728" s="43"/>
      <c r="K728" s="43"/>
      <c r="L728" s="47"/>
      <c r="M728" s="231"/>
      <c r="N728" s="232"/>
      <c r="O728" s="87"/>
      <c r="P728" s="87"/>
      <c r="Q728" s="87"/>
      <c r="R728" s="87"/>
      <c r="S728" s="87"/>
      <c r="T728" s="88"/>
      <c r="U728" s="41"/>
      <c r="V728" s="41"/>
      <c r="W728" s="41"/>
      <c r="X728" s="41"/>
      <c r="Y728" s="41"/>
      <c r="Z728" s="41"/>
      <c r="AA728" s="41"/>
      <c r="AB728" s="41"/>
      <c r="AC728" s="41"/>
      <c r="AD728" s="41"/>
      <c r="AE728" s="41"/>
      <c r="AT728" s="20" t="s">
        <v>197</v>
      </c>
      <c r="AU728" s="20" t="s">
        <v>82</v>
      </c>
    </row>
    <row r="729" s="13" customFormat="1">
      <c r="A729" s="13"/>
      <c r="B729" s="235"/>
      <c r="C729" s="236"/>
      <c r="D729" s="228" t="s">
        <v>199</v>
      </c>
      <c r="E729" s="237" t="s">
        <v>19</v>
      </c>
      <c r="F729" s="238" t="s">
        <v>2066</v>
      </c>
      <c r="G729" s="236"/>
      <c r="H729" s="237" t="s">
        <v>19</v>
      </c>
      <c r="I729" s="239"/>
      <c r="J729" s="236"/>
      <c r="K729" s="236"/>
      <c r="L729" s="240"/>
      <c r="M729" s="241"/>
      <c r="N729" s="242"/>
      <c r="O729" s="242"/>
      <c r="P729" s="242"/>
      <c r="Q729" s="242"/>
      <c r="R729" s="242"/>
      <c r="S729" s="242"/>
      <c r="T729" s="243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44" t="s">
        <v>199</v>
      </c>
      <c r="AU729" s="244" t="s">
        <v>82</v>
      </c>
      <c r="AV729" s="13" t="s">
        <v>80</v>
      </c>
      <c r="AW729" s="13" t="s">
        <v>34</v>
      </c>
      <c r="AX729" s="13" t="s">
        <v>73</v>
      </c>
      <c r="AY729" s="244" t="s">
        <v>185</v>
      </c>
    </row>
    <row r="730" s="13" customFormat="1">
      <c r="A730" s="13"/>
      <c r="B730" s="235"/>
      <c r="C730" s="236"/>
      <c r="D730" s="228" t="s">
        <v>199</v>
      </c>
      <c r="E730" s="237" t="s">
        <v>19</v>
      </c>
      <c r="F730" s="238" t="s">
        <v>2067</v>
      </c>
      <c r="G730" s="236"/>
      <c r="H730" s="237" t="s">
        <v>19</v>
      </c>
      <c r="I730" s="239"/>
      <c r="J730" s="236"/>
      <c r="K730" s="236"/>
      <c r="L730" s="240"/>
      <c r="M730" s="241"/>
      <c r="N730" s="242"/>
      <c r="O730" s="242"/>
      <c r="P730" s="242"/>
      <c r="Q730" s="242"/>
      <c r="R730" s="242"/>
      <c r="S730" s="242"/>
      <c r="T730" s="243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T730" s="244" t="s">
        <v>199</v>
      </c>
      <c r="AU730" s="244" t="s">
        <v>82</v>
      </c>
      <c r="AV730" s="13" t="s">
        <v>80</v>
      </c>
      <c r="AW730" s="13" t="s">
        <v>34</v>
      </c>
      <c r="AX730" s="13" t="s">
        <v>73</v>
      </c>
      <c r="AY730" s="244" t="s">
        <v>185</v>
      </c>
    </row>
    <row r="731" s="14" customFormat="1">
      <c r="A731" s="14"/>
      <c r="B731" s="245"/>
      <c r="C731" s="246"/>
      <c r="D731" s="228" t="s">
        <v>199</v>
      </c>
      <c r="E731" s="247" t="s">
        <v>19</v>
      </c>
      <c r="F731" s="248" t="s">
        <v>2068</v>
      </c>
      <c r="G731" s="246"/>
      <c r="H731" s="249">
        <v>273.5</v>
      </c>
      <c r="I731" s="250"/>
      <c r="J731" s="246"/>
      <c r="K731" s="246"/>
      <c r="L731" s="251"/>
      <c r="M731" s="252"/>
      <c r="N731" s="253"/>
      <c r="O731" s="253"/>
      <c r="P731" s="253"/>
      <c r="Q731" s="253"/>
      <c r="R731" s="253"/>
      <c r="S731" s="253"/>
      <c r="T731" s="25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T731" s="255" t="s">
        <v>199</v>
      </c>
      <c r="AU731" s="255" t="s">
        <v>82</v>
      </c>
      <c r="AV731" s="14" t="s">
        <v>82</v>
      </c>
      <c r="AW731" s="14" t="s">
        <v>34</v>
      </c>
      <c r="AX731" s="14" t="s">
        <v>73</v>
      </c>
      <c r="AY731" s="255" t="s">
        <v>185</v>
      </c>
    </row>
    <row r="732" s="16" customFormat="1">
      <c r="A732" s="16"/>
      <c r="B732" s="286"/>
      <c r="C732" s="287"/>
      <c r="D732" s="228" t="s">
        <v>199</v>
      </c>
      <c r="E732" s="288" t="s">
        <v>19</v>
      </c>
      <c r="F732" s="289" t="s">
        <v>2023</v>
      </c>
      <c r="G732" s="287"/>
      <c r="H732" s="290">
        <v>273.5</v>
      </c>
      <c r="I732" s="291"/>
      <c r="J732" s="287"/>
      <c r="K732" s="287"/>
      <c r="L732" s="292"/>
      <c r="M732" s="293"/>
      <c r="N732" s="294"/>
      <c r="O732" s="294"/>
      <c r="P732" s="294"/>
      <c r="Q732" s="294"/>
      <c r="R732" s="294"/>
      <c r="S732" s="294"/>
      <c r="T732" s="295"/>
      <c r="U732" s="16"/>
      <c r="V732" s="16"/>
      <c r="W732" s="16"/>
      <c r="X732" s="16"/>
      <c r="Y732" s="16"/>
      <c r="Z732" s="16"/>
      <c r="AA732" s="16"/>
      <c r="AB732" s="16"/>
      <c r="AC732" s="16"/>
      <c r="AD732" s="16"/>
      <c r="AE732" s="16"/>
      <c r="AT732" s="296" t="s">
        <v>199</v>
      </c>
      <c r="AU732" s="296" t="s">
        <v>82</v>
      </c>
      <c r="AV732" s="16" t="s">
        <v>209</v>
      </c>
      <c r="AW732" s="16" t="s">
        <v>34</v>
      </c>
      <c r="AX732" s="16" t="s">
        <v>73</v>
      </c>
      <c r="AY732" s="296" t="s">
        <v>185</v>
      </c>
    </row>
    <row r="733" s="13" customFormat="1">
      <c r="A733" s="13"/>
      <c r="B733" s="235"/>
      <c r="C733" s="236"/>
      <c r="D733" s="228" t="s">
        <v>199</v>
      </c>
      <c r="E733" s="237" t="s">
        <v>19</v>
      </c>
      <c r="F733" s="238" t="s">
        <v>2046</v>
      </c>
      <c r="G733" s="236"/>
      <c r="H733" s="237" t="s">
        <v>19</v>
      </c>
      <c r="I733" s="239"/>
      <c r="J733" s="236"/>
      <c r="K733" s="236"/>
      <c r="L733" s="240"/>
      <c r="M733" s="241"/>
      <c r="N733" s="242"/>
      <c r="O733" s="242"/>
      <c r="P733" s="242"/>
      <c r="Q733" s="242"/>
      <c r="R733" s="242"/>
      <c r="S733" s="242"/>
      <c r="T733" s="24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44" t="s">
        <v>199</v>
      </c>
      <c r="AU733" s="244" t="s">
        <v>82</v>
      </c>
      <c r="AV733" s="13" t="s">
        <v>80</v>
      </c>
      <c r="AW733" s="13" t="s">
        <v>34</v>
      </c>
      <c r="AX733" s="13" t="s">
        <v>73</v>
      </c>
      <c r="AY733" s="244" t="s">
        <v>185</v>
      </c>
    </row>
    <row r="734" s="13" customFormat="1">
      <c r="A734" s="13"/>
      <c r="B734" s="235"/>
      <c r="C734" s="236"/>
      <c r="D734" s="228" t="s">
        <v>199</v>
      </c>
      <c r="E734" s="237" t="s">
        <v>19</v>
      </c>
      <c r="F734" s="238" t="s">
        <v>2069</v>
      </c>
      <c r="G734" s="236"/>
      <c r="H734" s="237" t="s">
        <v>19</v>
      </c>
      <c r="I734" s="239"/>
      <c r="J734" s="236"/>
      <c r="K734" s="236"/>
      <c r="L734" s="240"/>
      <c r="M734" s="241"/>
      <c r="N734" s="242"/>
      <c r="O734" s="242"/>
      <c r="P734" s="242"/>
      <c r="Q734" s="242"/>
      <c r="R734" s="242"/>
      <c r="S734" s="242"/>
      <c r="T734" s="243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T734" s="244" t="s">
        <v>199</v>
      </c>
      <c r="AU734" s="244" t="s">
        <v>82</v>
      </c>
      <c r="AV734" s="13" t="s">
        <v>80</v>
      </c>
      <c r="AW734" s="13" t="s">
        <v>34</v>
      </c>
      <c r="AX734" s="13" t="s">
        <v>73</v>
      </c>
      <c r="AY734" s="244" t="s">
        <v>185</v>
      </c>
    </row>
    <row r="735" s="14" customFormat="1">
      <c r="A735" s="14"/>
      <c r="B735" s="245"/>
      <c r="C735" s="246"/>
      <c r="D735" s="228" t="s">
        <v>199</v>
      </c>
      <c r="E735" s="247" t="s">
        <v>19</v>
      </c>
      <c r="F735" s="248" t="s">
        <v>2070</v>
      </c>
      <c r="G735" s="246"/>
      <c r="H735" s="249">
        <v>142.13999999999999</v>
      </c>
      <c r="I735" s="250"/>
      <c r="J735" s="246"/>
      <c r="K735" s="246"/>
      <c r="L735" s="251"/>
      <c r="M735" s="252"/>
      <c r="N735" s="253"/>
      <c r="O735" s="253"/>
      <c r="P735" s="253"/>
      <c r="Q735" s="253"/>
      <c r="R735" s="253"/>
      <c r="S735" s="253"/>
      <c r="T735" s="25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T735" s="255" t="s">
        <v>199</v>
      </c>
      <c r="AU735" s="255" t="s">
        <v>82</v>
      </c>
      <c r="AV735" s="14" t="s">
        <v>82</v>
      </c>
      <c r="AW735" s="14" t="s">
        <v>34</v>
      </c>
      <c r="AX735" s="14" t="s">
        <v>73</v>
      </c>
      <c r="AY735" s="255" t="s">
        <v>185</v>
      </c>
    </row>
    <row r="736" s="16" customFormat="1">
      <c r="A736" s="16"/>
      <c r="B736" s="286"/>
      <c r="C736" s="287"/>
      <c r="D736" s="228" t="s">
        <v>199</v>
      </c>
      <c r="E736" s="288" t="s">
        <v>19</v>
      </c>
      <c r="F736" s="289" t="s">
        <v>2023</v>
      </c>
      <c r="G736" s="287"/>
      <c r="H736" s="290">
        <v>142.13999999999999</v>
      </c>
      <c r="I736" s="291"/>
      <c r="J736" s="287"/>
      <c r="K736" s="287"/>
      <c r="L736" s="292"/>
      <c r="M736" s="293"/>
      <c r="N736" s="294"/>
      <c r="O736" s="294"/>
      <c r="P736" s="294"/>
      <c r="Q736" s="294"/>
      <c r="R736" s="294"/>
      <c r="S736" s="294"/>
      <c r="T736" s="295"/>
      <c r="U736" s="16"/>
      <c r="V736" s="16"/>
      <c r="W736" s="16"/>
      <c r="X736" s="16"/>
      <c r="Y736" s="16"/>
      <c r="Z736" s="16"/>
      <c r="AA736" s="16"/>
      <c r="AB736" s="16"/>
      <c r="AC736" s="16"/>
      <c r="AD736" s="16"/>
      <c r="AE736" s="16"/>
      <c r="AT736" s="296" t="s">
        <v>199</v>
      </c>
      <c r="AU736" s="296" t="s">
        <v>82</v>
      </c>
      <c r="AV736" s="16" t="s">
        <v>209</v>
      </c>
      <c r="AW736" s="16" t="s">
        <v>34</v>
      </c>
      <c r="AX736" s="16" t="s">
        <v>73</v>
      </c>
      <c r="AY736" s="296" t="s">
        <v>185</v>
      </c>
    </row>
    <row r="737" s="15" customFormat="1">
      <c r="A737" s="15"/>
      <c r="B737" s="256"/>
      <c r="C737" s="257"/>
      <c r="D737" s="228" t="s">
        <v>199</v>
      </c>
      <c r="E737" s="258" t="s">
        <v>19</v>
      </c>
      <c r="F737" s="259" t="s">
        <v>202</v>
      </c>
      <c r="G737" s="257"/>
      <c r="H737" s="260">
        <v>415.63999999999999</v>
      </c>
      <c r="I737" s="261"/>
      <c r="J737" s="257"/>
      <c r="K737" s="257"/>
      <c r="L737" s="262"/>
      <c r="M737" s="263"/>
      <c r="N737" s="264"/>
      <c r="O737" s="264"/>
      <c r="P737" s="264"/>
      <c r="Q737" s="264"/>
      <c r="R737" s="264"/>
      <c r="S737" s="264"/>
      <c r="T737" s="26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T737" s="266" t="s">
        <v>199</v>
      </c>
      <c r="AU737" s="266" t="s">
        <v>82</v>
      </c>
      <c r="AV737" s="15" t="s">
        <v>193</v>
      </c>
      <c r="AW737" s="15" t="s">
        <v>34</v>
      </c>
      <c r="AX737" s="15" t="s">
        <v>80</v>
      </c>
      <c r="AY737" s="266" t="s">
        <v>185</v>
      </c>
    </row>
    <row r="738" s="2" customFormat="1" ht="16.5" customHeight="1">
      <c r="A738" s="41"/>
      <c r="B738" s="42"/>
      <c r="C738" s="215" t="s">
        <v>965</v>
      </c>
      <c r="D738" s="215" t="s">
        <v>188</v>
      </c>
      <c r="E738" s="216" t="s">
        <v>610</v>
      </c>
      <c r="F738" s="217" t="s">
        <v>611</v>
      </c>
      <c r="G738" s="218" t="s">
        <v>322</v>
      </c>
      <c r="H738" s="219">
        <v>11</v>
      </c>
      <c r="I738" s="220"/>
      <c r="J738" s="221">
        <f>ROUND(I738*H738,2)</f>
        <v>0</v>
      </c>
      <c r="K738" s="217" t="s">
        <v>192</v>
      </c>
      <c r="L738" s="47"/>
      <c r="M738" s="222" t="s">
        <v>19</v>
      </c>
      <c r="N738" s="223" t="s">
        <v>44</v>
      </c>
      <c r="O738" s="87"/>
      <c r="P738" s="224">
        <f>O738*H738</f>
        <v>0</v>
      </c>
      <c r="Q738" s="224">
        <v>0.00048000000000000001</v>
      </c>
      <c r="R738" s="224">
        <f>Q738*H738</f>
        <v>0.00528</v>
      </c>
      <c r="S738" s="224">
        <v>0</v>
      </c>
      <c r="T738" s="225">
        <f>S738*H738</f>
        <v>0</v>
      </c>
      <c r="U738" s="41"/>
      <c r="V738" s="41"/>
      <c r="W738" s="41"/>
      <c r="X738" s="41"/>
      <c r="Y738" s="41"/>
      <c r="Z738" s="41"/>
      <c r="AA738" s="41"/>
      <c r="AB738" s="41"/>
      <c r="AC738" s="41"/>
      <c r="AD738" s="41"/>
      <c r="AE738" s="41"/>
      <c r="AR738" s="226" t="s">
        <v>193</v>
      </c>
      <c r="AT738" s="226" t="s">
        <v>188</v>
      </c>
      <c r="AU738" s="226" t="s">
        <v>82</v>
      </c>
      <c r="AY738" s="20" t="s">
        <v>185</v>
      </c>
      <c r="BE738" s="227">
        <f>IF(N738="základní",J738,0)</f>
        <v>0</v>
      </c>
      <c r="BF738" s="227">
        <f>IF(N738="snížená",J738,0)</f>
        <v>0</v>
      </c>
      <c r="BG738" s="227">
        <f>IF(N738="zákl. přenesená",J738,0)</f>
        <v>0</v>
      </c>
      <c r="BH738" s="227">
        <f>IF(N738="sníž. přenesená",J738,0)</f>
        <v>0</v>
      </c>
      <c r="BI738" s="227">
        <f>IF(N738="nulová",J738,0)</f>
        <v>0</v>
      </c>
      <c r="BJ738" s="20" t="s">
        <v>80</v>
      </c>
      <c r="BK738" s="227">
        <f>ROUND(I738*H738,2)</f>
        <v>0</v>
      </c>
      <c r="BL738" s="20" t="s">
        <v>193</v>
      </c>
      <c r="BM738" s="226" t="s">
        <v>2071</v>
      </c>
    </row>
    <row r="739" s="2" customFormat="1">
      <c r="A739" s="41"/>
      <c r="B739" s="42"/>
      <c r="C739" s="43"/>
      <c r="D739" s="228" t="s">
        <v>195</v>
      </c>
      <c r="E739" s="43"/>
      <c r="F739" s="229" t="s">
        <v>613</v>
      </c>
      <c r="G739" s="43"/>
      <c r="H739" s="43"/>
      <c r="I739" s="230"/>
      <c r="J739" s="43"/>
      <c r="K739" s="43"/>
      <c r="L739" s="47"/>
      <c r="M739" s="231"/>
      <c r="N739" s="232"/>
      <c r="O739" s="87"/>
      <c r="P739" s="87"/>
      <c r="Q739" s="87"/>
      <c r="R739" s="87"/>
      <c r="S739" s="87"/>
      <c r="T739" s="88"/>
      <c r="U739" s="41"/>
      <c r="V739" s="41"/>
      <c r="W739" s="41"/>
      <c r="X739" s="41"/>
      <c r="Y739" s="41"/>
      <c r="Z739" s="41"/>
      <c r="AA739" s="41"/>
      <c r="AB739" s="41"/>
      <c r="AC739" s="41"/>
      <c r="AD739" s="41"/>
      <c r="AE739" s="41"/>
      <c r="AT739" s="20" t="s">
        <v>195</v>
      </c>
      <c r="AU739" s="20" t="s">
        <v>82</v>
      </c>
    </row>
    <row r="740" s="2" customFormat="1">
      <c r="A740" s="41"/>
      <c r="B740" s="42"/>
      <c r="C740" s="43"/>
      <c r="D740" s="233" t="s">
        <v>197</v>
      </c>
      <c r="E740" s="43"/>
      <c r="F740" s="234" t="s">
        <v>614</v>
      </c>
      <c r="G740" s="43"/>
      <c r="H740" s="43"/>
      <c r="I740" s="230"/>
      <c r="J740" s="43"/>
      <c r="K740" s="43"/>
      <c r="L740" s="47"/>
      <c r="M740" s="231"/>
      <c r="N740" s="232"/>
      <c r="O740" s="87"/>
      <c r="P740" s="87"/>
      <c r="Q740" s="87"/>
      <c r="R740" s="87"/>
      <c r="S740" s="87"/>
      <c r="T740" s="88"/>
      <c r="U740" s="41"/>
      <c r="V740" s="41"/>
      <c r="W740" s="41"/>
      <c r="X740" s="41"/>
      <c r="Y740" s="41"/>
      <c r="Z740" s="41"/>
      <c r="AA740" s="41"/>
      <c r="AB740" s="41"/>
      <c r="AC740" s="41"/>
      <c r="AD740" s="41"/>
      <c r="AE740" s="41"/>
      <c r="AT740" s="20" t="s">
        <v>197</v>
      </c>
      <c r="AU740" s="20" t="s">
        <v>82</v>
      </c>
    </row>
    <row r="741" s="13" customFormat="1">
      <c r="A741" s="13"/>
      <c r="B741" s="235"/>
      <c r="C741" s="236"/>
      <c r="D741" s="228" t="s">
        <v>199</v>
      </c>
      <c r="E741" s="237" t="s">
        <v>19</v>
      </c>
      <c r="F741" s="238" t="s">
        <v>776</v>
      </c>
      <c r="G741" s="236"/>
      <c r="H741" s="237" t="s">
        <v>19</v>
      </c>
      <c r="I741" s="239"/>
      <c r="J741" s="236"/>
      <c r="K741" s="236"/>
      <c r="L741" s="240"/>
      <c r="M741" s="241"/>
      <c r="N741" s="242"/>
      <c r="O741" s="242"/>
      <c r="P741" s="242"/>
      <c r="Q741" s="242"/>
      <c r="R741" s="242"/>
      <c r="S741" s="242"/>
      <c r="T741" s="24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T741" s="244" t="s">
        <v>199</v>
      </c>
      <c r="AU741" s="244" t="s">
        <v>82</v>
      </c>
      <c r="AV741" s="13" t="s">
        <v>80</v>
      </c>
      <c r="AW741" s="13" t="s">
        <v>34</v>
      </c>
      <c r="AX741" s="13" t="s">
        <v>73</v>
      </c>
      <c r="AY741" s="244" t="s">
        <v>185</v>
      </c>
    </row>
    <row r="742" s="14" customFormat="1">
      <c r="A742" s="14"/>
      <c r="B742" s="245"/>
      <c r="C742" s="246"/>
      <c r="D742" s="228" t="s">
        <v>199</v>
      </c>
      <c r="E742" s="247" t="s">
        <v>19</v>
      </c>
      <c r="F742" s="248" t="s">
        <v>267</v>
      </c>
      <c r="G742" s="246"/>
      <c r="H742" s="249">
        <v>11</v>
      </c>
      <c r="I742" s="250"/>
      <c r="J742" s="246"/>
      <c r="K742" s="246"/>
      <c r="L742" s="251"/>
      <c r="M742" s="252"/>
      <c r="N742" s="253"/>
      <c r="O742" s="253"/>
      <c r="P742" s="253"/>
      <c r="Q742" s="253"/>
      <c r="R742" s="253"/>
      <c r="S742" s="253"/>
      <c r="T742" s="25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T742" s="255" t="s">
        <v>199</v>
      </c>
      <c r="AU742" s="255" t="s">
        <v>82</v>
      </c>
      <c r="AV742" s="14" t="s">
        <v>82</v>
      </c>
      <c r="AW742" s="14" t="s">
        <v>34</v>
      </c>
      <c r="AX742" s="14" t="s">
        <v>73</v>
      </c>
      <c r="AY742" s="255" t="s">
        <v>185</v>
      </c>
    </row>
    <row r="743" s="15" customFormat="1">
      <c r="A743" s="15"/>
      <c r="B743" s="256"/>
      <c r="C743" s="257"/>
      <c r="D743" s="228" t="s">
        <v>199</v>
      </c>
      <c r="E743" s="258" t="s">
        <v>19</v>
      </c>
      <c r="F743" s="259" t="s">
        <v>202</v>
      </c>
      <c r="G743" s="257"/>
      <c r="H743" s="260">
        <v>11</v>
      </c>
      <c r="I743" s="261"/>
      <c r="J743" s="257"/>
      <c r="K743" s="257"/>
      <c r="L743" s="262"/>
      <c r="M743" s="263"/>
      <c r="N743" s="264"/>
      <c r="O743" s="264"/>
      <c r="P743" s="264"/>
      <c r="Q743" s="264"/>
      <c r="R743" s="264"/>
      <c r="S743" s="264"/>
      <c r="T743" s="26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T743" s="266" t="s">
        <v>199</v>
      </c>
      <c r="AU743" s="266" t="s">
        <v>82</v>
      </c>
      <c r="AV743" s="15" t="s">
        <v>193</v>
      </c>
      <c r="AW743" s="15" t="s">
        <v>34</v>
      </c>
      <c r="AX743" s="15" t="s">
        <v>80</v>
      </c>
      <c r="AY743" s="266" t="s">
        <v>185</v>
      </c>
    </row>
    <row r="744" s="2" customFormat="1" ht="16.5" customHeight="1">
      <c r="A744" s="41"/>
      <c r="B744" s="42"/>
      <c r="C744" s="271" t="s">
        <v>970</v>
      </c>
      <c r="D744" s="271" t="s">
        <v>491</v>
      </c>
      <c r="E744" s="272" t="s">
        <v>2072</v>
      </c>
      <c r="F744" s="273" t="s">
        <v>2073</v>
      </c>
      <c r="G744" s="274" t="s">
        <v>322</v>
      </c>
      <c r="H744" s="275">
        <v>6</v>
      </c>
      <c r="I744" s="276"/>
      <c r="J744" s="277">
        <f>ROUND(I744*H744,2)</f>
        <v>0</v>
      </c>
      <c r="K744" s="273" t="s">
        <v>192</v>
      </c>
      <c r="L744" s="278"/>
      <c r="M744" s="279" t="s">
        <v>19</v>
      </c>
      <c r="N744" s="280" t="s">
        <v>44</v>
      </c>
      <c r="O744" s="87"/>
      <c r="P744" s="224">
        <f>O744*H744</f>
        <v>0</v>
      </c>
      <c r="Q744" s="224">
        <v>0.014890000000000001</v>
      </c>
      <c r="R744" s="224">
        <f>Q744*H744</f>
        <v>0.089340000000000003</v>
      </c>
      <c r="S744" s="224">
        <v>0</v>
      </c>
      <c r="T744" s="225">
        <f>S744*H744</f>
        <v>0</v>
      </c>
      <c r="U744" s="41"/>
      <c r="V744" s="41"/>
      <c r="W744" s="41"/>
      <c r="X744" s="41"/>
      <c r="Y744" s="41"/>
      <c r="Z744" s="41"/>
      <c r="AA744" s="41"/>
      <c r="AB744" s="41"/>
      <c r="AC744" s="41"/>
      <c r="AD744" s="41"/>
      <c r="AE744" s="41"/>
      <c r="AR744" s="226" t="s">
        <v>246</v>
      </c>
      <c r="AT744" s="226" t="s">
        <v>491</v>
      </c>
      <c r="AU744" s="226" t="s">
        <v>82</v>
      </c>
      <c r="AY744" s="20" t="s">
        <v>185</v>
      </c>
      <c r="BE744" s="227">
        <f>IF(N744="základní",J744,0)</f>
        <v>0</v>
      </c>
      <c r="BF744" s="227">
        <f>IF(N744="snížená",J744,0)</f>
        <v>0</v>
      </c>
      <c r="BG744" s="227">
        <f>IF(N744="zákl. přenesená",J744,0)</f>
        <v>0</v>
      </c>
      <c r="BH744" s="227">
        <f>IF(N744="sníž. přenesená",J744,0)</f>
        <v>0</v>
      </c>
      <c r="BI744" s="227">
        <f>IF(N744="nulová",J744,0)</f>
        <v>0</v>
      </c>
      <c r="BJ744" s="20" t="s">
        <v>80</v>
      </c>
      <c r="BK744" s="227">
        <f>ROUND(I744*H744,2)</f>
        <v>0</v>
      </c>
      <c r="BL744" s="20" t="s">
        <v>193</v>
      </c>
      <c r="BM744" s="226" t="s">
        <v>2074</v>
      </c>
    </row>
    <row r="745" s="2" customFormat="1">
      <c r="A745" s="41"/>
      <c r="B745" s="42"/>
      <c r="C745" s="43"/>
      <c r="D745" s="228" t="s">
        <v>195</v>
      </c>
      <c r="E745" s="43"/>
      <c r="F745" s="229" t="s">
        <v>2073</v>
      </c>
      <c r="G745" s="43"/>
      <c r="H745" s="43"/>
      <c r="I745" s="230"/>
      <c r="J745" s="43"/>
      <c r="K745" s="43"/>
      <c r="L745" s="47"/>
      <c r="M745" s="231"/>
      <c r="N745" s="232"/>
      <c r="O745" s="87"/>
      <c r="P745" s="87"/>
      <c r="Q745" s="87"/>
      <c r="R745" s="87"/>
      <c r="S745" s="87"/>
      <c r="T745" s="88"/>
      <c r="U745" s="41"/>
      <c r="V745" s="41"/>
      <c r="W745" s="41"/>
      <c r="X745" s="41"/>
      <c r="Y745" s="41"/>
      <c r="Z745" s="41"/>
      <c r="AA745" s="41"/>
      <c r="AB745" s="41"/>
      <c r="AC745" s="41"/>
      <c r="AD745" s="41"/>
      <c r="AE745" s="41"/>
      <c r="AT745" s="20" t="s">
        <v>195</v>
      </c>
      <c r="AU745" s="20" t="s">
        <v>82</v>
      </c>
    </row>
    <row r="746" s="2" customFormat="1" ht="16.5" customHeight="1">
      <c r="A746" s="41"/>
      <c r="B746" s="42"/>
      <c r="C746" s="271" t="s">
        <v>976</v>
      </c>
      <c r="D746" s="271" t="s">
        <v>491</v>
      </c>
      <c r="E746" s="272" t="s">
        <v>2075</v>
      </c>
      <c r="F746" s="273" t="s">
        <v>2076</v>
      </c>
      <c r="G746" s="274" t="s">
        <v>322</v>
      </c>
      <c r="H746" s="275">
        <v>2</v>
      </c>
      <c r="I746" s="276"/>
      <c r="J746" s="277">
        <f>ROUND(I746*H746,2)</f>
        <v>0</v>
      </c>
      <c r="K746" s="273" t="s">
        <v>192</v>
      </c>
      <c r="L746" s="278"/>
      <c r="M746" s="279" t="s">
        <v>19</v>
      </c>
      <c r="N746" s="280" t="s">
        <v>44</v>
      </c>
      <c r="O746" s="87"/>
      <c r="P746" s="224">
        <f>O746*H746</f>
        <v>0</v>
      </c>
      <c r="Q746" s="224">
        <v>0.01553</v>
      </c>
      <c r="R746" s="224">
        <f>Q746*H746</f>
        <v>0.031060000000000001</v>
      </c>
      <c r="S746" s="224">
        <v>0</v>
      </c>
      <c r="T746" s="225">
        <f>S746*H746</f>
        <v>0</v>
      </c>
      <c r="U746" s="41"/>
      <c r="V746" s="41"/>
      <c r="W746" s="41"/>
      <c r="X746" s="41"/>
      <c r="Y746" s="41"/>
      <c r="Z746" s="41"/>
      <c r="AA746" s="41"/>
      <c r="AB746" s="41"/>
      <c r="AC746" s="41"/>
      <c r="AD746" s="41"/>
      <c r="AE746" s="41"/>
      <c r="AR746" s="226" t="s">
        <v>246</v>
      </c>
      <c r="AT746" s="226" t="s">
        <v>491</v>
      </c>
      <c r="AU746" s="226" t="s">
        <v>82</v>
      </c>
      <c r="AY746" s="20" t="s">
        <v>185</v>
      </c>
      <c r="BE746" s="227">
        <f>IF(N746="základní",J746,0)</f>
        <v>0</v>
      </c>
      <c r="BF746" s="227">
        <f>IF(N746="snížená",J746,0)</f>
        <v>0</v>
      </c>
      <c r="BG746" s="227">
        <f>IF(N746="zákl. přenesená",J746,0)</f>
        <v>0</v>
      </c>
      <c r="BH746" s="227">
        <f>IF(N746="sníž. přenesená",J746,0)</f>
        <v>0</v>
      </c>
      <c r="BI746" s="227">
        <f>IF(N746="nulová",J746,0)</f>
        <v>0</v>
      </c>
      <c r="BJ746" s="20" t="s">
        <v>80</v>
      </c>
      <c r="BK746" s="227">
        <f>ROUND(I746*H746,2)</f>
        <v>0</v>
      </c>
      <c r="BL746" s="20" t="s">
        <v>193</v>
      </c>
      <c r="BM746" s="226" t="s">
        <v>2077</v>
      </c>
    </row>
    <row r="747" s="2" customFormat="1">
      <c r="A747" s="41"/>
      <c r="B747" s="42"/>
      <c r="C747" s="43"/>
      <c r="D747" s="228" t="s">
        <v>195</v>
      </c>
      <c r="E747" s="43"/>
      <c r="F747" s="229" t="s">
        <v>2076</v>
      </c>
      <c r="G747" s="43"/>
      <c r="H747" s="43"/>
      <c r="I747" s="230"/>
      <c r="J747" s="43"/>
      <c r="K747" s="43"/>
      <c r="L747" s="47"/>
      <c r="M747" s="231"/>
      <c r="N747" s="232"/>
      <c r="O747" s="87"/>
      <c r="P747" s="87"/>
      <c r="Q747" s="87"/>
      <c r="R747" s="87"/>
      <c r="S747" s="87"/>
      <c r="T747" s="88"/>
      <c r="U747" s="41"/>
      <c r="V747" s="41"/>
      <c r="W747" s="41"/>
      <c r="X747" s="41"/>
      <c r="Y747" s="41"/>
      <c r="Z747" s="41"/>
      <c r="AA747" s="41"/>
      <c r="AB747" s="41"/>
      <c r="AC747" s="41"/>
      <c r="AD747" s="41"/>
      <c r="AE747" s="41"/>
      <c r="AT747" s="20" t="s">
        <v>195</v>
      </c>
      <c r="AU747" s="20" t="s">
        <v>82</v>
      </c>
    </row>
    <row r="748" s="2" customFormat="1" ht="16.5" customHeight="1">
      <c r="A748" s="41"/>
      <c r="B748" s="42"/>
      <c r="C748" s="271" t="s">
        <v>988</v>
      </c>
      <c r="D748" s="271" t="s">
        <v>491</v>
      </c>
      <c r="E748" s="272" t="s">
        <v>2078</v>
      </c>
      <c r="F748" s="273" t="s">
        <v>2079</v>
      </c>
      <c r="G748" s="274" t="s">
        <v>322</v>
      </c>
      <c r="H748" s="275">
        <v>3</v>
      </c>
      <c r="I748" s="276"/>
      <c r="J748" s="277">
        <f>ROUND(I748*H748,2)</f>
        <v>0</v>
      </c>
      <c r="K748" s="273" t="s">
        <v>19</v>
      </c>
      <c r="L748" s="278"/>
      <c r="M748" s="279" t="s">
        <v>19</v>
      </c>
      <c r="N748" s="280" t="s">
        <v>44</v>
      </c>
      <c r="O748" s="87"/>
      <c r="P748" s="224">
        <f>O748*H748</f>
        <v>0</v>
      </c>
      <c r="Q748" s="224">
        <v>0.016240000000000001</v>
      </c>
      <c r="R748" s="224">
        <f>Q748*H748</f>
        <v>0.048719999999999999</v>
      </c>
      <c r="S748" s="224">
        <v>0</v>
      </c>
      <c r="T748" s="225">
        <f>S748*H748</f>
        <v>0</v>
      </c>
      <c r="U748" s="41"/>
      <c r="V748" s="41"/>
      <c r="W748" s="41"/>
      <c r="X748" s="41"/>
      <c r="Y748" s="41"/>
      <c r="Z748" s="41"/>
      <c r="AA748" s="41"/>
      <c r="AB748" s="41"/>
      <c r="AC748" s="41"/>
      <c r="AD748" s="41"/>
      <c r="AE748" s="41"/>
      <c r="AR748" s="226" t="s">
        <v>246</v>
      </c>
      <c r="AT748" s="226" t="s">
        <v>491</v>
      </c>
      <c r="AU748" s="226" t="s">
        <v>82</v>
      </c>
      <c r="AY748" s="20" t="s">
        <v>185</v>
      </c>
      <c r="BE748" s="227">
        <f>IF(N748="základní",J748,0)</f>
        <v>0</v>
      </c>
      <c r="BF748" s="227">
        <f>IF(N748="snížená",J748,0)</f>
        <v>0</v>
      </c>
      <c r="BG748" s="227">
        <f>IF(N748="zákl. přenesená",J748,0)</f>
        <v>0</v>
      </c>
      <c r="BH748" s="227">
        <f>IF(N748="sníž. přenesená",J748,0)</f>
        <v>0</v>
      </c>
      <c r="BI748" s="227">
        <f>IF(N748="nulová",J748,0)</f>
        <v>0</v>
      </c>
      <c r="BJ748" s="20" t="s">
        <v>80</v>
      </c>
      <c r="BK748" s="227">
        <f>ROUND(I748*H748,2)</f>
        <v>0</v>
      </c>
      <c r="BL748" s="20" t="s">
        <v>193</v>
      </c>
      <c r="BM748" s="226" t="s">
        <v>2080</v>
      </c>
    </row>
    <row r="749" s="2" customFormat="1">
      <c r="A749" s="41"/>
      <c r="B749" s="42"/>
      <c r="C749" s="43"/>
      <c r="D749" s="228" t="s">
        <v>195</v>
      </c>
      <c r="E749" s="43"/>
      <c r="F749" s="229" t="s">
        <v>2079</v>
      </c>
      <c r="G749" s="43"/>
      <c r="H749" s="43"/>
      <c r="I749" s="230"/>
      <c r="J749" s="43"/>
      <c r="K749" s="43"/>
      <c r="L749" s="47"/>
      <c r="M749" s="231"/>
      <c r="N749" s="232"/>
      <c r="O749" s="87"/>
      <c r="P749" s="87"/>
      <c r="Q749" s="87"/>
      <c r="R749" s="87"/>
      <c r="S749" s="87"/>
      <c r="T749" s="88"/>
      <c r="U749" s="41"/>
      <c r="V749" s="41"/>
      <c r="W749" s="41"/>
      <c r="X749" s="41"/>
      <c r="Y749" s="41"/>
      <c r="Z749" s="41"/>
      <c r="AA749" s="41"/>
      <c r="AB749" s="41"/>
      <c r="AC749" s="41"/>
      <c r="AD749" s="41"/>
      <c r="AE749" s="41"/>
      <c r="AT749" s="20" t="s">
        <v>195</v>
      </c>
      <c r="AU749" s="20" t="s">
        <v>82</v>
      </c>
    </row>
    <row r="750" s="2" customFormat="1" ht="16.5" customHeight="1">
      <c r="A750" s="41"/>
      <c r="B750" s="42"/>
      <c r="C750" s="215" t="s">
        <v>994</v>
      </c>
      <c r="D750" s="215" t="s">
        <v>188</v>
      </c>
      <c r="E750" s="216" t="s">
        <v>2081</v>
      </c>
      <c r="F750" s="217" t="s">
        <v>2082</v>
      </c>
      <c r="G750" s="218" t="s">
        <v>322</v>
      </c>
      <c r="H750" s="219">
        <v>2</v>
      </c>
      <c r="I750" s="220"/>
      <c r="J750" s="221">
        <f>ROUND(I750*H750,2)</f>
        <v>0</v>
      </c>
      <c r="K750" s="217" t="s">
        <v>192</v>
      </c>
      <c r="L750" s="47"/>
      <c r="M750" s="222" t="s">
        <v>19</v>
      </c>
      <c r="N750" s="223" t="s">
        <v>44</v>
      </c>
      <c r="O750" s="87"/>
      <c r="P750" s="224">
        <f>O750*H750</f>
        <v>0</v>
      </c>
      <c r="Q750" s="224">
        <v>0.00096000000000000002</v>
      </c>
      <c r="R750" s="224">
        <f>Q750*H750</f>
        <v>0.0019200000000000001</v>
      </c>
      <c r="S750" s="224">
        <v>0</v>
      </c>
      <c r="T750" s="225">
        <f>S750*H750</f>
        <v>0</v>
      </c>
      <c r="U750" s="41"/>
      <c r="V750" s="41"/>
      <c r="W750" s="41"/>
      <c r="X750" s="41"/>
      <c r="Y750" s="41"/>
      <c r="Z750" s="41"/>
      <c r="AA750" s="41"/>
      <c r="AB750" s="41"/>
      <c r="AC750" s="41"/>
      <c r="AD750" s="41"/>
      <c r="AE750" s="41"/>
      <c r="AR750" s="226" t="s">
        <v>193</v>
      </c>
      <c r="AT750" s="226" t="s">
        <v>188</v>
      </c>
      <c r="AU750" s="226" t="s">
        <v>82</v>
      </c>
      <c r="AY750" s="20" t="s">
        <v>185</v>
      </c>
      <c r="BE750" s="227">
        <f>IF(N750="základní",J750,0)</f>
        <v>0</v>
      </c>
      <c r="BF750" s="227">
        <f>IF(N750="snížená",J750,0)</f>
        <v>0</v>
      </c>
      <c r="BG750" s="227">
        <f>IF(N750="zákl. přenesená",J750,0)</f>
        <v>0</v>
      </c>
      <c r="BH750" s="227">
        <f>IF(N750="sníž. přenesená",J750,0)</f>
        <v>0</v>
      </c>
      <c r="BI750" s="227">
        <f>IF(N750="nulová",J750,0)</f>
        <v>0</v>
      </c>
      <c r="BJ750" s="20" t="s">
        <v>80</v>
      </c>
      <c r="BK750" s="227">
        <f>ROUND(I750*H750,2)</f>
        <v>0</v>
      </c>
      <c r="BL750" s="20" t="s">
        <v>193</v>
      </c>
      <c r="BM750" s="226" t="s">
        <v>2083</v>
      </c>
    </row>
    <row r="751" s="2" customFormat="1">
      <c r="A751" s="41"/>
      <c r="B751" s="42"/>
      <c r="C751" s="43"/>
      <c r="D751" s="228" t="s">
        <v>195</v>
      </c>
      <c r="E751" s="43"/>
      <c r="F751" s="229" t="s">
        <v>2084</v>
      </c>
      <c r="G751" s="43"/>
      <c r="H751" s="43"/>
      <c r="I751" s="230"/>
      <c r="J751" s="43"/>
      <c r="K751" s="43"/>
      <c r="L751" s="47"/>
      <c r="M751" s="231"/>
      <c r="N751" s="232"/>
      <c r="O751" s="87"/>
      <c r="P751" s="87"/>
      <c r="Q751" s="87"/>
      <c r="R751" s="87"/>
      <c r="S751" s="87"/>
      <c r="T751" s="88"/>
      <c r="U751" s="41"/>
      <c r="V751" s="41"/>
      <c r="W751" s="41"/>
      <c r="X751" s="41"/>
      <c r="Y751" s="41"/>
      <c r="Z751" s="41"/>
      <c r="AA751" s="41"/>
      <c r="AB751" s="41"/>
      <c r="AC751" s="41"/>
      <c r="AD751" s="41"/>
      <c r="AE751" s="41"/>
      <c r="AT751" s="20" t="s">
        <v>195</v>
      </c>
      <c r="AU751" s="20" t="s">
        <v>82</v>
      </c>
    </row>
    <row r="752" s="2" customFormat="1">
      <c r="A752" s="41"/>
      <c r="B752" s="42"/>
      <c r="C752" s="43"/>
      <c r="D752" s="233" t="s">
        <v>197</v>
      </c>
      <c r="E752" s="43"/>
      <c r="F752" s="234" t="s">
        <v>2085</v>
      </c>
      <c r="G752" s="43"/>
      <c r="H752" s="43"/>
      <c r="I752" s="230"/>
      <c r="J752" s="43"/>
      <c r="K752" s="43"/>
      <c r="L752" s="47"/>
      <c r="M752" s="231"/>
      <c r="N752" s="232"/>
      <c r="O752" s="87"/>
      <c r="P752" s="87"/>
      <c r="Q752" s="87"/>
      <c r="R752" s="87"/>
      <c r="S752" s="87"/>
      <c r="T752" s="88"/>
      <c r="U752" s="41"/>
      <c r="V752" s="41"/>
      <c r="W752" s="41"/>
      <c r="X752" s="41"/>
      <c r="Y752" s="41"/>
      <c r="Z752" s="41"/>
      <c r="AA752" s="41"/>
      <c r="AB752" s="41"/>
      <c r="AC752" s="41"/>
      <c r="AD752" s="41"/>
      <c r="AE752" s="41"/>
      <c r="AT752" s="20" t="s">
        <v>197</v>
      </c>
      <c r="AU752" s="20" t="s">
        <v>82</v>
      </c>
    </row>
    <row r="753" s="13" customFormat="1">
      <c r="A753" s="13"/>
      <c r="B753" s="235"/>
      <c r="C753" s="236"/>
      <c r="D753" s="228" t="s">
        <v>199</v>
      </c>
      <c r="E753" s="237" t="s">
        <v>19</v>
      </c>
      <c r="F753" s="238" t="s">
        <v>776</v>
      </c>
      <c r="G753" s="236"/>
      <c r="H753" s="237" t="s">
        <v>19</v>
      </c>
      <c r="I753" s="239"/>
      <c r="J753" s="236"/>
      <c r="K753" s="236"/>
      <c r="L753" s="240"/>
      <c r="M753" s="241"/>
      <c r="N753" s="242"/>
      <c r="O753" s="242"/>
      <c r="P753" s="242"/>
      <c r="Q753" s="242"/>
      <c r="R753" s="242"/>
      <c r="S753" s="242"/>
      <c r="T753" s="243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T753" s="244" t="s">
        <v>199</v>
      </c>
      <c r="AU753" s="244" t="s">
        <v>82</v>
      </c>
      <c r="AV753" s="13" t="s">
        <v>80</v>
      </c>
      <c r="AW753" s="13" t="s">
        <v>34</v>
      </c>
      <c r="AX753" s="13" t="s">
        <v>73</v>
      </c>
      <c r="AY753" s="244" t="s">
        <v>185</v>
      </c>
    </row>
    <row r="754" s="14" customFormat="1">
      <c r="A754" s="14"/>
      <c r="B754" s="245"/>
      <c r="C754" s="246"/>
      <c r="D754" s="228" t="s">
        <v>199</v>
      </c>
      <c r="E754" s="247" t="s">
        <v>19</v>
      </c>
      <c r="F754" s="248" t="s">
        <v>82</v>
      </c>
      <c r="G754" s="246"/>
      <c r="H754" s="249">
        <v>2</v>
      </c>
      <c r="I754" s="250"/>
      <c r="J754" s="246"/>
      <c r="K754" s="246"/>
      <c r="L754" s="251"/>
      <c r="M754" s="252"/>
      <c r="N754" s="253"/>
      <c r="O754" s="253"/>
      <c r="P754" s="253"/>
      <c r="Q754" s="253"/>
      <c r="R754" s="253"/>
      <c r="S754" s="253"/>
      <c r="T754" s="254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T754" s="255" t="s">
        <v>199</v>
      </c>
      <c r="AU754" s="255" t="s">
        <v>82</v>
      </c>
      <c r="AV754" s="14" t="s">
        <v>82</v>
      </c>
      <c r="AW754" s="14" t="s">
        <v>34</v>
      </c>
      <c r="AX754" s="14" t="s">
        <v>73</v>
      </c>
      <c r="AY754" s="255" t="s">
        <v>185</v>
      </c>
    </row>
    <row r="755" s="15" customFormat="1">
      <c r="A755" s="15"/>
      <c r="B755" s="256"/>
      <c r="C755" s="257"/>
      <c r="D755" s="228" t="s">
        <v>199</v>
      </c>
      <c r="E755" s="258" t="s">
        <v>19</v>
      </c>
      <c r="F755" s="259" t="s">
        <v>202</v>
      </c>
      <c r="G755" s="257"/>
      <c r="H755" s="260">
        <v>2</v>
      </c>
      <c r="I755" s="261"/>
      <c r="J755" s="257"/>
      <c r="K755" s="257"/>
      <c r="L755" s="262"/>
      <c r="M755" s="263"/>
      <c r="N755" s="264"/>
      <c r="O755" s="264"/>
      <c r="P755" s="264"/>
      <c r="Q755" s="264"/>
      <c r="R755" s="264"/>
      <c r="S755" s="264"/>
      <c r="T755" s="265"/>
      <c r="U755" s="15"/>
      <c r="V755" s="15"/>
      <c r="W755" s="15"/>
      <c r="X755" s="15"/>
      <c r="Y755" s="15"/>
      <c r="Z755" s="15"/>
      <c r="AA755" s="15"/>
      <c r="AB755" s="15"/>
      <c r="AC755" s="15"/>
      <c r="AD755" s="15"/>
      <c r="AE755" s="15"/>
      <c r="AT755" s="266" t="s">
        <v>199</v>
      </c>
      <c r="AU755" s="266" t="s">
        <v>82</v>
      </c>
      <c r="AV755" s="15" t="s">
        <v>193</v>
      </c>
      <c r="AW755" s="15" t="s">
        <v>34</v>
      </c>
      <c r="AX755" s="15" t="s">
        <v>80</v>
      </c>
      <c r="AY755" s="266" t="s">
        <v>185</v>
      </c>
    </row>
    <row r="756" s="2" customFormat="1" ht="16.5" customHeight="1">
      <c r="A756" s="41"/>
      <c r="B756" s="42"/>
      <c r="C756" s="271" t="s">
        <v>1000</v>
      </c>
      <c r="D756" s="271" t="s">
        <v>491</v>
      </c>
      <c r="E756" s="272" t="s">
        <v>2086</v>
      </c>
      <c r="F756" s="273" t="s">
        <v>2087</v>
      </c>
      <c r="G756" s="274" t="s">
        <v>322</v>
      </c>
      <c r="H756" s="275">
        <v>2</v>
      </c>
      <c r="I756" s="276"/>
      <c r="J756" s="277">
        <f>ROUND(I756*H756,2)</f>
        <v>0</v>
      </c>
      <c r="K756" s="273" t="s">
        <v>192</v>
      </c>
      <c r="L756" s="278"/>
      <c r="M756" s="279" t="s">
        <v>19</v>
      </c>
      <c r="N756" s="280" t="s">
        <v>44</v>
      </c>
      <c r="O756" s="87"/>
      <c r="P756" s="224">
        <f>O756*H756</f>
        <v>0</v>
      </c>
      <c r="Q756" s="224">
        <v>0.023099999999999999</v>
      </c>
      <c r="R756" s="224">
        <f>Q756*H756</f>
        <v>0.046199999999999998</v>
      </c>
      <c r="S756" s="224">
        <v>0</v>
      </c>
      <c r="T756" s="225">
        <f>S756*H756</f>
        <v>0</v>
      </c>
      <c r="U756" s="41"/>
      <c r="V756" s="41"/>
      <c r="W756" s="41"/>
      <c r="X756" s="41"/>
      <c r="Y756" s="41"/>
      <c r="Z756" s="41"/>
      <c r="AA756" s="41"/>
      <c r="AB756" s="41"/>
      <c r="AC756" s="41"/>
      <c r="AD756" s="41"/>
      <c r="AE756" s="41"/>
      <c r="AR756" s="226" t="s">
        <v>246</v>
      </c>
      <c r="AT756" s="226" t="s">
        <v>491</v>
      </c>
      <c r="AU756" s="226" t="s">
        <v>82</v>
      </c>
      <c r="AY756" s="20" t="s">
        <v>185</v>
      </c>
      <c r="BE756" s="227">
        <f>IF(N756="základní",J756,0)</f>
        <v>0</v>
      </c>
      <c r="BF756" s="227">
        <f>IF(N756="snížená",J756,0)</f>
        <v>0</v>
      </c>
      <c r="BG756" s="227">
        <f>IF(N756="zákl. přenesená",J756,0)</f>
        <v>0</v>
      </c>
      <c r="BH756" s="227">
        <f>IF(N756="sníž. přenesená",J756,0)</f>
        <v>0</v>
      </c>
      <c r="BI756" s="227">
        <f>IF(N756="nulová",J756,0)</f>
        <v>0</v>
      </c>
      <c r="BJ756" s="20" t="s">
        <v>80</v>
      </c>
      <c r="BK756" s="227">
        <f>ROUND(I756*H756,2)</f>
        <v>0</v>
      </c>
      <c r="BL756" s="20" t="s">
        <v>193</v>
      </c>
      <c r="BM756" s="226" t="s">
        <v>2088</v>
      </c>
    </row>
    <row r="757" s="2" customFormat="1">
      <c r="A757" s="41"/>
      <c r="B757" s="42"/>
      <c r="C757" s="43"/>
      <c r="D757" s="228" t="s">
        <v>195</v>
      </c>
      <c r="E757" s="43"/>
      <c r="F757" s="229" t="s">
        <v>2087</v>
      </c>
      <c r="G757" s="43"/>
      <c r="H757" s="43"/>
      <c r="I757" s="230"/>
      <c r="J757" s="43"/>
      <c r="K757" s="43"/>
      <c r="L757" s="47"/>
      <c r="M757" s="231"/>
      <c r="N757" s="232"/>
      <c r="O757" s="87"/>
      <c r="P757" s="87"/>
      <c r="Q757" s="87"/>
      <c r="R757" s="87"/>
      <c r="S757" s="87"/>
      <c r="T757" s="88"/>
      <c r="U757" s="41"/>
      <c r="V757" s="41"/>
      <c r="W757" s="41"/>
      <c r="X757" s="41"/>
      <c r="Y757" s="41"/>
      <c r="Z757" s="41"/>
      <c r="AA757" s="41"/>
      <c r="AB757" s="41"/>
      <c r="AC757" s="41"/>
      <c r="AD757" s="41"/>
      <c r="AE757" s="41"/>
      <c r="AT757" s="20" t="s">
        <v>195</v>
      </c>
      <c r="AU757" s="20" t="s">
        <v>82</v>
      </c>
    </row>
    <row r="758" s="12" customFormat="1" ht="22.8" customHeight="1">
      <c r="A758" s="12"/>
      <c r="B758" s="199"/>
      <c r="C758" s="200"/>
      <c r="D758" s="201" t="s">
        <v>72</v>
      </c>
      <c r="E758" s="213" t="s">
        <v>186</v>
      </c>
      <c r="F758" s="213" t="s">
        <v>187</v>
      </c>
      <c r="G758" s="200"/>
      <c r="H758" s="200"/>
      <c r="I758" s="203"/>
      <c r="J758" s="214">
        <f>BK758</f>
        <v>0</v>
      </c>
      <c r="K758" s="200"/>
      <c r="L758" s="205"/>
      <c r="M758" s="206"/>
      <c r="N758" s="207"/>
      <c r="O758" s="207"/>
      <c r="P758" s="208">
        <f>SUM(P759:P772)</f>
        <v>0</v>
      </c>
      <c r="Q758" s="207"/>
      <c r="R758" s="208">
        <f>SUM(R759:R772)</f>
        <v>0.075670000000000001</v>
      </c>
      <c r="S758" s="207"/>
      <c r="T758" s="209">
        <f>SUM(T759:T772)</f>
        <v>0</v>
      </c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R758" s="210" t="s">
        <v>80</v>
      </c>
      <c r="AT758" s="211" t="s">
        <v>72</v>
      </c>
      <c r="AU758" s="211" t="s">
        <v>80</v>
      </c>
      <c r="AY758" s="210" t="s">
        <v>185</v>
      </c>
      <c r="BK758" s="212">
        <f>SUM(BK759:BK772)</f>
        <v>0</v>
      </c>
    </row>
    <row r="759" s="2" customFormat="1" ht="16.5" customHeight="1">
      <c r="A759" s="41"/>
      <c r="B759" s="42"/>
      <c r="C759" s="215" t="s">
        <v>1005</v>
      </c>
      <c r="D759" s="215" t="s">
        <v>188</v>
      </c>
      <c r="E759" s="216" t="s">
        <v>2089</v>
      </c>
      <c r="F759" s="217" t="s">
        <v>2090</v>
      </c>
      <c r="G759" s="218" t="s">
        <v>322</v>
      </c>
      <c r="H759" s="219">
        <v>7</v>
      </c>
      <c r="I759" s="220"/>
      <c r="J759" s="221">
        <f>ROUND(I759*H759,2)</f>
        <v>0</v>
      </c>
      <c r="K759" s="217" t="s">
        <v>192</v>
      </c>
      <c r="L759" s="47"/>
      <c r="M759" s="222" t="s">
        <v>19</v>
      </c>
      <c r="N759" s="223" t="s">
        <v>44</v>
      </c>
      <c r="O759" s="87"/>
      <c r="P759" s="224">
        <f>O759*H759</f>
        <v>0</v>
      </c>
      <c r="Q759" s="224">
        <v>0.00011</v>
      </c>
      <c r="R759" s="224">
        <f>Q759*H759</f>
        <v>0.00077000000000000007</v>
      </c>
      <c r="S759" s="224">
        <v>0</v>
      </c>
      <c r="T759" s="225">
        <f>S759*H759</f>
        <v>0</v>
      </c>
      <c r="U759" s="41"/>
      <c r="V759" s="41"/>
      <c r="W759" s="41"/>
      <c r="X759" s="41"/>
      <c r="Y759" s="41"/>
      <c r="Z759" s="41"/>
      <c r="AA759" s="41"/>
      <c r="AB759" s="41"/>
      <c r="AC759" s="41"/>
      <c r="AD759" s="41"/>
      <c r="AE759" s="41"/>
      <c r="AR759" s="226" t="s">
        <v>193</v>
      </c>
      <c r="AT759" s="226" t="s">
        <v>188</v>
      </c>
      <c r="AU759" s="226" t="s">
        <v>82</v>
      </c>
      <c r="AY759" s="20" t="s">
        <v>185</v>
      </c>
      <c r="BE759" s="227">
        <f>IF(N759="základní",J759,0)</f>
        <v>0</v>
      </c>
      <c r="BF759" s="227">
        <f>IF(N759="snížená",J759,0)</f>
        <v>0</v>
      </c>
      <c r="BG759" s="227">
        <f>IF(N759="zákl. přenesená",J759,0)</f>
        <v>0</v>
      </c>
      <c r="BH759" s="227">
        <f>IF(N759="sníž. přenesená",J759,0)</f>
        <v>0</v>
      </c>
      <c r="BI759" s="227">
        <f>IF(N759="nulová",J759,0)</f>
        <v>0</v>
      </c>
      <c r="BJ759" s="20" t="s">
        <v>80</v>
      </c>
      <c r="BK759" s="227">
        <f>ROUND(I759*H759,2)</f>
        <v>0</v>
      </c>
      <c r="BL759" s="20" t="s">
        <v>193</v>
      </c>
      <c r="BM759" s="226" t="s">
        <v>2091</v>
      </c>
    </row>
    <row r="760" s="2" customFormat="1">
      <c r="A760" s="41"/>
      <c r="B760" s="42"/>
      <c r="C760" s="43"/>
      <c r="D760" s="228" t="s">
        <v>195</v>
      </c>
      <c r="E760" s="43"/>
      <c r="F760" s="229" t="s">
        <v>2092</v>
      </c>
      <c r="G760" s="43"/>
      <c r="H760" s="43"/>
      <c r="I760" s="230"/>
      <c r="J760" s="43"/>
      <c r="K760" s="43"/>
      <c r="L760" s="47"/>
      <c r="M760" s="231"/>
      <c r="N760" s="232"/>
      <c r="O760" s="87"/>
      <c r="P760" s="87"/>
      <c r="Q760" s="87"/>
      <c r="R760" s="87"/>
      <c r="S760" s="87"/>
      <c r="T760" s="88"/>
      <c r="U760" s="41"/>
      <c r="V760" s="41"/>
      <c r="W760" s="41"/>
      <c r="X760" s="41"/>
      <c r="Y760" s="41"/>
      <c r="Z760" s="41"/>
      <c r="AA760" s="41"/>
      <c r="AB760" s="41"/>
      <c r="AC760" s="41"/>
      <c r="AD760" s="41"/>
      <c r="AE760" s="41"/>
      <c r="AT760" s="20" t="s">
        <v>195</v>
      </c>
      <c r="AU760" s="20" t="s">
        <v>82</v>
      </c>
    </row>
    <row r="761" s="2" customFormat="1">
      <c r="A761" s="41"/>
      <c r="B761" s="42"/>
      <c r="C761" s="43"/>
      <c r="D761" s="233" t="s">
        <v>197</v>
      </c>
      <c r="E761" s="43"/>
      <c r="F761" s="234" t="s">
        <v>2093</v>
      </c>
      <c r="G761" s="43"/>
      <c r="H761" s="43"/>
      <c r="I761" s="230"/>
      <c r="J761" s="43"/>
      <c r="K761" s="43"/>
      <c r="L761" s="47"/>
      <c r="M761" s="231"/>
      <c r="N761" s="232"/>
      <c r="O761" s="87"/>
      <c r="P761" s="87"/>
      <c r="Q761" s="87"/>
      <c r="R761" s="87"/>
      <c r="S761" s="87"/>
      <c r="T761" s="88"/>
      <c r="U761" s="41"/>
      <c r="V761" s="41"/>
      <c r="W761" s="41"/>
      <c r="X761" s="41"/>
      <c r="Y761" s="41"/>
      <c r="Z761" s="41"/>
      <c r="AA761" s="41"/>
      <c r="AB761" s="41"/>
      <c r="AC761" s="41"/>
      <c r="AD761" s="41"/>
      <c r="AE761" s="41"/>
      <c r="AT761" s="20" t="s">
        <v>197</v>
      </c>
      <c r="AU761" s="20" t="s">
        <v>82</v>
      </c>
    </row>
    <row r="762" s="13" customFormat="1">
      <c r="A762" s="13"/>
      <c r="B762" s="235"/>
      <c r="C762" s="236"/>
      <c r="D762" s="228" t="s">
        <v>199</v>
      </c>
      <c r="E762" s="237" t="s">
        <v>19</v>
      </c>
      <c r="F762" s="238" t="s">
        <v>2094</v>
      </c>
      <c r="G762" s="236"/>
      <c r="H762" s="237" t="s">
        <v>19</v>
      </c>
      <c r="I762" s="239"/>
      <c r="J762" s="236"/>
      <c r="K762" s="236"/>
      <c r="L762" s="240"/>
      <c r="M762" s="241"/>
      <c r="N762" s="242"/>
      <c r="O762" s="242"/>
      <c r="P762" s="242"/>
      <c r="Q762" s="242"/>
      <c r="R762" s="242"/>
      <c r="S762" s="242"/>
      <c r="T762" s="243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T762" s="244" t="s">
        <v>199</v>
      </c>
      <c r="AU762" s="244" t="s">
        <v>82</v>
      </c>
      <c r="AV762" s="13" t="s">
        <v>80</v>
      </c>
      <c r="AW762" s="13" t="s">
        <v>34</v>
      </c>
      <c r="AX762" s="13" t="s">
        <v>73</v>
      </c>
      <c r="AY762" s="244" t="s">
        <v>185</v>
      </c>
    </row>
    <row r="763" s="14" customFormat="1">
      <c r="A763" s="14"/>
      <c r="B763" s="245"/>
      <c r="C763" s="246"/>
      <c r="D763" s="228" t="s">
        <v>199</v>
      </c>
      <c r="E763" s="247" t="s">
        <v>19</v>
      </c>
      <c r="F763" s="248" t="s">
        <v>209</v>
      </c>
      <c r="G763" s="246"/>
      <c r="H763" s="249">
        <v>3</v>
      </c>
      <c r="I763" s="250"/>
      <c r="J763" s="246"/>
      <c r="K763" s="246"/>
      <c r="L763" s="251"/>
      <c r="M763" s="252"/>
      <c r="N763" s="253"/>
      <c r="O763" s="253"/>
      <c r="P763" s="253"/>
      <c r="Q763" s="253"/>
      <c r="R763" s="253"/>
      <c r="S763" s="253"/>
      <c r="T763" s="254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T763" s="255" t="s">
        <v>199</v>
      </c>
      <c r="AU763" s="255" t="s">
        <v>82</v>
      </c>
      <c r="AV763" s="14" t="s">
        <v>82</v>
      </c>
      <c r="AW763" s="14" t="s">
        <v>34</v>
      </c>
      <c r="AX763" s="14" t="s">
        <v>73</v>
      </c>
      <c r="AY763" s="255" t="s">
        <v>185</v>
      </c>
    </row>
    <row r="764" s="13" customFormat="1">
      <c r="A764" s="13"/>
      <c r="B764" s="235"/>
      <c r="C764" s="236"/>
      <c r="D764" s="228" t="s">
        <v>199</v>
      </c>
      <c r="E764" s="237" t="s">
        <v>19</v>
      </c>
      <c r="F764" s="238" t="s">
        <v>2095</v>
      </c>
      <c r="G764" s="236"/>
      <c r="H764" s="237" t="s">
        <v>19</v>
      </c>
      <c r="I764" s="239"/>
      <c r="J764" s="236"/>
      <c r="K764" s="236"/>
      <c r="L764" s="240"/>
      <c r="M764" s="241"/>
      <c r="N764" s="242"/>
      <c r="O764" s="242"/>
      <c r="P764" s="242"/>
      <c r="Q764" s="242"/>
      <c r="R764" s="242"/>
      <c r="S764" s="242"/>
      <c r="T764" s="243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T764" s="244" t="s">
        <v>199</v>
      </c>
      <c r="AU764" s="244" t="s">
        <v>82</v>
      </c>
      <c r="AV764" s="13" t="s">
        <v>80</v>
      </c>
      <c r="AW764" s="13" t="s">
        <v>34</v>
      </c>
      <c r="AX764" s="13" t="s">
        <v>73</v>
      </c>
      <c r="AY764" s="244" t="s">
        <v>185</v>
      </c>
    </row>
    <row r="765" s="14" customFormat="1">
      <c r="A765" s="14"/>
      <c r="B765" s="245"/>
      <c r="C765" s="246"/>
      <c r="D765" s="228" t="s">
        <v>199</v>
      </c>
      <c r="E765" s="247" t="s">
        <v>19</v>
      </c>
      <c r="F765" s="248" t="s">
        <v>82</v>
      </c>
      <c r="G765" s="246"/>
      <c r="H765" s="249">
        <v>2</v>
      </c>
      <c r="I765" s="250"/>
      <c r="J765" s="246"/>
      <c r="K765" s="246"/>
      <c r="L765" s="251"/>
      <c r="M765" s="252"/>
      <c r="N765" s="253"/>
      <c r="O765" s="253"/>
      <c r="P765" s="253"/>
      <c r="Q765" s="253"/>
      <c r="R765" s="253"/>
      <c r="S765" s="253"/>
      <c r="T765" s="254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T765" s="255" t="s">
        <v>199</v>
      </c>
      <c r="AU765" s="255" t="s">
        <v>82</v>
      </c>
      <c r="AV765" s="14" t="s">
        <v>82</v>
      </c>
      <c r="AW765" s="14" t="s">
        <v>34</v>
      </c>
      <c r="AX765" s="14" t="s">
        <v>73</v>
      </c>
      <c r="AY765" s="255" t="s">
        <v>185</v>
      </c>
    </row>
    <row r="766" s="13" customFormat="1">
      <c r="A766" s="13"/>
      <c r="B766" s="235"/>
      <c r="C766" s="236"/>
      <c r="D766" s="228" t="s">
        <v>199</v>
      </c>
      <c r="E766" s="237" t="s">
        <v>19</v>
      </c>
      <c r="F766" s="238" t="s">
        <v>2096</v>
      </c>
      <c r="G766" s="236"/>
      <c r="H766" s="237" t="s">
        <v>19</v>
      </c>
      <c r="I766" s="239"/>
      <c r="J766" s="236"/>
      <c r="K766" s="236"/>
      <c r="L766" s="240"/>
      <c r="M766" s="241"/>
      <c r="N766" s="242"/>
      <c r="O766" s="242"/>
      <c r="P766" s="242"/>
      <c r="Q766" s="242"/>
      <c r="R766" s="242"/>
      <c r="S766" s="242"/>
      <c r="T766" s="243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T766" s="244" t="s">
        <v>199</v>
      </c>
      <c r="AU766" s="244" t="s">
        <v>82</v>
      </c>
      <c r="AV766" s="13" t="s">
        <v>80</v>
      </c>
      <c r="AW766" s="13" t="s">
        <v>34</v>
      </c>
      <c r="AX766" s="13" t="s">
        <v>73</v>
      </c>
      <c r="AY766" s="244" t="s">
        <v>185</v>
      </c>
    </row>
    <row r="767" s="14" customFormat="1">
      <c r="A767" s="14"/>
      <c r="B767" s="245"/>
      <c r="C767" s="246"/>
      <c r="D767" s="228" t="s">
        <v>199</v>
      </c>
      <c r="E767" s="247" t="s">
        <v>19</v>
      </c>
      <c r="F767" s="248" t="s">
        <v>80</v>
      </c>
      <c r="G767" s="246"/>
      <c r="H767" s="249">
        <v>1</v>
      </c>
      <c r="I767" s="250"/>
      <c r="J767" s="246"/>
      <c r="K767" s="246"/>
      <c r="L767" s="251"/>
      <c r="M767" s="252"/>
      <c r="N767" s="253"/>
      <c r="O767" s="253"/>
      <c r="P767" s="253"/>
      <c r="Q767" s="253"/>
      <c r="R767" s="253"/>
      <c r="S767" s="253"/>
      <c r="T767" s="25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T767" s="255" t="s">
        <v>199</v>
      </c>
      <c r="AU767" s="255" t="s">
        <v>82</v>
      </c>
      <c r="AV767" s="14" t="s">
        <v>82</v>
      </c>
      <c r="AW767" s="14" t="s">
        <v>34</v>
      </c>
      <c r="AX767" s="14" t="s">
        <v>73</v>
      </c>
      <c r="AY767" s="255" t="s">
        <v>185</v>
      </c>
    </row>
    <row r="768" s="13" customFormat="1">
      <c r="A768" s="13"/>
      <c r="B768" s="235"/>
      <c r="C768" s="236"/>
      <c r="D768" s="228" t="s">
        <v>199</v>
      </c>
      <c r="E768" s="237" t="s">
        <v>19</v>
      </c>
      <c r="F768" s="238" t="s">
        <v>2097</v>
      </c>
      <c r="G768" s="236"/>
      <c r="H768" s="237" t="s">
        <v>19</v>
      </c>
      <c r="I768" s="239"/>
      <c r="J768" s="236"/>
      <c r="K768" s="236"/>
      <c r="L768" s="240"/>
      <c r="M768" s="241"/>
      <c r="N768" s="242"/>
      <c r="O768" s="242"/>
      <c r="P768" s="242"/>
      <c r="Q768" s="242"/>
      <c r="R768" s="242"/>
      <c r="S768" s="242"/>
      <c r="T768" s="24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T768" s="244" t="s">
        <v>199</v>
      </c>
      <c r="AU768" s="244" t="s">
        <v>82</v>
      </c>
      <c r="AV768" s="13" t="s">
        <v>80</v>
      </c>
      <c r="AW768" s="13" t="s">
        <v>34</v>
      </c>
      <c r="AX768" s="13" t="s">
        <v>73</v>
      </c>
      <c r="AY768" s="244" t="s">
        <v>185</v>
      </c>
    </row>
    <row r="769" s="14" customFormat="1">
      <c r="A769" s="14"/>
      <c r="B769" s="245"/>
      <c r="C769" s="246"/>
      <c r="D769" s="228" t="s">
        <v>199</v>
      </c>
      <c r="E769" s="247" t="s">
        <v>19</v>
      </c>
      <c r="F769" s="248" t="s">
        <v>80</v>
      </c>
      <c r="G769" s="246"/>
      <c r="H769" s="249">
        <v>1</v>
      </c>
      <c r="I769" s="250"/>
      <c r="J769" s="246"/>
      <c r="K769" s="246"/>
      <c r="L769" s="251"/>
      <c r="M769" s="252"/>
      <c r="N769" s="253"/>
      <c r="O769" s="253"/>
      <c r="P769" s="253"/>
      <c r="Q769" s="253"/>
      <c r="R769" s="253"/>
      <c r="S769" s="253"/>
      <c r="T769" s="25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T769" s="255" t="s">
        <v>199</v>
      </c>
      <c r="AU769" s="255" t="s">
        <v>82</v>
      </c>
      <c r="AV769" s="14" t="s">
        <v>82</v>
      </c>
      <c r="AW769" s="14" t="s">
        <v>34</v>
      </c>
      <c r="AX769" s="14" t="s">
        <v>73</v>
      </c>
      <c r="AY769" s="255" t="s">
        <v>185</v>
      </c>
    </row>
    <row r="770" s="15" customFormat="1">
      <c r="A770" s="15"/>
      <c r="B770" s="256"/>
      <c r="C770" s="257"/>
      <c r="D770" s="228" t="s">
        <v>199</v>
      </c>
      <c r="E770" s="258" t="s">
        <v>19</v>
      </c>
      <c r="F770" s="259" t="s">
        <v>202</v>
      </c>
      <c r="G770" s="257"/>
      <c r="H770" s="260">
        <v>7</v>
      </c>
      <c r="I770" s="261"/>
      <c r="J770" s="257"/>
      <c r="K770" s="257"/>
      <c r="L770" s="262"/>
      <c r="M770" s="263"/>
      <c r="N770" s="264"/>
      <c r="O770" s="264"/>
      <c r="P770" s="264"/>
      <c r="Q770" s="264"/>
      <c r="R770" s="264"/>
      <c r="S770" s="264"/>
      <c r="T770" s="265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T770" s="266" t="s">
        <v>199</v>
      </c>
      <c r="AU770" s="266" t="s">
        <v>82</v>
      </c>
      <c r="AV770" s="15" t="s">
        <v>193</v>
      </c>
      <c r="AW770" s="15" t="s">
        <v>34</v>
      </c>
      <c r="AX770" s="15" t="s">
        <v>80</v>
      </c>
      <c r="AY770" s="266" t="s">
        <v>185</v>
      </c>
    </row>
    <row r="771" s="2" customFormat="1" ht="16.5" customHeight="1">
      <c r="A771" s="41"/>
      <c r="B771" s="42"/>
      <c r="C771" s="271" t="s">
        <v>1013</v>
      </c>
      <c r="D771" s="271" t="s">
        <v>491</v>
      </c>
      <c r="E771" s="272" t="s">
        <v>2098</v>
      </c>
      <c r="F771" s="273" t="s">
        <v>2099</v>
      </c>
      <c r="G771" s="274" t="s">
        <v>322</v>
      </c>
      <c r="H771" s="275">
        <v>7</v>
      </c>
      <c r="I771" s="276"/>
      <c r="J771" s="277">
        <f>ROUND(I771*H771,2)</f>
        <v>0</v>
      </c>
      <c r="K771" s="273" t="s">
        <v>192</v>
      </c>
      <c r="L771" s="278"/>
      <c r="M771" s="279" t="s">
        <v>19</v>
      </c>
      <c r="N771" s="280" t="s">
        <v>44</v>
      </c>
      <c r="O771" s="87"/>
      <c r="P771" s="224">
        <f>O771*H771</f>
        <v>0</v>
      </c>
      <c r="Q771" s="224">
        <v>0.010699999999999999</v>
      </c>
      <c r="R771" s="224">
        <f>Q771*H771</f>
        <v>0.074899999999999994</v>
      </c>
      <c r="S771" s="224">
        <v>0</v>
      </c>
      <c r="T771" s="225">
        <f>S771*H771</f>
        <v>0</v>
      </c>
      <c r="U771" s="41"/>
      <c r="V771" s="41"/>
      <c r="W771" s="41"/>
      <c r="X771" s="41"/>
      <c r="Y771" s="41"/>
      <c r="Z771" s="41"/>
      <c r="AA771" s="41"/>
      <c r="AB771" s="41"/>
      <c r="AC771" s="41"/>
      <c r="AD771" s="41"/>
      <c r="AE771" s="41"/>
      <c r="AR771" s="226" t="s">
        <v>246</v>
      </c>
      <c r="AT771" s="226" t="s">
        <v>491</v>
      </c>
      <c r="AU771" s="226" t="s">
        <v>82</v>
      </c>
      <c r="AY771" s="20" t="s">
        <v>185</v>
      </c>
      <c r="BE771" s="227">
        <f>IF(N771="základní",J771,0)</f>
        <v>0</v>
      </c>
      <c r="BF771" s="227">
        <f>IF(N771="snížená",J771,0)</f>
        <v>0</v>
      </c>
      <c r="BG771" s="227">
        <f>IF(N771="zákl. přenesená",J771,0)</f>
        <v>0</v>
      </c>
      <c r="BH771" s="227">
        <f>IF(N771="sníž. přenesená",J771,0)</f>
        <v>0</v>
      </c>
      <c r="BI771" s="227">
        <f>IF(N771="nulová",J771,0)</f>
        <v>0</v>
      </c>
      <c r="BJ771" s="20" t="s">
        <v>80</v>
      </c>
      <c r="BK771" s="227">
        <f>ROUND(I771*H771,2)</f>
        <v>0</v>
      </c>
      <c r="BL771" s="20" t="s">
        <v>193</v>
      </c>
      <c r="BM771" s="226" t="s">
        <v>2100</v>
      </c>
    </row>
    <row r="772" s="2" customFormat="1">
      <c r="A772" s="41"/>
      <c r="B772" s="42"/>
      <c r="C772" s="43"/>
      <c r="D772" s="228" t="s">
        <v>195</v>
      </c>
      <c r="E772" s="43"/>
      <c r="F772" s="229" t="s">
        <v>2099</v>
      </c>
      <c r="G772" s="43"/>
      <c r="H772" s="43"/>
      <c r="I772" s="230"/>
      <c r="J772" s="43"/>
      <c r="K772" s="43"/>
      <c r="L772" s="47"/>
      <c r="M772" s="231"/>
      <c r="N772" s="232"/>
      <c r="O772" s="87"/>
      <c r="P772" s="87"/>
      <c r="Q772" s="87"/>
      <c r="R772" s="87"/>
      <c r="S772" s="87"/>
      <c r="T772" s="88"/>
      <c r="U772" s="41"/>
      <c r="V772" s="41"/>
      <c r="W772" s="41"/>
      <c r="X772" s="41"/>
      <c r="Y772" s="41"/>
      <c r="Z772" s="41"/>
      <c r="AA772" s="41"/>
      <c r="AB772" s="41"/>
      <c r="AC772" s="41"/>
      <c r="AD772" s="41"/>
      <c r="AE772" s="41"/>
      <c r="AT772" s="20" t="s">
        <v>195</v>
      </c>
      <c r="AU772" s="20" t="s">
        <v>82</v>
      </c>
    </row>
    <row r="773" s="12" customFormat="1" ht="22.8" customHeight="1">
      <c r="A773" s="12"/>
      <c r="B773" s="199"/>
      <c r="C773" s="200"/>
      <c r="D773" s="201" t="s">
        <v>72</v>
      </c>
      <c r="E773" s="213" t="s">
        <v>634</v>
      </c>
      <c r="F773" s="213" t="s">
        <v>635</v>
      </c>
      <c r="G773" s="200"/>
      <c r="H773" s="200"/>
      <c r="I773" s="203"/>
      <c r="J773" s="214">
        <f>BK773</f>
        <v>0</v>
      </c>
      <c r="K773" s="200"/>
      <c r="L773" s="205"/>
      <c r="M773" s="206"/>
      <c r="N773" s="207"/>
      <c r="O773" s="207"/>
      <c r="P773" s="208">
        <f>SUM(P774:P776)</f>
        <v>0</v>
      </c>
      <c r="Q773" s="207"/>
      <c r="R773" s="208">
        <f>SUM(R774:R776)</f>
        <v>0</v>
      </c>
      <c r="S773" s="207"/>
      <c r="T773" s="209">
        <f>SUM(T774:T776)</f>
        <v>0</v>
      </c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R773" s="210" t="s">
        <v>80</v>
      </c>
      <c r="AT773" s="211" t="s">
        <v>72</v>
      </c>
      <c r="AU773" s="211" t="s">
        <v>80</v>
      </c>
      <c r="AY773" s="210" t="s">
        <v>185</v>
      </c>
      <c r="BK773" s="212">
        <f>SUM(BK774:BK776)</f>
        <v>0</v>
      </c>
    </row>
    <row r="774" s="2" customFormat="1" ht="16.5" customHeight="1">
      <c r="A774" s="41"/>
      <c r="B774" s="42"/>
      <c r="C774" s="215" t="s">
        <v>1032</v>
      </c>
      <c r="D774" s="215" t="s">
        <v>188</v>
      </c>
      <c r="E774" s="216" t="s">
        <v>636</v>
      </c>
      <c r="F774" s="217" t="s">
        <v>637</v>
      </c>
      <c r="G774" s="218" t="s">
        <v>249</v>
      </c>
      <c r="H774" s="219">
        <v>616.12400000000002</v>
      </c>
      <c r="I774" s="220"/>
      <c r="J774" s="221">
        <f>ROUND(I774*H774,2)</f>
        <v>0</v>
      </c>
      <c r="K774" s="217" t="s">
        <v>192</v>
      </c>
      <c r="L774" s="47"/>
      <c r="M774" s="222" t="s">
        <v>19</v>
      </c>
      <c r="N774" s="223" t="s">
        <v>44</v>
      </c>
      <c r="O774" s="87"/>
      <c r="P774" s="224">
        <f>O774*H774</f>
        <v>0</v>
      </c>
      <c r="Q774" s="224">
        <v>0</v>
      </c>
      <c r="R774" s="224">
        <f>Q774*H774</f>
        <v>0</v>
      </c>
      <c r="S774" s="224">
        <v>0</v>
      </c>
      <c r="T774" s="225">
        <f>S774*H774</f>
        <v>0</v>
      </c>
      <c r="U774" s="41"/>
      <c r="V774" s="41"/>
      <c r="W774" s="41"/>
      <c r="X774" s="41"/>
      <c r="Y774" s="41"/>
      <c r="Z774" s="41"/>
      <c r="AA774" s="41"/>
      <c r="AB774" s="41"/>
      <c r="AC774" s="41"/>
      <c r="AD774" s="41"/>
      <c r="AE774" s="41"/>
      <c r="AR774" s="226" t="s">
        <v>193</v>
      </c>
      <c r="AT774" s="226" t="s">
        <v>188</v>
      </c>
      <c r="AU774" s="226" t="s">
        <v>82</v>
      </c>
      <c r="AY774" s="20" t="s">
        <v>185</v>
      </c>
      <c r="BE774" s="227">
        <f>IF(N774="základní",J774,0)</f>
        <v>0</v>
      </c>
      <c r="BF774" s="227">
        <f>IF(N774="snížená",J774,0)</f>
        <v>0</v>
      </c>
      <c r="BG774" s="227">
        <f>IF(N774="zákl. přenesená",J774,0)</f>
        <v>0</v>
      </c>
      <c r="BH774" s="227">
        <f>IF(N774="sníž. přenesená",J774,0)</f>
        <v>0</v>
      </c>
      <c r="BI774" s="227">
        <f>IF(N774="nulová",J774,0)</f>
        <v>0</v>
      </c>
      <c r="BJ774" s="20" t="s">
        <v>80</v>
      </c>
      <c r="BK774" s="227">
        <f>ROUND(I774*H774,2)</f>
        <v>0</v>
      </c>
      <c r="BL774" s="20" t="s">
        <v>193</v>
      </c>
      <c r="BM774" s="226" t="s">
        <v>2101</v>
      </c>
    </row>
    <row r="775" s="2" customFormat="1">
      <c r="A775" s="41"/>
      <c r="B775" s="42"/>
      <c r="C775" s="43"/>
      <c r="D775" s="228" t="s">
        <v>195</v>
      </c>
      <c r="E775" s="43"/>
      <c r="F775" s="229" t="s">
        <v>639</v>
      </c>
      <c r="G775" s="43"/>
      <c r="H775" s="43"/>
      <c r="I775" s="230"/>
      <c r="J775" s="43"/>
      <c r="K775" s="43"/>
      <c r="L775" s="47"/>
      <c r="M775" s="231"/>
      <c r="N775" s="232"/>
      <c r="O775" s="87"/>
      <c r="P775" s="87"/>
      <c r="Q775" s="87"/>
      <c r="R775" s="87"/>
      <c r="S775" s="87"/>
      <c r="T775" s="88"/>
      <c r="U775" s="41"/>
      <c r="V775" s="41"/>
      <c r="W775" s="41"/>
      <c r="X775" s="41"/>
      <c r="Y775" s="41"/>
      <c r="Z775" s="41"/>
      <c r="AA775" s="41"/>
      <c r="AB775" s="41"/>
      <c r="AC775" s="41"/>
      <c r="AD775" s="41"/>
      <c r="AE775" s="41"/>
      <c r="AT775" s="20" t="s">
        <v>195</v>
      </c>
      <c r="AU775" s="20" t="s">
        <v>82</v>
      </c>
    </row>
    <row r="776" s="2" customFormat="1">
      <c r="A776" s="41"/>
      <c r="B776" s="42"/>
      <c r="C776" s="43"/>
      <c r="D776" s="233" t="s">
        <v>197</v>
      </c>
      <c r="E776" s="43"/>
      <c r="F776" s="234" t="s">
        <v>640</v>
      </c>
      <c r="G776" s="43"/>
      <c r="H776" s="43"/>
      <c r="I776" s="230"/>
      <c r="J776" s="43"/>
      <c r="K776" s="43"/>
      <c r="L776" s="47"/>
      <c r="M776" s="231"/>
      <c r="N776" s="232"/>
      <c r="O776" s="87"/>
      <c r="P776" s="87"/>
      <c r="Q776" s="87"/>
      <c r="R776" s="87"/>
      <c r="S776" s="87"/>
      <c r="T776" s="88"/>
      <c r="U776" s="41"/>
      <c r="V776" s="41"/>
      <c r="W776" s="41"/>
      <c r="X776" s="41"/>
      <c r="Y776" s="41"/>
      <c r="Z776" s="41"/>
      <c r="AA776" s="41"/>
      <c r="AB776" s="41"/>
      <c r="AC776" s="41"/>
      <c r="AD776" s="41"/>
      <c r="AE776" s="41"/>
      <c r="AT776" s="20" t="s">
        <v>197</v>
      </c>
      <c r="AU776" s="20" t="s">
        <v>82</v>
      </c>
    </row>
    <row r="777" s="12" customFormat="1" ht="25.92" customHeight="1">
      <c r="A777" s="12"/>
      <c r="B777" s="199"/>
      <c r="C777" s="200"/>
      <c r="D777" s="201" t="s">
        <v>72</v>
      </c>
      <c r="E777" s="202" t="s">
        <v>273</v>
      </c>
      <c r="F777" s="202" t="s">
        <v>274</v>
      </c>
      <c r="G777" s="200"/>
      <c r="H777" s="200"/>
      <c r="I777" s="203"/>
      <c r="J777" s="204">
        <f>BK777</f>
        <v>0</v>
      </c>
      <c r="K777" s="200"/>
      <c r="L777" s="205"/>
      <c r="M777" s="206"/>
      <c r="N777" s="207"/>
      <c r="O777" s="207"/>
      <c r="P777" s="208">
        <f>P778+P834+P872+P950+P1044+P1103+P1193+P1207+P1396+P1479+P1524+P1576+P1620</f>
        <v>0</v>
      </c>
      <c r="Q777" s="207"/>
      <c r="R777" s="208">
        <f>R778+R834+R872+R950+R1044+R1103+R1193+R1207+R1396+R1479+R1524+R1576+R1620</f>
        <v>32.230006359999997</v>
      </c>
      <c r="S777" s="207"/>
      <c r="T777" s="209">
        <f>T778+T834+T872+T950+T1044+T1103+T1193+T1207+T1396+T1479+T1524+T1576+T1620</f>
        <v>0</v>
      </c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R777" s="210" t="s">
        <v>82</v>
      </c>
      <c r="AT777" s="211" t="s">
        <v>72</v>
      </c>
      <c r="AU777" s="211" t="s">
        <v>73</v>
      </c>
      <c r="AY777" s="210" t="s">
        <v>185</v>
      </c>
      <c r="BK777" s="212">
        <f>BK778+BK834+BK872+BK950+BK1044+BK1103+BK1193+BK1207+BK1396+BK1479+BK1524+BK1576+BK1620</f>
        <v>0</v>
      </c>
    </row>
    <row r="778" s="12" customFormat="1" ht="22.8" customHeight="1">
      <c r="A778" s="12"/>
      <c r="B778" s="199"/>
      <c r="C778" s="200"/>
      <c r="D778" s="201" t="s">
        <v>72</v>
      </c>
      <c r="E778" s="213" t="s">
        <v>2102</v>
      </c>
      <c r="F778" s="213" t="s">
        <v>2103</v>
      </c>
      <c r="G778" s="200"/>
      <c r="H778" s="200"/>
      <c r="I778" s="203"/>
      <c r="J778" s="214">
        <f>BK778</f>
        <v>0</v>
      </c>
      <c r="K778" s="200"/>
      <c r="L778" s="205"/>
      <c r="M778" s="206"/>
      <c r="N778" s="207"/>
      <c r="O778" s="207"/>
      <c r="P778" s="208">
        <f>SUM(P779:P833)</f>
        <v>0</v>
      </c>
      <c r="Q778" s="207"/>
      <c r="R778" s="208">
        <f>SUM(R779:R833)</f>
        <v>5.2921252500000007</v>
      </c>
      <c r="S778" s="207"/>
      <c r="T778" s="209">
        <f>SUM(T779:T833)</f>
        <v>0</v>
      </c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R778" s="210" t="s">
        <v>82</v>
      </c>
      <c r="AT778" s="211" t="s">
        <v>72</v>
      </c>
      <c r="AU778" s="211" t="s">
        <v>80</v>
      </c>
      <c r="AY778" s="210" t="s">
        <v>185</v>
      </c>
      <c r="BK778" s="212">
        <f>SUM(BK779:BK833)</f>
        <v>0</v>
      </c>
    </row>
    <row r="779" s="2" customFormat="1" ht="16.5" customHeight="1">
      <c r="A779" s="41"/>
      <c r="B779" s="42"/>
      <c r="C779" s="215" t="s">
        <v>1039</v>
      </c>
      <c r="D779" s="215" t="s">
        <v>188</v>
      </c>
      <c r="E779" s="216" t="s">
        <v>2104</v>
      </c>
      <c r="F779" s="217" t="s">
        <v>2105</v>
      </c>
      <c r="G779" s="218" t="s">
        <v>191</v>
      </c>
      <c r="H779" s="219">
        <v>273.5</v>
      </c>
      <c r="I779" s="220"/>
      <c r="J779" s="221">
        <f>ROUND(I779*H779,2)</f>
        <v>0</v>
      </c>
      <c r="K779" s="217" t="s">
        <v>192</v>
      </c>
      <c r="L779" s="47"/>
      <c r="M779" s="222" t="s">
        <v>19</v>
      </c>
      <c r="N779" s="223" t="s">
        <v>44</v>
      </c>
      <c r="O779" s="87"/>
      <c r="P779" s="224">
        <f>O779*H779</f>
        <v>0</v>
      </c>
      <c r="Q779" s="224">
        <v>0</v>
      </c>
      <c r="R779" s="224">
        <f>Q779*H779</f>
        <v>0</v>
      </c>
      <c r="S779" s="224">
        <v>0</v>
      </c>
      <c r="T779" s="225">
        <f>S779*H779</f>
        <v>0</v>
      </c>
      <c r="U779" s="41"/>
      <c r="V779" s="41"/>
      <c r="W779" s="41"/>
      <c r="X779" s="41"/>
      <c r="Y779" s="41"/>
      <c r="Z779" s="41"/>
      <c r="AA779" s="41"/>
      <c r="AB779" s="41"/>
      <c r="AC779" s="41"/>
      <c r="AD779" s="41"/>
      <c r="AE779" s="41"/>
      <c r="AR779" s="226" t="s">
        <v>280</v>
      </c>
      <c r="AT779" s="226" t="s">
        <v>188</v>
      </c>
      <c r="AU779" s="226" t="s">
        <v>82</v>
      </c>
      <c r="AY779" s="20" t="s">
        <v>185</v>
      </c>
      <c r="BE779" s="227">
        <f>IF(N779="základní",J779,0)</f>
        <v>0</v>
      </c>
      <c r="BF779" s="227">
        <f>IF(N779="snížená",J779,0)</f>
        <v>0</v>
      </c>
      <c r="BG779" s="227">
        <f>IF(N779="zákl. přenesená",J779,0)</f>
        <v>0</v>
      </c>
      <c r="BH779" s="227">
        <f>IF(N779="sníž. přenesená",J779,0)</f>
        <v>0</v>
      </c>
      <c r="BI779" s="227">
        <f>IF(N779="nulová",J779,0)</f>
        <v>0</v>
      </c>
      <c r="BJ779" s="20" t="s">
        <v>80</v>
      </c>
      <c r="BK779" s="227">
        <f>ROUND(I779*H779,2)</f>
        <v>0</v>
      </c>
      <c r="BL779" s="20" t="s">
        <v>280</v>
      </c>
      <c r="BM779" s="226" t="s">
        <v>2106</v>
      </c>
    </row>
    <row r="780" s="2" customFormat="1">
      <c r="A780" s="41"/>
      <c r="B780" s="42"/>
      <c r="C780" s="43"/>
      <c r="D780" s="228" t="s">
        <v>195</v>
      </c>
      <c r="E780" s="43"/>
      <c r="F780" s="229" t="s">
        <v>2107</v>
      </c>
      <c r="G780" s="43"/>
      <c r="H780" s="43"/>
      <c r="I780" s="230"/>
      <c r="J780" s="43"/>
      <c r="K780" s="43"/>
      <c r="L780" s="47"/>
      <c r="M780" s="231"/>
      <c r="N780" s="232"/>
      <c r="O780" s="87"/>
      <c r="P780" s="87"/>
      <c r="Q780" s="87"/>
      <c r="R780" s="87"/>
      <c r="S780" s="87"/>
      <c r="T780" s="88"/>
      <c r="U780" s="41"/>
      <c r="V780" s="41"/>
      <c r="W780" s="41"/>
      <c r="X780" s="41"/>
      <c r="Y780" s="41"/>
      <c r="Z780" s="41"/>
      <c r="AA780" s="41"/>
      <c r="AB780" s="41"/>
      <c r="AC780" s="41"/>
      <c r="AD780" s="41"/>
      <c r="AE780" s="41"/>
      <c r="AT780" s="20" t="s">
        <v>195</v>
      </c>
      <c r="AU780" s="20" t="s">
        <v>82</v>
      </c>
    </row>
    <row r="781" s="2" customFormat="1">
      <c r="A781" s="41"/>
      <c r="B781" s="42"/>
      <c r="C781" s="43"/>
      <c r="D781" s="233" t="s">
        <v>197</v>
      </c>
      <c r="E781" s="43"/>
      <c r="F781" s="234" t="s">
        <v>2108</v>
      </c>
      <c r="G781" s="43"/>
      <c r="H781" s="43"/>
      <c r="I781" s="230"/>
      <c r="J781" s="43"/>
      <c r="K781" s="43"/>
      <c r="L781" s="47"/>
      <c r="M781" s="231"/>
      <c r="N781" s="232"/>
      <c r="O781" s="87"/>
      <c r="P781" s="87"/>
      <c r="Q781" s="87"/>
      <c r="R781" s="87"/>
      <c r="S781" s="87"/>
      <c r="T781" s="88"/>
      <c r="U781" s="41"/>
      <c r="V781" s="41"/>
      <c r="W781" s="41"/>
      <c r="X781" s="41"/>
      <c r="Y781" s="41"/>
      <c r="Z781" s="41"/>
      <c r="AA781" s="41"/>
      <c r="AB781" s="41"/>
      <c r="AC781" s="41"/>
      <c r="AD781" s="41"/>
      <c r="AE781" s="41"/>
      <c r="AT781" s="20" t="s">
        <v>197</v>
      </c>
      <c r="AU781" s="20" t="s">
        <v>82</v>
      </c>
    </row>
    <row r="782" s="13" customFormat="1">
      <c r="A782" s="13"/>
      <c r="B782" s="235"/>
      <c r="C782" s="236"/>
      <c r="D782" s="228" t="s">
        <v>199</v>
      </c>
      <c r="E782" s="237" t="s">
        <v>19</v>
      </c>
      <c r="F782" s="238" t="s">
        <v>1693</v>
      </c>
      <c r="G782" s="236"/>
      <c r="H782" s="237" t="s">
        <v>19</v>
      </c>
      <c r="I782" s="239"/>
      <c r="J782" s="236"/>
      <c r="K782" s="236"/>
      <c r="L782" s="240"/>
      <c r="M782" s="241"/>
      <c r="N782" s="242"/>
      <c r="O782" s="242"/>
      <c r="P782" s="242"/>
      <c r="Q782" s="242"/>
      <c r="R782" s="242"/>
      <c r="S782" s="242"/>
      <c r="T782" s="243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T782" s="244" t="s">
        <v>199</v>
      </c>
      <c r="AU782" s="244" t="s">
        <v>82</v>
      </c>
      <c r="AV782" s="13" t="s">
        <v>80</v>
      </c>
      <c r="AW782" s="13" t="s">
        <v>34</v>
      </c>
      <c r="AX782" s="13" t="s">
        <v>73</v>
      </c>
      <c r="AY782" s="244" t="s">
        <v>185</v>
      </c>
    </row>
    <row r="783" s="13" customFormat="1">
      <c r="A783" s="13"/>
      <c r="B783" s="235"/>
      <c r="C783" s="236"/>
      <c r="D783" s="228" t="s">
        <v>199</v>
      </c>
      <c r="E783" s="237" t="s">
        <v>19</v>
      </c>
      <c r="F783" s="238" t="s">
        <v>1659</v>
      </c>
      <c r="G783" s="236"/>
      <c r="H783" s="237" t="s">
        <v>19</v>
      </c>
      <c r="I783" s="239"/>
      <c r="J783" s="236"/>
      <c r="K783" s="236"/>
      <c r="L783" s="240"/>
      <c r="M783" s="241"/>
      <c r="N783" s="242"/>
      <c r="O783" s="242"/>
      <c r="P783" s="242"/>
      <c r="Q783" s="242"/>
      <c r="R783" s="242"/>
      <c r="S783" s="242"/>
      <c r="T783" s="24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T783" s="244" t="s">
        <v>199</v>
      </c>
      <c r="AU783" s="244" t="s">
        <v>82</v>
      </c>
      <c r="AV783" s="13" t="s">
        <v>80</v>
      </c>
      <c r="AW783" s="13" t="s">
        <v>34</v>
      </c>
      <c r="AX783" s="13" t="s">
        <v>73</v>
      </c>
      <c r="AY783" s="244" t="s">
        <v>185</v>
      </c>
    </row>
    <row r="784" s="13" customFormat="1">
      <c r="A784" s="13"/>
      <c r="B784" s="235"/>
      <c r="C784" s="236"/>
      <c r="D784" s="228" t="s">
        <v>199</v>
      </c>
      <c r="E784" s="237" t="s">
        <v>19</v>
      </c>
      <c r="F784" s="238" t="s">
        <v>2109</v>
      </c>
      <c r="G784" s="236"/>
      <c r="H784" s="237" t="s">
        <v>19</v>
      </c>
      <c r="I784" s="239"/>
      <c r="J784" s="236"/>
      <c r="K784" s="236"/>
      <c r="L784" s="240"/>
      <c r="M784" s="241"/>
      <c r="N784" s="242"/>
      <c r="O784" s="242"/>
      <c r="P784" s="242"/>
      <c r="Q784" s="242"/>
      <c r="R784" s="242"/>
      <c r="S784" s="242"/>
      <c r="T784" s="24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244" t="s">
        <v>199</v>
      </c>
      <c r="AU784" s="244" t="s">
        <v>82</v>
      </c>
      <c r="AV784" s="13" t="s">
        <v>80</v>
      </c>
      <c r="AW784" s="13" t="s">
        <v>34</v>
      </c>
      <c r="AX784" s="13" t="s">
        <v>73</v>
      </c>
      <c r="AY784" s="244" t="s">
        <v>185</v>
      </c>
    </row>
    <row r="785" s="14" customFormat="1">
      <c r="A785" s="14"/>
      <c r="B785" s="245"/>
      <c r="C785" s="246"/>
      <c r="D785" s="228" t="s">
        <v>199</v>
      </c>
      <c r="E785" s="247" t="s">
        <v>19</v>
      </c>
      <c r="F785" s="248" t="s">
        <v>2068</v>
      </c>
      <c r="G785" s="246"/>
      <c r="H785" s="249">
        <v>273.5</v>
      </c>
      <c r="I785" s="250"/>
      <c r="J785" s="246"/>
      <c r="K785" s="246"/>
      <c r="L785" s="251"/>
      <c r="M785" s="252"/>
      <c r="N785" s="253"/>
      <c r="O785" s="253"/>
      <c r="P785" s="253"/>
      <c r="Q785" s="253"/>
      <c r="R785" s="253"/>
      <c r="S785" s="253"/>
      <c r="T785" s="25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T785" s="255" t="s">
        <v>199</v>
      </c>
      <c r="AU785" s="255" t="s">
        <v>82</v>
      </c>
      <c r="AV785" s="14" t="s">
        <v>82</v>
      </c>
      <c r="AW785" s="14" t="s">
        <v>34</v>
      </c>
      <c r="AX785" s="14" t="s">
        <v>73</v>
      </c>
      <c r="AY785" s="255" t="s">
        <v>185</v>
      </c>
    </row>
    <row r="786" s="15" customFormat="1">
      <c r="A786" s="15"/>
      <c r="B786" s="256"/>
      <c r="C786" s="257"/>
      <c r="D786" s="228" t="s">
        <v>199</v>
      </c>
      <c r="E786" s="258" t="s">
        <v>19</v>
      </c>
      <c r="F786" s="259" t="s">
        <v>202</v>
      </c>
      <c r="G786" s="257"/>
      <c r="H786" s="260">
        <v>273.5</v>
      </c>
      <c r="I786" s="261"/>
      <c r="J786" s="257"/>
      <c r="K786" s="257"/>
      <c r="L786" s="262"/>
      <c r="M786" s="263"/>
      <c r="N786" s="264"/>
      <c r="O786" s="264"/>
      <c r="P786" s="264"/>
      <c r="Q786" s="264"/>
      <c r="R786" s="264"/>
      <c r="S786" s="264"/>
      <c r="T786" s="265"/>
      <c r="U786" s="15"/>
      <c r="V786" s="15"/>
      <c r="W786" s="15"/>
      <c r="X786" s="15"/>
      <c r="Y786" s="15"/>
      <c r="Z786" s="15"/>
      <c r="AA786" s="15"/>
      <c r="AB786" s="15"/>
      <c r="AC786" s="15"/>
      <c r="AD786" s="15"/>
      <c r="AE786" s="15"/>
      <c r="AT786" s="266" t="s">
        <v>199</v>
      </c>
      <c r="AU786" s="266" t="s">
        <v>82</v>
      </c>
      <c r="AV786" s="15" t="s">
        <v>193</v>
      </c>
      <c r="AW786" s="15" t="s">
        <v>34</v>
      </c>
      <c r="AX786" s="15" t="s">
        <v>80</v>
      </c>
      <c r="AY786" s="266" t="s">
        <v>185</v>
      </c>
    </row>
    <row r="787" s="2" customFormat="1" ht="16.5" customHeight="1">
      <c r="A787" s="41"/>
      <c r="B787" s="42"/>
      <c r="C787" s="271" t="s">
        <v>1045</v>
      </c>
      <c r="D787" s="271" t="s">
        <v>491</v>
      </c>
      <c r="E787" s="272" t="s">
        <v>2110</v>
      </c>
      <c r="F787" s="273" t="s">
        <v>2111</v>
      </c>
      <c r="G787" s="274" t="s">
        <v>2112</v>
      </c>
      <c r="H787" s="275">
        <v>0.28699999999999998</v>
      </c>
      <c r="I787" s="276"/>
      <c r="J787" s="277">
        <f>ROUND(I787*H787,2)</f>
        <v>0</v>
      </c>
      <c r="K787" s="273" t="s">
        <v>192</v>
      </c>
      <c r="L787" s="278"/>
      <c r="M787" s="279" t="s">
        <v>19</v>
      </c>
      <c r="N787" s="280" t="s">
        <v>44</v>
      </c>
      <c r="O787" s="87"/>
      <c r="P787" s="224">
        <f>O787*H787</f>
        <v>0</v>
      </c>
      <c r="Q787" s="224">
        <v>0.001</v>
      </c>
      <c r="R787" s="224">
        <f>Q787*H787</f>
        <v>0.00028699999999999998</v>
      </c>
      <c r="S787" s="224">
        <v>0</v>
      </c>
      <c r="T787" s="225">
        <f>S787*H787</f>
        <v>0</v>
      </c>
      <c r="U787" s="41"/>
      <c r="V787" s="41"/>
      <c r="W787" s="41"/>
      <c r="X787" s="41"/>
      <c r="Y787" s="41"/>
      <c r="Z787" s="41"/>
      <c r="AA787" s="41"/>
      <c r="AB787" s="41"/>
      <c r="AC787" s="41"/>
      <c r="AD787" s="41"/>
      <c r="AE787" s="41"/>
      <c r="AR787" s="226" t="s">
        <v>415</v>
      </c>
      <c r="AT787" s="226" t="s">
        <v>491</v>
      </c>
      <c r="AU787" s="226" t="s">
        <v>82</v>
      </c>
      <c r="AY787" s="20" t="s">
        <v>185</v>
      </c>
      <c r="BE787" s="227">
        <f>IF(N787="základní",J787,0)</f>
        <v>0</v>
      </c>
      <c r="BF787" s="227">
        <f>IF(N787="snížená",J787,0)</f>
        <v>0</v>
      </c>
      <c r="BG787" s="227">
        <f>IF(N787="zákl. přenesená",J787,0)</f>
        <v>0</v>
      </c>
      <c r="BH787" s="227">
        <f>IF(N787="sníž. přenesená",J787,0)</f>
        <v>0</v>
      </c>
      <c r="BI787" s="227">
        <f>IF(N787="nulová",J787,0)</f>
        <v>0</v>
      </c>
      <c r="BJ787" s="20" t="s">
        <v>80</v>
      </c>
      <c r="BK787" s="227">
        <f>ROUND(I787*H787,2)</f>
        <v>0</v>
      </c>
      <c r="BL787" s="20" t="s">
        <v>280</v>
      </c>
      <c r="BM787" s="226" t="s">
        <v>2113</v>
      </c>
    </row>
    <row r="788" s="2" customFormat="1">
      <c r="A788" s="41"/>
      <c r="B788" s="42"/>
      <c r="C788" s="43"/>
      <c r="D788" s="228" t="s">
        <v>195</v>
      </c>
      <c r="E788" s="43"/>
      <c r="F788" s="229" t="s">
        <v>2111</v>
      </c>
      <c r="G788" s="43"/>
      <c r="H788" s="43"/>
      <c r="I788" s="230"/>
      <c r="J788" s="43"/>
      <c r="K788" s="43"/>
      <c r="L788" s="47"/>
      <c r="M788" s="231"/>
      <c r="N788" s="232"/>
      <c r="O788" s="87"/>
      <c r="P788" s="87"/>
      <c r="Q788" s="87"/>
      <c r="R788" s="87"/>
      <c r="S788" s="87"/>
      <c r="T788" s="88"/>
      <c r="U788" s="41"/>
      <c r="V788" s="41"/>
      <c r="W788" s="41"/>
      <c r="X788" s="41"/>
      <c r="Y788" s="41"/>
      <c r="Z788" s="41"/>
      <c r="AA788" s="41"/>
      <c r="AB788" s="41"/>
      <c r="AC788" s="41"/>
      <c r="AD788" s="41"/>
      <c r="AE788" s="41"/>
      <c r="AT788" s="20" t="s">
        <v>195</v>
      </c>
      <c r="AU788" s="20" t="s">
        <v>82</v>
      </c>
    </row>
    <row r="789" s="14" customFormat="1">
      <c r="A789" s="14"/>
      <c r="B789" s="245"/>
      <c r="C789" s="246"/>
      <c r="D789" s="228" t="s">
        <v>199</v>
      </c>
      <c r="E789" s="246"/>
      <c r="F789" s="248" t="s">
        <v>2114</v>
      </c>
      <c r="G789" s="246"/>
      <c r="H789" s="249">
        <v>0.28699999999999998</v>
      </c>
      <c r="I789" s="250"/>
      <c r="J789" s="246"/>
      <c r="K789" s="246"/>
      <c r="L789" s="251"/>
      <c r="M789" s="252"/>
      <c r="N789" s="253"/>
      <c r="O789" s="253"/>
      <c r="P789" s="253"/>
      <c r="Q789" s="253"/>
      <c r="R789" s="253"/>
      <c r="S789" s="253"/>
      <c r="T789" s="25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T789" s="255" t="s">
        <v>199</v>
      </c>
      <c r="AU789" s="255" t="s">
        <v>82</v>
      </c>
      <c r="AV789" s="14" t="s">
        <v>82</v>
      </c>
      <c r="AW789" s="14" t="s">
        <v>4</v>
      </c>
      <c r="AX789" s="14" t="s">
        <v>80</v>
      </c>
      <c r="AY789" s="255" t="s">
        <v>185</v>
      </c>
    </row>
    <row r="790" s="2" customFormat="1" ht="16.5" customHeight="1">
      <c r="A790" s="41"/>
      <c r="B790" s="42"/>
      <c r="C790" s="215" t="s">
        <v>609</v>
      </c>
      <c r="D790" s="215" t="s">
        <v>188</v>
      </c>
      <c r="E790" s="216" t="s">
        <v>2115</v>
      </c>
      <c r="F790" s="217" t="s">
        <v>2116</v>
      </c>
      <c r="G790" s="218" t="s">
        <v>191</v>
      </c>
      <c r="H790" s="219">
        <v>109.5</v>
      </c>
      <c r="I790" s="220"/>
      <c r="J790" s="221">
        <f>ROUND(I790*H790,2)</f>
        <v>0</v>
      </c>
      <c r="K790" s="217" t="s">
        <v>192</v>
      </c>
      <c r="L790" s="47"/>
      <c r="M790" s="222" t="s">
        <v>19</v>
      </c>
      <c r="N790" s="223" t="s">
        <v>44</v>
      </c>
      <c r="O790" s="87"/>
      <c r="P790" s="224">
        <f>O790*H790</f>
        <v>0</v>
      </c>
      <c r="Q790" s="224">
        <v>0</v>
      </c>
      <c r="R790" s="224">
        <f>Q790*H790</f>
        <v>0</v>
      </c>
      <c r="S790" s="224">
        <v>0</v>
      </c>
      <c r="T790" s="225">
        <f>S790*H790</f>
        <v>0</v>
      </c>
      <c r="U790" s="41"/>
      <c r="V790" s="41"/>
      <c r="W790" s="41"/>
      <c r="X790" s="41"/>
      <c r="Y790" s="41"/>
      <c r="Z790" s="41"/>
      <c r="AA790" s="41"/>
      <c r="AB790" s="41"/>
      <c r="AC790" s="41"/>
      <c r="AD790" s="41"/>
      <c r="AE790" s="41"/>
      <c r="AR790" s="226" t="s">
        <v>280</v>
      </c>
      <c r="AT790" s="226" t="s">
        <v>188</v>
      </c>
      <c r="AU790" s="226" t="s">
        <v>82</v>
      </c>
      <c r="AY790" s="20" t="s">
        <v>185</v>
      </c>
      <c r="BE790" s="227">
        <f>IF(N790="základní",J790,0)</f>
        <v>0</v>
      </c>
      <c r="BF790" s="227">
        <f>IF(N790="snížená",J790,0)</f>
        <v>0</v>
      </c>
      <c r="BG790" s="227">
        <f>IF(N790="zákl. přenesená",J790,0)</f>
        <v>0</v>
      </c>
      <c r="BH790" s="227">
        <f>IF(N790="sníž. přenesená",J790,0)</f>
        <v>0</v>
      </c>
      <c r="BI790" s="227">
        <f>IF(N790="nulová",J790,0)</f>
        <v>0</v>
      </c>
      <c r="BJ790" s="20" t="s">
        <v>80</v>
      </c>
      <c r="BK790" s="227">
        <f>ROUND(I790*H790,2)</f>
        <v>0</v>
      </c>
      <c r="BL790" s="20" t="s">
        <v>280</v>
      </c>
      <c r="BM790" s="226" t="s">
        <v>2117</v>
      </c>
    </row>
    <row r="791" s="2" customFormat="1">
      <c r="A791" s="41"/>
      <c r="B791" s="42"/>
      <c r="C791" s="43"/>
      <c r="D791" s="228" t="s">
        <v>195</v>
      </c>
      <c r="E791" s="43"/>
      <c r="F791" s="229" t="s">
        <v>2118</v>
      </c>
      <c r="G791" s="43"/>
      <c r="H791" s="43"/>
      <c r="I791" s="230"/>
      <c r="J791" s="43"/>
      <c r="K791" s="43"/>
      <c r="L791" s="47"/>
      <c r="M791" s="231"/>
      <c r="N791" s="232"/>
      <c r="O791" s="87"/>
      <c r="P791" s="87"/>
      <c r="Q791" s="87"/>
      <c r="R791" s="87"/>
      <c r="S791" s="87"/>
      <c r="T791" s="88"/>
      <c r="U791" s="41"/>
      <c r="V791" s="41"/>
      <c r="W791" s="41"/>
      <c r="X791" s="41"/>
      <c r="Y791" s="41"/>
      <c r="Z791" s="41"/>
      <c r="AA791" s="41"/>
      <c r="AB791" s="41"/>
      <c r="AC791" s="41"/>
      <c r="AD791" s="41"/>
      <c r="AE791" s="41"/>
      <c r="AT791" s="20" t="s">
        <v>195</v>
      </c>
      <c r="AU791" s="20" t="s">
        <v>82</v>
      </c>
    </row>
    <row r="792" s="2" customFormat="1">
      <c r="A792" s="41"/>
      <c r="B792" s="42"/>
      <c r="C792" s="43"/>
      <c r="D792" s="233" t="s">
        <v>197</v>
      </c>
      <c r="E792" s="43"/>
      <c r="F792" s="234" t="s">
        <v>2119</v>
      </c>
      <c r="G792" s="43"/>
      <c r="H792" s="43"/>
      <c r="I792" s="230"/>
      <c r="J792" s="43"/>
      <c r="K792" s="43"/>
      <c r="L792" s="47"/>
      <c r="M792" s="231"/>
      <c r="N792" s="232"/>
      <c r="O792" s="87"/>
      <c r="P792" s="87"/>
      <c r="Q792" s="87"/>
      <c r="R792" s="87"/>
      <c r="S792" s="87"/>
      <c r="T792" s="88"/>
      <c r="U792" s="41"/>
      <c r="V792" s="41"/>
      <c r="W792" s="41"/>
      <c r="X792" s="41"/>
      <c r="Y792" s="41"/>
      <c r="Z792" s="41"/>
      <c r="AA792" s="41"/>
      <c r="AB792" s="41"/>
      <c r="AC792" s="41"/>
      <c r="AD792" s="41"/>
      <c r="AE792" s="41"/>
      <c r="AT792" s="20" t="s">
        <v>197</v>
      </c>
      <c r="AU792" s="20" t="s">
        <v>82</v>
      </c>
    </row>
    <row r="793" s="13" customFormat="1">
      <c r="A793" s="13"/>
      <c r="B793" s="235"/>
      <c r="C793" s="236"/>
      <c r="D793" s="228" t="s">
        <v>199</v>
      </c>
      <c r="E793" s="237" t="s">
        <v>19</v>
      </c>
      <c r="F793" s="238" t="s">
        <v>2024</v>
      </c>
      <c r="G793" s="236"/>
      <c r="H793" s="237" t="s">
        <v>19</v>
      </c>
      <c r="I793" s="239"/>
      <c r="J793" s="236"/>
      <c r="K793" s="236"/>
      <c r="L793" s="240"/>
      <c r="M793" s="241"/>
      <c r="N793" s="242"/>
      <c r="O793" s="242"/>
      <c r="P793" s="242"/>
      <c r="Q793" s="242"/>
      <c r="R793" s="242"/>
      <c r="S793" s="242"/>
      <c r="T793" s="243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T793" s="244" t="s">
        <v>199</v>
      </c>
      <c r="AU793" s="244" t="s">
        <v>82</v>
      </c>
      <c r="AV793" s="13" t="s">
        <v>80</v>
      </c>
      <c r="AW793" s="13" t="s">
        <v>34</v>
      </c>
      <c r="AX793" s="13" t="s">
        <v>73</v>
      </c>
      <c r="AY793" s="244" t="s">
        <v>185</v>
      </c>
    </row>
    <row r="794" s="14" customFormat="1">
      <c r="A794" s="14"/>
      <c r="B794" s="245"/>
      <c r="C794" s="246"/>
      <c r="D794" s="228" t="s">
        <v>199</v>
      </c>
      <c r="E794" s="247" t="s">
        <v>19</v>
      </c>
      <c r="F794" s="248" t="s">
        <v>2031</v>
      </c>
      <c r="G794" s="246"/>
      <c r="H794" s="249">
        <v>109.5</v>
      </c>
      <c r="I794" s="250"/>
      <c r="J794" s="246"/>
      <c r="K794" s="246"/>
      <c r="L794" s="251"/>
      <c r="M794" s="252"/>
      <c r="N794" s="253"/>
      <c r="O794" s="253"/>
      <c r="P794" s="253"/>
      <c r="Q794" s="253"/>
      <c r="R794" s="253"/>
      <c r="S794" s="253"/>
      <c r="T794" s="25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T794" s="255" t="s">
        <v>199</v>
      </c>
      <c r="AU794" s="255" t="s">
        <v>82</v>
      </c>
      <c r="AV794" s="14" t="s">
        <v>82</v>
      </c>
      <c r="AW794" s="14" t="s">
        <v>34</v>
      </c>
      <c r="AX794" s="14" t="s">
        <v>73</v>
      </c>
      <c r="AY794" s="255" t="s">
        <v>185</v>
      </c>
    </row>
    <row r="795" s="15" customFormat="1">
      <c r="A795" s="15"/>
      <c r="B795" s="256"/>
      <c r="C795" s="257"/>
      <c r="D795" s="228" t="s">
        <v>199</v>
      </c>
      <c r="E795" s="258" t="s">
        <v>19</v>
      </c>
      <c r="F795" s="259" t="s">
        <v>202</v>
      </c>
      <c r="G795" s="257"/>
      <c r="H795" s="260">
        <v>109.5</v>
      </c>
      <c r="I795" s="261"/>
      <c r="J795" s="257"/>
      <c r="K795" s="257"/>
      <c r="L795" s="262"/>
      <c r="M795" s="263"/>
      <c r="N795" s="264"/>
      <c r="O795" s="264"/>
      <c r="P795" s="264"/>
      <c r="Q795" s="264"/>
      <c r="R795" s="264"/>
      <c r="S795" s="264"/>
      <c r="T795" s="265"/>
      <c r="U795" s="15"/>
      <c r="V795" s="15"/>
      <c r="W795" s="15"/>
      <c r="X795" s="15"/>
      <c r="Y795" s="15"/>
      <c r="Z795" s="15"/>
      <c r="AA795" s="15"/>
      <c r="AB795" s="15"/>
      <c r="AC795" s="15"/>
      <c r="AD795" s="15"/>
      <c r="AE795" s="15"/>
      <c r="AT795" s="266" t="s">
        <v>199</v>
      </c>
      <c r="AU795" s="266" t="s">
        <v>82</v>
      </c>
      <c r="AV795" s="15" t="s">
        <v>193</v>
      </c>
      <c r="AW795" s="15" t="s">
        <v>34</v>
      </c>
      <c r="AX795" s="15" t="s">
        <v>80</v>
      </c>
      <c r="AY795" s="266" t="s">
        <v>185</v>
      </c>
    </row>
    <row r="796" s="2" customFormat="1" ht="16.5" customHeight="1">
      <c r="A796" s="41"/>
      <c r="B796" s="42"/>
      <c r="C796" s="271" t="s">
        <v>622</v>
      </c>
      <c r="D796" s="271" t="s">
        <v>491</v>
      </c>
      <c r="E796" s="272" t="s">
        <v>2110</v>
      </c>
      <c r="F796" s="273" t="s">
        <v>2111</v>
      </c>
      <c r="G796" s="274" t="s">
        <v>2112</v>
      </c>
      <c r="H796" s="275">
        <v>0.12</v>
      </c>
      <c r="I796" s="276"/>
      <c r="J796" s="277">
        <f>ROUND(I796*H796,2)</f>
        <v>0</v>
      </c>
      <c r="K796" s="273" t="s">
        <v>192</v>
      </c>
      <c r="L796" s="278"/>
      <c r="M796" s="279" t="s">
        <v>19</v>
      </c>
      <c r="N796" s="280" t="s">
        <v>44</v>
      </c>
      <c r="O796" s="87"/>
      <c r="P796" s="224">
        <f>O796*H796</f>
        <v>0</v>
      </c>
      <c r="Q796" s="224">
        <v>0.001</v>
      </c>
      <c r="R796" s="224">
        <f>Q796*H796</f>
        <v>0.00012</v>
      </c>
      <c r="S796" s="224">
        <v>0</v>
      </c>
      <c r="T796" s="225">
        <f>S796*H796</f>
        <v>0</v>
      </c>
      <c r="U796" s="41"/>
      <c r="V796" s="41"/>
      <c r="W796" s="41"/>
      <c r="X796" s="41"/>
      <c r="Y796" s="41"/>
      <c r="Z796" s="41"/>
      <c r="AA796" s="41"/>
      <c r="AB796" s="41"/>
      <c r="AC796" s="41"/>
      <c r="AD796" s="41"/>
      <c r="AE796" s="41"/>
      <c r="AR796" s="226" t="s">
        <v>415</v>
      </c>
      <c r="AT796" s="226" t="s">
        <v>491</v>
      </c>
      <c r="AU796" s="226" t="s">
        <v>82</v>
      </c>
      <c r="AY796" s="20" t="s">
        <v>185</v>
      </c>
      <c r="BE796" s="227">
        <f>IF(N796="základní",J796,0)</f>
        <v>0</v>
      </c>
      <c r="BF796" s="227">
        <f>IF(N796="snížená",J796,0)</f>
        <v>0</v>
      </c>
      <c r="BG796" s="227">
        <f>IF(N796="zákl. přenesená",J796,0)</f>
        <v>0</v>
      </c>
      <c r="BH796" s="227">
        <f>IF(N796="sníž. přenesená",J796,0)</f>
        <v>0</v>
      </c>
      <c r="BI796" s="227">
        <f>IF(N796="nulová",J796,0)</f>
        <v>0</v>
      </c>
      <c r="BJ796" s="20" t="s">
        <v>80</v>
      </c>
      <c r="BK796" s="227">
        <f>ROUND(I796*H796,2)</f>
        <v>0</v>
      </c>
      <c r="BL796" s="20" t="s">
        <v>280</v>
      </c>
      <c r="BM796" s="226" t="s">
        <v>2120</v>
      </c>
    </row>
    <row r="797" s="2" customFormat="1">
      <c r="A797" s="41"/>
      <c r="B797" s="42"/>
      <c r="C797" s="43"/>
      <c r="D797" s="228" t="s">
        <v>195</v>
      </c>
      <c r="E797" s="43"/>
      <c r="F797" s="229" t="s">
        <v>2111</v>
      </c>
      <c r="G797" s="43"/>
      <c r="H797" s="43"/>
      <c r="I797" s="230"/>
      <c r="J797" s="43"/>
      <c r="K797" s="43"/>
      <c r="L797" s="47"/>
      <c r="M797" s="231"/>
      <c r="N797" s="232"/>
      <c r="O797" s="87"/>
      <c r="P797" s="87"/>
      <c r="Q797" s="87"/>
      <c r="R797" s="87"/>
      <c r="S797" s="87"/>
      <c r="T797" s="88"/>
      <c r="U797" s="41"/>
      <c r="V797" s="41"/>
      <c r="W797" s="41"/>
      <c r="X797" s="41"/>
      <c r="Y797" s="41"/>
      <c r="Z797" s="41"/>
      <c r="AA797" s="41"/>
      <c r="AB797" s="41"/>
      <c r="AC797" s="41"/>
      <c r="AD797" s="41"/>
      <c r="AE797" s="41"/>
      <c r="AT797" s="20" t="s">
        <v>195</v>
      </c>
      <c r="AU797" s="20" t="s">
        <v>82</v>
      </c>
    </row>
    <row r="798" s="14" customFormat="1">
      <c r="A798" s="14"/>
      <c r="B798" s="245"/>
      <c r="C798" s="246"/>
      <c r="D798" s="228" t="s">
        <v>199</v>
      </c>
      <c r="E798" s="246"/>
      <c r="F798" s="248" t="s">
        <v>2121</v>
      </c>
      <c r="G798" s="246"/>
      <c r="H798" s="249">
        <v>0.12</v>
      </c>
      <c r="I798" s="250"/>
      <c r="J798" s="246"/>
      <c r="K798" s="246"/>
      <c r="L798" s="251"/>
      <c r="M798" s="252"/>
      <c r="N798" s="253"/>
      <c r="O798" s="253"/>
      <c r="P798" s="253"/>
      <c r="Q798" s="253"/>
      <c r="R798" s="253"/>
      <c r="S798" s="253"/>
      <c r="T798" s="25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T798" s="255" t="s">
        <v>199</v>
      </c>
      <c r="AU798" s="255" t="s">
        <v>82</v>
      </c>
      <c r="AV798" s="14" t="s">
        <v>82</v>
      </c>
      <c r="AW798" s="14" t="s">
        <v>4</v>
      </c>
      <c r="AX798" s="14" t="s">
        <v>80</v>
      </c>
      <c r="AY798" s="255" t="s">
        <v>185</v>
      </c>
    </row>
    <row r="799" s="2" customFormat="1" ht="16.5" customHeight="1">
      <c r="A799" s="41"/>
      <c r="B799" s="42"/>
      <c r="C799" s="215" t="s">
        <v>626</v>
      </c>
      <c r="D799" s="215" t="s">
        <v>188</v>
      </c>
      <c r="E799" s="216" t="s">
        <v>2122</v>
      </c>
      <c r="F799" s="217" t="s">
        <v>2123</v>
      </c>
      <c r="G799" s="218" t="s">
        <v>191</v>
      </c>
      <c r="H799" s="219">
        <v>547</v>
      </c>
      <c r="I799" s="220"/>
      <c r="J799" s="221">
        <f>ROUND(I799*H799,2)</f>
        <v>0</v>
      </c>
      <c r="K799" s="217" t="s">
        <v>192</v>
      </c>
      <c r="L799" s="47"/>
      <c r="M799" s="222" t="s">
        <v>19</v>
      </c>
      <c r="N799" s="223" t="s">
        <v>44</v>
      </c>
      <c r="O799" s="87"/>
      <c r="P799" s="224">
        <f>O799*H799</f>
        <v>0</v>
      </c>
      <c r="Q799" s="224">
        <v>0.00040000000000000002</v>
      </c>
      <c r="R799" s="224">
        <f>Q799*H799</f>
        <v>0.21880000000000002</v>
      </c>
      <c r="S799" s="224">
        <v>0</v>
      </c>
      <c r="T799" s="225">
        <f>S799*H799</f>
        <v>0</v>
      </c>
      <c r="U799" s="41"/>
      <c r="V799" s="41"/>
      <c r="W799" s="41"/>
      <c r="X799" s="41"/>
      <c r="Y799" s="41"/>
      <c r="Z799" s="41"/>
      <c r="AA799" s="41"/>
      <c r="AB799" s="41"/>
      <c r="AC799" s="41"/>
      <c r="AD799" s="41"/>
      <c r="AE799" s="41"/>
      <c r="AR799" s="226" t="s">
        <v>280</v>
      </c>
      <c r="AT799" s="226" t="s">
        <v>188</v>
      </c>
      <c r="AU799" s="226" t="s">
        <v>82</v>
      </c>
      <c r="AY799" s="20" t="s">
        <v>185</v>
      </c>
      <c r="BE799" s="227">
        <f>IF(N799="základní",J799,0)</f>
        <v>0</v>
      </c>
      <c r="BF799" s="227">
        <f>IF(N799="snížená",J799,0)</f>
        <v>0</v>
      </c>
      <c r="BG799" s="227">
        <f>IF(N799="zákl. přenesená",J799,0)</f>
        <v>0</v>
      </c>
      <c r="BH799" s="227">
        <f>IF(N799="sníž. přenesená",J799,0)</f>
        <v>0</v>
      </c>
      <c r="BI799" s="227">
        <f>IF(N799="nulová",J799,0)</f>
        <v>0</v>
      </c>
      <c r="BJ799" s="20" t="s">
        <v>80</v>
      </c>
      <c r="BK799" s="227">
        <f>ROUND(I799*H799,2)</f>
        <v>0</v>
      </c>
      <c r="BL799" s="20" t="s">
        <v>280</v>
      </c>
      <c r="BM799" s="226" t="s">
        <v>2124</v>
      </c>
    </row>
    <row r="800" s="2" customFormat="1">
      <c r="A800" s="41"/>
      <c r="B800" s="42"/>
      <c r="C800" s="43"/>
      <c r="D800" s="228" t="s">
        <v>195</v>
      </c>
      <c r="E800" s="43"/>
      <c r="F800" s="229" t="s">
        <v>2125</v>
      </c>
      <c r="G800" s="43"/>
      <c r="H800" s="43"/>
      <c r="I800" s="230"/>
      <c r="J800" s="43"/>
      <c r="K800" s="43"/>
      <c r="L800" s="47"/>
      <c r="M800" s="231"/>
      <c r="N800" s="232"/>
      <c r="O800" s="87"/>
      <c r="P800" s="87"/>
      <c r="Q800" s="87"/>
      <c r="R800" s="87"/>
      <c r="S800" s="87"/>
      <c r="T800" s="88"/>
      <c r="U800" s="41"/>
      <c r="V800" s="41"/>
      <c r="W800" s="41"/>
      <c r="X800" s="41"/>
      <c r="Y800" s="41"/>
      <c r="Z800" s="41"/>
      <c r="AA800" s="41"/>
      <c r="AB800" s="41"/>
      <c r="AC800" s="41"/>
      <c r="AD800" s="41"/>
      <c r="AE800" s="41"/>
      <c r="AT800" s="20" t="s">
        <v>195</v>
      </c>
      <c r="AU800" s="20" t="s">
        <v>82</v>
      </c>
    </row>
    <row r="801" s="2" customFormat="1">
      <c r="A801" s="41"/>
      <c r="B801" s="42"/>
      <c r="C801" s="43"/>
      <c r="D801" s="233" t="s">
        <v>197</v>
      </c>
      <c r="E801" s="43"/>
      <c r="F801" s="234" t="s">
        <v>2126</v>
      </c>
      <c r="G801" s="43"/>
      <c r="H801" s="43"/>
      <c r="I801" s="230"/>
      <c r="J801" s="43"/>
      <c r="K801" s="43"/>
      <c r="L801" s="47"/>
      <c r="M801" s="231"/>
      <c r="N801" s="232"/>
      <c r="O801" s="87"/>
      <c r="P801" s="87"/>
      <c r="Q801" s="87"/>
      <c r="R801" s="87"/>
      <c r="S801" s="87"/>
      <c r="T801" s="88"/>
      <c r="U801" s="41"/>
      <c r="V801" s="41"/>
      <c r="W801" s="41"/>
      <c r="X801" s="41"/>
      <c r="Y801" s="41"/>
      <c r="Z801" s="41"/>
      <c r="AA801" s="41"/>
      <c r="AB801" s="41"/>
      <c r="AC801" s="41"/>
      <c r="AD801" s="41"/>
      <c r="AE801" s="41"/>
      <c r="AT801" s="20" t="s">
        <v>197</v>
      </c>
      <c r="AU801" s="20" t="s">
        <v>82</v>
      </c>
    </row>
    <row r="802" s="13" customFormat="1">
      <c r="A802" s="13"/>
      <c r="B802" s="235"/>
      <c r="C802" s="236"/>
      <c r="D802" s="228" t="s">
        <v>199</v>
      </c>
      <c r="E802" s="237" t="s">
        <v>19</v>
      </c>
      <c r="F802" s="238" t="s">
        <v>1693</v>
      </c>
      <c r="G802" s="236"/>
      <c r="H802" s="237" t="s">
        <v>19</v>
      </c>
      <c r="I802" s="239"/>
      <c r="J802" s="236"/>
      <c r="K802" s="236"/>
      <c r="L802" s="240"/>
      <c r="M802" s="241"/>
      <c r="N802" s="242"/>
      <c r="O802" s="242"/>
      <c r="P802" s="242"/>
      <c r="Q802" s="242"/>
      <c r="R802" s="242"/>
      <c r="S802" s="242"/>
      <c r="T802" s="243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T802" s="244" t="s">
        <v>199</v>
      </c>
      <c r="AU802" s="244" t="s">
        <v>82</v>
      </c>
      <c r="AV802" s="13" t="s">
        <v>80</v>
      </c>
      <c r="AW802" s="13" t="s">
        <v>34</v>
      </c>
      <c r="AX802" s="13" t="s">
        <v>73</v>
      </c>
      <c r="AY802" s="244" t="s">
        <v>185</v>
      </c>
    </row>
    <row r="803" s="13" customFormat="1">
      <c r="A803" s="13"/>
      <c r="B803" s="235"/>
      <c r="C803" s="236"/>
      <c r="D803" s="228" t="s">
        <v>199</v>
      </c>
      <c r="E803" s="237" t="s">
        <v>19</v>
      </c>
      <c r="F803" s="238" t="s">
        <v>1659</v>
      </c>
      <c r="G803" s="236"/>
      <c r="H803" s="237" t="s">
        <v>19</v>
      </c>
      <c r="I803" s="239"/>
      <c r="J803" s="236"/>
      <c r="K803" s="236"/>
      <c r="L803" s="240"/>
      <c r="M803" s="241"/>
      <c r="N803" s="242"/>
      <c r="O803" s="242"/>
      <c r="P803" s="242"/>
      <c r="Q803" s="242"/>
      <c r="R803" s="242"/>
      <c r="S803" s="242"/>
      <c r="T803" s="243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T803" s="244" t="s">
        <v>199</v>
      </c>
      <c r="AU803" s="244" t="s">
        <v>82</v>
      </c>
      <c r="AV803" s="13" t="s">
        <v>80</v>
      </c>
      <c r="AW803" s="13" t="s">
        <v>34</v>
      </c>
      <c r="AX803" s="13" t="s">
        <v>73</v>
      </c>
      <c r="AY803" s="244" t="s">
        <v>185</v>
      </c>
    </row>
    <row r="804" s="13" customFormat="1">
      <c r="A804" s="13"/>
      <c r="B804" s="235"/>
      <c r="C804" s="236"/>
      <c r="D804" s="228" t="s">
        <v>199</v>
      </c>
      <c r="E804" s="237" t="s">
        <v>19</v>
      </c>
      <c r="F804" s="238" t="s">
        <v>2127</v>
      </c>
      <c r="G804" s="236"/>
      <c r="H804" s="237" t="s">
        <v>19</v>
      </c>
      <c r="I804" s="239"/>
      <c r="J804" s="236"/>
      <c r="K804" s="236"/>
      <c r="L804" s="240"/>
      <c r="M804" s="241"/>
      <c r="N804" s="242"/>
      <c r="O804" s="242"/>
      <c r="P804" s="242"/>
      <c r="Q804" s="242"/>
      <c r="R804" s="242"/>
      <c r="S804" s="242"/>
      <c r="T804" s="243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244" t="s">
        <v>199</v>
      </c>
      <c r="AU804" s="244" t="s">
        <v>82</v>
      </c>
      <c r="AV804" s="13" t="s">
        <v>80</v>
      </c>
      <c r="AW804" s="13" t="s">
        <v>34</v>
      </c>
      <c r="AX804" s="13" t="s">
        <v>73</v>
      </c>
      <c r="AY804" s="244" t="s">
        <v>185</v>
      </c>
    </row>
    <row r="805" s="14" customFormat="1">
      <c r="A805" s="14"/>
      <c r="B805" s="245"/>
      <c r="C805" s="246"/>
      <c r="D805" s="228" t="s">
        <v>199</v>
      </c>
      <c r="E805" s="247" t="s">
        <v>19</v>
      </c>
      <c r="F805" s="248" t="s">
        <v>2068</v>
      </c>
      <c r="G805" s="246"/>
      <c r="H805" s="249">
        <v>273.5</v>
      </c>
      <c r="I805" s="250"/>
      <c r="J805" s="246"/>
      <c r="K805" s="246"/>
      <c r="L805" s="251"/>
      <c r="M805" s="252"/>
      <c r="N805" s="253"/>
      <c r="O805" s="253"/>
      <c r="P805" s="253"/>
      <c r="Q805" s="253"/>
      <c r="R805" s="253"/>
      <c r="S805" s="253"/>
      <c r="T805" s="254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T805" s="255" t="s">
        <v>199</v>
      </c>
      <c r="AU805" s="255" t="s">
        <v>82</v>
      </c>
      <c r="AV805" s="14" t="s">
        <v>82</v>
      </c>
      <c r="AW805" s="14" t="s">
        <v>34</v>
      </c>
      <c r="AX805" s="14" t="s">
        <v>73</v>
      </c>
      <c r="AY805" s="255" t="s">
        <v>185</v>
      </c>
    </row>
    <row r="806" s="15" customFormat="1">
      <c r="A806" s="15"/>
      <c r="B806" s="256"/>
      <c r="C806" s="257"/>
      <c r="D806" s="228" t="s">
        <v>199</v>
      </c>
      <c r="E806" s="258" t="s">
        <v>19</v>
      </c>
      <c r="F806" s="259" t="s">
        <v>202</v>
      </c>
      <c r="G806" s="257"/>
      <c r="H806" s="260">
        <v>273.5</v>
      </c>
      <c r="I806" s="261"/>
      <c r="J806" s="257"/>
      <c r="K806" s="257"/>
      <c r="L806" s="262"/>
      <c r="M806" s="263"/>
      <c r="N806" s="264"/>
      <c r="O806" s="264"/>
      <c r="P806" s="264"/>
      <c r="Q806" s="264"/>
      <c r="R806" s="264"/>
      <c r="S806" s="264"/>
      <c r="T806" s="265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  <c r="AE806" s="15"/>
      <c r="AT806" s="266" t="s">
        <v>199</v>
      </c>
      <c r="AU806" s="266" t="s">
        <v>82</v>
      </c>
      <c r="AV806" s="15" t="s">
        <v>193</v>
      </c>
      <c r="AW806" s="15" t="s">
        <v>34</v>
      </c>
      <c r="AX806" s="15" t="s">
        <v>80</v>
      </c>
      <c r="AY806" s="266" t="s">
        <v>185</v>
      </c>
    </row>
    <row r="807" s="14" customFormat="1">
      <c r="A807" s="14"/>
      <c r="B807" s="245"/>
      <c r="C807" s="246"/>
      <c r="D807" s="228" t="s">
        <v>199</v>
      </c>
      <c r="E807" s="246"/>
      <c r="F807" s="248" t="s">
        <v>2128</v>
      </c>
      <c r="G807" s="246"/>
      <c r="H807" s="249">
        <v>547</v>
      </c>
      <c r="I807" s="250"/>
      <c r="J807" s="246"/>
      <c r="K807" s="246"/>
      <c r="L807" s="251"/>
      <c r="M807" s="252"/>
      <c r="N807" s="253"/>
      <c r="O807" s="253"/>
      <c r="P807" s="253"/>
      <c r="Q807" s="253"/>
      <c r="R807" s="253"/>
      <c r="S807" s="253"/>
      <c r="T807" s="25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T807" s="255" t="s">
        <v>199</v>
      </c>
      <c r="AU807" s="255" t="s">
        <v>82</v>
      </c>
      <c r="AV807" s="14" t="s">
        <v>82</v>
      </c>
      <c r="AW807" s="14" t="s">
        <v>4</v>
      </c>
      <c r="AX807" s="14" t="s">
        <v>80</v>
      </c>
      <c r="AY807" s="255" t="s">
        <v>185</v>
      </c>
    </row>
    <row r="808" s="2" customFormat="1" ht="24.15" customHeight="1">
      <c r="A808" s="41"/>
      <c r="B808" s="42"/>
      <c r="C808" s="271" t="s">
        <v>630</v>
      </c>
      <c r="D808" s="271" t="s">
        <v>491</v>
      </c>
      <c r="E808" s="272" t="s">
        <v>2129</v>
      </c>
      <c r="F808" s="273" t="s">
        <v>2130</v>
      </c>
      <c r="G808" s="274" t="s">
        <v>191</v>
      </c>
      <c r="H808" s="275">
        <v>637.529</v>
      </c>
      <c r="I808" s="276"/>
      <c r="J808" s="277">
        <f>ROUND(I808*H808,2)</f>
        <v>0</v>
      </c>
      <c r="K808" s="273" t="s">
        <v>192</v>
      </c>
      <c r="L808" s="278"/>
      <c r="M808" s="279" t="s">
        <v>19</v>
      </c>
      <c r="N808" s="280" t="s">
        <v>44</v>
      </c>
      <c r="O808" s="87"/>
      <c r="P808" s="224">
        <f>O808*H808</f>
        <v>0</v>
      </c>
      <c r="Q808" s="224">
        <v>0.0054000000000000003</v>
      </c>
      <c r="R808" s="224">
        <f>Q808*H808</f>
        <v>3.4426566000000003</v>
      </c>
      <c r="S808" s="224">
        <v>0</v>
      </c>
      <c r="T808" s="225">
        <f>S808*H808</f>
        <v>0</v>
      </c>
      <c r="U808" s="41"/>
      <c r="V808" s="41"/>
      <c r="W808" s="41"/>
      <c r="X808" s="41"/>
      <c r="Y808" s="41"/>
      <c r="Z808" s="41"/>
      <c r="AA808" s="41"/>
      <c r="AB808" s="41"/>
      <c r="AC808" s="41"/>
      <c r="AD808" s="41"/>
      <c r="AE808" s="41"/>
      <c r="AR808" s="226" t="s">
        <v>415</v>
      </c>
      <c r="AT808" s="226" t="s">
        <v>491</v>
      </c>
      <c r="AU808" s="226" t="s">
        <v>82</v>
      </c>
      <c r="AY808" s="20" t="s">
        <v>185</v>
      </c>
      <c r="BE808" s="227">
        <f>IF(N808="základní",J808,0)</f>
        <v>0</v>
      </c>
      <c r="BF808" s="227">
        <f>IF(N808="snížená",J808,0)</f>
        <v>0</v>
      </c>
      <c r="BG808" s="227">
        <f>IF(N808="zákl. přenesená",J808,0)</f>
        <v>0</v>
      </c>
      <c r="BH808" s="227">
        <f>IF(N808="sníž. přenesená",J808,0)</f>
        <v>0</v>
      </c>
      <c r="BI808" s="227">
        <f>IF(N808="nulová",J808,0)</f>
        <v>0</v>
      </c>
      <c r="BJ808" s="20" t="s">
        <v>80</v>
      </c>
      <c r="BK808" s="227">
        <f>ROUND(I808*H808,2)</f>
        <v>0</v>
      </c>
      <c r="BL808" s="20" t="s">
        <v>280</v>
      </c>
      <c r="BM808" s="226" t="s">
        <v>2131</v>
      </c>
    </row>
    <row r="809" s="2" customFormat="1">
      <c r="A809" s="41"/>
      <c r="B809" s="42"/>
      <c r="C809" s="43"/>
      <c r="D809" s="228" t="s">
        <v>195</v>
      </c>
      <c r="E809" s="43"/>
      <c r="F809" s="229" t="s">
        <v>2130</v>
      </c>
      <c r="G809" s="43"/>
      <c r="H809" s="43"/>
      <c r="I809" s="230"/>
      <c r="J809" s="43"/>
      <c r="K809" s="43"/>
      <c r="L809" s="47"/>
      <c r="M809" s="231"/>
      <c r="N809" s="232"/>
      <c r="O809" s="87"/>
      <c r="P809" s="87"/>
      <c r="Q809" s="87"/>
      <c r="R809" s="87"/>
      <c r="S809" s="87"/>
      <c r="T809" s="88"/>
      <c r="U809" s="41"/>
      <c r="V809" s="41"/>
      <c r="W809" s="41"/>
      <c r="X809" s="41"/>
      <c r="Y809" s="41"/>
      <c r="Z809" s="41"/>
      <c r="AA809" s="41"/>
      <c r="AB809" s="41"/>
      <c r="AC809" s="41"/>
      <c r="AD809" s="41"/>
      <c r="AE809" s="41"/>
      <c r="AT809" s="20" t="s">
        <v>195</v>
      </c>
      <c r="AU809" s="20" t="s">
        <v>82</v>
      </c>
    </row>
    <row r="810" s="14" customFormat="1">
      <c r="A810" s="14"/>
      <c r="B810" s="245"/>
      <c r="C810" s="246"/>
      <c r="D810" s="228" t="s">
        <v>199</v>
      </c>
      <c r="E810" s="246"/>
      <c r="F810" s="248" t="s">
        <v>2132</v>
      </c>
      <c r="G810" s="246"/>
      <c r="H810" s="249">
        <v>637.529</v>
      </c>
      <c r="I810" s="250"/>
      <c r="J810" s="246"/>
      <c r="K810" s="246"/>
      <c r="L810" s="251"/>
      <c r="M810" s="252"/>
      <c r="N810" s="253"/>
      <c r="O810" s="253"/>
      <c r="P810" s="253"/>
      <c r="Q810" s="253"/>
      <c r="R810" s="253"/>
      <c r="S810" s="253"/>
      <c r="T810" s="25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T810" s="255" t="s">
        <v>199</v>
      </c>
      <c r="AU810" s="255" t="s">
        <v>82</v>
      </c>
      <c r="AV810" s="14" t="s">
        <v>82</v>
      </c>
      <c r="AW810" s="14" t="s">
        <v>4</v>
      </c>
      <c r="AX810" s="14" t="s">
        <v>80</v>
      </c>
      <c r="AY810" s="255" t="s">
        <v>185</v>
      </c>
    </row>
    <row r="811" s="2" customFormat="1" ht="16.5" customHeight="1">
      <c r="A811" s="41"/>
      <c r="B811" s="42"/>
      <c r="C811" s="215" t="s">
        <v>864</v>
      </c>
      <c r="D811" s="215" t="s">
        <v>188</v>
      </c>
      <c r="E811" s="216" t="s">
        <v>2133</v>
      </c>
      <c r="F811" s="217" t="s">
        <v>2134</v>
      </c>
      <c r="G811" s="218" t="s">
        <v>191</v>
      </c>
      <c r="H811" s="219">
        <v>219</v>
      </c>
      <c r="I811" s="220"/>
      <c r="J811" s="221">
        <f>ROUND(I811*H811,2)</f>
        <v>0</v>
      </c>
      <c r="K811" s="217" t="s">
        <v>192</v>
      </c>
      <c r="L811" s="47"/>
      <c r="M811" s="222" t="s">
        <v>19</v>
      </c>
      <c r="N811" s="223" t="s">
        <v>44</v>
      </c>
      <c r="O811" s="87"/>
      <c r="P811" s="224">
        <f>O811*H811</f>
        <v>0</v>
      </c>
      <c r="Q811" s="224">
        <v>0.00040000000000000002</v>
      </c>
      <c r="R811" s="224">
        <f>Q811*H811</f>
        <v>0.087599999999999997</v>
      </c>
      <c r="S811" s="224">
        <v>0</v>
      </c>
      <c r="T811" s="225">
        <f>S811*H811</f>
        <v>0</v>
      </c>
      <c r="U811" s="41"/>
      <c r="V811" s="41"/>
      <c r="W811" s="41"/>
      <c r="X811" s="41"/>
      <c r="Y811" s="41"/>
      <c r="Z811" s="41"/>
      <c r="AA811" s="41"/>
      <c r="AB811" s="41"/>
      <c r="AC811" s="41"/>
      <c r="AD811" s="41"/>
      <c r="AE811" s="41"/>
      <c r="AR811" s="226" t="s">
        <v>280</v>
      </c>
      <c r="AT811" s="226" t="s">
        <v>188</v>
      </c>
      <c r="AU811" s="226" t="s">
        <v>82</v>
      </c>
      <c r="AY811" s="20" t="s">
        <v>185</v>
      </c>
      <c r="BE811" s="227">
        <f>IF(N811="základní",J811,0)</f>
        <v>0</v>
      </c>
      <c r="BF811" s="227">
        <f>IF(N811="snížená",J811,0)</f>
        <v>0</v>
      </c>
      <c r="BG811" s="227">
        <f>IF(N811="zákl. přenesená",J811,0)</f>
        <v>0</v>
      </c>
      <c r="BH811" s="227">
        <f>IF(N811="sníž. přenesená",J811,0)</f>
        <v>0</v>
      </c>
      <c r="BI811" s="227">
        <f>IF(N811="nulová",J811,0)</f>
        <v>0</v>
      </c>
      <c r="BJ811" s="20" t="s">
        <v>80</v>
      </c>
      <c r="BK811" s="227">
        <f>ROUND(I811*H811,2)</f>
        <v>0</v>
      </c>
      <c r="BL811" s="20" t="s">
        <v>280</v>
      </c>
      <c r="BM811" s="226" t="s">
        <v>2135</v>
      </c>
    </row>
    <row r="812" s="2" customFormat="1">
      <c r="A812" s="41"/>
      <c r="B812" s="42"/>
      <c r="C812" s="43"/>
      <c r="D812" s="228" t="s">
        <v>195</v>
      </c>
      <c r="E812" s="43"/>
      <c r="F812" s="229" t="s">
        <v>2136</v>
      </c>
      <c r="G812" s="43"/>
      <c r="H812" s="43"/>
      <c r="I812" s="230"/>
      <c r="J812" s="43"/>
      <c r="K812" s="43"/>
      <c r="L812" s="47"/>
      <c r="M812" s="231"/>
      <c r="N812" s="232"/>
      <c r="O812" s="87"/>
      <c r="P812" s="87"/>
      <c r="Q812" s="87"/>
      <c r="R812" s="87"/>
      <c r="S812" s="87"/>
      <c r="T812" s="88"/>
      <c r="U812" s="41"/>
      <c r="V812" s="41"/>
      <c r="W812" s="41"/>
      <c r="X812" s="41"/>
      <c r="Y812" s="41"/>
      <c r="Z812" s="41"/>
      <c r="AA812" s="41"/>
      <c r="AB812" s="41"/>
      <c r="AC812" s="41"/>
      <c r="AD812" s="41"/>
      <c r="AE812" s="41"/>
      <c r="AT812" s="20" t="s">
        <v>195</v>
      </c>
      <c r="AU812" s="20" t="s">
        <v>82</v>
      </c>
    </row>
    <row r="813" s="2" customFormat="1">
      <c r="A813" s="41"/>
      <c r="B813" s="42"/>
      <c r="C813" s="43"/>
      <c r="D813" s="233" t="s">
        <v>197</v>
      </c>
      <c r="E813" s="43"/>
      <c r="F813" s="234" t="s">
        <v>2137</v>
      </c>
      <c r="G813" s="43"/>
      <c r="H813" s="43"/>
      <c r="I813" s="230"/>
      <c r="J813" s="43"/>
      <c r="K813" s="43"/>
      <c r="L813" s="47"/>
      <c r="M813" s="231"/>
      <c r="N813" s="232"/>
      <c r="O813" s="87"/>
      <c r="P813" s="87"/>
      <c r="Q813" s="87"/>
      <c r="R813" s="87"/>
      <c r="S813" s="87"/>
      <c r="T813" s="88"/>
      <c r="U813" s="41"/>
      <c r="V813" s="41"/>
      <c r="W813" s="41"/>
      <c r="X813" s="41"/>
      <c r="Y813" s="41"/>
      <c r="Z813" s="41"/>
      <c r="AA813" s="41"/>
      <c r="AB813" s="41"/>
      <c r="AC813" s="41"/>
      <c r="AD813" s="41"/>
      <c r="AE813" s="41"/>
      <c r="AT813" s="20" t="s">
        <v>197</v>
      </c>
      <c r="AU813" s="20" t="s">
        <v>82</v>
      </c>
    </row>
    <row r="814" s="13" customFormat="1">
      <c r="A814" s="13"/>
      <c r="B814" s="235"/>
      <c r="C814" s="236"/>
      <c r="D814" s="228" t="s">
        <v>199</v>
      </c>
      <c r="E814" s="237" t="s">
        <v>19</v>
      </c>
      <c r="F814" s="238" t="s">
        <v>2024</v>
      </c>
      <c r="G814" s="236"/>
      <c r="H814" s="237" t="s">
        <v>19</v>
      </c>
      <c r="I814" s="239"/>
      <c r="J814" s="236"/>
      <c r="K814" s="236"/>
      <c r="L814" s="240"/>
      <c r="M814" s="241"/>
      <c r="N814" s="242"/>
      <c r="O814" s="242"/>
      <c r="P814" s="242"/>
      <c r="Q814" s="242"/>
      <c r="R814" s="242"/>
      <c r="S814" s="242"/>
      <c r="T814" s="243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T814" s="244" t="s">
        <v>199</v>
      </c>
      <c r="AU814" s="244" t="s">
        <v>82</v>
      </c>
      <c r="AV814" s="13" t="s">
        <v>80</v>
      </c>
      <c r="AW814" s="13" t="s">
        <v>34</v>
      </c>
      <c r="AX814" s="13" t="s">
        <v>73</v>
      </c>
      <c r="AY814" s="244" t="s">
        <v>185</v>
      </c>
    </row>
    <row r="815" s="13" customFormat="1">
      <c r="A815" s="13"/>
      <c r="B815" s="235"/>
      <c r="C815" s="236"/>
      <c r="D815" s="228" t="s">
        <v>199</v>
      </c>
      <c r="E815" s="237" t="s">
        <v>19</v>
      </c>
      <c r="F815" s="238" t="s">
        <v>2138</v>
      </c>
      <c r="G815" s="236"/>
      <c r="H815" s="237" t="s">
        <v>19</v>
      </c>
      <c r="I815" s="239"/>
      <c r="J815" s="236"/>
      <c r="K815" s="236"/>
      <c r="L815" s="240"/>
      <c r="M815" s="241"/>
      <c r="N815" s="242"/>
      <c r="O815" s="242"/>
      <c r="P815" s="242"/>
      <c r="Q815" s="242"/>
      <c r="R815" s="242"/>
      <c r="S815" s="242"/>
      <c r="T815" s="243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244" t="s">
        <v>199</v>
      </c>
      <c r="AU815" s="244" t="s">
        <v>82</v>
      </c>
      <c r="AV815" s="13" t="s">
        <v>80</v>
      </c>
      <c r="AW815" s="13" t="s">
        <v>34</v>
      </c>
      <c r="AX815" s="13" t="s">
        <v>73</v>
      </c>
      <c r="AY815" s="244" t="s">
        <v>185</v>
      </c>
    </row>
    <row r="816" s="14" customFormat="1">
      <c r="A816" s="14"/>
      <c r="B816" s="245"/>
      <c r="C816" s="246"/>
      <c r="D816" s="228" t="s">
        <v>199</v>
      </c>
      <c r="E816" s="247" t="s">
        <v>19</v>
      </c>
      <c r="F816" s="248" t="s">
        <v>2031</v>
      </c>
      <c r="G816" s="246"/>
      <c r="H816" s="249">
        <v>109.5</v>
      </c>
      <c r="I816" s="250"/>
      <c r="J816" s="246"/>
      <c r="K816" s="246"/>
      <c r="L816" s="251"/>
      <c r="M816" s="252"/>
      <c r="N816" s="253"/>
      <c r="O816" s="253"/>
      <c r="P816" s="253"/>
      <c r="Q816" s="253"/>
      <c r="R816" s="253"/>
      <c r="S816" s="253"/>
      <c r="T816" s="25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T816" s="255" t="s">
        <v>199</v>
      </c>
      <c r="AU816" s="255" t="s">
        <v>82</v>
      </c>
      <c r="AV816" s="14" t="s">
        <v>82</v>
      </c>
      <c r="AW816" s="14" t="s">
        <v>34</v>
      </c>
      <c r="AX816" s="14" t="s">
        <v>73</v>
      </c>
      <c r="AY816" s="255" t="s">
        <v>185</v>
      </c>
    </row>
    <row r="817" s="15" customFormat="1">
      <c r="A817" s="15"/>
      <c r="B817" s="256"/>
      <c r="C817" s="257"/>
      <c r="D817" s="228" t="s">
        <v>199</v>
      </c>
      <c r="E817" s="258" t="s">
        <v>19</v>
      </c>
      <c r="F817" s="259" t="s">
        <v>202</v>
      </c>
      <c r="G817" s="257"/>
      <c r="H817" s="260">
        <v>109.5</v>
      </c>
      <c r="I817" s="261"/>
      <c r="J817" s="257"/>
      <c r="K817" s="257"/>
      <c r="L817" s="262"/>
      <c r="M817" s="263"/>
      <c r="N817" s="264"/>
      <c r="O817" s="264"/>
      <c r="P817" s="264"/>
      <c r="Q817" s="264"/>
      <c r="R817" s="264"/>
      <c r="S817" s="264"/>
      <c r="T817" s="265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  <c r="AE817" s="15"/>
      <c r="AT817" s="266" t="s">
        <v>199</v>
      </c>
      <c r="AU817" s="266" t="s">
        <v>82</v>
      </c>
      <c r="AV817" s="15" t="s">
        <v>193</v>
      </c>
      <c r="AW817" s="15" t="s">
        <v>34</v>
      </c>
      <c r="AX817" s="15" t="s">
        <v>80</v>
      </c>
      <c r="AY817" s="266" t="s">
        <v>185</v>
      </c>
    </row>
    <row r="818" s="14" customFormat="1">
      <c r="A818" s="14"/>
      <c r="B818" s="245"/>
      <c r="C818" s="246"/>
      <c r="D818" s="228" t="s">
        <v>199</v>
      </c>
      <c r="E818" s="246"/>
      <c r="F818" s="248" t="s">
        <v>2139</v>
      </c>
      <c r="G818" s="246"/>
      <c r="H818" s="249">
        <v>219</v>
      </c>
      <c r="I818" s="250"/>
      <c r="J818" s="246"/>
      <c r="K818" s="246"/>
      <c r="L818" s="251"/>
      <c r="M818" s="252"/>
      <c r="N818" s="253"/>
      <c r="O818" s="253"/>
      <c r="P818" s="253"/>
      <c r="Q818" s="253"/>
      <c r="R818" s="253"/>
      <c r="S818" s="253"/>
      <c r="T818" s="25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T818" s="255" t="s">
        <v>199</v>
      </c>
      <c r="AU818" s="255" t="s">
        <v>82</v>
      </c>
      <c r="AV818" s="14" t="s">
        <v>82</v>
      </c>
      <c r="AW818" s="14" t="s">
        <v>4</v>
      </c>
      <c r="AX818" s="14" t="s">
        <v>80</v>
      </c>
      <c r="AY818" s="255" t="s">
        <v>185</v>
      </c>
    </row>
    <row r="819" s="2" customFormat="1" ht="24.15" customHeight="1">
      <c r="A819" s="41"/>
      <c r="B819" s="42"/>
      <c r="C819" s="271" t="s">
        <v>875</v>
      </c>
      <c r="D819" s="271" t="s">
        <v>491</v>
      </c>
      <c r="E819" s="272" t="s">
        <v>2129</v>
      </c>
      <c r="F819" s="273" t="s">
        <v>2130</v>
      </c>
      <c r="G819" s="274" t="s">
        <v>191</v>
      </c>
      <c r="H819" s="275">
        <v>267.399</v>
      </c>
      <c r="I819" s="276"/>
      <c r="J819" s="277">
        <f>ROUND(I819*H819,2)</f>
        <v>0</v>
      </c>
      <c r="K819" s="273" t="s">
        <v>192</v>
      </c>
      <c r="L819" s="278"/>
      <c r="M819" s="279" t="s">
        <v>19</v>
      </c>
      <c r="N819" s="280" t="s">
        <v>44</v>
      </c>
      <c r="O819" s="87"/>
      <c r="P819" s="224">
        <f>O819*H819</f>
        <v>0</v>
      </c>
      <c r="Q819" s="224">
        <v>0.0054000000000000003</v>
      </c>
      <c r="R819" s="224">
        <f>Q819*H819</f>
        <v>1.4439546000000001</v>
      </c>
      <c r="S819" s="224">
        <v>0</v>
      </c>
      <c r="T819" s="225">
        <f>S819*H819</f>
        <v>0</v>
      </c>
      <c r="U819" s="41"/>
      <c r="V819" s="41"/>
      <c r="W819" s="41"/>
      <c r="X819" s="41"/>
      <c r="Y819" s="41"/>
      <c r="Z819" s="41"/>
      <c r="AA819" s="41"/>
      <c r="AB819" s="41"/>
      <c r="AC819" s="41"/>
      <c r="AD819" s="41"/>
      <c r="AE819" s="41"/>
      <c r="AR819" s="226" t="s">
        <v>415</v>
      </c>
      <c r="AT819" s="226" t="s">
        <v>491</v>
      </c>
      <c r="AU819" s="226" t="s">
        <v>82</v>
      </c>
      <c r="AY819" s="20" t="s">
        <v>185</v>
      </c>
      <c r="BE819" s="227">
        <f>IF(N819="základní",J819,0)</f>
        <v>0</v>
      </c>
      <c r="BF819" s="227">
        <f>IF(N819="snížená",J819,0)</f>
        <v>0</v>
      </c>
      <c r="BG819" s="227">
        <f>IF(N819="zákl. přenesená",J819,0)</f>
        <v>0</v>
      </c>
      <c r="BH819" s="227">
        <f>IF(N819="sníž. přenesená",J819,0)</f>
        <v>0</v>
      </c>
      <c r="BI819" s="227">
        <f>IF(N819="nulová",J819,0)</f>
        <v>0</v>
      </c>
      <c r="BJ819" s="20" t="s">
        <v>80</v>
      </c>
      <c r="BK819" s="227">
        <f>ROUND(I819*H819,2)</f>
        <v>0</v>
      </c>
      <c r="BL819" s="20" t="s">
        <v>280</v>
      </c>
      <c r="BM819" s="226" t="s">
        <v>2140</v>
      </c>
    </row>
    <row r="820" s="2" customFormat="1">
      <c r="A820" s="41"/>
      <c r="B820" s="42"/>
      <c r="C820" s="43"/>
      <c r="D820" s="228" t="s">
        <v>195</v>
      </c>
      <c r="E820" s="43"/>
      <c r="F820" s="229" t="s">
        <v>2130</v>
      </c>
      <c r="G820" s="43"/>
      <c r="H820" s="43"/>
      <c r="I820" s="230"/>
      <c r="J820" s="43"/>
      <c r="K820" s="43"/>
      <c r="L820" s="47"/>
      <c r="M820" s="231"/>
      <c r="N820" s="232"/>
      <c r="O820" s="87"/>
      <c r="P820" s="87"/>
      <c r="Q820" s="87"/>
      <c r="R820" s="87"/>
      <c r="S820" s="87"/>
      <c r="T820" s="88"/>
      <c r="U820" s="41"/>
      <c r="V820" s="41"/>
      <c r="W820" s="41"/>
      <c r="X820" s="41"/>
      <c r="Y820" s="41"/>
      <c r="Z820" s="41"/>
      <c r="AA820" s="41"/>
      <c r="AB820" s="41"/>
      <c r="AC820" s="41"/>
      <c r="AD820" s="41"/>
      <c r="AE820" s="41"/>
      <c r="AT820" s="20" t="s">
        <v>195</v>
      </c>
      <c r="AU820" s="20" t="s">
        <v>82</v>
      </c>
    </row>
    <row r="821" s="14" customFormat="1">
      <c r="A821" s="14"/>
      <c r="B821" s="245"/>
      <c r="C821" s="246"/>
      <c r="D821" s="228" t="s">
        <v>199</v>
      </c>
      <c r="E821" s="246"/>
      <c r="F821" s="248" t="s">
        <v>2141</v>
      </c>
      <c r="G821" s="246"/>
      <c r="H821" s="249">
        <v>267.399</v>
      </c>
      <c r="I821" s="250"/>
      <c r="J821" s="246"/>
      <c r="K821" s="246"/>
      <c r="L821" s="251"/>
      <c r="M821" s="252"/>
      <c r="N821" s="253"/>
      <c r="O821" s="253"/>
      <c r="P821" s="253"/>
      <c r="Q821" s="253"/>
      <c r="R821" s="253"/>
      <c r="S821" s="253"/>
      <c r="T821" s="25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T821" s="255" t="s">
        <v>199</v>
      </c>
      <c r="AU821" s="255" t="s">
        <v>82</v>
      </c>
      <c r="AV821" s="14" t="s">
        <v>82</v>
      </c>
      <c r="AW821" s="14" t="s">
        <v>4</v>
      </c>
      <c r="AX821" s="14" t="s">
        <v>80</v>
      </c>
      <c r="AY821" s="255" t="s">
        <v>185</v>
      </c>
    </row>
    <row r="822" s="2" customFormat="1" ht="16.5" customHeight="1">
      <c r="A822" s="41"/>
      <c r="B822" s="42"/>
      <c r="C822" s="215" t="s">
        <v>2142</v>
      </c>
      <c r="D822" s="215" t="s">
        <v>188</v>
      </c>
      <c r="E822" s="216" t="s">
        <v>2143</v>
      </c>
      <c r="F822" s="217" t="s">
        <v>2144</v>
      </c>
      <c r="G822" s="218" t="s">
        <v>191</v>
      </c>
      <c r="H822" s="219">
        <v>117</v>
      </c>
      <c r="I822" s="220"/>
      <c r="J822" s="221">
        <f>ROUND(I822*H822,2)</f>
        <v>0</v>
      </c>
      <c r="K822" s="217" t="s">
        <v>192</v>
      </c>
      <c r="L822" s="47"/>
      <c r="M822" s="222" t="s">
        <v>19</v>
      </c>
      <c r="N822" s="223" t="s">
        <v>44</v>
      </c>
      <c r="O822" s="87"/>
      <c r="P822" s="224">
        <f>O822*H822</f>
        <v>0</v>
      </c>
      <c r="Q822" s="224">
        <v>5.0000000000000002E-05</v>
      </c>
      <c r="R822" s="224">
        <f>Q822*H822</f>
        <v>0.0058500000000000002</v>
      </c>
      <c r="S822" s="224">
        <v>0</v>
      </c>
      <c r="T822" s="225">
        <f>S822*H822</f>
        <v>0</v>
      </c>
      <c r="U822" s="41"/>
      <c r="V822" s="41"/>
      <c r="W822" s="41"/>
      <c r="X822" s="41"/>
      <c r="Y822" s="41"/>
      <c r="Z822" s="41"/>
      <c r="AA822" s="41"/>
      <c r="AB822" s="41"/>
      <c r="AC822" s="41"/>
      <c r="AD822" s="41"/>
      <c r="AE822" s="41"/>
      <c r="AR822" s="226" t="s">
        <v>280</v>
      </c>
      <c r="AT822" s="226" t="s">
        <v>188</v>
      </c>
      <c r="AU822" s="226" t="s">
        <v>82</v>
      </c>
      <c r="AY822" s="20" t="s">
        <v>185</v>
      </c>
      <c r="BE822" s="227">
        <f>IF(N822="základní",J822,0)</f>
        <v>0</v>
      </c>
      <c r="BF822" s="227">
        <f>IF(N822="snížená",J822,0)</f>
        <v>0</v>
      </c>
      <c r="BG822" s="227">
        <f>IF(N822="zákl. přenesená",J822,0)</f>
        <v>0</v>
      </c>
      <c r="BH822" s="227">
        <f>IF(N822="sníž. přenesená",J822,0)</f>
        <v>0</v>
      </c>
      <c r="BI822" s="227">
        <f>IF(N822="nulová",J822,0)</f>
        <v>0</v>
      </c>
      <c r="BJ822" s="20" t="s">
        <v>80</v>
      </c>
      <c r="BK822" s="227">
        <f>ROUND(I822*H822,2)</f>
        <v>0</v>
      </c>
      <c r="BL822" s="20" t="s">
        <v>280</v>
      </c>
      <c r="BM822" s="226" t="s">
        <v>2145</v>
      </c>
    </row>
    <row r="823" s="2" customFormat="1">
      <c r="A823" s="41"/>
      <c r="B823" s="42"/>
      <c r="C823" s="43"/>
      <c r="D823" s="228" t="s">
        <v>195</v>
      </c>
      <c r="E823" s="43"/>
      <c r="F823" s="229" t="s">
        <v>2146</v>
      </c>
      <c r="G823" s="43"/>
      <c r="H823" s="43"/>
      <c r="I823" s="230"/>
      <c r="J823" s="43"/>
      <c r="K823" s="43"/>
      <c r="L823" s="47"/>
      <c r="M823" s="231"/>
      <c r="N823" s="232"/>
      <c r="O823" s="87"/>
      <c r="P823" s="87"/>
      <c r="Q823" s="87"/>
      <c r="R823" s="87"/>
      <c r="S823" s="87"/>
      <c r="T823" s="88"/>
      <c r="U823" s="41"/>
      <c r="V823" s="41"/>
      <c r="W823" s="41"/>
      <c r="X823" s="41"/>
      <c r="Y823" s="41"/>
      <c r="Z823" s="41"/>
      <c r="AA823" s="41"/>
      <c r="AB823" s="41"/>
      <c r="AC823" s="41"/>
      <c r="AD823" s="41"/>
      <c r="AE823" s="41"/>
      <c r="AT823" s="20" t="s">
        <v>195</v>
      </c>
      <c r="AU823" s="20" t="s">
        <v>82</v>
      </c>
    </row>
    <row r="824" s="2" customFormat="1">
      <c r="A824" s="41"/>
      <c r="B824" s="42"/>
      <c r="C824" s="43"/>
      <c r="D824" s="233" t="s">
        <v>197</v>
      </c>
      <c r="E824" s="43"/>
      <c r="F824" s="234" t="s">
        <v>2147</v>
      </c>
      <c r="G824" s="43"/>
      <c r="H824" s="43"/>
      <c r="I824" s="230"/>
      <c r="J824" s="43"/>
      <c r="K824" s="43"/>
      <c r="L824" s="47"/>
      <c r="M824" s="231"/>
      <c r="N824" s="232"/>
      <c r="O824" s="87"/>
      <c r="P824" s="87"/>
      <c r="Q824" s="87"/>
      <c r="R824" s="87"/>
      <c r="S824" s="87"/>
      <c r="T824" s="88"/>
      <c r="U824" s="41"/>
      <c r="V824" s="41"/>
      <c r="W824" s="41"/>
      <c r="X824" s="41"/>
      <c r="Y824" s="41"/>
      <c r="Z824" s="41"/>
      <c r="AA824" s="41"/>
      <c r="AB824" s="41"/>
      <c r="AC824" s="41"/>
      <c r="AD824" s="41"/>
      <c r="AE824" s="41"/>
      <c r="AT824" s="20" t="s">
        <v>197</v>
      </c>
      <c r="AU824" s="20" t="s">
        <v>82</v>
      </c>
    </row>
    <row r="825" s="13" customFormat="1">
      <c r="A825" s="13"/>
      <c r="B825" s="235"/>
      <c r="C825" s="236"/>
      <c r="D825" s="228" t="s">
        <v>199</v>
      </c>
      <c r="E825" s="237" t="s">
        <v>19</v>
      </c>
      <c r="F825" s="238" t="s">
        <v>2148</v>
      </c>
      <c r="G825" s="236"/>
      <c r="H825" s="237" t="s">
        <v>19</v>
      </c>
      <c r="I825" s="239"/>
      <c r="J825" s="236"/>
      <c r="K825" s="236"/>
      <c r="L825" s="240"/>
      <c r="M825" s="241"/>
      <c r="N825" s="242"/>
      <c r="O825" s="242"/>
      <c r="P825" s="242"/>
      <c r="Q825" s="242"/>
      <c r="R825" s="242"/>
      <c r="S825" s="242"/>
      <c r="T825" s="24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T825" s="244" t="s">
        <v>199</v>
      </c>
      <c r="AU825" s="244" t="s">
        <v>82</v>
      </c>
      <c r="AV825" s="13" t="s">
        <v>80</v>
      </c>
      <c r="AW825" s="13" t="s">
        <v>34</v>
      </c>
      <c r="AX825" s="13" t="s">
        <v>73</v>
      </c>
      <c r="AY825" s="244" t="s">
        <v>185</v>
      </c>
    </row>
    <row r="826" s="14" customFormat="1">
      <c r="A826" s="14"/>
      <c r="B826" s="245"/>
      <c r="C826" s="246"/>
      <c r="D826" s="228" t="s">
        <v>199</v>
      </c>
      <c r="E826" s="247" t="s">
        <v>19</v>
      </c>
      <c r="F826" s="248" t="s">
        <v>2149</v>
      </c>
      <c r="G826" s="246"/>
      <c r="H826" s="249">
        <v>117</v>
      </c>
      <c r="I826" s="250"/>
      <c r="J826" s="246"/>
      <c r="K826" s="246"/>
      <c r="L826" s="251"/>
      <c r="M826" s="252"/>
      <c r="N826" s="253"/>
      <c r="O826" s="253"/>
      <c r="P826" s="253"/>
      <c r="Q826" s="253"/>
      <c r="R826" s="253"/>
      <c r="S826" s="253"/>
      <c r="T826" s="25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T826" s="255" t="s">
        <v>199</v>
      </c>
      <c r="AU826" s="255" t="s">
        <v>82</v>
      </c>
      <c r="AV826" s="14" t="s">
        <v>82</v>
      </c>
      <c r="AW826" s="14" t="s">
        <v>34</v>
      </c>
      <c r="AX826" s="14" t="s">
        <v>73</v>
      </c>
      <c r="AY826" s="255" t="s">
        <v>185</v>
      </c>
    </row>
    <row r="827" s="15" customFormat="1">
      <c r="A827" s="15"/>
      <c r="B827" s="256"/>
      <c r="C827" s="257"/>
      <c r="D827" s="228" t="s">
        <v>199</v>
      </c>
      <c r="E827" s="258" t="s">
        <v>19</v>
      </c>
      <c r="F827" s="259" t="s">
        <v>202</v>
      </c>
      <c r="G827" s="257"/>
      <c r="H827" s="260">
        <v>117</v>
      </c>
      <c r="I827" s="261"/>
      <c r="J827" s="257"/>
      <c r="K827" s="257"/>
      <c r="L827" s="262"/>
      <c r="M827" s="263"/>
      <c r="N827" s="264"/>
      <c r="O827" s="264"/>
      <c r="P827" s="264"/>
      <c r="Q827" s="264"/>
      <c r="R827" s="264"/>
      <c r="S827" s="264"/>
      <c r="T827" s="265"/>
      <c r="U827" s="15"/>
      <c r="V827" s="15"/>
      <c r="W827" s="15"/>
      <c r="X827" s="15"/>
      <c r="Y827" s="15"/>
      <c r="Z827" s="15"/>
      <c r="AA827" s="15"/>
      <c r="AB827" s="15"/>
      <c r="AC827" s="15"/>
      <c r="AD827" s="15"/>
      <c r="AE827" s="15"/>
      <c r="AT827" s="266" t="s">
        <v>199</v>
      </c>
      <c r="AU827" s="266" t="s">
        <v>82</v>
      </c>
      <c r="AV827" s="15" t="s">
        <v>193</v>
      </c>
      <c r="AW827" s="15" t="s">
        <v>34</v>
      </c>
      <c r="AX827" s="15" t="s">
        <v>80</v>
      </c>
      <c r="AY827" s="266" t="s">
        <v>185</v>
      </c>
    </row>
    <row r="828" s="2" customFormat="1" ht="16.5" customHeight="1">
      <c r="A828" s="41"/>
      <c r="B828" s="42"/>
      <c r="C828" s="271" t="s">
        <v>2150</v>
      </c>
      <c r="D828" s="271" t="s">
        <v>491</v>
      </c>
      <c r="E828" s="272" t="s">
        <v>2151</v>
      </c>
      <c r="F828" s="273" t="s">
        <v>2152</v>
      </c>
      <c r="G828" s="274" t="s">
        <v>191</v>
      </c>
      <c r="H828" s="275">
        <v>142.857</v>
      </c>
      <c r="I828" s="276"/>
      <c r="J828" s="277">
        <f>ROUND(I828*H828,2)</f>
        <v>0</v>
      </c>
      <c r="K828" s="273" t="s">
        <v>192</v>
      </c>
      <c r="L828" s="278"/>
      <c r="M828" s="279" t="s">
        <v>19</v>
      </c>
      <c r="N828" s="280" t="s">
        <v>44</v>
      </c>
      <c r="O828" s="87"/>
      <c r="P828" s="224">
        <f>O828*H828</f>
        <v>0</v>
      </c>
      <c r="Q828" s="224">
        <v>0.00064999999999999997</v>
      </c>
      <c r="R828" s="224">
        <f>Q828*H828</f>
        <v>0.092857049999999997</v>
      </c>
      <c r="S828" s="224">
        <v>0</v>
      </c>
      <c r="T828" s="225">
        <f>S828*H828</f>
        <v>0</v>
      </c>
      <c r="U828" s="41"/>
      <c r="V828" s="41"/>
      <c r="W828" s="41"/>
      <c r="X828" s="41"/>
      <c r="Y828" s="41"/>
      <c r="Z828" s="41"/>
      <c r="AA828" s="41"/>
      <c r="AB828" s="41"/>
      <c r="AC828" s="41"/>
      <c r="AD828" s="41"/>
      <c r="AE828" s="41"/>
      <c r="AR828" s="226" t="s">
        <v>415</v>
      </c>
      <c r="AT828" s="226" t="s">
        <v>491</v>
      </c>
      <c r="AU828" s="226" t="s">
        <v>82</v>
      </c>
      <c r="AY828" s="20" t="s">
        <v>185</v>
      </c>
      <c r="BE828" s="227">
        <f>IF(N828="základní",J828,0)</f>
        <v>0</v>
      </c>
      <c r="BF828" s="227">
        <f>IF(N828="snížená",J828,0)</f>
        <v>0</v>
      </c>
      <c r="BG828" s="227">
        <f>IF(N828="zákl. přenesená",J828,0)</f>
        <v>0</v>
      </c>
      <c r="BH828" s="227">
        <f>IF(N828="sníž. přenesená",J828,0)</f>
        <v>0</v>
      </c>
      <c r="BI828" s="227">
        <f>IF(N828="nulová",J828,0)</f>
        <v>0</v>
      </c>
      <c r="BJ828" s="20" t="s">
        <v>80</v>
      </c>
      <c r="BK828" s="227">
        <f>ROUND(I828*H828,2)</f>
        <v>0</v>
      </c>
      <c r="BL828" s="20" t="s">
        <v>280</v>
      </c>
      <c r="BM828" s="226" t="s">
        <v>2153</v>
      </c>
    </row>
    <row r="829" s="2" customFormat="1">
      <c r="A829" s="41"/>
      <c r="B829" s="42"/>
      <c r="C829" s="43"/>
      <c r="D829" s="228" t="s">
        <v>195</v>
      </c>
      <c r="E829" s="43"/>
      <c r="F829" s="229" t="s">
        <v>2152</v>
      </c>
      <c r="G829" s="43"/>
      <c r="H829" s="43"/>
      <c r="I829" s="230"/>
      <c r="J829" s="43"/>
      <c r="K829" s="43"/>
      <c r="L829" s="47"/>
      <c r="M829" s="231"/>
      <c r="N829" s="232"/>
      <c r="O829" s="87"/>
      <c r="P829" s="87"/>
      <c r="Q829" s="87"/>
      <c r="R829" s="87"/>
      <c r="S829" s="87"/>
      <c r="T829" s="88"/>
      <c r="U829" s="41"/>
      <c r="V829" s="41"/>
      <c r="W829" s="41"/>
      <c r="X829" s="41"/>
      <c r="Y829" s="41"/>
      <c r="Z829" s="41"/>
      <c r="AA829" s="41"/>
      <c r="AB829" s="41"/>
      <c r="AC829" s="41"/>
      <c r="AD829" s="41"/>
      <c r="AE829" s="41"/>
      <c r="AT829" s="20" t="s">
        <v>195</v>
      </c>
      <c r="AU829" s="20" t="s">
        <v>82</v>
      </c>
    </row>
    <row r="830" s="14" customFormat="1">
      <c r="A830" s="14"/>
      <c r="B830" s="245"/>
      <c r="C830" s="246"/>
      <c r="D830" s="228" t="s">
        <v>199</v>
      </c>
      <c r="E830" s="246"/>
      <c r="F830" s="248" t="s">
        <v>2154</v>
      </c>
      <c r="G830" s="246"/>
      <c r="H830" s="249">
        <v>142.857</v>
      </c>
      <c r="I830" s="250"/>
      <c r="J830" s="246"/>
      <c r="K830" s="246"/>
      <c r="L830" s="251"/>
      <c r="M830" s="252"/>
      <c r="N830" s="253"/>
      <c r="O830" s="253"/>
      <c r="P830" s="253"/>
      <c r="Q830" s="253"/>
      <c r="R830" s="253"/>
      <c r="S830" s="253"/>
      <c r="T830" s="25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T830" s="255" t="s">
        <v>199</v>
      </c>
      <c r="AU830" s="255" t="s">
        <v>82</v>
      </c>
      <c r="AV830" s="14" t="s">
        <v>82</v>
      </c>
      <c r="AW830" s="14" t="s">
        <v>4</v>
      </c>
      <c r="AX830" s="14" t="s">
        <v>80</v>
      </c>
      <c r="AY830" s="255" t="s">
        <v>185</v>
      </c>
    </row>
    <row r="831" s="2" customFormat="1" ht="16.5" customHeight="1">
      <c r="A831" s="41"/>
      <c r="B831" s="42"/>
      <c r="C831" s="215" t="s">
        <v>2155</v>
      </c>
      <c r="D831" s="215" t="s">
        <v>188</v>
      </c>
      <c r="E831" s="216" t="s">
        <v>2156</v>
      </c>
      <c r="F831" s="217" t="s">
        <v>2157</v>
      </c>
      <c r="G831" s="218" t="s">
        <v>672</v>
      </c>
      <c r="H831" s="281"/>
      <c r="I831" s="220"/>
      <c r="J831" s="221">
        <f>ROUND(I831*H831,2)</f>
        <v>0</v>
      </c>
      <c r="K831" s="217" t="s">
        <v>192</v>
      </c>
      <c r="L831" s="47"/>
      <c r="M831" s="222" t="s">
        <v>19</v>
      </c>
      <c r="N831" s="223" t="s">
        <v>44</v>
      </c>
      <c r="O831" s="87"/>
      <c r="P831" s="224">
        <f>O831*H831</f>
        <v>0</v>
      </c>
      <c r="Q831" s="224">
        <v>0</v>
      </c>
      <c r="R831" s="224">
        <f>Q831*H831</f>
        <v>0</v>
      </c>
      <c r="S831" s="224">
        <v>0</v>
      </c>
      <c r="T831" s="225">
        <f>S831*H831</f>
        <v>0</v>
      </c>
      <c r="U831" s="41"/>
      <c r="V831" s="41"/>
      <c r="W831" s="41"/>
      <c r="X831" s="41"/>
      <c r="Y831" s="41"/>
      <c r="Z831" s="41"/>
      <c r="AA831" s="41"/>
      <c r="AB831" s="41"/>
      <c r="AC831" s="41"/>
      <c r="AD831" s="41"/>
      <c r="AE831" s="41"/>
      <c r="AR831" s="226" t="s">
        <v>280</v>
      </c>
      <c r="AT831" s="226" t="s">
        <v>188</v>
      </c>
      <c r="AU831" s="226" t="s">
        <v>82</v>
      </c>
      <c r="AY831" s="20" t="s">
        <v>185</v>
      </c>
      <c r="BE831" s="227">
        <f>IF(N831="základní",J831,0)</f>
        <v>0</v>
      </c>
      <c r="BF831" s="227">
        <f>IF(N831="snížená",J831,0)</f>
        <v>0</v>
      </c>
      <c r="BG831" s="227">
        <f>IF(N831="zákl. přenesená",J831,0)</f>
        <v>0</v>
      </c>
      <c r="BH831" s="227">
        <f>IF(N831="sníž. přenesená",J831,0)</f>
        <v>0</v>
      </c>
      <c r="BI831" s="227">
        <f>IF(N831="nulová",J831,0)</f>
        <v>0</v>
      </c>
      <c r="BJ831" s="20" t="s">
        <v>80</v>
      </c>
      <c r="BK831" s="227">
        <f>ROUND(I831*H831,2)</f>
        <v>0</v>
      </c>
      <c r="BL831" s="20" t="s">
        <v>280</v>
      </c>
      <c r="BM831" s="226" t="s">
        <v>2158</v>
      </c>
    </row>
    <row r="832" s="2" customFormat="1">
      <c r="A832" s="41"/>
      <c r="B832" s="42"/>
      <c r="C832" s="43"/>
      <c r="D832" s="228" t="s">
        <v>195</v>
      </c>
      <c r="E832" s="43"/>
      <c r="F832" s="229" t="s">
        <v>2159</v>
      </c>
      <c r="G832" s="43"/>
      <c r="H832" s="43"/>
      <c r="I832" s="230"/>
      <c r="J832" s="43"/>
      <c r="K832" s="43"/>
      <c r="L832" s="47"/>
      <c r="M832" s="231"/>
      <c r="N832" s="232"/>
      <c r="O832" s="87"/>
      <c r="P832" s="87"/>
      <c r="Q832" s="87"/>
      <c r="R832" s="87"/>
      <c r="S832" s="87"/>
      <c r="T832" s="88"/>
      <c r="U832" s="41"/>
      <c r="V832" s="41"/>
      <c r="W832" s="41"/>
      <c r="X832" s="41"/>
      <c r="Y832" s="41"/>
      <c r="Z832" s="41"/>
      <c r="AA832" s="41"/>
      <c r="AB832" s="41"/>
      <c r="AC832" s="41"/>
      <c r="AD832" s="41"/>
      <c r="AE832" s="41"/>
      <c r="AT832" s="20" t="s">
        <v>195</v>
      </c>
      <c r="AU832" s="20" t="s">
        <v>82</v>
      </c>
    </row>
    <row r="833" s="2" customFormat="1">
      <c r="A833" s="41"/>
      <c r="B833" s="42"/>
      <c r="C833" s="43"/>
      <c r="D833" s="233" t="s">
        <v>197</v>
      </c>
      <c r="E833" s="43"/>
      <c r="F833" s="234" t="s">
        <v>2160</v>
      </c>
      <c r="G833" s="43"/>
      <c r="H833" s="43"/>
      <c r="I833" s="230"/>
      <c r="J833" s="43"/>
      <c r="K833" s="43"/>
      <c r="L833" s="47"/>
      <c r="M833" s="231"/>
      <c r="N833" s="232"/>
      <c r="O833" s="87"/>
      <c r="P833" s="87"/>
      <c r="Q833" s="87"/>
      <c r="R833" s="87"/>
      <c r="S833" s="87"/>
      <c r="T833" s="88"/>
      <c r="U833" s="41"/>
      <c r="V833" s="41"/>
      <c r="W833" s="41"/>
      <c r="X833" s="41"/>
      <c r="Y833" s="41"/>
      <c r="Z833" s="41"/>
      <c r="AA833" s="41"/>
      <c r="AB833" s="41"/>
      <c r="AC833" s="41"/>
      <c r="AD833" s="41"/>
      <c r="AE833" s="41"/>
      <c r="AT833" s="20" t="s">
        <v>197</v>
      </c>
      <c r="AU833" s="20" t="s">
        <v>82</v>
      </c>
    </row>
    <row r="834" s="12" customFormat="1" ht="22.8" customHeight="1">
      <c r="A834" s="12"/>
      <c r="B834" s="199"/>
      <c r="C834" s="200"/>
      <c r="D834" s="201" t="s">
        <v>72</v>
      </c>
      <c r="E834" s="213" t="s">
        <v>2161</v>
      </c>
      <c r="F834" s="213" t="s">
        <v>2162</v>
      </c>
      <c r="G834" s="200"/>
      <c r="H834" s="200"/>
      <c r="I834" s="203"/>
      <c r="J834" s="214">
        <f>BK834</f>
        <v>0</v>
      </c>
      <c r="K834" s="200"/>
      <c r="L834" s="205"/>
      <c r="M834" s="206"/>
      <c r="N834" s="207"/>
      <c r="O834" s="207"/>
      <c r="P834" s="208">
        <f>SUM(P835:P871)</f>
        <v>0</v>
      </c>
      <c r="Q834" s="207"/>
      <c r="R834" s="208">
        <f>SUM(R835:R871)</f>
        <v>3.2477182099999999</v>
      </c>
      <c r="S834" s="207"/>
      <c r="T834" s="209">
        <f>SUM(T835:T871)</f>
        <v>0</v>
      </c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R834" s="210" t="s">
        <v>82</v>
      </c>
      <c r="AT834" s="211" t="s">
        <v>72</v>
      </c>
      <c r="AU834" s="211" t="s">
        <v>80</v>
      </c>
      <c r="AY834" s="210" t="s">
        <v>185</v>
      </c>
      <c r="BK834" s="212">
        <f>SUM(BK835:BK871)</f>
        <v>0</v>
      </c>
    </row>
    <row r="835" s="2" customFormat="1" ht="24.15" customHeight="1">
      <c r="A835" s="41"/>
      <c r="B835" s="42"/>
      <c r="C835" s="215" t="s">
        <v>2163</v>
      </c>
      <c r="D835" s="215" t="s">
        <v>188</v>
      </c>
      <c r="E835" s="216" t="s">
        <v>2164</v>
      </c>
      <c r="F835" s="217" t="s">
        <v>2165</v>
      </c>
      <c r="G835" s="218" t="s">
        <v>191</v>
      </c>
      <c r="H835" s="219">
        <v>252.84999999999999</v>
      </c>
      <c r="I835" s="220"/>
      <c r="J835" s="221">
        <f>ROUND(I835*H835,2)</f>
        <v>0</v>
      </c>
      <c r="K835" s="217" t="s">
        <v>192</v>
      </c>
      <c r="L835" s="47"/>
      <c r="M835" s="222" t="s">
        <v>19</v>
      </c>
      <c r="N835" s="223" t="s">
        <v>44</v>
      </c>
      <c r="O835" s="87"/>
      <c r="P835" s="224">
        <f>O835*H835</f>
        <v>0</v>
      </c>
      <c r="Q835" s="224">
        <v>0.00034000000000000002</v>
      </c>
      <c r="R835" s="224">
        <f>Q835*H835</f>
        <v>0.085969000000000004</v>
      </c>
      <c r="S835" s="224">
        <v>0</v>
      </c>
      <c r="T835" s="225">
        <f>S835*H835</f>
        <v>0</v>
      </c>
      <c r="U835" s="41"/>
      <c r="V835" s="41"/>
      <c r="W835" s="41"/>
      <c r="X835" s="41"/>
      <c r="Y835" s="41"/>
      <c r="Z835" s="41"/>
      <c r="AA835" s="41"/>
      <c r="AB835" s="41"/>
      <c r="AC835" s="41"/>
      <c r="AD835" s="41"/>
      <c r="AE835" s="41"/>
      <c r="AR835" s="226" t="s">
        <v>280</v>
      </c>
      <c r="AT835" s="226" t="s">
        <v>188</v>
      </c>
      <c r="AU835" s="226" t="s">
        <v>82</v>
      </c>
      <c r="AY835" s="20" t="s">
        <v>185</v>
      </c>
      <c r="BE835" s="227">
        <f>IF(N835="základní",J835,0)</f>
        <v>0</v>
      </c>
      <c r="BF835" s="227">
        <f>IF(N835="snížená",J835,0)</f>
        <v>0</v>
      </c>
      <c r="BG835" s="227">
        <f>IF(N835="zákl. přenesená",J835,0)</f>
        <v>0</v>
      </c>
      <c r="BH835" s="227">
        <f>IF(N835="sníž. přenesená",J835,0)</f>
        <v>0</v>
      </c>
      <c r="BI835" s="227">
        <f>IF(N835="nulová",J835,0)</f>
        <v>0</v>
      </c>
      <c r="BJ835" s="20" t="s">
        <v>80</v>
      </c>
      <c r="BK835" s="227">
        <f>ROUND(I835*H835,2)</f>
        <v>0</v>
      </c>
      <c r="BL835" s="20" t="s">
        <v>280</v>
      </c>
      <c r="BM835" s="226" t="s">
        <v>2166</v>
      </c>
    </row>
    <row r="836" s="2" customFormat="1">
      <c r="A836" s="41"/>
      <c r="B836" s="42"/>
      <c r="C836" s="43"/>
      <c r="D836" s="228" t="s">
        <v>195</v>
      </c>
      <c r="E836" s="43"/>
      <c r="F836" s="229" t="s">
        <v>2167</v>
      </c>
      <c r="G836" s="43"/>
      <c r="H836" s="43"/>
      <c r="I836" s="230"/>
      <c r="J836" s="43"/>
      <c r="K836" s="43"/>
      <c r="L836" s="47"/>
      <c r="M836" s="231"/>
      <c r="N836" s="232"/>
      <c r="O836" s="87"/>
      <c r="P836" s="87"/>
      <c r="Q836" s="87"/>
      <c r="R836" s="87"/>
      <c r="S836" s="87"/>
      <c r="T836" s="88"/>
      <c r="U836" s="41"/>
      <c r="V836" s="41"/>
      <c r="W836" s="41"/>
      <c r="X836" s="41"/>
      <c r="Y836" s="41"/>
      <c r="Z836" s="41"/>
      <c r="AA836" s="41"/>
      <c r="AB836" s="41"/>
      <c r="AC836" s="41"/>
      <c r="AD836" s="41"/>
      <c r="AE836" s="41"/>
      <c r="AT836" s="20" t="s">
        <v>195</v>
      </c>
      <c r="AU836" s="20" t="s">
        <v>82</v>
      </c>
    </row>
    <row r="837" s="2" customFormat="1">
      <c r="A837" s="41"/>
      <c r="B837" s="42"/>
      <c r="C837" s="43"/>
      <c r="D837" s="233" t="s">
        <v>197</v>
      </c>
      <c r="E837" s="43"/>
      <c r="F837" s="234" t="s">
        <v>2168</v>
      </c>
      <c r="G837" s="43"/>
      <c r="H837" s="43"/>
      <c r="I837" s="230"/>
      <c r="J837" s="43"/>
      <c r="K837" s="43"/>
      <c r="L837" s="47"/>
      <c r="M837" s="231"/>
      <c r="N837" s="232"/>
      <c r="O837" s="87"/>
      <c r="P837" s="87"/>
      <c r="Q837" s="87"/>
      <c r="R837" s="87"/>
      <c r="S837" s="87"/>
      <c r="T837" s="88"/>
      <c r="U837" s="41"/>
      <c r="V837" s="41"/>
      <c r="W837" s="41"/>
      <c r="X837" s="41"/>
      <c r="Y837" s="41"/>
      <c r="Z837" s="41"/>
      <c r="AA837" s="41"/>
      <c r="AB837" s="41"/>
      <c r="AC837" s="41"/>
      <c r="AD837" s="41"/>
      <c r="AE837" s="41"/>
      <c r="AT837" s="20" t="s">
        <v>197</v>
      </c>
      <c r="AU837" s="20" t="s">
        <v>82</v>
      </c>
    </row>
    <row r="838" s="13" customFormat="1">
      <c r="A838" s="13"/>
      <c r="B838" s="235"/>
      <c r="C838" s="236"/>
      <c r="D838" s="228" t="s">
        <v>199</v>
      </c>
      <c r="E838" s="237" t="s">
        <v>19</v>
      </c>
      <c r="F838" s="238" t="s">
        <v>2169</v>
      </c>
      <c r="G838" s="236"/>
      <c r="H838" s="237" t="s">
        <v>19</v>
      </c>
      <c r="I838" s="239"/>
      <c r="J838" s="236"/>
      <c r="K838" s="236"/>
      <c r="L838" s="240"/>
      <c r="M838" s="241"/>
      <c r="N838" s="242"/>
      <c r="O838" s="242"/>
      <c r="P838" s="242"/>
      <c r="Q838" s="242"/>
      <c r="R838" s="242"/>
      <c r="S838" s="242"/>
      <c r="T838" s="243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244" t="s">
        <v>199</v>
      </c>
      <c r="AU838" s="244" t="s">
        <v>82</v>
      </c>
      <c r="AV838" s="13" t="s">
        <v>80</v>
      </c>
      <c r="AW838" s="13" t="s">
        <v>34</v>
      </c>
      <c r="AX838" s="13" t="s">
        <v>73</v>
      </c>
      <c r="AY838" s="244" t="s">
        <v>185</v>
      </c>
    </row>
    <row r="839" s="13" customFormat="1">
      <c r="A839" s="13"/>
      <c r="B839" s="235"/>
      <c r="C839" s="236"/>
      <c r="D839" s="228" t="s">
        <v>199</v>
      </c>
      <c r="E839" s="237" t="s">
        <v>19</v>
      </c>
      <c r="F839" s="238" t="s">
        <v>2170</v>
      </c>
      <c r="G839" s="236"/>
      <c r="H839" s="237" t="s">
        <v>19</v>
      </c>
      <c r="I839" s="239"/>
      <c r="J839" s="236"/>
      <c r="K839" s="236"/>
      <c r="L839" s="240"/>
      <c r="M839" s="241"/>
      <c r="N839" s="242"/>
      <c r="O839" s="242"/>
      <c r="P839" s="242"/>
      <c r="Q839" s="242"/>
      <c r="R839" s="242"/>
      <c r="S839" s="242"/>
      <c r="T839" s="243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T839" s="244" t="s">
        <v>199</v>
      </c>
      <c r="AU839" s="244" t="s">
        <v>82</v>
      </c>
      <c r="AV839" s="13" t="s">
        <v>80</v>
      </c>
      <c r="AW839" s="13" t="s">
        <v>34</v>
      </c>
      <c r="AX839" s="13" t="s">
        <v>73</v>
      </c>
      <c r="AY839" s="244" t="s">
        <v>185</v>
      </c>
    </row>
    <row r="840" s="13" customFormat="1">
      <c r="A840" s="13"/>
      <c r="B840" s="235"/>
      <c r="C840" s="236"/>
      <c r="D840" s="228" t="s">
        <v>199</v>
      </c>
      <c r="E840" s="237" t="s">
        <v>19</v>
      </c>
      <c r="F840" s="238" t="s">
        <v>2171</v>
      </c>
      <c r="G840" s="236"/>
      <c r="H840" s="237" t="s">
        <v>19</v>
      </c>
      <c r="I840" s="239"/>
      <c r="J840" s="236"/>
      <c r="K840" s="236"/>
      <c r="L840" s="240"/>
      <c r="M840" s="241"/>
      <c r="N840" s="242"/>
      <c r="O840" s="242"/>
      <c r="P840" s="242"/>
      <c r="Q840" s="242"/>
      <c r="R840" s="242"/>
      <c r="S840" s="242"/>
      <c r="T840" s="243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T840" s="244" t="s">
        <v>199</v>
      </c>
      <c r="AU840" s="244" t="s">
        <v>82</v>
      </c>
      <c r="AV840" s="13" t="s">
        <v>80</v>
      </c>
      <c r="AW840" s="13" t="s">
        <v>34</v>
      </c>
      <c r="AX840" s="13" t="s">
        <v>73</v>
      </c>
      <c r="AY840" s="244" t="s">
        <v>185</v>
      </c>
    </row>
    <row r="841" s="13" customFormat="1">
      <c r="A841" s="13"/>
      <c r="B841" s="235"/>
      <c r="C841" s="236"/>
      <c r="D841" s="228" t="s">
        <v>199</v>
      </c>
      <c r="E841" s="237" t="s">
        <v>19</v>
      </c>
      <c r="F841" s="238" t="s">
        <v>2172</v>
      </c>
      <c r="G841" s="236"/>
      <c r="H841" s="237" t="s">
        <v>19</v>
      </c>
      <c r="I841" s="239"/>
      <c r="J841" s="236"/>
      <c r="K841" s="236"/>
      <c r="L841" s="240"/>
      <c r="M841" s="241"/>
      <c r="N841" s="242"/>
      <c r="O841" s="242"/>
      <c r="P841" s="242"/>
      <c r="Q841" s="242"/>
      <c r="R841" s="242"/>
      <c r="S841" s="242"/>
      <c r="T841" s="243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T841" s="244" t="s">
        <v>199</v>
      </c>
      <c r="AU841" s="244" t="s">
        <v>82</v>
      </c>
      <c r="AV841" s="13" t="s">
        <v>80</v>
      </c>
      <c r="AW841" s="13" t="s">
        <v>34</v>
      </c>
      <c r="AX841" s="13" t="s">
        <v>73</v>
      </c>
      <c r="AY841" s="244" t="s">
        <v>185</v>
      </c>
    </row>
    <row r="842" s="13" customFormat="1">
      <c r="A842" s="13"/>
      <c r="B842" s="235"/>
      <c r="C842" s="236"/>
      <c r="D842" s="228" t="s">
        <v>199</v>
      </c>
      <c r="E842" s="237" t="s">
        <v>19</v>
      </c>
      <c r="F842" s="238" t="s">
        <v>2173</v>
      </c>
      <c r="G842" s="236"/>
      <c r="H842" s="237" t="s">
        <v>19</v>
      </c>
      <c r="I842" s="239"/>
      <c r="J842" s="236"/>
      <c r="K842" s="236"/>
      <c r="L842" s="240"/>
      <c r="M842" s="241"/>
      <c r="N842" s="242"/>
      <c r="O842" s="242"/>
      <c r="P842" s="242"/>
      <c r="Q842" s="242"/>
      <c r="R842" s="242"/>
      <c r="S842" s="242"/>
      <c r="T842" s="243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T842" s="244" t="s">
        <v>199</v>
      </c>
      <c r="AU842" s="244" t="s">
        <v>82</v>
      </c>
      <c r="AV842" s="13" t="s">
        <v>80</v>
      </c>
      <c r="AW842" s="13" t="s">
        <v>34</v>
      </c>
      <c r="AX842" s="13" t="s">
        <v>73</v>
      </c>
      <c r="AY842" s="244" t="s">
        <v>185</v>
      </c>
    </row>
    <row r="843" s="14" customFormat="1">
      <c r="A843" s="14"/>
      <c r="B843" s="245"/>
      <c r="C843" s="246"/>
      <c r="D843" s="228" t="s">
        <v>199</v>
      </c>
      <c r="E843" s="247" t="s">
        <v>19</v>
      </c>
      <c r="F843" s="248" t="s">
        <v>2174</v>
      </c>
      <c r="G843" s="246"/>
      <c r="H843" s="249">
        <v>252.84999999999999</v>
      </c>
      <c r="I843" s="250"/>
      <c r="J843" s="246"/>
      <c r="K843" s="246"/>
      <c r="L843" s="251"/>
      <c r="M843" s="252"/>
      <c r="N843" s="253"/>
      <c r="O843" s="253"/>
      <c r="P843" s="253"/>
      <c r="Q843" s="253"/>
      <c r="R843" s="253"/>
      <c r="S843" s="253"/>
      <c r="T843" s="25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T843" s="255" t="s">
        <v>199</v>
      </c>
      <c r="AU843" s="255" t="s">
        <v>82</v>
      </c>
      <c r="AV843" s="14" t="s">
        <v>82</v>
      </c>
      <c r="AW843" s="14" t="s">
        <v>34</v>
      </c>
      <c r="AX843" s="14" t="s">
        <v>73</v>
      </c>
      <c r="AY843" s="255" t="s">
        <v>185</v>
      </c>
    </row>
    <row r="844" s="15" customFormat="1">
      <c r="A844" s="15"/>
      <c r="B844" s="256"/>
      <c r="C844" s="257"/>
      <c r="D844" s="228" t="s">
        <v>199</v>
      </c>
      <c r="E844" s="258" t="s">
        <v>19</v>
      </c>
      <c r="F844" s="259" t="s">
        <v>202</v>
      </c>
      <c r="G844" s="257"/>
      <c r="H844" s="260">
        <v>252.84999999999999</v>
      </c>
      <c r="I844" s="261"/>
      <c r="J844" s="257"/>
      <c r="K844" s="257"/>
      <c r="L844" s="262"/>
      <c r="M844" s="263"/>
      <c r="N844" s="264"/>
      <c r="O844" s="264"/>
      <c r="P844" s="264"/>
      <c r="Q844" s="264"/>
      <c r="R844" s="264"/>
      <c r="S844" s="264"/>
      <c r="T844" s="265"/>
      <c r="U844" s="15"/>
      <c r="V844" s="15"/>
      <c r="W844" s="15"/>
      <c r="X844" s="15"/>
      <c r="Y844" s="15"/>
      <c r="Z844" s="15"/>
      <c r="AA844" s="15"/>
      <c r="AB844" s="15"/>
      <c r="AC844" s="15"/>
      <c r="AD844" s="15"/>
      <c r="AE844" s="15"/>
      <c r="AT844" s="266" t="s">
        <v>199</v>
      </c>
      <c r="AU844" s="266" t="s">
        <v>82</v>
      </c>
      <c r="AV844" s="15" t="s">
        <v>193</v>
      </c>
      <c r="AW844" s="15" t="s">
        <v>34</v>
      </c>
      <c r="AX844" s="15" t="s">
        <v>80</v>
      </c>
      <c r="AY844" s="266" t="s">
        <v>185</v>
      </c>
    </row>
    <row r="845" s="2" customFormat="1" ht="24.15" customHeight="1">
      <c r="A845" s="41"/>
      <c r="B845" s="42"/>
      <c r="C845" s="271" t="s">
        <v>2175</v>
      </c>
      <c r="D845" s="271" t="s">
        <v>491</v>
      </c>
      <c r="E845" s="272" t="s">
        <v>2176</v>
      </c>
      <c r="F845" s="273" t="s">
        <v>2177</v>
      </c>
      <c r="G845" s="274" t="s">
        <v>191</v>
      </c>
      <c r="H845" s="275">
        <v>294.697</v>
      </c>
      <c r="I845" s="276"/>
      <c r="J845" s="277">
        <f>ROUND(I845*H845,2)</f>
        <v>0</v>
      </c>
      <c r="K845" s="273" t="s">
        <v>19</v>
      </c>
      <c r="L845" s="278"/>
      <c r="M845" s="279" t="s">
        <v>19</v>
      </c>
      <c r="N845" s="280" t="s">
        <v>44</v>
      </c>
      <c r="O845" s="87"/>
      <c r="P845" s="224">
        <f>O845*H845</f>
        <v>0</v>
      </c>
      <c r="Q845" s="224">
        <v>0.0044000000000000003</v>
      </c>
      <c r="R845" s="224">
        <f>Q845*H845</f>
        <v>1.2966668000000001</v>
      </c>
      <c r="S845" s="224">
        <v>0</v>
      </c>
      <c r="T845" s="225">
        <f>S845*H845</f>
        <v>0</v>
      </c>
      <c r="U845" s="41"/>
      <c r="V845" s="41"/>
      <c r="W845" s="41"/>
      <c r="X845" s="41"/>
      <c r="Y845" s="41"/>
      <c r="Z845" s="41"/>
      <c r="AA845" s="41"/>
      <c r="AB845" s="41"/>
      <c r="AC845" s="41"/>
      <c r="AD845" s="41"/>
      <c r="AE845" s="41"/>
      <c r="AR845" s="226" t="s">
        <v>415</v>
      </c>
      <c r="AT845" s="226" t="s">
        <v>491</v>
      </c>
      <c r="AU845" s="226" t="s">
        <v>82</v>
      </c>
      <c r="AY845" s="20" t="s">
        <v>185</v>
      </c>
      <c r="BE845" s="227">
        <f>IF(N845="základní",J845,0)</f>
        <v>0</v>
      </c>
      <c r="BF845" s="227">
        <f>IF(N845="snížená",J845,0)</f>
        <v>0</v>
      </c>
      <c r="BG845" s="227">
        <f>IF(N845="zákl. přenesená",J845,0)</f>
        <v>0</v>
      </c>
      <c r="BH845" s="227">
        <f>IF(N845="sníž. přenesená",J845,0)</f>
        <v>0</v>
      </c>
      <c r="BI845" s="227">
        <f>IF(N845="nulová",J845,0)</f>
        <v>0</v>
      </c>
      <c r="BJ845" s="20" t="s">
        <v>80</v>
      </c>
      <c r="BK845" s="227">
        <f>ROUND(I845*H845,2)</f>
        <v>0</v>
      </c>
      <c r="BL845" s="20" t="s">
        <v>280</v>
      </c>
      <c r="BM845" s="226" t="s">
        <v>2178</v>
      </c>
    </row>
    <row r="846" s="2" customFormat="1">
      <c r="A846" s="41"/>
      <c r="B846" s="42"/>
      <c r="C846" s="43"/>
      <c r="D846" s="228" t="s">
        <v>195</v>
      </c>
      <c r="E846" s="43"/>
      <c r="F846" s="229" t="s">
        <v>2177</v>
      </c>
      <c r="G846" s="43"/>
      <c r="H846" s="43"/>
      <c r="I846" s="230"/>
      <c r="J846" s="43"/>
      <c r="K846" s="43"/>
      <c r="L846" s="47"/>
      <c r="M846" s="231"/>
      <c r="N846" s="232"/>
      <c r="O846" s="87"/>
      <c r="P846" s="87"/>
      <c r="Q846" s="87"/>
      <c r="R846" s="87"/>
      <c r="S846" s="87"/>
      <c r="T846" s="88"/>
      <c r="U846" s="41"/>
      <c r="V846" s="41"/>
      <c r="W846" s="41"/>
      <c r="X846" s="41"/>
      <c r="Y846" s="41"/>
      <c r="Z846" s="41"/>
      <c r="AA846" s="41"/>
      <c r="AB846" s="41"/>
      <c r="AC846" s="41"/>
      <c r="AD846" s="41"/>
      <c r="AE846" s="41"/>
      <c r="AT846" s="20" t="s">
        <v>195</v>
      </c>
      <c r="AU846" s="20" t="s">
        <v>82</v>
      </c>
    </row>
    <row r="847" s="14" customFormat="1">
      <c r="A847" s="14"/>
      <c r="B847" s="245"/>
      <c r="C847" s="246"/>
      <c r="D847" s="228" t="s">
        <v>199</v>
      </c>
      <c r="E847" s="246"/>
      <c r="F847" s="248" t="s">
        <v>2179</v>
      </c>
      <c r="G847" s="246"/>
      <c r="H847" s="249">
        <v>294.697</v>
      </c>
      <c r="I847" s="250"/>
      <c r="J847" s="246"/>
      <c r="K847" s="246"/>
      <c r="L847" s="251"/>
      <c r="M847" s="252"/>
      <c r="N847" s="253"/>
      <c r="O847" s="253"/>
      <c r="P847" s="253"/>
      <c r="Q847" s="253"/>
      <c r="R847" s="253"/>
      <c r="S847" s="253"/>
      <c r="T847" s="25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T847" s="255" t="s">
        <v>199</v>
      </c>
      <c r="AU847" s="255" t="s">
        <v>82</v>
      </c>
      <c r="AV847" s="14" t="s">
        <v>82</v>
      </c>
      <c r="AW847" s="14" t="s">
        <v>4</v>
      </c>
      <c r="AX847" s="14" t="s">
        <v>80</v>
      </c>
      <c r="AY847" s="255" t="s">
        <v>185</v>
      </c>
    </row>
    <row r="848" s="2" customFormat="1" ht="16.5" customHeight="1">
      <c r="A848" s="41"/>
      <c r="B848" s="42"/>
      <c r="C848" s="215" t="s">
        <v>2180</v>
      </c>
      <c r="D848" s="215" t="s">
        <v>188</v>
      </c>
      <c r="E848" s="216" t="s">
        <v>2181</v>
      </c>
      <c r="F848" s="217" t="s">
        <v>2182</v>
      </c>
      <c r="G848" s="218" t="s">
        <v>191</v>
      </c>
      <c r="H848" s="219">
        <v>252.84999999999999</v>
      </c>
      <c r="I848" s="220"/>
      <c r="J848" s="221">
        <f>ROUND(I848*H848,2)</f>
        <v>0</v>
      </c>
      <c r="K848" s="217" t="s">
        <v>192</v>
      </c>
      <c r="L848" s="47"/>
      <c r="M848" s="222" t="s">
        <v>19</v>
      </c>
      <c r="N848" s="223" t="s">
        <v>44</v>
      </c>
      <c r="O848" s="87"/>
      <c r="P848" s="224">
        <f>O848*H848</f>
        <v>0</v>
      </c>
      <c r="Q848" s="224">
        <v>0.00088000000000000003</v>
      </c>
      <c r="R848" s="224">
        <f>Q848*H848</f>
        <v>0.22250800000000001</v>
      </c>
      <c r="S848" s="224">
        <v>0</v>
      </c>
      <c r="T848" s="225">
        <f>S848*H848</f>
        <v>0</v>
      </c>
      <c r="U848" s="41"/>
      <c r="V848" s="41"/>
      <c r="W848" s="41"/>
      <c r="X848" s="41"/>
      <c r="Y848" s="41"/>
      <c r="Z848" s="41"/>
      <c r="AA848" s="41"/>
      <c r="AB848" s="41"/>
      <c r="AC848" s="41"/>
      <c r="AD848" s="41"/>
      <c r="AE848" s="41"/>
      <c r="AR848" s="226" t="s">
        <v>280</v>
      </c>
      <c r="AT848" s="226" t="s">
        <v>188</v>
      </c>
      <c r="AU848" s="226" t="s">
        <v>82</v>
      </c>
      <c r="AY848" s="20" t="s">
        <v>185</v>
      </c>
      <c r="BE848" s="227">
        <f>IF(N848="základní",J848,0)</f>
        <v>0</v>
      </c>
      <c r="BF848" s="227">
        <f>IF(N848="snížená",J848,0)</f>
        <v>0</v>
      </c>
      <c r="BG848" s="227">
        <f>IF(N848="zákl. přenesená",J848,0)</f>
        <v>0</v>
      </c>
      <c r="BH848" s="227">
        <f>IF(N848="sníž. přenesená",J848,0)</f>
        <v>0</v>
      </c>
      <c r="BI848" s="227">
        <f>IF(N848="nulová",J848,0)</f>
        <v>0</v>
      </c>
      <c r="BJ848" s="20" t="s">
        <v>80</v>
      </c>
      <c r="BK848" s="227">
        <f>ROUND(I848*H848,2)</f>
        <v>0</v>
      </c>
      <c r="BL848" s="20" t="s">
        <v>280</v>
      </c>
      <c r="BM848" s="226" t="s">
        <v>2183</v>
      </c>
    </row>
    <row r="849" s="2" customFormat="1">
      <c r="A849" s="41"/>
      <c r="B849" s="42"/>
      <c r="C849" s="43"/>
      <c r="D849" s="228" t="s">
        <v>195</v>
      </c>
      <c r="E849" s="43"/>
      <c r="F849" s="229" t="s">
        <v>2184</v>
      </c>
      <c r="G849" s="43"/>
      <c r="H849" s="43"/>
      <c r="I849" s="230"/>
      <c r="J849" s="43"/>
      <c r="K849" s="43"/>
      <c r="L849" s="47"/>
      <c r="M849" s="231"/>
      <c r="N849" s="232"/>
      <c r="O849" s="87"/>
      <c r="P849" s="87"/>
      <c r="Q849" s="87"/>
      <c r="R849" s="87"/>
      <c r="S849" s="87"/>
      <c r="T849" s="88"/>
      <c r="U849" s="41"/>
      <c r="V849" s="41"/>
      <c r="W849" s="41"/>
      <c r="X849" s="41"/>
      <c r="Y849" s="41"/>
      <c r="Z849" s="41"/>
      <c r="AA849" s="41"/>
      <c r="AB849" s="41"/>
      <c r="AC849" s="41"/>
      <c r="AD849" s="41"/>
      <c r="AE849" s="41"/>
      <c r="AT849" s="20" t="s">
        <v>195</v>
      </c>
      <c r="AU849" s="20" t="s">
        <v>82</v>
      </c>
    </row>
    <row r="850" s="2" customFormat="1">
      <c r="A850" s="41"/>
      <c r="B850" s="42"/>
      <c r="C850" s="43"/>
      <c r="D850" s="233" t="s">
        <v>197</v>
      </c>
      <c r="E850" s="43"/>
      <c r="F850" s="234" t="s">
        <v>2185</v>
      </c>
      <c r="G850" s="43"/>
      <c r="H850" s="43"/>
      <c r="I850" s="230"/>
      <c r="J850" s="43"/>
      <c r="K850" s="43"/>
      <c r="L850" s="47"/>
      <c r="M850" s="231"/>
      <c r="N850" s="232"/>
      <c r="O850" s="87"/>
      <c r="P850" s="87"/>
      <c r="Q850" s="87"/>
      <c r="R850" s="87"/>
      <c r="S850" s="87"/>
      <c r="T850" s="88"/>
      <c r="U850" s="41"/>
      <c r="V850" s="41"/>
      <c r="W850" s="41"/>
      <c r="X850" s="41"/>
      <c r="Y850" s="41"/>
      <c r="Z850" s="41"/>
      <c r="AA850" s="41"/>
      <c r="AB850" s="41"/>
      <c r="AC850" s="41"/>
      <c r="AD850" s="41"/>
      <c r="AE850" s="41"/>
      <c r="AT850" s="20" t="s">
        <v>197</v>
      </c>
      <c r="AU850" s="20" t="s">
        <v>82</v>
      </c>
    </row>
    <row r="851" s="13" customFormat="1">
      <c r="A851" s="13"/>
      <c r="B851" s="235"/>
      <c r="C851" s="236"/>
      <c r="D851" s="228" t="s">
        <v>199</v>
      </c>
      <c r="E851" s="237" t="s">
        <v>19</v>
      </c>
      <c r="F851" s="238" t="s">
        <v>2186</v>
      </c>
      <c r="G851" s="236"/>
      <c r="H851" s="237" t="s">
        <v>19</v>
      </c>
      <c r="I851" s="239"/>
      <c r="J851" s="236"/>
      <c r="K851" s="236"/>
      <c r="L851" s="240"/>
      <c r="M851" s="241"/>
      <c r="N851" s="242"/>
      <c r="O851" s="242"/>
      <c r="P851" s="242"/>
      <c r="Q851" s="242"/>
      <c r="R851" s="242"/>
      <c r="S851" s="242"/>
      <c r="T851" s="243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T851" s="244" t="s">
        <v>199</v>
      </c>
      <c r="AU851" s="244" t="s">
        <v>82</v>
      </c>
      <c r="AV851" s="13" t="s">
        <v>80</v>
      </c>
      <c r="AW851" s="13" t="s">
        <v>34</v>
      </c>
      <c r="AX851" s="13" t="s">
        <v>73</v>
      </c>
      <c r="AY851" s="244" t="s">
        <v>185</v>
      </c>
    </row>
    <row r="852" s="13" customFormat="1">
      <c r="A852" s="13"/>
      <c r="B852" s="235"/>
      <c r="C852" s="236"/>
      <c r="D852" s="228" t="s">
        <v>199</v>
      </c>
      <c r="E852" s="237" t="s">
        <v>19</v>
      </c>
      <c r="F852" s="238" t="s">
        <v>2187</v>
      </c>
      <c r="G852" s="236"/>
      <c r="H852" s="237" t="s">
        <v>19</v>
      </c>
      <c r="I852" s="239"/>
      <c r="J852" s="236"/>
      <c r="K852" s="236"/>
      <c r="L852" s="240"/>
      <c r="M852" s="241"/>
      <c r="N852" s="242"/>
      <c r="O852" s="242"/>
      <c r="P852" s="242"/>
      <c r="Q852" s="242"/>
      <c r="R852" s="242"/>
      <c r="S852" s="242"/>
      <c r="T852" s="243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T852" s="244" t="s">
        <v>199</v>
      </c>
      <c r="AU852" s="244" t="s">
        <v>82</v>
      </c>
      <c r="AV852" s="13" t="s">
        <v>80</v>
      </c>
      <c r="AW852" s="13" t="s">
        <v>34</v>
      </c>
      <c r="AX852" s="13" t="s">
        <v>73</v>
      </c>
      <c r="AY852" s="244" t="s">
        <v>185</v>
      </c>
    </row>
    <row r="853" s="13" customFormat="1">
      <c r="A853" s="13"/>
      <c r="B853" s="235"/>
      <c r="C853" s="236"/>
      <c r="D853" s="228" t="s">
        <v>199</v>
      </c>
      <c r="E853" s="237" t="s">
        <v>19</v>
      </c>
      <c r="F853" s="238" t="s">
        <v>2188</v>
      </c>
      <c r="G853" s="236"/>
      <c r="H853" s="237" t="s">
        <v>19</v>
      </c>
      <c r="I853" s="239"/>
      <c r="J853" s="236"/>
      <c r="K853" s="236"/>
      <c r="L853" s="240"/>
      <c r="M853" s="241"/>
      <c r="N853" s="242"/>
      <c r="O853" s="242"/>
      <c r="P853" s="242"/>
      <c r="Q853" s="242"/>
      <c r="R853" s="242"/>
      <c r="S853" s="242"/>
      <c r="T853" s="243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44" t="s">
        <v>199</v>
      </c>
      <c r="AU853" s="244" t="s">
        <v>82</v>
      </c>
      <c r="AV853" s="13" t="s">
        <v>80</v>
      </c>
      <c r="AW853" s="13" t="s">
        <v>34</v>
      </c>
      <c r="AX853" s="13" t="s">
        <v>73</v>
      </c>
      <c r="AY853" s="244" t="s">
        <v>185</v>
      </c>
    </row>
    <row r="854" s="13" customFormat="1">
      <c r="A854" s="13"/>
      <c r="B854" s="235"/>
      <c r="C854" s="236"/>
      <c r="D854" s="228" t="s">
        <v>199</v>
      </c>
      <c r="E854" s="237" t="s">
        <v>19</v>
      </c>
      <c r="F854" s="238" t="s">
        <v>2189</v>
      </c>
      <c r="G854" s="236"/>
      <c r="H854" s="237" t="s">
        <v>19</v>
      </c>
      <c r="I854" s="239"/>
      <c r="J854" s="236"/>
      <c r="K854" s="236"/>
      <c r="L854" s="240"/>
      <c r="M854" s="241"/>
      <c r="N854" s="242"/>
      <c r="O854" s="242"/>
      <c r="P854" s="242"/>
      <c r="Q854" s="242"/>
      <c r="R854" s="242"/>
      <c r="S854" s="242"/>
      <c r="T854" s="243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T854" s="244" t="s">
        <v>199</v>
      </c>
      <c r="AU854" s="244" t="s">
        <v>82</v>
      </c>
      <c r="AV854" s="13" t="s">
        <v>80</v>
      </c>
      <c r="AW854" s="13" t="s">
        <v>34</v>
      </c>
      <c r="AX854" s="13" t="s">
        <v>73</v>
      </c>
      <c r="AY854" s="244" t="s">
        <v>185</v>
      </c>
    </row>
    <row r="855" s="13" customFormat="1">
      <c r="A855" s="13"/>
      <c r="B855" s="235"/>
      <c r="C855" s="236"/>
      <c r="D855" s="228" t="s">
        <v>199</v>
      </c>
      <c r="E855" s="237" t="s">
        <v>19</v>
      </c>
      <c r="F855" s="238" t="s">
        <v>2190</v>
      </c>
      <c r="G855" s="236"/>
      <c r="H855" s="237" t="s">
        <v>19</v>
      </c>
      <c r="I855" s="239"/>
      <c r="J855" s="236"/>
      <c r="K855" s="236"/>
      <c r="L855" s="240"/>
      <c r="M855" s="241"/>
      <c r="N855" s="242"/>
      <c r="O855" s="242"/>
      <c r="P855" s="242"/>
      <c r="Q855" s="242"/>
      <c r="R855" s="242"/>
      <c r="S855" s="242"/>
      <c r="T855" s="243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T855" s="244" t="s">
        <v>199</v>
      </c>
      <c r="AU855" s="244" t="s">
        <v>82</v>
      </c>
      <c r="AV855" s="13" t="s">
        <v>80</v>
      </c>
      <c r="AW855" s="13" t="s">
        <v>34</v>
      </c>
      <c r="AX855" s="13" t="s">
        <v>73</v>
      </c>
      <c r="AY855" s="244" t="s">
        <v>185</v>
      </c>
    </row>
    <row r="856" s="14" customFormat="1">
      <c r="A856" s="14"/>
      <c r="B856" s="245"/>
      <c r="C856" s="246"/>
      <c r="D856" s="228" t="s">
        <v>199</v>
      </c>
      <c r="E856" s="247" t="s">
        <v>19</v>
      </c>
      <c r="F856" s="248" t="s">
        <v>2174</v>
      </c>
      <c r="G856" s="246"/>
      <c r="H856" s="249">
        <v>252.84999999999999</v>
      </c>
      <c r="I856" s="250"/>
      <c r="J856" s="246"/>
      <c r="K856" s="246"/>
      <c r="L856" s="251"/>
      <c r="M856" s="252"/>
      <c r="N856" s="253"/>
      <c r="O856" s="253"/>
      <c r="P856" s="253"/>
      <c r="Q856" s="253"/>
      <c r="R856" s="253"/>
      <c r="S856" s="253"/>
      <c r="T856" s="25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T856" s="255" t="s">
        <v>199</v>
      </c>
      <c r="AU856" s="255" t="s">
        <v>82</v>
      </c>
      <c r="AV856" s="14" t="s">
        <v>82</v>
      </c>
      <c r="AW856" s="14" t="s">
        <v>34</v>
      </c>
      <c r="AX856" s="14" t="s">
        <v>73</v>
      </c>
      <c r="AY856" s="255" t="s">
        <v>185</v>
      </c>
    </row>
    <row r="857" s="15" customFormat="1">
      <c r="A857" s="15"/>
      <c r="B857" s="256"/>
      <c r="C857" s="257"/>
      <c r="D857" s="228" t="s">
        <v>199</v>
      </c>
      <c r="E857" s="258" t="s">
        <v>19</v>
      </c>
      <c r="F857" s="259" t="s">
        <v>202</v>
      </c>
      <c r="G857" s="257"/>
      <c r="H857" s="260">
        <v>252.84999999999999</v>
      </c>
      <c r="I857" s="261"/>
      <c r="J857" s="257"/>
      <c r="K857" s="257"/>
      <c r="L857" s="262"/>
      <c r="M857" s="263"/>
      <c r="N857" s="264"/>
      <c r="O857" s="264"/>
      <c r="P857" s="264"/>
      <c r="Q857" s="264"/>
      <c r="R857" s="264"/>
      <c r="S857" s="264"/>
      <c r="T857" s="265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5"/>
      <c r="AT857" s="266" t="s">
        <v>199</v>
      </c>
      <c r="AU857" s="266" t="s">
        <v>82</v>
      </c>
      <c r="AV857" s="15" t="s">
        <v>193</v>
      </c>
      <c r="AW857" s="15" t="s">
        <v>34</v>
      </c>
      <c r="AX857" s="15" t="s">
        <v>80</v>
      </c>
      <c r="AY857" s="266" t="s">
        <v>185</v>
      </c>
    </row>
    <row r="858" s="2" customFormat="1" ht="24.15" customHeight="1">
      <c r="A858" s="41"/>
      <c r="B858" s="42"/>
      <c r="C858" s="271" t="s">
        <v>2191</v>
      </c>
      <c r="D858" s="271" t="s">
        <v>491</v>
      </c>
      <c r="E858" s="272" t="s">
        <v>2192</v>
      </c>
      <c r="F858" s="273" t="s">
        <v>2193</v>
      </c>
      <c r="G858" s="274" t="s">
        <v>191</v>
      </c>
      <c r="H858" s="275">
        <v>294.697</v>
      </c>
      <c r="I858" s="276"/>
      <c r="J858" s="277">
        <f>ROUND(I858*H858,2)</f>
        <v>0</v>
      </c>
      <c r="K858" s="273" t="s">
        <v>192</v>
      </c>
      <c r="L858" s="278"/>
      <c r="M858" s="279" t="s">
        <v>19</v>
      </c>
      <c r="N858" s="280" t="s">
        <v>44</v>
      </c>
      <c r="O858" s="87"/>
      <c r="P858" s="224">
        <f>O858*H858</f>
        <v>0</v>
      </c>
      <c r="Q858" s="224">
        <v>0.0055300000000000002</v>
      </c>
      <c r="R858" s="224">
        <f>Q858*H858</f>
        <v>1.62967441</v>
      </c>
      <c r="S858" s="224">
        <v>0</v>
      </c>
      <c r="T858" s="225">
        <f>S858*H858</f>
        <v>0</v>
      </c>
      <c r="U858" s="41"/>
      <c r="V858" s="41"/>
      <c r="W858" s="41"/>
      <c r="X858" s="41"/>
      <c r="Y858" s="41"/>
      <c r="Z858" s="41"/>
      <c r="AA858" s="41"/>
      <c r="AB858" s="41"/>
      <c r="AC858" s="41"/>
      <c r="AD858" s="41"/>
      <c r="AE858" s="41"/>
      <c r="AR858" s="226" t="s">
        <v>415</v>
      </c>
      <c r="AT858" s="226" t="s">
        <v>491</v>
      </c>
      <c r="AU858" s="226" t="s">
        <v>82</v>
      </c>
      <c r="AY858" s="20" t="s">
        <v>185</v>
      </c>
      <c r="BE858" s="227">
        <f>IF(N858="základní",J858,0)</f>
        <v>0</v>
      </c>
      <c r="BF858" s="227">
        <f>IF(N858="snížená",J858,0)</f>
        <v>0</v>
      </c>
      <c r="BG858" s="227">
        <f>IF(N858="zákl. přenesená",J858,0)</f>
        <v>0</v>
      </c>
      <c r="BH858" s="227">
        <f>IF(N858="sníž. přenesená",J858,0)</f>
        <v>0</v>
      </c>
      <c r="BI858" s="227">
        <f>IF(N858="nulová",J858,0)</f>
        <v>0</v>
      </c>
      <c r="BJ858" s="20" t="s">
        <v>80</v>
      </c>
      <c r="BK858" s="227">
        <f>ROUND(I858*H858,2)</f>
        <v>0</v>
      </c>
      <c r="BL858" s="20" t="s">
        <v>280</v>
      </c>
      <c r="BM858" s="226" t="s">
        <v>2194</v>
      </c>
    </row>
    <row r="859" s="2" customFormat="1">
      <c r="A859" s="41"/>
      <c r="B859" s="42"/>
      <c r="C859" s="43"/>
      <c r="D859" s="228" t="s">
        <v>195</v>
      </c>
      <c r="E859" s="43"/>
      <c r="F859" s="229" t="s">
        <v>2193</v>
      </c>
      <c r="G859" s="43"/>
      <c r="H859" s="43"/>
      <c r="I859" s="230"/>
      <c r="J859" s="43"/>
      <c r="K859" s="43"/>
      <c r="L859" s="47"/>
      <c r="M859" s="231"/>
      <c r="N859" s="232"/>
      <c r="O859" s="87"/>
      <c r="P859" s="87"/>
      <c r="Q859" s="87"/>
      <c r="R859" s="87"/>
      <c r="S859" s="87"/>
      <c r="T859" s="88"/>
      <c r="U859" s="41"/>
      <c r="V859" s="41"/>
      <c r="W859" s="41"/>
      <c r="X859" s="41"/>
      <c r="Y859" s="41"/>
      <c r="Z859" s="41"/>
      <c r="AA859" s="41"/>
      <c r="AB859" s="41"/>
      <c r="AC859" s="41"/>
      <c r="AD859" s="41"/>
      <c r="AE859" s="41"/>
      <c r="AT859" s="20" t="s">
        <v>195</v>
      </c>
      <c r="AU859" s="20" t="s">
        <v>82</v>
      </c>
    </row>
    <row r="860" s="14" customFormat="1">
      <c r="A860" s="14"/>
      <c r="B860" s="245"/>
      <c r="C860" s="246"/>
      <c r="D860" s="228" t="s">
        <v>199</v>
      </c>
      <c r="E860" s="246"/>
      <c r="F860" s="248" t="s">
        <v>2179</v>
      </c>
      <c r="G860" s="246"/>
      <c r="H860" s="249">
        <v>294.697</v>
      </c>
      <c r="I860" s="250"/>
      <c r="J860" s="246"/>
      <c r="K860" s="246"/>
      <c r="L860" s="251"/>
      <c r="M860" s="252"/>
      <c r="N860" s="253"/>
      <c r="O860" s="253"/>
      <c r="P860" s="253"/>
      <c r="Q860" s="253"/>
      <c r="R860" s="253"/>
      <c r="S860" s="253"/>
      <c r="T860" s="25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T860" s="255" t="s">
        <v>199</v>
      </c>
      <c r="AU860" s="255" t="s">
        <v>82</v>
      </c>
      <c r="AV860" s="14" t="s">
        <v>82</v>
      </c>
      <c r="AW860" s="14" t="s">
        <v>4</v>
      </c>
      <c r="AX860" s="14" t="s">
        <v>80</v>
      </c>
      <c r="AY860" s="255" t="s">
        <v>185</v>
      </c>
    </row>
    <row r="861" s="2" customFormat="1" ht="16.5" customHeight="1">
      <c r="A861" s="41"/>
      <c r="B861" s="42"/>
      <c r="C861" s="215" t="s">
        <v>2195</v>
      </c>
      <c r="D861" s="215" t="s">
        <v>188</v>
      </c>
      <c r="E861" s="216" t="s">
        <v>2196</v>
      </c>
      <c r="F861" s="217" t="s">
        <v>2197</v>
      </c>
      <c r="G861" s="218" t="s">
        <v>322</v>
      </c>
      <c r="H861" s="219">
        <v>6</v>
      </c>
      <c r="I861" s="220"/>
      <c r="J861" s="221">
        <f>ROUND(I861*H861,2)</f>
        <v>0</v>
      </c>
      <c r="K861" s="217" t="s">
        <v>192</v>
      </c>
      <c r="L861" s="47"/>
      <c r="M861" s="222" t="s">
        <v>19</v>
      </c>
      <c r="N861" s="223" t="s">
        <v>44</v>
      </c>
      <c r="O861" s="87"/>
      <c r="P861" s="224">
        <f>O861*H861</f>
        <v>0</v>
      </c>
      <c r="Q861" s="224">
        <v>5.0000000000000002E-05</v>
      </c>
      <c r="R861" s="224">
        <f>Q861*H861</f>
        <v>0.00030000000000000003</v>
      </c>
      <c r="S861" s="224">
        <v>0</v>
      </c>
      <c r="T861" s="225">
        <f>S861*H861</f>
        <v>0</v>
      </c>
      <c r="U861" s="41"/>
      <c r="V861" s="41"/>
      <c r="W861" s="41"/>
      <c r="X861" s="41"/>
      <c r="Y861" s="41"/>
      <c r="Z861" s="41"/>
      <c r="AA861" s="41"/>
      <c r="AB861" s="41"/>
      <c r="AC861" s="41"/>
      <c r="AD861" s="41"/>
      <c r="AE861" s="41"/>
      <c r="AR861" s="226" t="s">
        <v>280</v>
      </c>
      <c r="AT861" s="226" t="s">
        <v>188</v>
      </c>
      <c r="AU861" s="226" t="s">
        <v>82</v>
      </c>
      <c r="AY861" s="20" t="s">
        <v>185</v>
      </c>
      <c r="BE861" s="227">
        <f>IF(N861="základní",J861,0)</f>
        <v>0</v>
      </c>
      <c r="BF861" s="227">
        <f>IF(N861="snížená",J861,0)</f>
        <v>0</v>
      </c>
      <c r="BG861" s="227">
        <f>IF(N861="zákl. přenesená",J861,0)</f>
        <v>0</v>
      </c>
      <c r="BH861" s="227">
        <f>IF(N861="sníž. přenesená",J861,0)</f>
        <v>0</v>
      </c>
      <c r="BI861" s="227">
        <f>IF(N861="nulová",J861,0)</f>
        <v>0</v>
      </c>
      <c r="BJ861" s="20" t="s">
        <v>80</v>
      </c>
      <c r="BK861" s="227">
        <f>ROUND(I861*H861,2)</f>
        <v>0</v>
      </c>
      <c r="BL861" s="20" t="s">
        <v>280</v>
      </c>
      <c r="BM861" s="226" t="s">
        <v>2198</v>
      </c>
    </row>
    <row r="862" s="2" customFormat="1">
      <c r="A862" s="41"/>
      <c r="B862" s="42"/>
      <c r="C862" s="43"/>
      <c r="D862" s="228" t="s">
        <v>195</v>
      </c>
      <c r="E862" s="43"/>
      <c r="F862" s="229" t="s">
        <v>2199</v>
      </c>
      <c r="G862" s="43"/>
      <c r="H862" s="43"/>
      <c r="I862" s="230"/>
      <c r="J862" s="43"/>
      <c r="K862" s="43"/>
      <c r="L862" s="47"/>
      <c r="M862" s="231"/>
      <c r="N862" s="232"/>
      <c r="O862" s="87"/>
      <c r="P862" s="87"/>
      <c r="Q862" s="87"/>
      <c r="R862" s="87"/>
      <c r="S862" s="87"/>
      <c r="T862" s="88"/>
      <c r="U862" s="41"/>
      <c r="V862" s="41"/>
      <c r="W862" s="41"/>
      <c r="X862" s="41"/>
      <c r="Y862" s="41"/>
      <c r="Z862" s="41"/>
      <c r="AA862" s="41"/>
      <c r="AB862" s="41"/>
      <c r="AC862" s="41"/>
      <c r="AD862" s="41"/>
      <c r="AE862" s="41"/>
      <c r="AT862" s="20" t="s">
        <v>195</v>
      </c>
      <c r="AU862" s="20" t="s">
        <v>82</v>
      </c>
    </row>
    <row r="863" s="2" customFormat="1">
      <c r="A863" s="41"/>
      <c r="B863" s="42"/>
      <c r="C863" s="43"/>
      <c r="D863" s="233" t="s">
        <v>197</v>
      </c>
      <c r="E863" s="43"/>
      <c r="F863" s="234" t="s">
        <v>2200</v>
      </c>
      <c r="G863" s="43"/>
      <c r="H863" s="43"/>
      <c r="I863" s="230"/>
      <c r="J863" s="43"/>
      <c r="K863" s="43"/>
      <c r="L863" s="47"/>
      <c r="M863" s="231"/>
      <c r="N863" s="232"/>
      <c r="O863" s="87"/>
      <c r="P863" s="87"/>
      <c r="Q863" s="87"/>
      <c r="R863" s="87"/>
      <c r="S863" s="87"/>
      <c r="T863" s="88"/>
      <c r="U863" s="41"/>
      <c r="V863" s="41"/>
      <c r="W863" s="41"/>
      <c r="X863" s="41"/>
      <c r="Y863" s="41"/>
      <c r="Z863" s="41"/>
      <c r="AA863" s="41"/>
      <c r="AB863" s="41"/>
      <c r="AC863" s="41"/>
      <c r="AD863" s="41"/>
      <c r="AE863" s="41"/>
      <c r="AT863" s="20" t="s">
        <v>197</v>
      </c>
      <c r="AU863" s="20" t="s">
        <v>82</v>
      </c>
    </row>
    <row r="864" s="13" customFormat="1">
      <c r="A864" s="13"/>
      <c r="B864" s="235"/>
      <c r="C864" s="236"/>
      <c r="D864" s="228" t="s">
        <v>199</v>
      </c>
      <c r="E864" s="237" t="s">
        <v>19</v>
      </c>
      <c r="F864" s="238" t="s">
        <v>2201</v>
      </c>
      <c r="G864" s="236"/>
      <c r="H864" s="237" t="s">
        <v>19</v>
      </c>
      <c r="I864" s="239"/>
      <c r="J864" s="236"/>
      <c r="K864" s="236"/>
      <c r="L864" s="240"/>
      <c r="M864" s="241"/>
      <c r="N864" s="242"/>
      <c r="O864" s="242"/>
      <c r="P864" s="242"/>
      <c r="Q864" s="242"/>
      <c r="R864" s="242"/>
      <c r="S864" s="242"/>
      <c r="T864" s="243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T864" s="244" t="s">
        <v>199</v>
      </c>
      <c r="AU864" s="244" t="s">
        <v>82</v>
      </c>
      <c r="AV864" s="13" t="s">
        <v>80</v>
      </c>
      <c r="AW864" s="13" t="s">
        <v>34</v>
      </c>
      <c r="AX864" s="13" t="s">
        <v>73</v>
      </c>
      <c r="AY864" s="244" t="s">
        <v>185</v>
      </c>
    </row>
    <row r="865" s="14" customFormat="1">
      <c r="A865" s="14"/>
      <c r="B865" s="245"/>
      <c r="C865" s="246"/>
      <c r="D865" s="228" t="s">
        <v>199</v>
      </c>
      <c r="E865" s="247" t="s">
        <v>19</v>
      </c>
      <c r="F865" s="248" t="s">
        <v>231</v>
      </c>
      <c r="G865" s="246"/>
      <c r="H865" s="249">
        <v>6</v>
      </c>
      <c r="I865" s="250"/>
      <c r="J865" s="246"/>
      <c r="K865" s="246"/>
      <c r="L865" s="251"/>
      <c r="M865" s="252"/>
      <c r="N865" s="253"/>
      <c r="O865" s="253"/>
      <c r="P865" s="253"/>
      <c r="Q865" s="253"/>
      <c r="R865" s="253"/>
      <c r="S865" s="253"/>
      <c r="T865" s="25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T865" s="255" t="s">
        <v>199</v>
      </c>
      <c r="AU865" s="255" t="s">
        <v>82</v>
      </c>
      <c r="AV865" s="14" t="s">
        <v>82</v>
      </c>
      <c r="AW865" s="14" t="s">
        <v>34</v>
      </c>
      <c r="AX865" s="14" t="s">
        <v>73</v>
      </c>
      <c r="AY865" s="255" t="s">
        <v>185</v>
      </c>
    </row>
    <row r="866" s="15" customFormat="1">
      <c r="A866" s="15"/>
      <c r="B866" s="256"/>
      <c r="C866" s="257"/>
      <c r="D866" s="228" t="s">
        <v>199</v>
      </c>
      <c r="E866" s="258" t="s">
        <v>19</v>
      </c>
      <c r="F866" s="259" t="s">
        <v>202</v>
      </c>
      <c r="G866" s="257"/>
      <c r="H866" s="260">
        <v>6</v>
      </c>
      <c r="I866" s="261"/>
      <c r="J866" s="257"/>
      <c r="K866" s="257"/>
      <c r="L866" s="262"/>
      <c r="M866" s="263"/>
      <c r="N866" s="264"/>
      <c r="O866" s="264"/>
      <c r="P866" s="264"/>
      <c r="Q866" s="264"/>
      <c r="R866" s="264"/>
      <c r="S866" s="264"/>
      <c r="T866" s="265"/>
      <c r="U866" s="15"/>
      <c r="V866" s="15"/>
      <c r="W866" s="15"/>
      <c r="X866" s="15"/>
      <c r="Y866" s="15"/>
      <c r="Z866" s="15"/>
      <c r="AA866" s="15"/>
      <c r="AB866" s="15"/>
      <c r="AC866" s="15"/>
      <c r="AD866" s="15"/>
      <c r="AE866" s="15"/>
      <c r="AT866" s="266" t="s">
        <v>199</v>
      </c>
      <c r="AU866" s="266" t="s">
        <v>82</v>
      </c>
      <c r="AV866" s="15" t="s">
        <v>193</v>
      </c>
      <c r="AW866" s="15" t="s">
        <v>34</v>
      </c>
      <c r="AX866" s="15" t="s">
        <v>80</v>
      </c>
      <c r="AY866" s="266" t="s">
        <v>185</v>
      </c>
    </row>
    <row r="867" s="2" customFormat="1" ht="16.5" customHeight="1">
      <c r="A867" s="41"/>
      <c r="B867" s="42"/>
      <c r="C867" s="271" t="s">
        <v>2202</v>
      </c>
      <c r="D867" s="271" t="s">
        <v>491</v>
      </c>
      <c r="E867" s="272" t="s">
        <v>2203</v>
      </c>
      <c r="F867" s="273" t="s">
        <v>2204</v>
      </c>
      <c r="G867" s="274" t="s">
        <v>322</v>
      </c>
      <c r="H867" s="275">
        <v>6</v>
      </c>
      <c r="I867" s="276"/>
      <c r="J867" s="277">
        <f>ROUND(I867*H867,2)</f>
        <v>0</v>
      </c>
      <c r="K867" s="273" t="s">
        <v>192</v>
      </c>
      <c r="L867" s="278"/>
      <c r="M867" s="279" t="s">
        <v>19</v>
      </c>
      <c r="N867" s="280" t="s">
        <v>44</v>
      </c>
      <c r="O867" s="87"/>
      <c r="P867" s="224">
        <f>O867*H867</f>
        <v>0</v>
      </c>
      <c r="Q867" s="224">
        <v>0.0020999999999999999</v>
      </c>
      <c r="R867" s="224">
        <f>Q867*H867</f>
        <v>0.0126</v>
      </c>
      <c r="S867" s="224">
        <v>0</v>
      </c>
      <c r="T867" s="225">
        <f>S867*H867</f>
        <v>0</v>
      </c>
      <c r="U867" s="41"/>
      <c r="V867" s="41"/>
      <c r="W867" s="41"/>
      <c r="X867" s="41"/>
      <c r="Y867" s="41"/>
      <c r="Z867" s="41"/>
      <c r="AA867" s="41"/>
      <c r="AB867" s="41"/>
      <c r="AC867" s="41"/>
      <c r="AD867" s="41"/>
      <c r="AE867" s="41"/>
      <c r="AR867" s="226" t="s">
        <v>415</v>
      </c>
      <c r="AT867" s="226" t="s">
        <v>491</v>
      </c>
      <c r="AU867" s="226" t="s">
        <v>82</v>
      </c>
      <c r="AY867" s="20" t="s">
        <v>185</v>
      </c>
      <c r="BE867" s="227">
        <f>IF(N867="základní",J867,0)</f>
        <v>0</v>
      </c>
      <c r="BF867" s="227">
        <f>IF(N867="snížená",J867,0)</f>
        <v>0</v>
      </c>
      <c r="BG867" s="227">
        <f>IF(N867="zákl. přenesená",J867,0)</f>
        <v>0</v>
      </c>
      <c r="BH867" s="227">
        <f>IF(N867="sníž. přenesená",J867,0)</f>
        <v>0</v>
      </c>
      <c r="BI867" s="227">
        <f>IF(N867="nulová",J867,0)</f>
        <v>0</v>
      </c>
      <c r="BJ867" s="20" t="s">
        <v>80</v>
      </c>
      <c r="BK867" s="227">
        <f>ROUND(I867*H867,2)</f>
        <v>0</v>
      </c>
      <c r="BL867" s="20" t="s">
        <v>280</v>
      </c>
      <c r="BM867" s="226" t="s">
        <v>2205</v>
      </c>
    </row>
    <row r="868" s="2" customFormat="1">
      <c r="A868" s="41"/>
      <c r="B868" s="42"/>
      <c r="C868" s="43"/>
      <c r="D868" s="228" t="s">
        <v>195</v>
      </c>
      <c r="E868" s="43"/>
      <c r="F868" s="229" t="s">
        <v>2204</v>
      </c>
      <c r="G868" s="43"/>
      <c r="H868" s="43"/>
      <c r="I868" s="230"/>
      <c r="J868" s="43"/>
      <c r="K868" s="43"/>
      <c r="L868" s="47"/>
      <c r="M868" s="231"/>
      <c r="N868" s="232"/>
      <c r="O868" s="87"/>
      <c r="P868" s="87"/>
      <c r="Q868" s="87"/>
      <c r="R868" s="87"/>
      <c r="S868" s="87"/>
      <c r="T868" s="88"/>
      <c r="U868" s="41"/>
      <c r="V868" s="41"/>
      <c r="W868" s="41"/>
      <c r="X868" s="41"/>
      <c r="Y868" s="41"/>
      <c r="Z868" s="41"/>
      <c r="AA868" s="41"/>
      <c r="AB868" s="41"/>
      <c r="AC868" s="41"/>
      <c r="AD868" s="41"/>
      <c r="AE868" s="41"/>
      <c r="AT868" s="20" t="s">
        <v>195</v>
      </c>
      <c r="AU868" s="20" t="s">
        <v>82</v>
      </c>
    </row>
    <row r="869" s="2" customFormat="1" ht="16.5" customHeight="1">
      <c r="A869" s="41"/>
      <c r="B869" s="42"/>
      <c r="C869" s="215" t="s">
        <v>2206</v>
      </c>
      <c r="D869" s="215" t="s">
        <v>188</v>
      </c>
      <c r="E869" s="216" t="s">
        <v>2207</v>
      </c>
      <c r="F869" s="217" t="s">
        <v>2208</v>
      </c>
      <c r="G869" s="218" t="s">
        <v>672</v>
      </c>
      <c r="H869" s="281"/>
      <c r="I869" s="220"/>
      <c r="J869" s="221">
        <f>ROUND(I869*H869,2)</f>
        <v>0</v>
      </c>
      <c r="K869" s="217" t="s">
        <v>192</v>
      </c>
      <c r="L869" s="47"/>
      <c r="M869" s="222" t="s">
        <v>19</v>
      </c>
      <c r="N869" s="223" t="s">
        <v>44</v>
      </c>
      <c r="O869" s="87"/>
      <c r="P869" s="224">
        <f>O869*H869</f>
        <v>0</v>
      </c>
      <c r="Q869" s="224">
        <v>0</v>
      </c>
      <c r="R869" s="224">
        <f>Q869*H869</f>
        <v>0</v>
      </c>
      <c r="S869" s="224">
        <v>0</v>
      </c>
      <c r="T869" s="225">
        <f>S869*H869</f>
        <v>0</v>
      </c>
      <c r="U869" s="41"/>
      <c r="V869" s="41"/>
      <c r="W869" s="41"/>
      <c r="X869" s="41"/>
      <c r="Y869" s="41"/>
      <c r="Z869" s="41"/>
      <c r="AA869" s="41"/>
      <c r="AB869" s="41"/>
      <c r="AC869" s="41"/>
      <c r="AD869" s="41"/>
      <c r="AE869" s="41"/>
      <c r="AR869" s="226" t="s">
        <v>280</v>
      </c>
      <c r="AT869" s="226" t="s">
        <v>188</v>
      </c>
      <c r="AU869" s="226" t="s">
        <v>82</v>
      </c>
      <c r="AY869" s="20" t="s">
        <v>185</v>
      </c>
      <c r="BE869" s="227">
        <f>IF(N869="základní",J869,0)</f>
        <v>0</v>
      </c>
      <c r="BF869" s="227">
        <f>IF(N869="snížená",J869,0)</f>
        <v>0</v>
      </c>
      <c r="BG869" s="227">
        <f>IF(N869="zákl. přenesená",J869,0)</f>
        <v>0</v>
      </c>
      <c r="BH869" s="227">
        <f>IF(N869="sníž. přenesená",J869,0)</f>
        <v>0</v>
      </c>
      <c r="BI869" s="227">
        <f>IF(N869="nulová",J869,0)</f>
        <v>0</v>
      </c>
      <c r="BJ869" s="20" t="s">
        <v>80</v>
      </c>
      <c r="BK869" s="227">
        <f>ROUND(I869*H869,2)</f>
        <v>0</v>
      </c>
      <c r="BL869" s="20" t="s">
        <v>280</v>
      </c>
      <c r="BM869" s="226" t="s">
        <v>2209</v>
      </c>
    </row>
    <row r="870" s="2" customFormat="1">
      <c r="A870" s="41"/>
      <c r="B870" s="42"/>
      <c r="C870" s="43"/>
      <c r="D870" s="228" t="s">
        <v>195</v>
      </c>
      <c r="E870" s="43"/>
      <c r="F870" s="229" t="s">
        <v>2210</v>
      </c>
      <c r="G870" s="43"/>
      <c r="H870" s="43"/>
      <c r="I870" s="230"/>
      <c r="J870" s="43"/>
      <c r="K870" s="43"/>
      <c r="L870" s="47"/>
      <c r="M870" s="231"/>
      <c r="N870" s="232"/>
      <c r="O870" s="87"/>
      <c r="P870" s="87"/>
      <c r="Q870" s="87"/>
      <c r="R870" s="87"/>
      <c r="S870" s="87"/>
      <c r="T870" s="88"/>
      <c r="U870" s="41"/>
      <c r="V870" s="41"/>
      <c r="W870" s="41"/>
      <c r="X870" s="41"/>
      <c r="Y870" s="41"/>
      <c r="Z870" s="41"/>
      <c r="AA870" s="41"/>
      <c r="AB870" s="41"/>
      <c r="AC870" s="41"/>
      <c r="AD870" s="41"/>
      <c r="AE870" s="41"/>
      <c r="AT870" s="20" t="s">
        <v>195</v>
      </c>
      <c r="AU870" s="20" t="s">
        <v>82</v>
      </c>
    </row>
    <row r="871" s="2" customFormat="1">
      <c r="A871" s="41"/>
      <c r="B871" s="42"/>
      <c r="C871" s="43"/>
      <c r="D871" s="233" t="s">
        <v>197</v>
      </c>
      <c r="E871" s="43"/>
      <c r="F871" s="234" t="s">
        <v>2211</v>
      </c>
      <c r="G871" s="43"/>
      <c r="H871" s="43"/>
      <c r="I871" s="230"/>
      <c r="J871" s="43"/>
      <c r="K871" s="43"/>
      <c r="L871" s="47"/>
      <c r="M871" s="231"/>
      <c r="N871" s="232"/>
      <c r="O871" s="87"/>
      <c r="P871" s="87"/>
      <c r="Q871" s="87"/>
      <c r="R871" s="87"/>
      <c r="S871" s="87"/>
      <c r="T871" s="88"/>
      <c r="U871" s="41"/>
      <c r="V871" s="41"/>
      <c r="W871" s="41"/>
      <c r="X871" s="41"/>
      <c r="Y871" s="41"/>
      <c r="Z871" s="41"/>
      <c r="AA871" s="41"/>
      <c r="AB871" s="41"/>
      <c r="AC871" s="41"/>
      <c r="AD871" s="41"/>
      <c r="AE871" s="41"/>
      <c r="AT871" s="20" t="s">
        <v>197</v>
      </c>
      <c r="AU871" s="20" t="s">
        <v>82</v>
      </c>
    </row>
    <row r="872" s="12" customFormat="1" ht="22.8" customHeight="1">
      <c r="A872" s="12"/>
      <c r="B872" s="199"/>
      <c r="C872" s="200"/>
      <c r="D872" s="201" t="s">
        <v>72</v>
      </c>
      <c r="E872" s="213" t="s">
        <v>641</v>
      </c>
      <c r="F872" s="213" t="s">
        <v>642</v>
      </c>
      <c r="G872" s="200"/>
      <c r="H872" s="200"/>
      <c r="I872" s="203"/>
      <c r="J872" s="214">
        <f>BK872</f>
        <v>0</v>
      </c>
      <c r="K872" s="200"/>
      <c r="L872" s="205"/>
      <c r="M872" s="206"/>
      <c r="N872" s="207"/>
      <c r="O872" s="207"/>
      <c r="P872" s="208">
        <f>SUM(P873:P949)</f>
        <v>0</v>
      </c>
      <c r="Q872" s="207"/>
      <c r="R872" s="208">
        <f>SUM(R873:R949)</f>
        <v>3.7214019299999999</v>
      </c>
      <c r="S872" s="207"/>
      <c r="T872" s="209">
        <f>SUM(T873:T949)</f>
        <v>0</v>
      </c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R872" s="210" t="s">
        <v>82</v>
      </c>
      <c r="AT872" s="211" t="s">
        <v>72</v>
      </c>
      <c r="AU872" s="211" t="s">
        <v>80</v>
      </c>
      <c r="AY872" s="210" t="s">
        <v>185</v>
      </c>
      <c r="BK872" s="212">
        <f>SUM(BK873:BK949)</f>
        <v>0</v>
      </c>
    </row>
    <row r="873" s="2" customFormat="1" ht="16.5" customHeight="1">
      <c r="A873" s="41"/>
      <c r="B873" s="42"/>
      <c r="C873" s="215" t="s">
        <v>2212</v>
      </c>
      <c r="D873" s="215" t="s">
        <v>188</v>
      </c>
      <c r="E873" s="216" t="s">
        <v>643</v>
      </c>
      <c r="F873" s="217" t="s">
        <v>644</v>
      </c>
      <c r="G873" s="218" t="s">
        <v>191</v>
      </c>
      <c r="H873" s="219">
        <v>55.460000000000001</v>
      </c>
      <c r="I873" s="220"/>
      <c r="J873" s="221">
        <f>ROUND(I873*H873,2)</f>
        <v>0</v>
      </c>
      <c r="K873" s="217" t="s">
        <v>192</v>
      </c>
      <c r="L873" s="47"/>
      <c r="M873" s="222" t="s">
        <v>19</v>
      </c>
      <c r="N873" s="223" t="s">
        <v>44</v>
      </c>
      <c r="O873" s="87"/>
      <c r="P873" s="224">
        <f>O873*H873</f>
        <v>0</v>
      </c>
      <c r="Q873" s="224">
        <v>0</v>
      </c>
      <c r="R873" s="224">
        <f>Q873*H873</f>
        <v>0</v>
      </c>
      <c r="S873" s="224">
        <v>0</v>
      </c>
      <c r="T873" s="225">
        <f>S873*H873</f>
        <v>0</v>
      </c>
      <c r="U873" s="41"/>
      <c r="V873" s="41"/>
      <c r="W873" s="41"/>
      <c r="X873" s="41"/>
      <c r="Y873" s="41"/>
      <c r="Z873" s="41"/>
      <c r="AA873" s="41"/>
      <c r="AB873" s="41"/>
      <c r="AC873" s="41"/>
      <c r="AD873" s="41"/>
      <c r="AE873" s="41"/>
      <c r="AR873" s="226" t="s">
        <v>280</v>
      </c>
      <c r="AT873" s="226" t="s">
        <v>188</v>
      </c>
      <c r="AU873" s="226" t="s">
        <v>82</v>
      </c>
      <c r="AY873" s="20" t="s">
        <v>185</v>
      </c>
      <c r="BE873" s="227">
        <f>IF(N873="základní",J873,0)</f>
        <v>0</v>
      </c>
      <c r="BF873" s="227">
        <f>IF(N873="snížená",J873,0)</f>
        <v>0</v>
      </c>
      <c r="BG873" s="227">
        <f>IF(N873="zákl. přenesená",J873,0)</f>
        <v>0</v>
      </c>
      <c r="BH873" s="227">
        <f>IF(N873="sníž. přenesená",J873,0)</f>
        <v>0</v>
      </c>
      <c r="BI873" s="227">
        <f>IF(N873="nulová",J873,0)</f>
        <v>0</v>
      </c>
      <c r="BJ873" s="20" t="s">
        <v>80</v>
      </c>
      <c r="BK873" s="227">
        <f>ROUND(I873*H873,2)</f>
        <v>0</v>
      </c>
      <c r="BL873" s="20" t="s">
        <v>280</v>
      </c>
      <c r="BM873" s="226" t="s">
        <v>2213</v>
      </c>
    </row>
    <row r="874" s="2" customFormat="1">
      <c r="A874" s="41"/>
      <c r="B874" s="42"/>
      <c r="C874" s="43"/>
      <c r="D874" s="228" t="s">
        <v>195</v>
      </c>
      <c r="E874" s="43"/>
      <c r="F874" s="229" t="s">
        <v>646</v>
      </c>
      <c r="G874" s="43"/>
      <c r="H874" s="43"/>
      <c r="I874" s="230"/>
      <c r="J874" s="43"/>
      <c r="K874" s="43"/>
      <c r="L874" s="47"/>
      <c r="M874" s="231"/>
      <c r="N874" s="232"/>
      <c r="O874" s="87"/>
      <c r="P874" s="87"/>
      <c r="Q874" s="87"/>
      <c r="R874" s="87"/>
      <c r="S874" s="87"/>
      <c r="T874" s="88"/>
      <c r="U874" s="41"/>
      <c r="V874" s="41"/>
      <c r="W874" s="41"/>
      <c r="X874" s="41"/>
      <c r="Y874" s="41"/>
      <c r="Z874" s="41"/>
      <c r="AA874" s="41"/>
      <c r="AB874" s="41"/>
      <c r="AC874" s="41"/>
      <c r="AD874" s="41"/>
      <c r="AE874" s="41"/>
      <c r="AT874" s="20" t="s">
        <v>195</v>
      </c>
      <c r="AU874" s="20" t="s">
        <v>82</v>
      </c>
    </row>
    <row r="875" s="2" customFormat="1">
      <c r="A875" s="41"/>
      <c r="B875" s="42"/>
      <c r="C875" s="43"/>
      <c r="D875" s="233" t="s">
        <v>197</v>
      </c>
      <c r="E875" s="43"/>
      <c r="F875" s="234" t="s">
        <v>647</v>
      </c>
      <c r="G875" s="43"/>
      <c r="H875" s="43"/>
      <c r="I875" s="230"/>
      <c r="J875" s="43"/>
      <c r="K875" s="43"/>
      <c r="L875" s="47"/>
      <c r="M875" s="231"/>
      <c r="N875" s="232"/>
      <c r="O875" s="87"/>
      <c r="P875" s="87"/>
      <c r="Q875" s="87"/>
      <c r="R875" s="87"/>
      <c r="S875" s="87"/>
      <c r="T875" s="88"/>
      <c r="U875" s="41"/>
      <c r="V875" s="41"/>
      <c r="W875" s="41"/>
      <c r="X875" s="41"/>
      <c r="Y875" s="41"/>
      <c r="Z875" s="41"/>
      <c r="AA875" s="41"/>
      <c r="AB875" s="41"/>
      <c r="AC875" s="41"/>
      <c r="AD875" s="41"/>
      <c r="AE875" s="41"/>
      <c r="AT875" s="20" t="s">
        <v>197</v>
      </c>
      <c r="AU875" s="20" t="s">
        <v>82</v>
      </c>
    </row>
    <row r="876" s="13" customFormat="1">
      <c r="A876" s="13"/>
      <c r="B876" s="235"/>
      <c r="C876" s="236"/>
      <c r="D876" s="228" t="s">
        <v>199</v>
      </c>
      <c r="E876" s="237" t="s">
        <v>19</v>
      </c>
      <c r="F876" s="238" t="s">
        <v>2214</v>
      </c>
      <c r="G876" s="236"/>
      <c r="H876" s="237" t="s">
        <v>19</v>
      </c>
      <c r="I876" s="239"/>
      <c r="J876" s="236"/>
      <c r="K876" s="236"/>
      <c r="L876" s="240"/>
      <c r="M876" s="241"/>
      <c r="N876" s="242"/>
      <c r="O876" s="242"/>
      <c r="P876" s="242"/>
      <c r="Q876" s="242"/>
      <c r="R876" s="242"/>
      <c r="S876" s="242"/>
      <c r="T876" s="243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T876" s="244" t="s">
        <v>199</v>
      </c>
      <c r="AU876" s="244" t="s">
        <v>82</v>
      </c>
      <c r="AV876" s="13" t="s">
        <v>80</v>
      </c>
      <c r="AW876" s="13" t="s">
        <v>34</v>
      </c>
      <c r="AX876" s="13" t="s">
        <v>73</v>
      </c>
      <c r="AY876" s="244" t="s">
        <v>185</v>
      </c>
    </row>
    <row r="877" s="13" customFormat="1">
      <c r="A877" s="13"/>
      <c r="B877" s="235"/>
      <c r="C877" s="236"/>
      <c r="D877" s="228" t="s">
        <v>199</v>
      </c>
      <c r="E877" s="237" t="s">
        <v>19</v>
      </c>
      <c r="F877" s="238" t="s">
        <v>2215</v>
      </c>
      <c r="G877" s="236"/>
      <c r="H877" s="237" t="s">
        <v>19</v>
      </c>
      <c r="I877" s="239"/>
      <c r="J877" s="236"/>
      <c r="K877" s="236"/>
      <c r="L877" s="240"/>
      <c r="M877" s="241"/>
      <c r="N877" s="242"/>
      <c r="O877" s="242"/>
      <c r="P877" s="242"/>
      <c r="Q877" s="242"/>
      <c r="R877" s="242"/>
      <c r="S877" s="242"/>
      <c r="T877" s="243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T877" s="244" t="s">
        <v>199</v>
      </c>
      <c r="AU877" s="244" t="s">
        <v>82</v>
      </c>
      <c r="AV877" s="13" t="s">
        <v>80</v>
      </c>
      <c r="AW877" s="13" t="s">
        <v>34</v>
      </c>
      <c r="AX877" s="13" t="s">
        <v>73</v>
      </c>
      <c r="AY877" s="244" t="s">
        <v>185</v>
      </c>
    </row>
    <row r="878" s="14" customFormat="1">
      <c r="A878" s="14"/>
      <c r="B878" s="245"/>
      <c r="C878" s="246"/>
      <c r="D878" s="228" t="s">
        <v>199</v>
      </c>
      <c r="E878" s="247" t="s">
        <v>19</v>
      </c>
      <c r="F878" s="248" t="s">
        <v>2216</v>
      </c>
      <c r="G878" s="246"/>
      <c r="H878" s="249">
        <v>27.73</v>
      </c>
      <c r="I878" s="250"/>
      <c r="J878" s="246"/>
      <c r="K878" s="246"/>
      <c r="L878" s="251"/>
      <c r="M878" s="252"/>
      <c r="N878" s="253"/>
      <c r="O878" s="253"/>
      <c r="P878" s="253"/>
      <c r="Q878" s="253"/>
      <c r="R878" s="253"/>
      <c r="S878" s="253"/>
      <c r="T878" s="25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T878" s="255" t="s">
        <v>199</v>
      </c>
      <c r="AU878" s="255" t="s">
        <v>82</v>
      </c>
      <c r="AV878" s="14" t="s">
        <v>82</v>
      </c>
      <c r="AW878" s="14" t="s">
        <v>34</v>
      </c>
      <c r="AX878" s="14" t="s">
        <v>73</v>
      </c>
      <c r="AY878" s="255" t="s">
        <v>185</v>
      </c>
    </row>
    <row r="879" s="13" customFormat="1">
      <c r="A879" s="13"/>
      <c r="B879" s="235"/>
      <c r="C879" s="236"/>
      <c r="D879" s="228" t="s">
        <v>199</v>
      </c>
      <c r="E879" s="237" t="s">
        <v>19</v>
      </c>
      <c r="F879" s="238" t="s">
        <v>2217</v>
      </c>
      <c r="G879" s="236"/>
      <c r="H879" s="237" t="s">
        <v>19</v>
      </c>
      <c r="I879" s="239"/>
      <c r="J879" s="236"/>
      <c r="K879" s="236"/>
      <c r="L879" s="240"/>
      <c r="M879" s="241"/>
      <c r="N879" s="242"/>
      <c r="O879" s="242"/>
      <c r="P879" s="242"/>
      <c r="Q879" s="242"/>
      <c r="R879" s="242"/>
      <c r="S879" s="242"/>
      <c r="T879" s="243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T879" s="244" t="s">
        <v>199</v>
      </c>
      <c r="AU879" s="244" t="s">
        <v>82</v>
      </c>
      <c r="AV879" s="13" t="s">
        <v>80</v>
      </c>
      <c r="AW879" s="13" t="s">
        <v>34</v>
      </c>
      <c r="AX879" s="13" t="s">
        <v>73</v>
      </c>
      <c r="AY879" s="244" t="s">
        <v>185</v>
      </c>
    </row>
    <row r="880" s="14" customFormat="1">
      <c r="A880" s="14"/>
      <c r="B880" s="245"/>
      <c r="C880" s="246"/>
      <c r="D880" s="228" t="s">
        <v>199</v>
      </c>
      <c r="E880" s="247" t="s">
        <v>19</v>
      </c>
      <c r="F880" s="248" t="s">
        <v>2216</v>
      </c>
      <c r="G880" s="246"/>
      <c r="H880" s="249">
        <v>27.73</v>
      </c>
      <c r="I880" s="250"/>
      <c r="J880" s="246"/>
      <c r="K880" s="246"/>
      <c r="L880" s="251"/>
      <c r="M880" s="252"/>
      <c r="N880" s="253"/>
      <c r="O880" s="253"/>
      <c r="P880" s="253"/>
      <c r="Q880" s="253"/>
      <c r="R880" s="253"/>
      <c r="S880" s="253"/>
      <c r="T880" s="254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T880" s="255" t="s">
        <v>199</v>
      </c>
      <c r="AU880" s="255" t="s">
        <v>82</v>
      </c>
      <c r="AV880" s="14" t="s">
        <v>82</v>
      </c>
      <c r="AW880" s="14" t="s">
        <v>34</v>
      </c>
      <c r="AX880" s="14" t="s">
        <v>73</v>
      </c>
      <c r="AY880" s="255" t="s">
        <v>185</v>
      </c>
    </row>
    <row r="881" s="15" customFormat="1">
      <c r="A881" s="15"/>
      <c r="B881" s="256"/>
      <c r="C881" s="257"/>
      <c r="D881" s="228" t="s">
        <v>199</v>
      </c>
      <c r="E881" s="258" t="s">
        <v>19</v>
      </c>
      <c r="F881" s="259" t="s">
        <v>202</v>
      </c>
      <c r="G881" s="257"/>
      <c r="H881" s="260">
        <v>55.460000000000001</v>
      </c>
      <c r="I881" s="261"/>
      <c r="J881" s="257"/>
      <c r="K881" s="257"/>
      <c r="L881" s="262"/>
      <c r="M881" s="263"/>
      <c r="N881" s="264"/>
      <c r="O881" s="264"/>
      <c r="P881" s="264"/>
      <c r="Q881" s="264"/>
      <c r="R881" s="264"/>
      <c r="S881" s="264"/>
      <c r="T881" s="265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T881" s="266" t="s">
        <v>199</v>
      </c>
      <c r="AU881" s="266" t="s">
        <v>82</v>
      </c>
      <c r="AV881" s="15" t="s">
        <v>193</v>
      </c>
      <c r="AW881" s="15" t="s">
        <v>34</v>
      </c>
      <c r="AX881" s="15" t="s">
        <v>80</v>
      </c>
      <c r="AY881" s="266" t="s">
        <v>185</v>
      </c>
    </row>
    <row r="882" s="2" customFormat="1" ht="16.5" customHeight="1">
      <c r="A882" s="41"/>
      <c r="B882" s="42"/>
      <c r="C882" s="271" t="s">
        <v>2218</v>
      </c>
      <c r="D882" s="271" t="s">
        <v>491</v>
      </c>
      <c r="E882" s="272" t="s">
        <v>2219</v>
      </c>
      <c r="F882" s="273" t="s">
        <v>2220</v>
      </c>
      <c r="G882" s="274" t="s">
        <v>191</v>
      </c>
      <c r="H882" s="275">
        <v>29.117000000000001</v>
      </c>
      <c r="I882" s="276"/>
      <c r="J882" s="277">
        <f>ROUND(I882*H882,2)</f>
        <v>0</v>
      </c>
      <c r="K882" s="273" t="s">
        <v>192</v>
      </c>
      <c r="L882" s="278"/>
      <c r="M882" s="279" t="s">
        <v>19</v>
      </c>
      <c r="N882" s="280" t="s">
        <v>44</v>
      </c>
      <c r="O882" s="87"/>
      <c r="P882" s="224">
        <f>O882*H882</f>
        <v>0</v>
      </c>
      <c r="Q882" s="224">
        <v>0.0035999999999999999</v>
      </c>
      <c r="R882" s="224">
        <f>Q882*H882</f>
        <v>0.1048212</v>
      </c>
      <c r="S882" s="224">
        <v>0</v>
      </c>
      <c r="T882" s="225">
        <f>S882*H882</f>
        <v>0</v>
      </c>
      <c r="U882" s="41"/>
      <c r="V882" s="41"/>
      <c r="W882" s="41"/>
      <c r="X882" s="41"/>
      <c r="Y882" s="41"/>
      <c r="Z882" s="41"/>
      <c r="AA882" s="41"/>
      <c r="AB882" s="41"/>
      <c r="AC882" s="41"/>
      <c r="AD882" s="41"/>
      <c r="AE882" s="41"/>
      <c r="AR882" s="226" t="s">
        <v>415</v>
      </c>
      <c r="AT882" s="226" t="s">
        <v>491</v>
      </c>
      <c r="AU882" s="226" t="s">
        <v>82</v>
      </c>
      <c r="AY882" s="20" t="s">
        <v>185</v>
      </c>
      <c r="BE882" s="227">
        <f>IF(N882="základní",J882,0)</f>
        <v>0</v>
      </c>
      <c r="BF882" s="227">
        <f>IF(N882="snížená",J882,0)</f>
        <v>0</v>
      </c>
      <c r="BG882" s="227">
        <f>IF(N882="zákl. přenesená",J882,0)</f>
        <v>0</v>
      </c>
      <c r="BH882" s="227">
        <f>IF(N882="sníž. přenesená",J882,0)</f>
        <v>0</v>
      </c>
      <c r="BI882" s="227">
        <f>IF(N882="nulová",J882,0)</f>
        <v>0</v>
      </c>
      <c r="BJ882" s="20" t="s">
        <v>80</v>
      </c>
      <c r="BK882" s="227">
        <f>ROUND(I882*H882,2)</f>
        <v>0</v>
      </c>
      <c r="BL882" s="20" t="s">
        <v>280</v>
      </c>
      <c r="BM882" s="226" t="s">
        <v>2221</v>
      </c>
    </row>
    <row r="883" s="2" customFormat="1">
      <c r="A883" s="41"/>
      <c r="B883" s="42"/>
      <c r="C883" s="43"/>
      <c r="D883" s="228" t="s">
        <v>195</v>
      </c>
      <c r="E883" s="43"/>
      <c r="F883" s="229" t="s">
        <v>2220</v>
      </c>
      <c r="G883" s="43"/>
      <c r="H883" s="43"/>
      <c r="I883" s="230"/>
      <c r="J883" s="43"/>
      <c r="K883" s="43"/>
      <c r="L883" s="47"/>
      <c r="M883" s="231"/>
      <c r="N883" s="232"/>
      <c r="O883" s="87"/>
      <c r="P883" s="87"/>
      <c r="Q883" s="87"/>
      <c r="R883" s="87"/>
      <c r="S883" s="87"/>
      <c r="T883" s="88"/>
      <c r="U883" s="41"/>
      <c r="V883" s="41"/>
      <c r="W883" s="41"/>
      <c r="X883" s="41"/>
      <c r="Y883" s="41"/>
      <c r="Z883" s="41"/>
      <c r="AA883" s="41"/>
      <c r="AB883" s="41"/>
      <c r="AC883" s="41"/>
      <c r="AD883" s="41"/>
      <c r="AE883" s="41"/>
      <c r="AT883" s="20" t="s">
        <v>195</v>
      </c>
      <c r="AU883" s="20" t="s">
        <v>82</v>
      </c>
    </row>
    <row r="884" s="14" customFormat="1">
      <c r="A884" s="14"/>
      <c r="B884" s="245"/>
      <c r="C884" s="246"/>
      <c r="D884" s="228" t="s">
        <v>199</v>
      </c>
      <c r="E884" s="246"/>
      <c r="F884" s="248" t="s">
        <v>2222</v>
      </c>
      <c r="G884" s="246"/>
      <c r="H884" s="249">
        <v>29.117000000000001</v>
      </c>
      <c r="I884" s="250"/>
      <c r="J884" s="246"/>
      <c r="K884" s="246"/>
      <c r="L884" s="251"/>
      <c r="M884" s="252"/>
      <c r="N884" s="253"/>
      <c r="O884" s="253"/>
      <c r="P884" s="253"/>
      <c r="Q884" s="253"/>
      <c r="R884" s="253"/>
      <c r="S884" s="253"/>
      <c r="T884" s="254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T884" s="255" t="s">
        <v>199</v>
      </c>
      <c r="AU884" s="255" t="s">
        <v>82</v>
      </c>
      <c r="AV884" s="14" t="s">
        <v>82</v>
      </c>
      <c r="AW884" s="14" t="s">
        <v>4</v>
      </c>
      <c r="AX884" s="14" t="s">
        <v>80</v>
      </c>
      <c r="AY884" s="255" t="s">
        <v>185</v>
      </c>
    </row>
    <row r="885" s="2" customFormat="1" ht="16.5" customHeight="1">
      <c r="A885" s="41"/>
      <c r="B885" s="42"/>
      <c r="C885" s="271" t="s">
        <v>2223</v>
      </c>
      <c r="D885" s="271" t="s">
        <v>491</v>
      </c>
      <c r="E885" s="272" t="s">
        <v>2224</v>
      </c>
      <c r="F885" s="273" t="s">
        <v>2225</v>
      </c>
      <c r="G885" s="274" t="s">
        <v>191</v>
      </c>
      <c r="H885" s="275">
        <v>29.117000000000001</v>
      </c>
      <c r="I885" s="276"/>
      <c r="J885" s="277">
        <f>ROUND(I885*H885,2)</f>
        <v>0</v>
      </c>
      <c r="K885" s="273" t="s">
        <v>192</v>
      </c>
      <c r="L885" s="278"/>
      <c r="M885" s="279" t="s">
        <v>19</v>
      </c>
      <c r="N885" s="280" t="s">
        <v>44</v>
      </c>
      <c r="O885" s="87"/>
      <c r="P885" s="224">
        <f>O885*H885</f>
        <v>0</v>
      </c>
      <c r="Q885" s="224">
        <v>0.0047999999999999996</v>
      </c>
      <c r="R885" s="224">
        <f>Q885*H885</f>
        <v>0.13976159999999999</v>
      </c>
      <c r="S885" s="224">
        <v>0</v>
      </c>
      <c r="T885" s="225">
        <f>S885*H885</f>
        <v>0</v>
      </c>
      <c r="U885" s="41"/>
      <c r="V885" s="41"/>
      <c r="W885" s="41"/>
      <c r="X885" s="41"/>
      <c r="Y885" s="41"/>
      <c r="Z885" s="41"/>
      <c r="AA885" s="41"/>
      <c r="AB885" s="41"/>
      <c r="AC885" s="41"/>
      <c r="AD885" s="41"/>
      <c r="AE885" s="41"/>
      <c r="AR885" s="226" t="s">
        <v>415</v>
      </c>
      <c r="AT885" s="226" t="s">
        <v>491</v>
      </c>
      <c r="AU885" s="226" t="s">
        <v>82</v>
      </c>
      <c r="AY885" s="20" t="s">
        <v>185</v>
      </c>
      <c r="BE885" s="227">
        <f>IF(N885="základní",J885,0)</f>
        <v>0</v>
      </c>
      <c r="BF885" s="227">
        <f>IF(N885="snížená",J885,0)</f>
        <v>0</v>
      </c>
      <c r="BG885" s="227">
        <f>IF(N885="zákl. přenesená",J885,0)</f>
        <v>0</v>
      </c>
      <c r="BH885" s="227">
        <f>IF(N885="sníž. přenesená",J885,0)</f>
        <v>0</v>
      </c>
      <c r="BI885" s="227">
        <f>IF(N885="nulová",J885,0)</f>
        <v>0</v>
      </c>
      <c r="BJ885" s="20" t="s">
        <v>80</v>
      </c>
      <c r="BK885" s="227">
        <f>ROUND(I885*H885,2)</f>
        <v>0</v>
      </c>
      <c r="BL885" s="20" t="s">
        <v>280</v>
      </c>
      <c r="BM885" s="226" t="s">
        <v>2226</v>
      </c>
    </row>
    <row r="886" s="2" customFormat="1">
      <c r="A886" s="41"/>
      <c r="B886" s="42"/>
      <c r="C886" s="43"/>
      <c r="D886" s="228" t="s">
        <v>195</v>
      </c>
      <c r="E886" s="43"/>
      <c r="F886" s="229" t="s">
        <v>2225</v>
      </c>
      <c r="G886" s="43"/>
      <c r="H886" s="43"/>
      <c r="I886" s="230"/>
      <c r="J886" s="43"/>
      <c r="K886" s="43"/>
      <c r="L886" s="47"/>
      <c r="M886" s="231"/>
      <c r="N886" s="232"/>
      <c r="O886" s="87"/>
      <c r="P886" s="87"/>
      <c r="Q886" s="87"/>
      <c r="R886" s="87"/>
      <c r="S886" s="87"/>
      <c r="T886" s="88"/>
      <c r="U886" s="41"/>
      <c r="V886" s="41"/>
      <c r="W886" s="41"/>
      <c r="X886" s="41"/>
      <c r="Y886" s="41"/>
      <c r="Z886" s="41"/>
      <c r="AA886" s="41"/>
      <c r="AB886" s="41"/>
      <c r="AC886" s="41"/>
      <c r="AD886" s="41"/>
      <c r="AE886" s="41"/>
      <c r="AT886" s="20" t="s">
        <v>195</v>
      </c>
      <c r="AU886" s="20" t="s">
        <v>82</v>
      </c>
    </row>
    <row r="887" s="14" customFormat="1">
      <c r="A887" s="14"/>
      <c r="B887" s="245"/>
      <c r="C887" s="246"/>
      <c r="D887" s="228" t="s">
        <v>199</v>
      </c>
      <c r="E887" s="246"/>
      <c r="F887" s="248" t="s">
        <v>2222</v>
      </c>
      <c r="G887" s="246"/>
      <c r="H887" s="249">
        <v>29.117000000000001</v>
      </c>
      <c r="I887" s="250"/>
      <c r="J887" s="246"/>
      <c r="K887" s="246"/>
      <c r="L887" s="251"/>
      <c r="M887" s="252"/>
      <c r="N887" s="253"/>
      <c r="O887" s="253"/>
      <c r="P887" s="253"/>
      <c r="Q887" s="253"/>
      <c r="R887" s="253"/>
      <c r="S887" s="253"/>
      <c r="T887" s="25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T887" s="255" t="s">
        <v>199</v>
      </c>
      <c r="AU887" s="255" t="s">
        <v>82</v>
      </c>
      <c r="AV887" s="14" t="s">
        <v>82</v>
      </c>
      <c r="AW887" s="14" t="s">
        <v>4</v>
      </c>
      <c r="AX887" s="14" t="s">
        <v>80</v>
      </c>
      <c r="AY887" s="255" t="s">
        <v>185</v>
      </c>
    </row>
    <row r="888" s="2" customFormat="1" ht="16.5" customHeight="1">
      <c r="A888" s="41"/>
      <c r="B888" s="42"/>
      <c r="C888" s="215" t="s">
        <v>2227</v>
      </c>
      <c r="D888" s="215" t="s">
        <v>188</v>
      </c>
      <c r="E888" s="216" t="s">
        <v>659</v>
      </c>
      <c r="F888" s="217" t="s">
        <v>660</v>
      </c>
      <c r="G888" s="218" t="s">
        <v>191</v>
      </c>
      <c r="H888" s="219">
        <v>219.74000000000001</v>
      </c>
      <c r="I888" s="220"/>
      <c r="J888" s="221">
        <f>ROUND(I888*H888,2)</f>
        <v>0</v>
      </c>
      <c r="K888" s="217" t="s">
        <v>192</v>
      </c>
      <c r="L888" s="47"/>
      <c r="M888" s="222" t="s">
        <v>19</v>
      </c>
      <c r="N888" s="223" t="s">
        <v>44</v>
      </c>
      <c r="O888" s="87"/>
      <c r="P888" s="224">
        <f>O888*H888</f>
        <v>0</v>
      </c>
      <c r="Q888" s="224">
        <v>0</v>
      </c>
      <c r="R888" s="224">
        <f>Q888*H888</f>
        <v>0</v>
      </c>
      <c r="S888" s="224">
        <v>0</v>
      </c>
      <c r="T888" s="225">
        <f>S888*H888</f>
        <v>0</v>
      </c>
      <c r="U888" s="41"/>
      <c r="V888" s="41"/>
      <c r="W888" s="41"/>
      <c r="X888" s="41"/>
      <c r="Y888" s="41"/>
      <c r="Z888" s="41"/>
      <c r="AA888" s="41"/>
      <c r="AB888" s="41"/>
      <c r="AC888" s="41"/>
      <c r="AD888" s="41"/>
      <c r="AE888" s="41"/>
      <c r="AR888" s="226" t="s">
        <v>280</v>
      </c>
      <c r="AT888" s="226" t="s">
        <v>188</v>
      </c>
      <c r="AU888" s="226" t="s">
        <v>82</v>
      </c>
      <c r="AY888" s="20" t="s">
        <v>185</v>
      </c>
      <c r="BE888" s="227">
        <f>IF(N888="základní",J888,0)</f>
        <v>0</v>
      </c>
      <c r="BF888" s="227">
        <f>IF(N888="snížená",J888,0)</f>
        <v>0</v>
      </c>
      <c r="BG888" s="227">
        <f>IF(N888="zákl. přenesená",J888,0)</f>
        <v>0</v>
      </c>
      <c r="BH888" s="227">
        <f>IF(N888="sníž. přenesená",J888,0)</f>
        <v>0</v>
      </c>
      <c r="BI888" s="227">
        <f>IF(N888="nulová",J888,0)</f>
        <v>0</v>
      </c>
      <c r="BJ888" s="20" t="s">
        <v>80</v>
      </c>
      <c r="BK888" s="227">
        <f>ROUND(I888*H888,2)</f>
        <v>0</v>
      </c>
      <c r="BL888" s="20" t="s">
        <v>280</v>
      </c>
      <c r="BM888" s="226" t="s">
        <v>2228</v>
      </c>
    </row>
    <row r="889" s="2" customFormat="1">
      <c r="A889" s="41"/>
      <c r="B889" s="42"/>
      <c r="C889" s="43"/>
      <c r="D889" s="228" t="s">
        <v>195</v>
      </c>
      <c r="E889" s="43"/>
      <c r="F889" s="229" t="s">
        <v>662</v>
      </c>
      <c r="G889" s="43"/>
      <c r="H889" s="43"/>
      <c r="I889" s="230"/>
      <c r="J889" s="43"/>
      <c r="K889" s="43"/>
      <c r="L889" s="47"/>
      <c r="M889" s="231"/>
      <c r="N889" s="232"/>
      <c r="O889" s="87"/>
      <c r="P889" s="87"/>
      <c r="Q889" s="87"/>
      <c r="R889" s="87"/>
      <c r="S889" s="87"/>
      <c r="T889" s="88"/>
      <c r="U889" s="41"/>
      <c r="V889" s="41"/>
      <c r="W889" s="41"/>
      <c r="X889" s="41"/>
      <c r="Y889" s="41"/>
      <c r="Z889" s="41"/>
      <c r="AA889" s="41"/>
      <c r="AB889" s="41"/>
      <c r="AC889" s="41"/>
      <c r="AD889" s="41"/>
      <c r="AE889" s="41"/>
      <c r="AT889" s="20" t="s">
        <v>195</v>
      </c>
      <c r="AU889" s="20" t="s">
        <v>82</v>
      </c>
    </row>
    <row r="890" s="2" customFormat="1">
      <c r="A890" s="41"/>
      <c r="B890" s="42"/>
      <c r="C890" s="43"/>
      <c r="D890" s="233" t="s">
        <v>197</v>
      </c>
      <c r="E890" s="43"/>
      <c r="F890" s="234" t="s">
        <v>663</v>
      </c>
      <c r="G890" s="43"/>
      <c r="H890" s="43"/>
      <c r="I890" s="230"/>
      <c r="J890" s="43"/>
      <c r="K890" s="43"/>
      <c r="L890" s="47"/>
      <c r="M890" s="231"/>
      <c r="N890" s="232"/>
      <c r="O890" s="87"/>
      <c r="P890" s="87"/>
      <c r="Q890" s="87"/>
      <c r="R890" s="87"/>
      <c r="S890" s="87"/>
      <c r="T890" s="88"/>
      <c r="U890" s="41"/>
      <c r="V890" s="41"/>
      <c r="W890" s="41"/>
      <c r="X890" s="41"/>
      <c r="Y890" s="41"/>
      <c r="Z890" s="41"/>
      <c r="AA890" s="41"/>
      <c r="AB890" s="41"/>
      <c r="AC890" s="41"/>
      <c r="AD890" s="41"/>
      <c r="AE890" s="41"/>
      <c r="AT890" s="20" t="s">
        <v>197</v>
      </c>
      <c r="AU890" s="20" t="s">
        <v>82</v>
      </c>
    </row>
    <row r="891" s="13" customFormat="1">
      <c r="A891" s="13"/>
      <c r="B891" s="235"/>
      <c r="C891" s="236"/>
      <c r="D891" s="228" t="s">
        <v>199</v>
      </c>
      <c r="E891" s="237" t="s">
        <v>19</v>
      </c>
      <c r="F891" s="238" t="s">
        <v>2044</v>
      </c>
      <c r="G891" s="236"/>
      <c r="H891" s="237" t="s">
        <v>19</v>
      </c>
      <c r="I891" s="239"/>
      <c r="J891" s="236"/>
      <c r="K891" s="236"/>
      <c r="L891" s="240"/>
      <c r="M891" s="241"/>
      <c r="N891" s="242"/>
      <c r="O891" s="242"/>
      <c r="P891" s="242"/>
      <c r="Q891" s="242"/>
      <c r="R891" s="242"/>
      <c r="S891" s="242"/>
      <c r="T891" s="243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T891" s="244" t="s">
        <v>199</v>
      </c>
      <c r="AU891" s="244" t="s">
        <v>82</v>
      </c>
      <c r="AV891" s="13" t="s">
        <v>80</v>
      </c>
      <c r="AW891" s="13" t="s">
        <v>34</v>
      </c>
      <c r="AX891" s="13" t="s">
        <v>73</v>
      </c>
      <c r="AY891" s="244" t="s">
        <v>185</v>
      </c>
    </row>
    <row r="892" s="14" customFormat="1">
      <c r="A892" s="14"/>
      <c r="B892" s="245"/>
      <c r="C892" s="246"/>
      <c r="D892" s="228" t="s">
        <v>199</v>
      </c>
      <c r="E892" s="247" t="s">
        <v>19</v>
      </c>
      <c r="F892" s="248" t="s">
        <v>2229</v>
      </c>
      <c r="G892" s="246"/>
      <c r="H892" s="249">
        <v>77.599999999999994</v>
      </c>
      <c r="I892" s="250"/>
      <c r="J892" s="246"/>
      <c r="K892" s="246"/>
      <c r="L892" s="251"/>
      <c r="M892" s="252"/>
      <c r="N892" s="253"/>
      <c r="O892" s="253"/>
      <c r="P892" s="253"/>
      <c r="Q892" s="253"/>
      <c r="R892" s="253"/>
      <c r="S892" s="253"/>
      <c r="T892" s="254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T892" s="255" t="s">
        <v>199</v>
      </c>
      <c r="AU892" s="255" t="s">
        <v>82</v>
      </c>
      <c r="AV892" s="14" t="s">
        <v>82</v>
      </c>
      <c r="AW892" s="14" t="s">
        <v>34</v>
      </c>
      <c r="AX892" s="14" t="s">
        <v>73</v>
      </c>
      <c r="AY892" s="255" t="s">
        <v>185</v>
      </c>
    </row>
    <row r="893" s="13" customFormat="1">
      <c r="A893" s="13"/>
      <c r="B893" s="235"/>
      <c r="C893" s="236"/>
      <c r="D893" s="228" t="s">
        <v>199</v>
      </c>
      <c r="E893" s="237" t="s">
        <v>19</v>
      </c>
      <c r="F893" s="238" t="s">
        <v>2046</v>
      </c>
      <c r="G893" s="236"/>
      <c r="H893" s="237" t="s">
        <v>19</v>
      </c>
      <c r="I893" s="239"/>
      <c r="J893" s="236"/>
      <c r="K893" s="236"/>
      <c r="L893" s="240"/>
      <c r="M893" s="241"/>
      <c r="N893" s="242"/>
      <c r="O893" s="242"/>
      <c r="P893" s="242"/>
      <c r="Q893" s="242"/>
      <c r="R893" s="242"/>
      <c r="S893" s="242"/>
      <c r="T893" s="243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T893" s="244" t="s">
        <v>199</v>
      </c>
      <c r="AU893" s="244" t="s">
        <v>82</v>
      </c>
      <c r="AV893" s="13" t="s">
        <v>80</v>
      </c>
      <c r="AW893" s="13" t="s">
        <v>34</v>
      </c>
      <c r="AX893" s="13" t="s">
        <v>73</v>
      </c>
      <c r="AY893" s="244" t="s">
        <v>185</v>
      </c>
    </row>
    <row r="894" s="14" customFormat="1">
      <c r="A894" s="14"/>
      <c r="B894" s="245"/>
      <c r="C894" s="246"/>
      <c r="D894" s="228" t="s">
        <v>199</v>
      </c>
      <c r="E894" s="247" t="s">
        <v>19</v>
      </c>
      <c r="F894" s="248" t="s">
        <v>2070</v>
      </c>
      <c r="G894" s="246"/>
      <c r="H894" s="249">
        <v>142.13999999999999</v>
      </c>
      <c r="I894" s="250"/>
      <c r="J894" s="246"/>
      <c r="K894" s="246"/>
      <c r="L894" s="251"/>
      <c r="M894" s="252"/>
      <c r="N894" s="253"/>
      <c r="O894" s="253"/>
      <c r="P894" s="253"/>
      <c r="Q894" s="253"/>
      <c r="R894" s="253"/>
      <c r="S894" s="253"/>
      <c r="T894" s="254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T894" s="255" t="s">
        <v>199</v>
      </c>
      <c r="AU894" s="255" t="s">
        <v>82</v>
      </c>
      <c r="AV894" s="14" t="s">
        <v>82</v>
      </c>
      <c r="AW894" s="14" t="s">
        <v>34</v>
      </c>
      <c r="AX894" s="14" t="s">
        <v>73</v>
      </c>
      <c r="AY894" s="255" t="s">
        <v>185</v>
      </c>
    </row>
    <row r="895" s="15" customFormat="1">
      <c r="A895" s="15"/>
      <c r="B895" s="256"/>
      <c r="C895" s="257"/>
      <c r="D895" s="228" t="s">
        <v>199</v>
      </c>
      <c r="E895" s="258" t="s">
        <v>19</v>
      </c>
      <c r="F895" s="259" t="s">
        <v>202</v>
      </c>
      <c r="G895" s="257"/>
      <c r="H895" s="260">
        <v>219.73999999999998</v>
      </c>
      <c r="I895" s="261"/>
      <c r="J895" s="257"/>
      <c r="K895" s="257"/>
      <c r="L895" s="262"/>
      <c r="M895" s="263"/>
      <c r="N895" s="264"/>
      <c r="O895" s="264"/>
      <c r="P895" s="264"/>
      <c r="Q895" s="264"/>
      <c r="R895" s="264"/>
      <c r="S895" s="264"/>
      <c r="T895" s="265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5"/>
      <c r="AT895" s="266" t="s">
        <v>199</v>
      </c>
      <c r="AU895" s="266" t="s">
        <v>82</v>
      </c>
      <c r="AV895" s="15" t="s">
        <v>193</v>
      </c>
      <c r="AW895" s="15" t="s">
        <v>34</v>
      </c>
      <c r="AX895" s="15" t="s">
        <v>80</v>
      </c>
      <c r="AY895" s="266" t="s">
        <v>185</v>
      </c>
    </row>
    <row r="896" s="2" customFormat="1" ht="16.5" customHeight="1">
      <c r="A896" s="41"/>
      <c r="B896" s="42"/>
      <c r="C896" s="271" t="s">
        <v>2230</v>
      </c>
      <c r="D896" s="271" t="s">
        <v>491</v>
      </c>
      <c r="E896" s="272" t="s">
        <v>2231</v>
      </c>
      <c r="F896" s="273" t="s">
        <v>2232</v>
      </c>
      <c r="G896" s="274" t="s">
        <v>191</v>
      </c>
      <c r="H896" s="275">
        <v>230.727</v>
      </c>
      <c r="I896" s="276"/>
      <c r="J896" s="277">
        <f>ROUND(I896*H896,2)</f>
        <v>0</v>
      </c>
      <c r="K896" s="273" t="s">
        <v>192</v>
      </c>
      <c r="L896" s="278"/>
      <c r="M896" s="279" t="s">
        <v>19</v>
      </c>
      <c r="N896" s="280" t="s">
        <v>44</v>
      </c>
      <c r="O896" s="87"/>
      <c r="P896" s="224">
        <f>O896*H896</f>
        <v>0</v>
      </c>
      <c r="Q896" s="224">
        <v>0.0041000000000000003</v>
      </c>
      <c r="R896" s="224">
        <f>Q896*H896</f>
        <v>0.94598070000000012</v>
      </c>
      <c r="S896" s="224">
        <v>0</v>
      </c>
      <c r="T896" s="225">
        <f>S896*H896</f>
        <v>0</v>
      </c>
      <c r="U896" s="41"/>
      <c r="V896" s="41"/>
      <c r="W896" s="41"/>
      <c r="X896" s="41"/>
      <c r="Y896" s="41"/>
      <c r="Z896" s="41"/>
      <c r="AA896" s="41"/>
      <c r="AB896" s="41"/>
      <c r="AC896" s="41"/>
      <c r="AD896" s="41"/>
      <c r="AE896" s="41"/>
      <c r="AR896" s="226" t="s">
        <v>415</v>
      </c>
      <c r="AT896" s="226" t="s">
        <v>491</v>
      </c>
      <c r="AU896" s="226" t="s">
        <v>82</v>
      </c>
      <c r="AY896" s="20" t="s">
        <v>185</v>
      </c>
      <c r="BE896" s="227">
        <f>IF(N896="základní",J896,0)</f>
        <v>0</v>
      </c>
      <c r="BF896" s="227">
        <f>IF(N896="snížená",J896,0)</f>
        <v>0</v>
      </c>
      <c r="BG896" s="227">
        <f>IF(N896="zákl. přenesená",J896,0)</f>
        <v>0</v>
      </c>
      <c r="BH896" s="227">
        <f>IF(N896="sníž. přenesená",J896,0)</f>
        <v>0</v>
      </c>
      <c r="BI896" s="227">
        <f>IF(N896="nulová",J896,0)</f>
        <v>0</v>
      </c>
      <c r="BJ896" s="20" t="s">
        <v>80</v>
      </c>
      <c r="BK896" s="227">
        <f>ROUND(I896*H896,2)</f>
        <v>0</v>
      </c>
      <c r="BL896" s="20" t="s">
        <v>280</v>
      </c>
      <c r="BM896" s="226" t="s">
        <v>2233</v>
      </c>
    </row>
    <row r="897" s="2" customFormat="1">
      <c r="A897" s="41"/>
      <c r="B897" s="42"/>
      <c r="C897" s="43"/>
      <c r="D897" s="228" t="s">
        <v>195</v>
      </c>
      <c r="E897" s="43"/>
      <c r="F897" s="229" t="s">
        <v>2232</v>
      </c>
      <c r="G897" s="43"/>
      <c r="H897" s="43"/>
      <c r="I897" s="230"/>
      <c r="J897" s="43"/>
      <c r="K897" s="43"/>
      <c r="L897" s="47"/>
      <c r="M897" s="231"/>
      <c r="N897" s="232"/>
      <c r="O897" s="87"/>
      <c r="P897" s="87"/>
      <c r="Q897" s="87"/>
      <c r="R897" s="87"/>
      <c r="S897" s="87"/>
      <c r="T897" s="88"/>
      <c r="U897" s="41"/>
      <c r="V897" s="41"/>
      <c r="W897" s="41"/>
      <c r="X897" s="41"/>
      <c r="Y897" s="41"/>
      <c r="Z897" s="41"/>
      <c r="AA897" s="41"/>
      <c r="AB897" s="41"/>
      <c r="AC897" s="41"/>
      <c r="AD897" s="41"/>
      <c r="AE897" s="41"/>
      <c r="AT897" s="20" t="s">
        <v>195</v>
      </c>
      <c r="AU897" s="20" t="s">
        <v>82</v>
      </c>
    </row>
    <row r="898" s="14" customFormat="1">
      <c r="A898" s="14"/>
      <c r="B898" s="245"/>
      <c r="C898" s="246"/>
      <c r="D898" s="228" t="s">
        <v>199</v>
      </c>
      <c r="E898" s="246"/>
      <c r="F898" s="248" t="s">
        <v>2234</v>
      </c>
      <c r="G898" s="246"/>
      <c r="H898" s="249">
        <v>230.727</v>
      </c>
      <c r="I898" s="250"/>
      <c r="J898" s="246"/>
      <c r="K898" s="246"/>
      <c r="L898" s="251"/>
      <c r="M898" s="252"/>
      <c r="N898" s="253"/>
      <c r="O898" s="253"/>
      <c r="P898" s="253"/>
      <c r="Q898" s="253"/>
      <c r="R898" s="253"/>
      <c r="S898" s="253"/>
      <c r="T898" s="254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T898" s="255" t="s">
        <v>199</v>
      </c>
      <c r="AU898" s="255" t="s">
        <v>82</v>
      </c>
      <c r="AV898" s="14" t="s">
        <v>82</v>
      </c>
      <c r="AW898" s="14" t="s">
        <v>4</v>
      </c>
      <c r="AX898" s="14" t="s">
        <v>80</v>
      </c>
      <c r="AY898" s="255" t="s">
        <v>185</v>
      </c>
    </row>
    <row r="899" s="2" customFormat="1" ht="24.15" customHeight="1">
      <c r="A899" s="41"/>
      <c r="B899" s="42"/>
      <c r="C899" s="215" t="s">
        <v>2235</v>
      </c>
      <c r="D899" s="215" t="s">
        <v>188</v>
      </c>
      <c r="E899" s="216" t="s">
        <v>2236</v>
      </c>
      <c r="F899" s="217" t="s">
        <v>2237</v>
      </c>
      <c r="G899" s="218" t="s">
        <v>191</v>
      </c>
      <c r="H899" s="219">
        <v>18.966000000000001</v>
      </c>
      <c r="I899" s="220"/>
      <c r="J899" s="221">
        <f>ROUND(I899*H899,2)</f>
        <v>0</v>
      </c>
      <c r="K899" s="217" t="s">
        <v>192</v>
      </c>
      <c r="L899" s="47"/>
      <c r="M899" s="222" t="s">
        <v>19</v>
      </c>
      <c r="N899" s="223" t="s">
        <v>44</v>
      </c>
      <c r="O899" s="87"/>
      <c r="P899" s="224">
        <f>O899*H899</f>
        <v>0</v>
      </c>
      <c r="Q899" s="224">
        <v>0.0061599999999999997</v>
      </c>
      <c r="R899" s="224">
        <f>Q899*H899</f>
        <v>0.11683056</v>
      </c>
      <c r="S899" s="224">
        <v>0</v>
      </c>
      <c r="T899" s="225">
        <f>S899*H899</f>
        <v>0</v>
      </c>
      <c r="U899" s="41"/>
      <c r="V899" s="41"/>
      <c r="W899" s="41"/>
      <c r="X899" s="41"/>
      <c r="Y899" s="41"/>
      <c r="Z899" s="41"/>
      <c r="AA899" s="41"/>
      <c r="AB899" s="41"/>
      <c r="AC899" s="41"/>
      <c r="AD899" s="41"/>
      <c r="AE899" s="41"/>
      <c r="AR899" s="226" t="s">
        <v>280</v>
      </c>
      <c r="AT899" s="226" t="s">
        <v>188</v>
      </c>
      <c r="AU899" s="226" t="s">
        <v>82</v>
      </c>
      <c r="AY899" s="20" t="s">
        <v>185</v>
      </c>
      <c r="BE899" s="227">
        <f>IF(N899="základní",J899,0)</f>
        <v>0</v>
      </c>
      <c r="BF899" s="227">
        <f>IF(N899="snížená",J899,0)</f>
        <v>0</v>
      </c>
      <c r="BG899" s="227">
        <f>IF(N899="zákl. přenesená",J899,0)</f>
        <v>0</v>
      </c>
      <c r="BH899" s="227">
        <f>IF(N899="sníž. přenesená",J899,0)</f>
        <v>0</v>
      </c>
      <c r="BI899" s="227">
        <f>IF(N899="nulová",J899,0)</f>
        <v>0</v>
      </c>
      <c r="BJ899" s="20" t="s">
        <v>80</v>
      </c>
      <c r="BK899" s="227">
        <f>ROUND(I899*H899,2)</f>
        <v>0</v>
      </c>
      <c r="BL899" s="20" t="s">
        <v>280</v>
      </c>
      <c r="BM899" s="226" t="s">
        <v>2238</v>
      </c>
    </row>
    <row r="900" s="2" customFormat="1">
      <c r="A900" s="41"/>
      <c r="B900" s="42"/>
      <c r="C900" s="43"/>
      <c r="D900" s="228" t="s">
        <v>195</v>
      </c>
      <c r="E900" s="43"/>
      <c r="F900" s="229" t="s">
        <v>2239</v>
      </c>
      <c r="G900" s="43"/>
      <c r="H900" s="43"/>
      <c r="I900" s="230"/>
      <c r="J900" s="43"/>
      <c r="K900" s="43"/>
      <c r="L900" s="47"/>
      <c r="M900" s="231"/>
      <c r="N900" s="232"/>
      <c r="O900" s="87"/>
      <c r="P900" s="87"/>
      <c r="Q900" s="87"/>
      <c r="R900" s="87"/>
      <c r="S900" s="87"/>
      <c r="T900" s="88"/>
      <c r="U900" s="41"/>
      <c r="V900" s="41"/>
      <c r="W900" s="41"/>
      <c r="X900" s="41"/>
      <c r="Y900" s="41"/>
      <c r="Z900" s="41"/>
      <c r="AA900" s="41"/>
      <c r="AB900" s="41"/>
      <c r="AC900" s="41"/>
      <c r="AD900" s="41"/>
      <c r="AE900" s="41"/>
      <c r="AT900" s="20" t="s">
        <v>195</v>
      </c>
      <c r="AU900" s="20" t="s">
        <v>82</v>
      </c>
    </row>
    <row r="901" s="2" customFormat="1">
      <c r="A901" s="41"/>
      <c r="B901" s="42"/>
      <c r="C901" s="43"/>
      <c r="D901" s="233" t="s">
        <v>197</v>
      </c>
      <c r="E901" s="43"/>
      <c r="F901" s="234" t="s">
        <v>2240</v>
      </c>
      <c r="G901" s="43"/>
      <c r="H901" s="43"/>
      <c r="I901" s="230"/>
      <c r="J901" s="43"/>
      <c r="K901" s="43"/>
      <c r="L901" s="47"/>
      <c r="M901" s="231"/>
      <c r="N901" s="232"/>
      <c r="O901" s="87"/>
      <c r="P901" s="87"/>
      <c r="Q901" s="87"/>
      <c r="R901" s="87"/>
      <c r="S901" s="87"/>
      <c r="T901" s="88"/>
      <c r="U901" s="41"/>
      <c r="V901" s="41"/>
      <c r="W901" s="41"/>
      <c r="X901" s="41"/>
      <c r="Y901" s="41"/>
      <c r="Z901" s="41"/>
      <c r="AA901" s="41"/>
      <c r="AB901" s="41"/>
      <c r="AC901" s="41"/>
      <c r="AD901" s="41"/>
      <c r="AE901" s="41"/>
      <c r="AT901" s="20" t="s">
        <v>197</v>
      </c>
      <c r="AU901" s="20" t="s">
        <v>82</v>
      </c>
    </row>
    <row r="902" s="13" customFormat="1">
      <c r="A902" s="13"/>
      <c r="B902" s="235"/>
      <c r="C902" s="236"/>
      <c r="D902" s="228" t="s">
        <v>199</v>
      </c>
      <c r="E902" s="237" t="s">
        <v>19</v>
      </c>
      <c r="F902" s="238" t="s">
        <v>2241</v>
      </c>
      <c r="G902" s="236"/>
      <c r="H902" s="237" t="s">
        <v>19</v>
      </c>
      <c r="I902" s="239"/>
      <c r="J902" s="236"/>
      <c r="K902" s="236"/>
      <c r="L902" s="240"/>
      <c r="M902" s="241"/>
      <c r="N902" s="242"/>
      <c r="O902" s="242"/>
      <c r="P902" s="242"/>
      <c r="Q902" s="242"/>
      <c r="R902" s="242"/>
      <c r="S902" s="242"/>
      <c r="T902" s="243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T902" s="244" t="s">
        <v>199</v>
      </c>
      <c r="AU902" s="244" t="s">
        <v>82</v>
      </c>
      <c r="AV902" s="13" t="s">
        <v>80</v>
      </c>
      <c r="AW902" s="13" t="s">
        <v>34</v>
      </c>
      <c r="AX902" s="13" t="s">
        <v>73</v>
      </c>
      <c r="AY902" s="244" t="s">
        <v>185</v>
      </c>
    </row>
    <row r="903" s="14" customFormat="1">
      <c r="A903" s="14"/>
      <c r="B903" s="245"/>
      <c r="C903" s="246"/>
      <c r="D903" s="228" t="s">
        <v>199</v>
      </c>
      <c r="E903" s="247" t="s">
        <v>19</v>
      </c>
      <c r="F903" s="248" t="s">
        <v>2242</v>
      </c>
      <c r="G903" s="246"/>
      <c r="H903" s="249">
        <v>18.966000000000001</v>
      </c>
      <c r="I903" s="250"/>
      <c r="J903" s="246"/>
      <c r="K903" s="246"/>
      <c r="L903" s="251"/>
      <c r="M903" s="252"/>
      <c r="N903" s="253"/>
      <c r="O903" s="253"/>
      <c r="P903" s="253"/>
      <c r="Q903" s="253"/>
      <c r="R903" s="253"/>
      <c r="S903" s="253"/>
      <c r="T903" s="254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T903" s="255" t="s">
        <v>199</v>
      </c>
      <c r="AU903" s="255" t="s">
        <v>82</v>
      </c>
      <c r="AV903" s="14" t="s">
        <v>82</v>
      </c>
      <c r="AW903" s="14" t="s">
        <v>34</v>
      </c>
      <c r="AX903" s="14" t="s">
        <v>73</v>
      </c>
      <c r="AY903" s="255" t="s">
        <v>185</v>
      </c>
    </row>
    <row r="904" s="15" customFormat="1">
      <c r="A904" s="15"/>
      <c r="B904" s="256"/>
      <c r="C904" s="257"/>
      <c r="D904" s="228" t="s">
        <v>199</v>
      </c>
      <c r="E904" s="258" t="s">
        <v>19</v>
      </c>
      <c r="F904" s="259" t="s">
        <v>202</v>
      </c>
      <c r="G904" s="257"/>
      <c r="H904" s="260">
        <v>18.966000000000001</v>
      </c>
      <c r="I904" s="261"/>
      <c r="J904" s="257"/>
      <c r="K904" s="257"/>
      <c r="L904" s="262"/>
      <c r="M904" s="263"/>
      <c r="N904" s="264"/>
      <c r="O904" s="264"/>
      <c r="P904" s="264"/>
      <c r="Q904" s="264"/>
      <c r="R904" s="264"/>
      <c r="S904" s="264"/>
      <c r="T904" s="265"/>
      <c r="U904" s="15"/>
      <c r="V904" s="15"/>
      <c r="W904" s="15"/>
      <c r="X904" s="15"/>
      <c r="Y904" s="15"/>
      <c r="Z904" s="15"/>
      <c r="AA904" s="15"/>
      <c r="AB904" s="15"/>
      <c r="AC904" s="15"/>
      <c r="AD904" s="15"/>
      <c r="AE904" s="15"/>
      <c r="AT904" s="266" t="s">
        <v>199</v>
      </c>
      <c r="AU904" s="266" t="s">
        <v>82</v>
      </c>
      <c r="AV904" s="15" t="s">
        <v>193</v>
      </c>
      <c r="AW904" s="15" t="s">
        <v>34</v>
      </c>
      <c r="AX904" s="15" t="s">
        <v>80</v>
      </c>
      <c r="AY904" s="266" t="s">
        <v>185</v>
      </c>
    </row>
    <row r="905" s="2" customFormat="1" ht="16.5" customHeight="1">
      <c r="A905" s="41"/>
      <c r="B905" s="42"/>
      <c r="C905" s="271" t="s">
        <v>2243</v>
      </c>
      <c r="D905" s="271" t="s">
        <v>491</v>
      </c>
      <c r="E905" s="272" t="s">
        <v>2244</v>
      </c>
      <c r="F905" s="273" t="s">
        <v>2245</v>
      </c>
      <c r="G905" s="274" t="s">
        <v>191</v>
      </c>
      <c r="H905" s="275">
        <v>20.483000000000001</v>
      </c>
      <c r="I905" s="276"/>
      <c r="J905" s="277">
        <f>ROUND(I905*H905,2)</f>
        <v>0</v>
      </c>
      <c r="K905" s="273" t="s">
        <v>192</v>
      </c>
      <c r="L905" s="278"/>
      <c r="M905" s="279" t="s">
        <v>19</v>
      </c>
      <c r="N905" s="280" t="s">
        <v>44</v>
      </c>
      <c r="O905" s="87"/>
      <c r="P905" s="224">
        <f>O905*H905</f>
        <v>0</v>
      </c>
      <c r="Q905" s="224">
        <v>0.0018400000000000001</v>
      </c>
      <c r="R905" s="224">
        <f>Q905*H905</f>
        <v>0.037688720000000002</v>
      </c>
      <c r="S905" s="224">
        <v>0</v>
      </c>
      <c r="T905" s="225">
        <f>S905*H905</f>
        <v>0</v>
      </c>
      <c r="U905" s="41"/>
      <c r="V905" s="41"/>
      <c r="W905" s="41"/>
      <c r="X905" s="41"/>
      <c r="Y905" s="41"/>
      <c r="Z905" s="41"/>
      <c r="AA905" s="41"/>
      <c r="AB905" s="41"/>
      <c r="AC905" s="41"/>
      <c r="AD905" s="41"/>
      <c r="AE905" s="41"/>
      <c r="AR905" s="226" t="s">
        <v>415</v>
      </c>
      <c r="AT905" s="226" t="s">
        <v>491</v>
      </c>
      <c r="AU905" s="226" t="s">
        <v>82</v>
      </c>
      <c r="AY905" s="20" t="s">
        <v>185</v>
      </c>
      <c r="BE905" s="227">
        <f>IF(N905="základní",J905,0)</f>
        <v>0</v>
      </c>
      <c r="BF905" s="227">
        <f>IF(N905="snížená",J905,0)</f>
        <v>0</v>
      </c>
      <c r="BG905" s="227">
        <f>IF(N905="zákl. přenesená",J905,0)</f>
        <v>0</v>
      </c>
      <c r="BH905" s="227">
        <f>IF(N905="sníž. přenesená",J905,0)</f>
        <v>0</v>
      </c>
      <c r="BI905" s="227">
        <f>IF(N905="nulová",J905,0)</f>
        <v>0</v>
      </c>
      <c r="BJ905" s="20" t="s">
        <v>80</v>
      </c>
      <c r="BK905" s="227">
        <f>ROUND(I905*H905,2)</f>
        <v>0</v>
      </c>
      <c r="BL905" s="20" t="s">
        <v>280</v>
      </c>
      <c r="BM905" s="226" t="s">
        <v>2246</v>
      </c>
    </row>
    <row r="906" s="2" customFormat="1">
      <c r="A906" s="41"/>
      <c r="B906" s="42"/>
      <c r="C906" s="43"/>
      <c r="D906" s="228" t="s">
        <v>195</v>
      </c>
      <c r="E906" s="43"/>
      <c r="F906" s="229" t="s">
        <v>2245</v>
      </c>
      <c r="G906" s="43"/>
      <c r="H906" s="43"/>
      <c r="I906" s="230"/>
      <c r="J906" s="43"/>
      <c r="K906" s="43"/>
      <c r="L906" s="47"/>
      <c r="M906" s="231"/>
      <c r="N906" s="232"/>
      <c r="O906" s="87"/>
      <c r="P906" s="87"/>
      <c r="Q906" s="87"/>
      <c r="R906" s="87"/>
      <c r="S906" s="87"/>
      <c r="T906" s="88"/>
      <c r="U906" s="41"/>
      <c r="V906" s="41"/>
      <c r="W906" s="41"/>
      <c r="X906" s="41"/>
      <c r="Y906" s="41"/>
      <c r="Z906" s="41"/>
      <c r="AA906" s="41"/>
      <c r="AB906" s="41"/>
      <c r="AC906" s="41"/>
      <c r="AD906" s="41"/>
      <c r="AE906" s="41"/>
      <c r="AT906" s="20" t="s">
        <v>195</v>
      </c>
      <c r="AU906" s="20" t="s">
        <v>82</v>
      </c>
    </row>
    <row r="907" s="14" customFormat="1">
      <c r="A907" s="14"/>
      <c r="B907" s="245"/>
      <c r="C907" s="246"/>
      <c r="D907" s="228" t="s">
        <v>199</v>
      </c>
      <c r="E907" s="246"/>
      <c r="F907" s="248" t="s">
        <v>2247</v>
      </c>
      <c r="G907" s="246"/>
      <c r="H907" s="249">
        <v>20.483000000000001</v>
      </c>
      <c r="I907" s="250"/>
      <c r="J907" s="246"/>
      <c r="K907" s="246"/>
      <c r="L907" s="251"/>
      <c r="M907" s="252"/>
      <c r="N907" s="253"/>
      <c r="O907" s="253"/>
      <c r="P907" s="253"/>
      <c r="Q907" s="253"/>
      <c r="R907" s="253"/>
      <c r="S907" s="253"/>
      <c r="T907" s="254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T907" s="255" t="s">
        <v>199</v>
      </c>
      <c r="AU907" s="255" t="s">
        <v>82</v>
      </c>
      <c r="AV907" s="14" t="s">
        <v>82</v>
      </c>
      <c r="AW907" s="14" t="s">
        <v>4</v>
      </c>
      <c r="AX907" s="14" t="s">
        <v>80</v>
      </c>
      <c r="AY907" s="255" t="s">
        <v>185</v>
      </c>
    </row>
    <row r="908" s="2" customFormat="1" ht="24.15" customHeight="1">
      <c r="A908" s="41"/>
      <c r="B908" s="42"/>
      <c r="C908" s="215" t="s">
        <v>2248</v>
      </c>
      <c r="D908" s="215" t="s">
        <v>188</v>
      </c>
      <c r="E908" s="216" t="s">
        <v>2249</v>
      </c>
      <c r="F908" s="217" t="s">
        <v>2250</v>
      </c>
      <c r="G908" s="218" t="s">
        <v>191</v>
      </c>
      <c r="H908" s="219">
        <v>44.012</v>
      </c>
      <c r="I908" s="220"/>
      <c r="J908" s="221">
        <f>ROUND(I908*H908,2)</f>
        <v>0</v>
      </c>
      <c r="K908" s="217" t="s">
        <v>192</v>
      </c>
      <c r="L908" s="47"/>
      <c r="M908" s="222" t="s">
        <v>19</v>
      </c>
      <c r="N908" s="223" t="s">
        <v>44</v>
      </c>
      <c r="O908" s="87"/>
      <c r="P908" s="224">
        <f>O908*H908</f>
        <v>0</v>
      </c>
      <c r="Q908" s="224">
        <v>0.0064000000000000003</v>
      </c>
      <c r="R908" s="224">
        <f>Q908*H908</f>
        <v>0.2816768</v>
      </c>
      <c r="S908" s="224">
        <v>0</v>
      </c>
      <c r="T908" s="225">
        <f>S908*H908</f>
        <v>0</v>
      </c>
      <c r="U908" s="41"/>
      <c r="V908" s="41"/>
      <c r="W908" s="41"/>
      <c r="X908" s="41"/>
      <c r="Y908" s="41"/>
      <c r="Z908" s="41"/>
      <c r="AA908" s="41"/>
      <c r="AB908" s="41"/>
      <c r="AC908" s="41"/>
      <c r="AD908" s="41"/>
      <c r="AE908" s="41"/>
      <c r="AR908" s="226" t="s">
        <v>280</v>
      </c>
      <c r="AT908" s="226" t="s">
        <v>188</v>
      </c>
      <c r="AU908" s="226" t="s">
        <v>82</v>
      </c>
      <c r="AY908" s="20" t="s">
        <v>185</v>
      </c>
      <c r="BE908" s="227">
        <f>IF(N908="základní",J908,0)</f>
        <v>0</v>
      </c>
      <c r="BF908" s="227">
        <f>IF(N908="snížená",J908,0)</f>
        <v>0</v>
      </c>
      <c r="BG908" s="227">
        <f>IF(N908="zákl. přenesená",J908,0)</f>
        <v>0</v>
      </c>
      <c r="BH908" s="227">
        <f>IF(N908="sníž. přenesená",J908,0)</f>
        <v>0</v>
      </c>
      <c r="BI908" s="227">
        <f>IF(N908="nulová",J908,0)</f>
        <v>0</v>
      </c>
      <c r="BJ908" s="20" t="s">
        <v>80</v>
      </c>
      <c r="BK908" s="227">
        <f>ROUND(I908*H908,2)</f>
        <v>0</v>
      </c>
      <c r="BL908" s="20" t="s">
        <v>280</v>
      </c>
      <c r="BM908" s="226" t="s">
        <v>2251</v>
      </c>
    </row>
    <row r="909" s="2" customFormat="1">
      <c r="A909" s="41"/>
      <c r="B909" s="42"/>
      <c r="C909" s="43"/>
      <c r="D909" s="228" t="s">
        <v>195</v>
      </c>
      <c r="E909" s="43"/>
      <c r="F909" s="229" t="s">
        <v>2252</v>
      </c>
      <c r="G909" s="43"/>
      <c r="H909" s="43"/>
      <c r="I909" s="230"/>
      <c r="J909" s="43"/>
      <c r="K909" s="43"/>
      <c r="L909" s="47"/>
      <c r="M909" s="231"/>
      <c r="N909" s="232"/>
      <c r="O909" s="87"/>
      <c r="P909" s="87"/>
      <c r="Q909" s="87"/>
      <c r="R909" s="87"/>
      <c r="S909" s="87"/>
      <c r="T909" s="88"/>
      <c r="U909" s="41"/>
      <c r="V909" s="41"/>
      <c r="W909" s="41"/>
      <c r="X909" s="41"/>
      <c r="Y909" s="41"/>
      <c r="Z909" s="41"/>
      <c r="AA909" s="41"/>
      <c r="AB909" s="41"/>
      <c r="AC909" s="41"/>
      <c r="AD909" s="41"/>
      <c r="AE909" s="41"/>
      <c r="AT909" s="20" t="s">
        <v>195</v>
      </c>
      <c r="AU909" s="20" t="s">
        <v>82</v>
      </c>
    </row>
    <row r="910" s="2" customFormat="1">
      <c r="A910" s="41"/>
      <c r="B910" s="42"/>
      <c r="C910" s="43"/>
      <c r="D910" s="233" t="s">
        <v>197</v>
      </c>
      <c r="E910" s="43"/>
      <c r="F910" s="234" t="s">
        <v>2253</v>
      </c>
      <c r="G910" s="43"/>
      <c r="H910" s="43"/>
      <c r="I910" s="230"/>
      <c r="J910" s="43"/>
      <c r="K910" s="43"/>
      <c r="L910" s="47"/>
      <c r="M910" s="231"/>
      <c r="N910" s="232"/>
      <c r="O910" s="87"/>
      <c r="P910" s="87"/>
      <c r="Q910" s="87"/>
      <c r="R910" s="87"/>
      <c r="S910" s="87"/>
      <c r="T910" s="88"/>
      <c r="U910" s="41"/>
      <c r="V910" s="41"/>
      <c r="W910" s="41"/>
      <c r="X910" s="41"/>
      <c r="Y910" s="41"/>
      <c r="Z910" s="41"/>
      <c r="AA910" s="41"/>
      <c r="AB910" s="41"/>
      <c r="AC910" s="41"/>
      <c r="AD910" s="41"/>
      <c r="AE910" s="41"/>
      <c r="AT910" s="20" t="s">
        <v>197</v>
      </c>
      <c r="AU910" s="20" t="s">
        <v>82</v>
      </c>
    </row>
    <row r="911" s="13" customFormat="1">
      <c r="A911" s="13"/>
      <c r="B911" s="235"/>
      <c r="C911" s="236"/>
      <c r="D911" s="228" t="s">
        <v>199</v>
      </c>
      <c r="E911" s="237" t="s">
        <v>19</v>
      </c>
      <c r="F911" s="238" t="s">
        <v>2201</v>
      </c>
      <c r="G911" s="236"/>
      <c r="H911" s="237" t="s">
        <v>19</v>
      </c>
      <c r="I911" s="239"/>
      <c r="J911" s="236"/>
      <c r="K911" s="236"/>
      <c r="L911" s="240"/>
      <c r="M911" s="241"/>
      <c r="N911" s="242"/>
      <c r="O911" s="242"/>
      <c r="P911" s="242"/>
      <c r="Q911" s="242"/>
      <c r="R911" s="242"/>
      <c r="S911" s="242"/>
      <c r="T911" s="243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T911" s="244" t="s">
        <v>199</v>
      </c>
      <c r="AU911" s="244" t="s">
        <v>82</v>
      </c>
      <c r="AV911" s="13" t="s">
        <v>80</v>
      </c>
      <c r="AW911" s="13" t="s">
        <v>34</v>
      </c>
      <c r="AX911" s="13" t="s">
        <v>73</v>
      </c>
      <c r="AY911" s="244" t="s">
        <v>185</v>
      </c>
    </row>
    <row r="912" s="14" customFormat="1">
      <c r="A912" s="14"/>
      <c r="B912" s="245"/>
      <c r="C912" s="246"/>
      <c r="D912" s="228" t="s">
        <v>199</v>
      </c>
      <c r="E912" s="247" t="s">
        <v>19</v>
      </c>
      <c r="F912" s="248" t="s">
        <v>2254</v>
      </c>
      <c r="G912" s="246"/>
      <c r="H912" s="249">
        <v>21.079999999999998</v>
      </c>
      <c r="I912" s="250"/>
      <c r="J912" s="246"/>
      <c r="K912" s="246"/>
      <c r="L912" s="251"/>
      <c r="M912" s="252"/>
      <c r="N912" s="253"/>
      <c r="O912" s="253"/>
      <c r="P912" s="253"/>
      <c r="Q912" s="253"/>
      <c r="R912" s="253"/>
      <c r="S912" s="253"/>
      <c r="T912" s="254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T912" s="255" t="s">
        <v>199</v>
      </c>
      <c r="AU912" s="255" t="s">
        <v>82</v>
      </c>
      <c r="AV912" s="14" t="s">
        <v>82</v>
      </c>
      <c r="AW912" s="14" t="s">
        <v>34</v>
      </c>
      <c r="AX912" s="14" t="s">
        <v>73</v>
      </c>
      <c r="AY912" s="255" t="s">
        <v>185</v>
      </c>
    </row>
    <row r="913" s="14" customFormat="1">
      <c r="A913" s="14"/>
      <c r="B913" s="245"/>
      <c r="C913" s="246"/>
      <c r="D913" s="228" t="s">
        <v>199</v>
      </c>
      <c r="E913" s="247" t="s">
        <v>19</v>
      </c>
      <c r="F913" s="248" t="s">
        <v>2255</v>
      </c>
      <c r="G913" s="246"/>
      <c r="H913" s="249">
        <v>8.0600000000000005</v>
      </c>
      <c r="I913" s="250"/>
      <c r="J913" s="246"/>
      <c r="K913" s="246"/>
      <c r="L913" s="251"/>
      <c r="M913" s="252"/>
      <c r="N913" s="253"/>
      <c r="O913" s="253"/>
      <c r="P913" s="253"/>
      <c r="Q913" s="253"/>
      <c r="R913" s="253"/>
      <c r="S913" s="253"/>
      <c r="T913" s="254"/>
      <c r="U913" s="14"/>
      <c r="V913" s="14"/>
      <c r="W913" s="14"/>
      <c r="X913" s="14"/>
      <c r="Y913" s="14"/>
      <c r="Z913" s="14"/>
      <c r="AA913" s="14"/>
      <c r="AB913" s="14"/>
      <c r="AC913" s="14"/>
      <c r="AD913" s="14"/>
      <c r="AE913" s="14"/>
      <c r="AT913" s="255" t="s">
        <v>199</v>
      </c>
      <c r="AU913" s="255" t="s">
        <v>82</v>
      </c>
      <c r="AV913" s="14" t="s">
        <v>82</v>
      </c>
      <c r="AW913" s="14" t="s">
        <v>34</v>
      </c>
      <c r="AX913" s="14" t="s">
        <v>73</v>
      </c>
      <c r="AY913" s="255" t="s">
        <v>185</v>
      </c>
    </row>
    <row r="914" s="16" customFormat="1">
      <c r="A914" s="16"/>
      <c r="B914" s="286"/>
      <c r="C914" s="287"/>
      <c r="D914" s="228" t="s">
        <v>199</v>
      </c>
      <c r="E914" s="288" t="s">
        <v>19</v>
      </c>
      <c r="F914" s="289" t="s">
        <v>2023</v>
      </c>
      <c r="G914" s="287"/>
      <c r="H914" s="290">
        <v>29.140000000000001</v>
      </c>
      <c r="I914" s="291"/>
      <c r="J914" s="287"/>
      <c r="K914" s="287"/>
      <c r="L914" s="292"/>
      <c r="M914" s="293"/>
      <c r="N914" s="294"/>
      <c r="O914" s="294"/>
      <c r="P914" s="294"/>
      <c r="Q914" s="294"/>
      <c r="R914" s="294"/>
      <c r="S914" s="294"/>
      <c r="T914" s="295"/>
      <c r="U914" s="16"/>
      <c r="V914" s="16"/>
      <c r="W914" s="16"/>
      <c r="X914" s="16"/>
      <c r="Y914" s="16"/>
      <c r="Z914" s="16"/>
      <c r="AA914" s="16"/>
      <c r="AB914" s="16"/>
      <c r="AC914" s="16"/>
      <c r="AD914" s="16"/>
      <c r="AE914" s="16"/>
      <c r="AT914" s="296" t="s">
        <v>199</v>
      </c>
      <c r="AU914" s="296" t="s">
        <v>82</v>
      </c>
      <c r="AV914" s="16" t="s">
        <v>209</v>
      </c>
      <c r="AW914" s="16" t="s">
        <v>34</v>
      </c>
      <c r="AX914" s="16" t="s">
        <v>73</v>
      </c>
      <c r="AY914" s="296" t="s">
        <v>185</v>
      </c>
    </row>
    <row r="915" s="13" customFormat="1">
      <c r="A915" s="13"/>
      <c r="B915" s="235"/>
      <c r="C915" s="236"/>
      <c r="D915" s="228" t="s">
        <v>199</v>
      </c>
      <c r="E915" s="237" t="s">
        <v>19</v>
      </c>
      <c r="F915" s="238" t="s">
        <v>2256</v>
      </c>
      <c r="G915" s="236"/>
      <c r="H915" s="237" t="s">
        <v>19</v>
      </c>
      <c r="I915" s="239"/>
      <c r="J915" s="236"/>
      <c r="K915" s="236"/>
      <c r="L915" s="240"/>
      <c r="M915" s="241"/>
      <c r="N915" s="242"/>
      <c r="O915" s="242"/>
      <c r="P915" s="242"/>
      <c r="Q915" s="242"/>
      <c r="R915" s="242"/>
      <c r="S915" s="242"/>
      <c r="T915" s="243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T915" s="244" t="s">
        <v>199</v>
      </c>
      <c r="AU915" s="244" t="s">
        <v>82</v>
      </c>
      <c r="AV915" s="13" t="s">
        <v>80</v>
      </c>
      <c r="AW915" s="13" t="s">
        <v>34</v>
      </c>
      <c r="AX915" s="13" t="s">
        <v>73</v>
      </c>
      <c r="AY915" s="244" t="s">
        <v>185</v>
      </c>
    </row>
    <row r="916" s="14" customFormat="1">
      <c r="A916" s="14"/>
      <c r="B916" s="245"/>
      <c r="C916" s="246"/>
      <c r="D916" s="228" t="s">
        <v>199</v>
      </c>
      <c r="E916" s="247" t="s">
        <v>19</v>
      </c>
      <c r="F916" s="248" t="s">
        <v>2257</v>
      </c>
      <c r="G916" s="246"/>
      <c r="H916" s="249">
        <v>10.478</v>
      </c>
      <c r="I916" s="250"/>
      <c r="J916" s="246"/>
      <c r="K916" s="246"/>
      <c r="L916" s="251"/>
      <c r="M916" s="252"/>
      <c r="N916" s="253"/>
      <c r="O916" s="253"/>
      <c r="P916" s="253"/>
      <c r="Q916" s="253"/>
      <c r="R916" s="253"/>
      <c r="S916" s="253"/>
      <c r="T916" s="254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T916" s="255" t="s">
        <v>199</v>
      </c>
      <c r="AU916" s="255" t="s">
        <v>82</v>
      </c>
      <c r="AV916" s="14" t="s">
        <v>82</v>
      </c>
      <c r="AW916" s="14" t="s">
        <v>34</v>
      </c>
      <c r="AX916" s="14" t="s">
        <v>73</v>
      </c>
      <c r="AY916" s="255" t="s">
        <v>185</v>
      </c>
    </row>
    <row r="917" s="14" customFormat="1">
      <c r="A917" s="14"/>
      <c r="B917" s="245"/>
      <c r="C917" s="246"/>
      <c r="D917" s="228" t="s">
        <v>199</v>
      </c>
      <c r="E917" s="247" t="s">
        <v>19</v>
      </c>
      <c r="F917" s="248" t="s">
        <v>2258</v>
      </c>
      <c r="G917" s="246"/>
      <c r="H917" s="249">
        <v>4.3940000000000001</v>
      </c>
      <c r="I917" s="250"/>
      <c r="J917" s="246"/>
      <c r="K917" s="246"/>
      <c r="L917" s="251"/>
      <c r="M917" s="252"/>
      <c r="N917" s="253"/>
      <c r="O917" s="253"/>
      <c r="P917" s="253"/>
      <c r="Q917" s="253"/>
      <c r="R917" s="253"/>
      <c r="S917" s="253"/>
      <c r="T917" s="254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T917" s="255" t="s">
        <v>199</v>
      </c>
      <c r="AU917" s="255" t="s">
        <v>82</v>
      </c>
      <c r="AV917" s="14" t="s">
        <v>82</v>
      </c>
      <c r="AW917" s="14" t="s">
        <v>34</v>
      </c>
      <c r="AX917" s="14" t="s">
        <v>73</v>
      </c>
      <c r="AY917" s="255" t="s">
        <v>185</v>
      </c>
    </row>
    <row r="918" s="16" customFormat="1">
      <c r="A918" s="16"/>
      <c r="B918" s="286"/>
      <c r="C918" s="287"/>
      <c r="D918" s="228" t="s">
        <v>199</v>
      </c>
      <c r="E918" s="288" t="s">
        <v>19</v>
      </c>
      <c r="F918" s="289" t="s">
        <v>2023</v>
      </c>
      <c r="G918" s="287"/>
      <c r="H918" s="290">
        <v>14.872</v>
      </c>
      <c r="I918" s="291"/>
      <c r="J918" s="287"/>
      <c r="K918" s="287"/>
      <c r="L918" s="292"/>
      <c r="M918" s="293"/>
      <c r="N918" s="294"/>
      <c r="O918" s="294"/>
      <c r="P918" s="294"/>
      <c r="Q918" s="294"/>
      <c r="R918" s="294"/>
      <c r="S918" s="294"/>
      <c r="T918" s="295"/>
      <c r="U918" s="16"/>
      <c r="V918" s="16"/>
      <c r="W918" s="16"/>
      <c r="X918" s="16"/>
      <c r="Y918" s="16"/>
      <c r="Z918" s="16"/>
      <c r="AA918" s="16"/>
      <c r="AB918" s="16"/>
      <c r="AC918" s="16"/>
      <c r="AD918" s="16"/>
      <c r="AE918" s="16"/>
      <c r="AT918" s="296" t="s">
        <v>199</v>
      </c>
      <c r="AU918" s="296" t="s">
        <v>82</v>
      </c>
      <c r="AV918" s="16" t="s">
        <v>209</v>
      </c>
      <c r="AW918" s="16" t="s">
        <v>34</v>
      </c>
      <c r="AX918" s="16" t="s">
        <v>73</v>
      </c>
      <c r="AY918" s="296" t="s">
        <v>185</v>
      </c>
    </row>
    <row r="919" s="15" customFormat="1">
      <c r="A919" s="15"/>
      <c r="B919" s="256"/>
      <c r="C919" s="257"/>
      <c r="D919" s="228" t="s">
        <v>199</v>
      </c>
      <c r="E919" s="258" t="s">
        <v>19</v>
      </c>
      <c r="F919" s="259" t="s">
        <v>202</v>
      </c>
      <c r="G919" s="257"/>
      <c r="H919" s="260">
        <v>44.012</v>
      </c>
      <c r="I919" s="261"/>
      <c r="J919" s="257"/>
      <c r="K919" s="257"/>
      <c r="L919" s="262"/>
      <c r="M919" s="263"/>
      <c r="N919" s="264"/>
      <c r="O919" s="264"/>
      <c r="P919" s="264"/>
      <c r="Q919" s="264"/>
      <c r="R919" s="264"/>
      <c r="S919" s="264"/>
      <c r="T919" s="265"/>
      <c r="U919" s="15"/>
      <c r="V919" s="15"/>
      <c r="W919" s="15"/>
      <c r="X919" s="15"/>
      <c r="Y919" s="15"/>
      <c r="Z919" s="15"/>
      <c r="AA919" s="15"/>
      <c r="AB919" s="15"/>
      <c r="AC919" s="15"/>
      <c r="AD919" s="15"/>
      <c r="AE919" s="15"/>
      <c r="AT919" s="266" t="s">
        <v>199</v>
      </c>
      <c r="AU919" s="266" t="s">
        <v>82</v>
      </c>
      <c r="AV919" s="15" t="s">
        <v>193</v>
      </c>
      <c r="AW919" s="15" t="s">
        <v>34</v>
      </c>
      <c r="AX919" s="15" t="s">
        <v>80</v>
      </c>
      <c r="AY919" s="266" t="s">
        <v>185</v>
      </c>
    </row>
    <row r="920" s="2" customFormat="1" ht="16.5" customHeight="1">
      <c r="A920" s="41"/>
      <c r="B920" s="42"/>
      <c r="C920" s="271" t="s">
        <v>2259</v>
      </c>
      <c r="D920" s="271" t="s">
        <v>491</v>
      </c>
      <c r="E920" s="272" t="s">
        <v>2260</v>
      </c>
      <c r="F920" s="273" t="s">
        <v>2261</v>
      </c>
      <c r="G920" s="274" t="s">
        <v>191</v>
      </c>
      <c r="H920" s="275">
        <v>34.082999999999998</v>
      </c>
      <c r="I920" s="276"/>
      <c r="J920" s="277">
        <f>ROUND(I920*H920,2)</f>
        <v>0</v>
      </c>
      <c r="K920" s="273" t="s">
        <v>192</v>
      </c>
      <c r="L920" s="278"/>
      <c r="M920" s="279" t="s">
        <v>19</v>
      </c>
      <c r="N920" s="280" t="s">
        <v>44</v>
      </c>
      <c r="O920" s="87"/>
      <c r="P920" s="224">
        <f>O920*H920</f>
        <v>0</v>
      </c>
      <c r="Q920" s="224">
        <v>0.0034499999999999999</v>
      </c>
      <c r="R920" s="224">
        <f>Q920*H920</f>
        <v>0.11758634999999999</v>
      </c>
      <c r="S920" s="224">
        <v>0</v>
      </c>
      <c r="T920" s="225">
        <f>S920*H920</f>
        <v>0</v>
      </c>
      <c r="U920" s="41"/>
      <c r="V920" s="41"/>
      <c r="W920" s="41"/>
      <c r="X920" s="41"/>
      <c r="Y920" s="41"/>
      <c r="Z920" s="41"/>
      <c r="AA920" s="41"/>
      <c r="AB920" s="41"/>
      <c r="AC920" s="41"/>
      <c r="AD920" s="41"/>
      <c r="AE920" s="41"/>
      <c r="AR920" s="226" t="s">
        <v>415</v>
      </c>
      <c r="AT920" s="226" t="s">
        <v>491</v>
      </c>
      <c r="AU920" s="226" t="s">
        <v>82</v>
      </c>
      <c r="AY920" s="20" t="s">
        <v>185</v>
      </c>
      <c r="BE920" s="227">
        <f>IF(N920="základní",J920,0)</f>
        <v>0</v>
      </c>
      <c r="BF920" s="227">
        <f>IF(N920="snížená",J920,0)</f>
        <v>0</v>
      </c>
      <c r="BG920" s="227">
        <f>IF(N920="zákl. přenesená",J920,0)</f>
        <v>0</v>
      </c>
      <c r="BH920" s="227">
        <f>IF(N920="sníž. přenesená",J920,0)</f>
        <v>0</v>
      </c>
      <c r="BI920" s="227">
        <f>IF(N920="nulová",J920,0)</f>
        <v>0</v>
      </c>
      <c r="BJ920" s="20" t="s">
        <v>80</v>
      </c>
      <c r="BK920" s="227">
        <f>ROUND(I920*H920,2)</f>
        <v>0</v>
      </c>
      <c r="BL920" s="20" t="s">
        <v>280</v>
      </c>
      <c r="BM920" s="226" t="s">
        <v>2262</v>
      </c>
    </row>
    <row r="921" s="2" customFormat="1">
      <c r="A921" s="41"/>
      <c r="B921" s="42"/>
      <c r="C921" s="43"/>
      <c r="D921" s="228" t="s">
        <v>195</v>
      </c>
      <c r="E921" s="43"/>
      <c r="F921" s="229" t="s">
        <v>2261</v>
      </c>
      <c r="G921" s="43"/>
      <c r="H921" s="43"/>
      <c r="I921" s="230"/>
      <c r="J921" s="43"/>
      <c r="K921" s="43"/>
      <c r="L921" s="47"/>
      <c r="M921" s="231"/>
      <c r="N921" s="232"/>
      <c r="O921" s="87"/>
      <c r="P921" s="87"/>
      <c r="Q921" s="87"/>
      <c r="R921" s="87"/>
      <c r="S921" s="87"/>
      <c r="T921" s="88"/>
      <c r="U921" s="41"/>
      <c r="V921" s="41"/>
      <c r="W921" s="41"/>
      <c r="X921" s="41"/>
      <c r="Y921" s="41"/>
      <c r="Z921" s="41"/>
      <c r="AA921" s="41"/>
      <c r="AB921" s="41"/>
      <c r="AC921" s="41"/>
      <c r="AD921" s="41"/>
      <c r="AE921" s="41"/>
      <c r="AT921" s="20" t="s">
        <v>195</v>
      </c>
      <c r="AU921" s="20" t="s">
        <v>82</v>
      </c>
    </row>
    <row r="922" s="14" customFormat="1">
      <c r="A922" s="14"/>
      <c r="B922" s="245"/>
      <c r="C922" s="246"/>
      <c r="D922" s="228" t="s">
        <v>199</v>
      </c>
      <c r="E922" s="246"/>
      <c r="F922" s="248" t="s">
        <v>2263</v>
      </c>
      <c r="G922" s="246"/>
      <c r="H922" s="249">
        <v>34.082999999999998</v>
      </c>
      <c r="I922" s="250"/>
      <c r="J922" s="246"/>
      <c r="K922" s="246"/>
      <c r="L922" s="251"/>
      <c r="M922" s="252"/>
      <c r="N922" s="253"/>
      <c r="O922" s="253"/>
      <c r="P922" s="253"/>
      <c r="Q922" s="253"/>
      <c r="R922" s="253"/>
      <c r="S922" s="253"/>
      <c r="T922" s="254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T922" s="255" t="s">
        <v>199</v>
      </c>
      <c r="AU922" s="255" t="s">
        <v>82</v>
      </c>
      <c r="AV922" s="14" t="s">
        <v>82</v>
      </c>
      <c r="AW922" s="14" t="s">
        <v>4</v>
      </c>
      <c r="AX922" s="14" t="s">
        <v>80</v>
      </c>
      <c r="AY922" s="255" t="s">
        <v>185</v>
      </c>
    </row>
    <row r="923" s="2" customFormat="1" ht="16.5" customHeight="1">
      <c r="A923" s="41"/>
      <c r="B923" s="42"/>
      <c r="C923" s="271" t="s">
        <v>2264</v>
      </c>
      <c r="D923" s="271" t="s">
        <v>491</v>
      </c>
      <c r="E923" s="272" t="s">
        <v>2265</v>
      </c>
      <c r="F923" s="273" t="s">
        <v>2266</v>
      </c>
      <c r="G923" s="274" t="s">
        <v>191</v>
      </c>
      <c r="H923" s="275">
        <v>13.449999999999999</v>
      </c>
      <c r="I923" s="276"/>
      <c r="J923" s="277">
        <f>ROUND(I923*H923,2)</f>
        <v>0</v>
      </c>
      <c r="K923" s="273" t="s">
        <v>192</v>
      </c>
      <c r="L923" s="278"/>
      <c r="M923" s="279" t="s">
        <v>19</v>
      </c>
      <c r="N923" s="280" t="s">
        <v>44</v>
      </c>
      <c r="O923" s="87"/>
      <c r="P923" s="224">
        <f>O923*H923</f>
        <v>0</v>
      </c>
      <c r="Q923" s="224">
        <v>0.0060000000000000001</v>
      </c>
      <c r="R923" s="224">
        <f>Q923*H923</f>
        <v>0.080699999999999994</v>
      </c>
      <c r="S923" s="224">
        <v>0</v>
      </c>
      <c r="T923" s="225">
        <f>S923*H923</f>
        <v>0</v>
      </c>
      <c r="U923" s="41"/>
      <c r="V923" s="41"/>
      <c r="W923" s="41"/>
      <c r="X923" s="41"/>
      <c r="Y923" s="41"/>
      <c r="Z923" s="41"/>
      <c r="AA923" s="41"/>
      <c r="AB923" s="41"/>
      <c r="AC923" s="41"/>
      <c r="AD923" s="41"/>
      <c r="AE923" s="41"/>
      <c r="AR923" s="226" t="s">
        <v>415</v>
      </c>
      <c r="AT923" s="226" t="s">
        <v>491</v>
      </c>
      <c r="AU923" s="226" t="s">
        <v>82</v>
      </c>
      <c r="AY923" s="20" t="s">
        <v>185</v>
      </c>
      <c r="BE923" s="227">
        <f>IF(N923="základní",J923,0)</f>
        <v>0</v>
      </c>
      <c r="BF923" s="227">
        <f>IF(N923="snížená",J923,0)</f>
        <v>0</v>
      </c>
      <c r="BG923" s="227">
        <f>IF(N923="zákl. přenesená",J923,0)</f>
        <v>0</v>
      </c>
      <c r="BH923" s="227">
        <f>IF(N923="sníž. přenesená",J923,0)</f>
        <v>0</v>
      </c>
      <c r="BI923" s="227">
        <f>IF(N923="nulová",J923,0)</f>
        <v>0</v>
      </c>
      <c r="BJ923" s="20" t="s">
        <v>80</v>
      </c>
      <c r="BK923" s="227">
        <f>ROUND(I923*H923,2)</f>
        <v>0</v>
      </c>
      <c r="BL923" s="20" t="s">
        <v>280</v>
      </c>
      <c r="BM923" s="226" t="s">
        <v>2267</v>
      </c>
    </row>
    <row r="924" s="2" customFormat="1">
      <c r="A924" s="41"/>
      <c r="B924" s="42"/>
      <c r="C924" s="43"/>
      <c r="D924" s="228" t="s">
        <v>195</v>
      </c>
      <c r="E924" s="43"/>
      <c r="F924" s="229" t="s">
        <v>2266</v>
      </c>
      <c r="G924" s="43"/>
      <c r="H924" s="43"/>
      <c r="I924" s="230"/>
      <c r="J924" s="43"/>
      <c r="K924" s="43"/>
      <c r="L924" s="47"/>
      <c r="M924" s="231"/>
      <c r="N924" s="232"/>
      <c r="O924" s="87"/>
      <c r="P924" s="87"/>
      <c r="Q924" s="87"/>
      <c r="R924" s="87"/>
      <c r="S924" s="87"/>
      <c r="T924" s="88"/>
      <c r="U924" s="41"/>
      <c r="V924" s="41"/>
      <c r="W924" s="41"/>
      <c r="X924" s="41"/>
      <c r="Y924" s="41"/>
      <c r="Z924" s="41"/>
      <c r="AA924" s="41"/>
      <c r="AB924" s="41"/>
      <c r="AC924" s="41"/>
      <c r="AD924" s="41"/>
      <c r="AE924" s="41"/>
      <c r="AT924" s="20" t="s">
        <v>195</v>
      </c>
      <c r="AU924" s="20" t="s">
        <v>82</v>
      </c>
    </row>
    <row r="925" s="14" customFormat="1">
      <c r="A925" s="14"/>
      <c r="B925" s="245"/>
      <c r="C925" s="246"/>
      <c r="D925" s="228" t="s">
        <v>199</v>
      </c>
      <c r="E925" s="246"/>
      <c r="F925" s="248" t="s">
        <v>2268</v>
      </c>
      <c r="G925" s="246"/>
      <c r="H925" s="249">
        <v>13.449999999999999</v>
      </c>
      <c r="I925" s="250"/>
      <c r="J925" s="246"/>
      <c r="K925" s="246"/>
      <c r="L925" s="251"/>
      <c r="M925" s="252"/>
      <c r="N925" s="253"/>
      <c r="O925" s="253"/>
      <c r="P925" s="253"/>
      <c r="Q925" s="253"/>
      <c r="R925" s="253"/>
      <c r="S925" s="253"/>
      <c r="T925" s="254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T925" s="255" t="s">
        <v>199</v>
      </c>
      <c r="AU925" s="255" t="s">
        <v>82</v>
      </c>
      <c r="AV925" s="14" t="s">
        <v>82</v>
      </c>
      <c r="AW925" s="14" t="s">
        <v>4</v>
      </c>
      <c r="AX925" s="14" t="s">
        <v>80</v>
      </c>
      <c r="AY925" s="255" t="s">
        <v>185</v>
      </c>
    </row>
    <row r="926" s="2" customFormat="1" ht="16.5" customHeight="1">
      <c r="A926" s="41"/>
      <c r="B926" s="42"/>
      <c r="C926" s="215" t="s">
        <v>2269</v>
      </c>
      <c r="D926" s="215" t="s">
        <v>188</v>
      </c>
      <c r="E926" s="216" t="s">
        <v>2270</v>
      </c>
      <c r="F926" s="217" t="s">
        <v>2271</v>
      </c>
      <c r="G926" s="218" t="s">
        <v>191</v>
      </c>
      <c r="H926" s="219">
        <v>27</v>
      </c>
      <c r="I926" s="220"/>
      <c r="J926" s="221">
        <f>ROUND(I926*H926,2)</f>
        <v>0</v>
      </c>
      <c r="K926" s="217" t="s">
        <v>192</v>
      </c>
      <c r="L926" s="47"/>
      <c r="M926" s="222" t="s">
        <v>19</v>
      </c>
      <c r="N926" s="223" t="s">
        <v>44</v>
      </c>
      <c r="O926" s="87"/>
      <c r="P926" s="224">
        <f>O926*H926</f>
        <v>0</v>
      </c>
      <c r="Q926" s="224">
        <v>0</v>
      </c>
      <c r="R926" s="224">
        <f>Q926*H926</f>
        <v>0</v>
      </c>
      <c r="S926" s="224">
        <v>0</v>
      </c>
      <c r="T926" s="225">
        <f>S926*H926</f>
        <v>0</v>
      </c>
      <c r="U926" s="41"/>
      <c r="V926" s="41"/>
      <c r="W926" s="41"/>
      <c r="X926" s="41"/>
      <c r="Y926" s="41"/>
      <c r="Z926" s="41"/>
      <c r="AA926" s="41"/>
      <c r="AB926" s="41"/>
      <c r="AC926" s="41"/>
      <c r="AD926" s="41"/>
      <c r="AE926" s="41"/>
      <c r="AR926" s="226" t="s">
        <v>280</v>
      </c>
      <c r="AT926" s="226" t="s">
        <v>188</v>
      </c>
      <c r="AU926" s="226" t="s">
        <v>82</v>
      </c>
      <c r="AY926" s="20" t="s">
        <v>185</v>
      </c>
      <c r="BE926" s="227">
        <f>IF(N926="základní",J926,0)</f>
        <v>0</v>
      </c>
      <c r="BF926" s="227">
        <f>IF(N926="snížená",J926,0)</f>
        <v>0</v>
      </c>
      <c r="BG926" s="227">
        <f>IF(N926="zákl. přenesená",J926,0)</f>
        <v>0</v>
      </c>
      <c r="BH926" s="227">
        <f>IF(N926="sníž. přenesená",J926,0)</f>
        <v>0</v>
      </c>
      <c r="BI926" s="227">
        <f>IF(N926="nulová",J926,0)</f>
        <v>0</v>
      </c>
      <c r="BJ926" s="20" t="s">
        <v>80</v>
      </c>
      <c r="BK926" s="227">
        <f>ROUND(I926*H926,2)</f>
        <v>0</v>
      </c>
      <c r="BL926" s="20" t="s">
        <v>280</v>
      </c>
      <c r="BM926" s="226" t="s">
        <v>2272</v>
      </c>
    </row>
    <row r="927" s="2" customFormat="1">
      <c r="A927" s="41"/>
      <c r="B927" s="42"/>
      <c r="C927" s="43"/>
      <c r="D927" s="228" t="s">
        <v>195</v>
      </c>
      <c r="E927" s="43"/>
      <c r="F927" s="229" t="s">
        <v>2273</v>
      </c>
      <c r="G927" s="43"/>
      <c r="H927" s="43"/>
      <c r="I927" s="230"/>
      <c r="J927" s="43"/>
      <c r="K927" s="43"/>
      <c r="L927" s="47"/>
      <c r="M927" s="231"/>
      <c r="N927" s="232"/>
      <c r="O927" s="87"/>
      <c r="P927" s="87"/>
      <c r="Q927" s="87"/>
      <c r="R927" s="87"/>
      <c r="S927" s="87"/>
      <c r="T927" s="88"/>
      <c r="U927" s="41"/>
      <c r="V927" s="41"/>
      <c r="W927" s="41"/>
      <c r="X927" s="41"/>
      <c r="Y927" s="41"/>
      <c r="Z927" s="41"/>
      <c r="AA927" s="41"/>
      <c r="AB927" s="41"/>
      <c r="AC927" s="41"/>
      <c r="AD927" s="41"/>
      <c r="AE927" s="41"/>
      <c r="AT927" s="20" t="s">
        <v>195</v>
      </c>
      <c r="AU927" s="20" t="s">
        <v>82</v>
      </c>
    </row>
    <row r="928" s="2" customFormat="1">
      <c r="A928" s="41"/>
      <c r="B928" s="42"/>
      <c r="C928" s="43"/>
      <c r="D928" s="233" t="s">
        <v>197</v>
      </c>
      <c r="E928" s="43"/>
      <c r="F928" s="234" t="s">
        <v>2274</v>
      </c>
      <c r="G928" s="43"/>
      <c r="H928" s="43"/>
      <c r="I928" s="230"/>
      <c r="J928" s="43"/>
      <c r="K928" s="43"/>
      <c r="L928" s="47"/>
      <c r="M928" s="231"/>
      <c r="N928" s="232"/>
      <c r="O928" s="87"/>
      <c r="P928" s="87"/>
      <c r="Q928" s="87"/>
      <c r="R928" s="87"/>
      <c r="S928" s="87"/>
      <c r="T928" s="88"/>
      <c r="U928" s="41"/>
      <c r="V928" s="41"/>
      <c r="W928" s="41"/>
      <c r="X928" s="41"/>
      <c r="Y928" s="41"/>
      <c r="Z928" s="41"/>
      <c r="AA928" s="41"/>
      <c r="AB928" s="41"/>
      <c r="AC928" s="41"/>
      <c r="AD928" s="41"/>
      <c r="AE928" s="41"/>
      <c r="AT928" s="20" t="s">
        <v>197</v>
      </c>
      <c r="AU928" s="20" t="s">
        <v>82</v>
      </c>
    </row>
    <row r="929" s="13" customFormat="1">
      <c r="A929" s="13"/>
      <c r="B929" s="235"/>
      <c r="C929" s="236"/>
      <c r="D929" s="228" t="s">
        <v>199</v>
      </c>
      <c r="E929" s="237" t="s">
        <v>19</v>
      </c>
      <c r="F929" s="238" t="s">
        <v>2275</v>
      </c>
      <c r="G929" s="236"/>
      <c r="H929" s="237" t="s">
        <v>19</v>
      </c>
      <c r="I929" s="239"/>
      <c r="J929" s="236"/>
      <c r="K929" s="236"/>
      <c r="L929" s="240"/>
      <c r="M929" s="241"/>
      <c r="N929" s="242"/>
      <c r="O929" s="242"/>
      <c r="P929" s="242"/>
      <c r="Q929" s="242"/>
      <c r="R929" s="242"/>
      <c r="S929" s="242"/>
      <c r="T929" s="243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T929" s="244" t="s">
        <v>199</v>
      </c>
      <c r="AU929" s="244" t="s">
        <v>82</v>
      </c>
      <c r="AV929" s="13" t="s">
        <v>80</v>
      </c>
      <c r="AW929" s="13" t="s">
        <v>34</v>
      </c>
      <c r="AX929" s="13" t="s">
        <v>73</v>
      </c>
      <c r="AY929" s="244" t="s">
        <v>185</v>
      </c>
    </row>
    <row r="930" s="13" customFormat="1">
      <c r="A930" s="13"/>
      <c r="B930" s="235"/>
      <c r="C930" s="236"/>
      <c r="D930" s="228" t="s">
        <v>199</v>
      </c>
      <c r="E930" s="237" t="s">
        <v>19</v>
      </c>
      <c r="F930" s="238" t="s">
        <v>2007</v>
      </c>
      <c r="G930" s="236"/>
      <c r="H930" s="237" t="s">
        <v>19</v>
      </c>
      <c r="I930" s="239"/>
      <c r="J930" s="236"/>
      <c r="K930" s="236"/>
      <c r="L930" s="240"/>
      <c r="M930" s="241"/>
      <c r="N930" s="242"/>
      <c r="O930" s="242"/>
      <c r="P930" s="242"/>
      <c r="Q930" s="242"/>
      <c r="R930" s="242"/>
      <c r="S930" s="242"/>
      <c r="T930" s="243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44" t="s">
        <v>199</v>
      </c>
      <c r="AU930" s="244" t="s">
        <v>82</v>
      </c>
      <c r="AV930" s="13" t="s">
        <v>80</v>
      </c>
      <c r="AW930" s="13" t="s">
        <v>34</v>
      </c>
      <c r="AX930" s="13" t="s">
        <v>73</v>
      </c>
      <c r="AY930" s="244" t="s">
        <v>185</v>
      </c>
    </row>
    <row r="931" s="13" customFormat="1">
      <c r="A931" s="13"/>
      <c r="B931" s="235"/>
      <c r="C931" s="236"/>
      <c r="D931" s="228" t="s">
        <v>199</v>
      </c>
      <c r="E931" s="237" t="s">
        <v>19</v>
      </c>
      <c r="F931" s="238" t="s">
        <v>544</v>
      </c>
      <c r="G931" s="236"/>
      <c r="H931" s="237" t="s">
        <v>19</v>
      </c>
      <c r="I931" s="239"/>
      <c r="J931" s="236"/>
      <c r="K931" s="236"/>
      <c r="L931" s="240"/>
      <c r="M931" s="241"/>
      <c r="N931" s="242"/>
      <c r="O931" s="242"/>
      <c r="P931" s="242"/>
      <c r="Q931" s="242"/>
      <c r="R931" s="242"/>
      <c r="S931" s="242"/>
      <c r="T931" s="243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T931" s="244" t="s">
        <v>199</v>
      </c>
      <c r="AU931" s="244" t="s">
        <v>82</v>
      </c>
      <c r="AV931" s="13" t="s">
        <v>80</v>
      </c>
      <c r="AW931" s="13" t="s">
        <v>34</v>
      </c>
      <c r="AX931" s="13" t="s">
        <v>73</v>
      </c>
      <c r="AY931" s="244" t="s">
        <v>185</v>
      </c>
    </row>
    <row r="932" s="14" customFormat="1">
      <c r="A932" s="14"/>
      <c r="B932" s="245"/>
      <c r="C932" s="246"/>
      <c r="D932" s="228" t="s">
        <v>199</v>
      </c>
      <c r="E932" s="247" t="s">
        <v>19</v>
      </c>
      <c r="F932" s="248" t="s">
        <v>2276</v>
      </c>
      <c r="G932" s="246"/>
      <c r="H932" s="249">
        <v>27</v>
      </c>
      <c r="I932" s="250"/>
      <c r="J932" s="246"/>
      <c r="K932" s="246"/>
      <c r="L932" s="251"/>
      <c r="M932" s="252"/>
      <c r="N932" s="253"/>
      <c r="O932" s="253"/>
      <c r="P932" s="253"/>
      <c r="Q932" s="253"/>
      <c r="R932" s="253"/>
      <c r="S932" s="253"/>
      <c r="T932" s="254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T932" s="255" t="s">
        <v>199</v>
      </c>
      <c r="AU932" s="255" t="s">
        <v>82</v>
      </c>
      <c r="AV932" s="14" t="s">
        <v>82</v>
      </c>
      <c r="AW932" s="14" t="s">
        <v>34</v>
      </c>
      <c r="AX932" s="14" t="s">
        <v>73</v>
      </c>
      <c r="AY932" s="255" t="s">
        <v>185</v>
      </c>
    </row>
    <row r="933" s="15" customFormat="1">
      <c r="A933" s="15"/>
      <c r="B933" s="256"/>
      <c r="C933" s="257"/>
      <c r="D933" s="228" t="s">
        <v>199</v>
      </c>
      <c r="E933" s="258" t="s">
        <v>19</v>
      </c>
      <c r="F933" s="259" t="s">
        <v>202</v>
      </c>
      <c r="G933" s="257"/>
      <c r="H933" s="260">
        <v>27</v>
      </c>
      <c r="I933" s="261"/>
      <c r="J933" s="257"/>
      <c r="K933" s="257"/>
      <c r="L933" s="262"/>
      <c r="M933" s="263"/>
      <c r="N933" s="264"/>
      <c r="O933" s="264"/>
      <c r="P933" s="264"/>
      <c r="Q933" s="264"/>
      <c r="R933" s="264"/>
      <c r="S933" s="264"/>
      <c r="T933" s="265"/>
      <c r="U933" s="15"/>
      <c r="V933" s="15"/>
      <c r="W933" s="15"/>
      <c r="X933" s="15"/>
      <c r="Y933" s="15"/>
      <c r="Z933" s="15"/>
      <c r="AA933" s="15"/>
      <c r="AB933" s="15"/>
      <c r="AC933" s="15"/>
      <c r="AD933" s="15"/>
      <c r="AE933" s="15"/>
      <c r="AT933" s="266" t="s">
        <v>199</v>
      </c>
      <c r="AU933" s="266" t="s">
        <v>82</v>
      </c>
      <c r="AV933" s="15" t="s">
        <v>193</v>
      </c>
      <c r="AW933" s="15" t="s">
        <v>34</v>
      </c>
      <c r="AX933" s="15" t="s">
        <v>80</v>
      </c>
      <c r="AY933" s="266" t="s">
        <v>185</v>
      </c>
    </row>
    <row r="934" s="2" customFormat="1" ht="16.5" customHeight="1">
      <c r="A934" s="41"/>
      <c r="B934" s="42"/>
      <c r="C934" s="271" t="s">
        <v>2277</v>
      </c>
      <c r="D934" s="271" t="s">
        <v>491</v>
      </c>
      <c r="E934" s="272" t="s">
        <v>2278</v>
      </c>
      <c r="F934" s="273" t="s">
        <v>2279</v>
      </c>
      <c r="G934" s="274" t="s">
        <v>191</v>
      </c>
      <c r="H934" s="275">
        <v>28.350000000000001</v>
      </c>
      <c r="I934" s="276"/>
      <c r="J934" s="277">
        <f>ROUND(I934*H934,2)</f>
        <v>0</v>
      </c>
      <c r="K934" s="273" t="s">
        <v>192</v>
      </c>
      <c r="L934" s="278"/>
      <c r="M934" s="279" t="s">
        <v>19</v>
      </c>
      <c r="N934" s="280" t="s">
        <v>44</v>
      </c>
      <c r="O934" s="87"/>
      <c r="P934" s="224">
        <f>O934*H934</f>
        <v>0</v>
      </c>
      <c r="Q934" s="224">
        <v>0.0048599999999999997</v>
      </c>
      <c r="R934" s="224">
        <f>Q934*H934</f>
        <v>0.13778099999999999</v>
      </c>
      <c r="S934" s="224">
        <v>0</v>
      </c>
      <c r="T934" s="225">
        <f>S934*H934</f>
        <v>0</v>
      </c>
      <c r="U934" s="41"/>
      <c r="V934" s="41"/>
      <c r="W934" s="41"/>
      <c r="X934" s="41"/>
      <c r="Y934" s="41"/>
      <c r="Z934" s="41"/>
      <c r="AA934" s="41"/>
      <c r="AB934" s="41"/>
      <c r="AC934" s="41"/>
      <c r="AD934" s="41"/>
      <c r="AE934" s="41"/>
      <c r="AR934" s="226" t="s">
        <v>415</v>
      </c>
      <c r="AT934" s="226" t="s">
        <v>491</v>
      </c>
      <c r="AU934" s="226" t="s">
        <v>82</v>
      </c>
      <c r="AY934" s="20" t="s">
        <v>185</v>
      </c>
      <c r="BE934" s="227">
        <f>IF(N934="základní",J934,0)</f>
        <v>0</v>
      </c>
      <c r="BF934" s="227">
        <f>IF(N934="snížená",J934,0)</f>
        <v>0</v>
      </c>
      <c r="BG934" s="227">
        <f>IF(N934="zákl. přenesená",J934,0)</f>
        <v>0</v>
      </c>
      <c r="BH934" s="227">
        <f>IF(N934="sníž. přenesená",J934,0)</f>
        <v>0</v>
      </c>
      <c r="BI934" s="227">
        <f>IF(N934="nulová",J934,0)</f>
        <v>0</v>
      </c>
      <c r="BJ934" s="20" t="s">
        <v>80</v>
      </c>
      <c r="BK934" s="227">
        <f>ROUND(I934*H934,2)</f>
        <v>0</v>
      </c>
      <c r="BL934" s="20" t="s">
        <v>280</v>
      </c>
      <c r="BM934" s="226" t="s">
        <v>2280</v>
      </c>
    </row>
    <row r="935" s="2" customFormat="1">
      <c r="A935" s="41"/>
      <c r="B935" s="42"/>
      <c r="C935" s="43"/>
      <c r="D935" s="228" t="s">
        <v>195</v>
      </c>
      <c r="E935" s="43"/>
      <c r="F935" s="229" t="s">
        <v>2279</v>
      </c>
      <c r="G935" s="43"/>
      <c r="H935" s="43"/>
      <c r="I935" s="230"/>
      <c r="J935" s="43"/>
      <c r="K935" s="43"/>
      <c r="L935" s="47"/>
      <c r="M935" s="231"/>
      <c r="N935" s="232"/>
      <c r="O935" s="87"/>
      <c r="P935" s="87"/>
      <c r="Q935" s="87"/>
      <c r="R935" s="87"/>
      <c r="S935" s="87"/>
      <c r="T935" s="88"/>
      <c r="U935" s="41"/>
      <c r="V935" s="41"/>
      <c r="W935" s="41"/>
      <c r="X935" s="41"/>
      <c r="Y935" s="41"/>
      <c r="Z935" s="41"/>
      <c r="AA935" s="41"/>
      <c r="AB935" s="41"/>
      <c r="AC935" s="41"/>
      <c r="AD935" s="41"/>
      <c r="AE935" s="41"/>
      <c r="AT935" s="20" t="s">
        <v>195</v>
      </c>
      <c r="AU935" s="20" t="s">
        <v>82</v>
      </c>
    </row>
    <row r="936" s="14" customFormat="1">
      <c r="A936" s="14"/>
      <c r="B936" s="245"/>
      <c r="C936" s="246"/>
      <c r="D936" s="228" t="s">
        <v>199</v>
      </c>
      <c r="E936" s="246"/>
      <c r="F936" s="248" t="s">
        <v>2281</v>
      </c>
      <c r="G936" s="246"/>
      <c r="H936" s="249">
        <v>28.350000000000001</v>
      </c>
      <c r="I936" s="250"/>
      <c r="J936" s="246"/>
      <c r="K936" s="246"/>
      <c r="L936" s="251"/>
      <c r="M936" s="252"/>
      <c r="N936" s="253"/>
      <c r="O936" s="253"/>
      <c r="P936" s="253"/>
      <c r="Q936" s="253"/>
      <c r="R936" s="253"/>
      <c r="S936" s="253"/>
      <c r="T936" s="254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T936" s="255" t="s">
        <v>199</v>
      </c>
      <c r="AU936" s="255" t="s">
        <v>82</v>
      </c>
      <c r="AV936" s="14" t="s">
        <v>82</v>
      </c>
      <c r="AW936" s="14" t="s">
        <v>4</v>
      </c>
      <c r="AX936" s="14" t="s">
        <v>80</v>
      </c>
      <c r="AY936" s="255" t="s">
        <v>185</v>
      </c>
    </row>
    <row r="937" s="2" customFormat="1" ht="21.75" customHeight="1">
      <c r="A937" s="41"/>
      <c r="B937" s="42"/>
      <c r="C937" s="215" t="s">
        <v>2282</v>
      </c>
      <c r="D937" s="215" t="s">
        <v>188</v>
      </c>
      <c r="E937" s="216" t="s">
        <v>2283</v>
      </c>
      <c r="F937" s="217" t="s">
        <v>2284</v>
      </c>
      <c r="G937" s="218" t="s">
        <v>191</v>
      </c>
      <c r="H937" s="219">
        <v>252.84999999999999</v>
      </c>
      <c r="I937" s="220"/>
      <c r="J937" s="221">
        <f>ROUND(I937*H937,2)</f>
        <v>0</v>
      </c>
      <c r="K937" s="217" t="s">
        <v>192</v>
      </c>
      <c r="L937" s="47"/>
      <c r="M937" s="222" t="s">
        <v>19</v>
      </c>
      <c r="N937" s="223" t="s">
        <v>44</v>
      </c>
      <c r="O937" s="87"/>
      <c r="P937" s="224">
        <f>O937*H937</f>
        <v>0</v>
      </c>
      <c r="Q937" s="224">
        <v>0.00012999999999999999</v>
      </c>
      <c r="R937" s="224">
        <f>Q937*H937</f>
        <v>0.032870499999999997</v>
      </c>
      <c r="S937" s="224">
        <v>0</v>
      </c>
      <c r="T937" s="225">
        <f>S937*H937</f>
        <v>0</v>
      </c>
      <c r="U937" s="41"/>
      <c r="V937" s="41"/>
      <c r="W937" s="41"/>
      <c r="X937" s="41"/>
      <c r="Y937" s="41"/>
      <c r="Z937" s="41"/>
      <c r="AA937" s="41"/>
      <c r="AB937" s="41"/>
      <c r="AC937" s="41"/>
      <c r="AD937" s="41"/>
      <c r="AE937" s="41"/>
      <c r="AR937" s="226" t="s">
        <v>280</v>
      </c>
      <c r="AT937" s="226" t="s">
        <v>188</v>
      </c>
      <c r="AU937" s="226" t="s">
        <v>82</v>
      </c>
      <c r="AY937" s="20" t="s">
        <v>185</v>
      </c>
      <c r="BE937" s="227">
        <f>IF(N937="základní",J937,0)</f>
        <v>0</v>
      </c>
      <c r="BF937" s="227">
        <f>IF(N937="snížená",J937,0)</f>
        <v>0</v>
      </c>
      <c r="BG937" s="227">
        <f>IF(N937="zákl. přenesená",J937,0)</f>
        <v>0</v>
      </c>
      <c r="BH937" s="227">
        <f>IF(N937="sníž. přenesená",J937,0)</f>
        <v>0</v>
      </c>
      <c r="BI937" s="227">
        <f>IF(N937="nulová",J937,0)</f>
        <v>0</v>
      </c>
      <c r="BJ937" s="20" t="s">
        <v>80</v>
      </c>
      <c r="BK937" s="227">
        <f>ROUND(I937*H937,2)</f>
        <v>0</v>
      </c>
      <c r="BL937" s="20" t="s">
        <v>280</v>
      </c>
      <c r="BM937" s="226" t="s">
        <v>2285</v>
      </c>
    </row>
    <row r="938" s="2" customFormat="1">
      <c r="A938" s="41"/>
      <c r="B938" s="42"/>
      <c r="C938" s="43"/>
      <c r="D938" s="228" t="s">
        <v>195</v>
      </c>
      <c r="E938" s="43"/>
      <c r="F938" s="229" t="s">
        <v>2286</v>
      </c>
      <c r="G938" s="43"/>
      <c r="H938" s="43"/>
      <c r="I938" s="230"/>
      <c r="J938" s="43"/>
      <c r="K938" s="43"/>
      <c r="L938" s="47"/>
      <c r="M938" s="231"/>
      <c r="N938" s="232"/>
      <c r="O938" s="87"/>
      <c r="P938" s="87"/>
      <c r="Q938" s="87"/>
      <c r="R938" s="87"/>
      <c r="S938" s="87"/>
      <c r="T938" s="88"/>
      <c r="U938" s="41"/>
      <c r="V938" s="41"/>
      <c r="W938" s="41"/>
      <c r="X938" s="41"/>
      <c r="Y938" s="41"/>
      <c r="Z938" s="41"/>
      <c r="AA938" s="41"/>
      <c r="AB938" s="41"/>
      <c r="AC938" s="41"/>
      <c r="AD938" s="41"/>
      <c r="AE938" s="41"/>
      <c r="AT938" s="20" t="s">
        <v>195</v>
      </c>
      <c r="AU938" s="20" t="s">
        <v>82</v>
      </c>
    </row>
    <row r="939" s="2" customFormat="1">
      <c r="A939" s="41"/>
      <c r="B939" s="42"/>
      <c r="C939" s="43"/>
      <c r="D939" s="233" t="s">
        <v>197</v>
      </c>
      <c r="E939" s="43"/>
      <c r="F939" s="234" t="s">
        <v>2287</v>
      </c>
      <c r="G939" s="43"/>
      <c r="H939" s="43"/>
      <c r="I939" s="230"/>
      <c r="J939" s="43"/>
      <c r="K939" s="43"/>
      <c r="L939" s="47"/>
      <c r="M939" s="231"/>
      <c r="N939" s="232"/>
      <c r="O939" s="87"/>
      <c r="P939" s="87"/>
      <c r="Q939" s="87"/>
      <c r="R939" s="87"/>
      <c r="S939" s="87"/>
      <c r="T939" s="88"/>
      <c r="U939" s="41"/>
      <c r="V939" s="41"/>
      <c r="W939" s="41"/>
      <c r="X939" s="41"/>
      <c r="Y939" s="41"/>
      <c r="Z939" s="41"/>
      <c r="AA939" s="41"/>
      <c r="AB939" s="41"/>
      <c r="AC939" s="41"/>
      <c r="AD939" s="41"/>
      <c r="AE939" s="41"/>
      <c r="AT939" s="20" t="s">
        <v>197</v>
      </c>
      <c r="AU939" s="20" t="s">
        <v>82</v>
      </c>
    </row>
    <row r="940" s="13" customFormat="1">
      <c r="A940" s="13"/>
      <c r="B940" s="235"/>
      <c r="C940" s="236"/>
      <c r="D940" s="228" t="s">
        <v>199</v>
      </c>
      <c r="E940" s="237" t="s">
        <v>19</v>
      </c>
      <c r="F940" s="238" t="s">
        <v>2288</v>
      </c>
      <c r="G940" s="236"/>
      <c r="H940" s="237" t="s">
        <v>19</v>
      </c>
      <c r="I940" s="239"/>
      <c r="J940" s="236"/>
      <c r="K940" s="236"/>
      <c r="L940" s="240"/>
      <c r="M940" s="241"/>
      <c r="N940" s="242"/>
      <c r="O940" s="242"/>
      <c r="P940" s="242"/>
      <c r="Q940" s="242"/>
      <c r="R940" s="242"/>
      <c r="S940" s="242"/>
      <c r="T940" s="243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T940" s="244" t="s">
        <v>199</v>
      </c>
      <c r="AU940" s="244" t="s">
        <v>82</v>
      </c>
      <c r="AV940" s="13" t="s">
        <v>80</v>
      </c>
      <c r="AW940" s="13" t="s">
        <v>34</v>
      </c>
      <c r="AX940" s="13" t="s">
        <v>73</v>
      </c>
      <c r="AY940" s="244" t="s">
        <v>185</v>
      </c>
    </row>
    <row r="941" s="13" customFormat="1">
      <c r="A941" s="13"/>
      <c r="B941" s="235"/>
      <c r="C941" s="236"/>
      <c r="D941" s="228" t="s">
        <v>199</v>
      </c>
      <c r="E941" s="237" t="s">
        <v>19</v>
      </c>
      <c r="F941" s="238" t="s">
        <v>2289</v>
      </c>
      <c r="G941" s="236"/>
      <c r="H941" s="237" t="s">
        <v>19</v>
      </c>
      <c r="I941" s="239"/>
      <c r="J941" s="236"/>
      <c r="K941" s="236"/>
      <c r="L941" s="240"/>
      <c r="M941" s="241"/>
      <c r="N941" s="242"/>
      <c r="O941" s="242"/>
      <c r="P941" s="242"/>
      <c r="Q941" s="242"/>
      <c r="R941" s="242"/>
      <c r="S941" s="242"/>
      <c r="T941" s="243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T941" s="244" t="s">
        <v>199</v>
      </c>
      <c r="AU941" s="244" t="s">
        <v>82</v>
      </c>
      <c r="AV941" s="13" t="s">
        <v>80</v>
      </c>
      <c r="AW941" s="13" t="s">
        <v>34</v>
      </c>
      <c r="AX941" s="13" t="s">
        <v>73</v>
      </c>
      <c r="AY941" s="244" t="s">
        <v>185</v>
      </c>
    </row>
    <row r="942" s="14" customFormat="1">
      <c r="A942" s="14"/>
      <c r="B942" s="245"/>
      <c r="C942" s="246"/>
      <c r="D942" s="228" t="s">
        <v>199</v>
      </c>
      <c r="E942" s="247" t="s">
        <v>19</v>
      </c>
      <c r="F942" s="248" t="s">
        <v>2174</v>
      </c>
      <c r="G942" s="246"/>
      <c r="H942" s="249">
        <v>252.84999999999999</v>
      </c>
      <c r="I942" s="250"/>
      <c r="J942" s="246"/>
      <c r="K942" s="246"/>
      <c r="L942" s="251"/>
      <c r="M942" s="252"/>
      <c r="N942" s="253"/>
      <c r="O942" s="253"/>
      <c r="P942" s="253"/>
      <c r="Q942" s="253"/>
      <c r="R942" s="253"/>
      <c r="S942" s="253"/>
      <c r="T942" s="254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  <c r="AT942" s="255" t="s">
        <v>199</v>
      </c>
      <c r="AU942" s="255" t="s">
        <v>82</v>
      </c>
      <c r="AV942" s="14" t="s">
        <v>82</v>
      </c>
      <c r="AW942" s="14" t="s">
        <v>34</v>
      </c>
      <c r="AX942" s="14" t="s">
        <v>73</v>
      </c>
      <c r="AY942" s="255" t="s">
        <v>185</v>
      </c>
    </row>
    <row r="943" s="15" customFormat="1">
      <c r="A943" s="15"/>
      <c r="B943" s="256"/>
      <c r="C943" s="257"/>
      <c r="D943" s="228" t="s">
        <v>199</v>
      </c>
      <c r="E943" s="258" t="s">
        <v>19</v>
      </c>
      <c r="F943" s="259" t="s">
        <v>202</v>
      </c>
      <c r="G943" s="257"/>
      <c r="H943" s="260">
        <v>252.84999999999999</v>
      </c>
      <c r="I943" s="261"/>
      <c r="J943" s="257"/>
      <c r="K943" s="257"/>
      <c r="L943" s="262"/>
      <c r="M943" s="263"/>
      <c r="N943" s="264"/>
      <c r="O943" s="264"/>
      <c r="P943" s="264"/>
      <c r="Q943" s="264"/>
      <c r="R943" s="264"/>
      <c r="S943" s="264"/>
      <c r="T943" s="265"/>
      <c r="U943" s="15"/>
      <c r="V943" s="15"/>
      <c r="W943" s="15"/>
      <c r="X943" s="15"/>
      <c r="Y943" s="15"/>
      <c r="Z943" s="15"/>
      <c r="AA943" s="15"/>
      <c r="AB943" s="15"/>
      <c r="AC943" s="15"/>
      <c r="AD943" s="15"/>
      <c r="AE943" s="15"/>
      <c r="AT943" s="266" t="s">
        <v>199</v>
      </c>
      <c r="AU943" s="266" t="s">
        <v>82</v>
      </c>
      <c r="AV943" s="15" t="s">
        <v>193</v>
      </c>
      <c r="AW943" s="15" t="s">
        <v>34</v>
      </c>
      <c r="AX943" s="15" t="s">
        <v>80</v>
      </c>
      <c r="AY943" s="266" t="s">
        <v>185</v>
      </c>
    </row>
    <row r="944" s="2" customFormat="1" ht="16.5" customHeight="1">
      <c r="A944" s="41"/>
      <c r="B944" s="42"/>
      <c r="C944" s="271" t="s">
        <v>2290</v>
      </c>
      <c r="D944" s="271" t="s">
        <v>491</v>
      </c>
      <c r="E944" s="272" t="s">
        <v>2291</v>
      </c>
      <c r="F944" s="273" t="s">
        <v>2292</v>
      </c>
      <c r="G944" s="274" t="s">
        <v>191</v>
      </c>
      <c r="H944" s="275">
        <v>265.493</v>
      </c>
      <c r="I944" s="276"/>
      <c r="J944" s="277">
        <f>ROUND(I944*H944,2)</f>
        <v>0</v>
      </c>
      <c r="K944" s="273" t="s">
        <v>192</v>
      </c>
      <c r="L944" s="278"/>
      <c r="M944" s="279" t="s">
        <v>19</v>
      </c>
      <c r="N944" s="280" t="s">
        <v>44</v>
      </c>
      <c r="O944" s="87"/>
      <c r="P944" s="224">
        <f>O944*H944</f>
        <v>0</v>
      </c>
      <c r="Q944" s="224">
        <v>0.0064999999999999997</v>
      </c>
      <c r="R944" s="224">
        <f>Q944*H944</f>
        <v>1.7257045</v>
      </c>
      <c r="S944" s="224">
        <v>0</v>
      </c>
      <c r="T944" s="225">
        <f>S944*H944</f>
        <v>0</v>
      </c>
      <c r="U944" s="41"/>
      <c r="V944" s="41"/>
      <c r="W944" s="41"/>
      <c r="X944" s="41"/>
      <c r="Y944" s="41"/>
      <c r="Z944" s="41"/>
      <c r="AA944" s="41"/>
      <c r="AB944" s="41"/>
      <c r="AC944" s="41"/>
      <c r="AD944" s="41"/>
      <c r="AE944" s="41"/>
      <c r="AR944" s="226" t="s">
        <v>415</v>
      </c>
      <c r="AT944" s="226" t="s">
        <v>491</v>
      </c>
      <c r="AU944" s="226" t="s">
        <v>82</v>
      </c>
      <c r="AY944" s="20" t="s">
        <v>185</v>
      </c>
      <c r="BE944" s="227">
        <f>IF(N944="základní",J944,0)</f>
        <v>0</v>
      </c>
      <c r="BF944" s="227">
        <f>IF(N944="snížená",J944,0)</f>
        <v>0</v>
      </c>
      <c r="BG944" s="227">
        <f>IF(N944="zákl. přenesená",J944,0)</f>
        <v>0</v>
      </c>
      <c r="BH944" s="227">
        <f>IF(N944="sníž. přenesená",J944,0)</f>
        <v>0</v>
      </c>
      <c r="BI944" s="227">
        <f>IF(N944="nulová",J944,0)</f>
        <v>0</v>
      </c>
      <c r="BJ944" s="20" t="s">
        <v>80</v>
      </c>
      <c r="BK944" s="227">
        <f>ROUND(I944*H944,2)</f>
        <v>0</v>
      </c>
      <c r="BL944" s="20" t="s">
        <v>280</v>
      </c>
      <c r="BM944" s="226" t="s">
        <v>2293</v>
      </c>
    </row>
    <row r="945" s="2" customFormat="1">
      <c r="A945" s="41"/>
      <c r="B945" s="42"/>
      <c r="C945" s="43"/>
      <c r="D945" s="228" t="s">
        <v>195</v>
      </c>
      <c r="E945" s="43"/>
      <c r="F945" s="229" t="s">
        <v>2292</v>
      </c>
      <c r="G945" s="43"/>
      <c r="H945" s="43"/>
      <c r="I945" s="230"/>
      <c r="J945" s="43"/>
      <c r="K945" s="43"/>
      <c r="L945" s="47"/>
      <c r="M945" s="231"/>
      <c r="N945" s="232"/>
      <c r="O945" s="87"/>
      <c r="P945" s="87"/>
      <c r="Q945" s="87"/>
      <c r="R945" s="87"/>
      <c r="S945" s="87"/>
      <c r="T945" s="88"/>
      <c r="U945" s="41"/>
      <c r="V945" s="41"/>
      <c r="W945" s="41"/>
      <c r="X945" s="41"/>
      <c r="Y945" s="41"/>
      <c r="Z945" s="41"/>
      <c r="AA945" s="41"/>
      <c r="AB945" s="41"/>
      <c r="AC945" s="41"/>
      <c r="AD945" s="41"/>
      <c r="AE945" s="41"/>
      <c r="AT945" s="20" t="s">
        <v>195</v>
      </c>
      <c r="AU945" s="20" t="s">
        <v>82</v>
      </c>
    </row>
    <row r="946" s="14" customFormat="1">
      <c r="A946" s="14"/>
      <c r="B946" s="245"/>
      <c r="C946" s="246"/>
      <c r="D946" s="228" t="s">
        <v>199</v>
      </c>
      <c r="E946" s="246"/>
      <c r="F946" s="248" t="s">
        <v>2294</v>
      </c>
      <c r="G946" s="246"/>
      <c r="H946" s="249">
        <v>265.493</v>
      </c>
      <c r="I946" s="250"/>
      <c r="J946" s="246"/>
      <c r="K946" s="246"/>
      <c r="L946" s="251"/>
      <c r="M946" s="252"/>
      <c r="N946" s="253"/>
      <c r="O946" s="253"/>
      <c r="P946" s="253"/>
      <c r="Q946" s="253"/>
      <c r="R946" s="253"/>
      <c r="S946" s="253"/>
      <c r="T946" s="254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  <c r="AT946" s="255" t="s">
        <v>199</v>
      </c>
      <c r="AU946" s="255" t="s">
        <v>82</v>
      </c>
      <c r="AV946" s="14" t="s">
        <v>82</v>
      </c>
      <c r="AW946" s="14" t="s">
        <v>4</v>
      </c>
      <c r="AX946" s="14" t="s">
        <v>80</v>
      </c>
      <c r="AY946" s="255" t="s">
        <v>185</v>
      </c>
    </row>
    <row r="947" s="2" customFormat="1" ht="16.5" customHeight="1">
      <c r="A947" s="41"/>
      <c r="B947" s="42"/>
      <c r="C947" s="215" t="s">
        <v>2295</v>
      </c>
      <c r="D947" s="215" t="s">
        <v>188</v>
      </c>
      <c r="E947" s="216" t="s">
        <v>670</v>
      </c>
      <c r="F947" s="217" t="s">
        <v>671</v>
      </c>
      <c r="G947" s="218" t="s">
        <v>672</v>
      </c>
      <c r="H947" s="281"/>
      <c r="I947" s="220"/>
      <c r="J947" s="221">
        <f>ROUND(I947*H947,2)</f>
        <v>0</v>
      </c>
      <c r="K947" s="217" t="s">
        <v>192</v>
      </c>
      <c r="L947" s="47"/>
      <c r="M947" s="222" t="s">
        <v>19</v>
      </c>
      <c r="N947" s="223" t="s">
        <v>44</v>
      </c>
      <c r="O947" s="87"/>
      <c r="P947" s="224">
        <f>O947*H947</f>
        <v>0</v>
      </c>
      <c r="Q947" s="224">
        <v>0</v>
      </c>
      <c r="R947" s="224">
        <f>Q947*H947</f>
        <v>0</v>
      </c>
      <c r="S947" s="224">
        <v>0</v>
      </c>
      <c r="T947" s="225">
        <f>S947*H947</f>
        <v>0</v>
      </c>
      <c r="U947" s="41"/>
      <c r="V947" s="41"/>
      <c r="W947" s="41"/>
      <c r="X947" s="41"/>
      <c r="Y947" s="41"/>
      <c r="Z947" s="41"/>
      <c r="AA947" s="41"/>
      <c r="AB947" s="41"/>
      <c r="AC947" s="41"/>
      <c r="AD947" s="41"/>
      <c r="AE947" s="41"/>
      <c r="AR947" s="226" t="s">
        <v>280</v>
      </c>
      <c r="AT947" s="226" t="s">
        <v>188</v>
      </c>
      <c r="AU947" s="226" t="s">
        <v>82</v>
      </c>
      <c r="AY947" s="20" t="s">
        <v>185</v>
      </c>
      <c r="BE947" s="227">
        <f>IF(N947="základní",J947,0)</f>
        <v>0</v>
      </c>
      <c r="BF947" s="227">
        <f>IF(N947="snížená",J947,0)</f>
        <v>0</v>
      </c>
      <c r="BG947" s="227">
        <f>IF(N947="zákl. přenesená",J947,0)</f>
        <v>0</v>
      </c>
      <c r="BH947" s="227">
        <f>IF(N947="sníž. přenesená",J947,0)</f>
        <v>0</v>
      </c>
      <c r="BI947" s="227">
        <f>IF(N947="nulová",J947,0)</f>
        <v>0</v>
      </c>
      <c r="BJ947" s="20" t="s">
        <v>80</v>
      </c>
      <c r="BK947" s="227">
        <f>ROUND(I947*H947,2)</f>
        <v>0</v>
      </c>
      <c r="BL947" s="20" t="s">
        <v>280</v>
      </c>
      <c r="BM947" s="226" t="s">
        <v>2296</v>
      </c>
    </row>
    <row r="948" s="2" customFormat="1">
      <c r="A948" s="41"/>
      <c r="B948" s="42"/>
      <c r="C948" s="43"/>
      <c r="D948" s="228" t="s">
        <v>195</v>
      </c>
      <c r="E948" s="43"/>
      <c r="F948" s="229" t="s">
        <v>674</v>
      </c>
      <c r="G948" s="43"/>
      <c r="H948" s="43"/>
      <c r="I948" s="230"/>
      <c r="J948" s="43"/>
      <c r="K948" s="43"/>
      <c r="L948" s="47"/>
      <c r="M948" s="231"/>
      <c r="N948" s="232"/>
      <c r="O948" s="87"/>
      <c r="P948" s="87"/>
      <c r="Q948" s="87"/>
      <c r="R948" s="87"/>
      <c r="S948" s="87"/>
      <c r="T948" s="88"/>
      <c r="U948" s="41"/>
      <c r="V948" s="41"/>
      <c r="W948" s="41"/>
      <c r="X948" s="41"/>
      <c r="Y948" s="41"/>
      <c r="Z948" s="41"/>
      <c r="AA948" s="41"/>
      <c r="AB948" s="41"/>
      <c r="AC948" s="41"/>
      <c r="AD948" s="41"/>
      <c r="AE948" s="41"/>
      <c r="AT948" s="20" t="s">
        <v>195</v>
      </c>
      <c r="AU948" s="20" t="s">
        <v>82</v>
      </c>
    </row>
    <row r="949" s="2" customFormat="1">
      <c r="A949" s="41"/>
      <c r="B949" s="42"/>
      <c r="C949" s="43"/>
      <c r="D949" s="233" t="s">
        <v>197</v>
      </c>
      <c r="E949" s="43"/>
      <c r="F949" s="234" t="s">
        <v>675</v>
      </c>
      <c r="G949" s="43"/>
      <c r="H949" s="43"/>
      <c r="I949" s="230"/>
      <c r="J949" s="43"/>
      <c r="K949" s="43"/>
      <c r="L949" s="47"/>
      <c r="M949" s="231"/>
      <c r="N949" s="232"/>
      <c r="O949" s="87"/>
      <c r="P949" s="87"/>
      <c r="Q949" s="87"/>
      <c r="R949" s="87"/>
      <c r="S949" s="87"/>
      <c r="T949" s="88"/>
      <c r="U949" s="41"/>
      <c r="V949" s="41"/>
      <c r="W949" s="41"/>
      <c r="X949" s="41"/>
      <c r="Y949" s="41"/>
      <c r="Z949" s="41"/>
      <c r="AA949" s="41"/>
      <c r="AB949" s="41"/>
      <c r="AC949" s="41"/>
      <c r="AD949" s="41"/>
      <c r="AE949" s="41"/>
      <c r="AT949" s="20" t="s">
        <v>197</v>
      </c>
      <c r="AU949" s="20" t="s">
        <v>82</v>
      </c>
    </row>
    <row r="950" s="12" customFormat="1" ht="22.8" customHeight="1">
      <c r="A950" s="12"/>
      <c r="B950" s="199"/>
      <c r="C950" s="200"/>
      <c r="D950" s="201" t="s">
        <v>72</v>
      </c>
      <c r="E950" s="213" t="s">
        <v>326</v>
      </c>
      <c r="F950" s="213" t="s">
        <v>327</v>
      </c>
      <c r="G950" s="200"/>
      <c r="H950" s="200"/>
      <c r="I950" s="203"/>
      <c r="J950" s="214">
        <f>BK950</f>
        <v>0</v>
      </c>
      <c r="K950" s="200"/>
      <c r="L950" s="205"/>
      <c r="M950" s="206"/>
      <c r="N950" s="207"/>
      <c r="O950" s="207"/>
      <c r="P950" s="208">
        <f>SUM(P951:P1043)</f>
        <v>0</v>
      </c>
      <c r="Q950" s="207"/>
      <c r="R950" s="208">
        <f>SUM(R951:R1043)</f>
        <v>4.1347746599999997</v>
      </c>
      <c r="S950" s="207"/>
      <c r="T950" s="209">
        <f>SUM(T951:T1043)</f>
        <v>0</v>
      </c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R950" s="210" t="s">
        <v>82</v>
      </c>
      <c r="AT950" s="211" t="s">
        <v>72</v>
      </c>
      <c r="AU950" s="211" t="s">
        <v>80</v>
      </c>
      <c r="AY950" s="210" t="s">
        <v>185</v>
      </c>
      <c r="BK950" s="212">
        <f>SUM(BK951:BK1043)</f>
        <v>0</v>
      </c>
    </row>
    <row r="951" s="2" customFormat="1" ht="16.5" customHeight="1">
      <c r="A951" s="41"/>
      <c r="B951" s="42"/>
      <c r="C951" s="215" t="s">
        <v>2297</v>
      </c>
      <c r="D951" s="215" t="s">
        <v>188</v>
      </c>
      <c r="E951" s="216" t="s">
        <v>2298</v>
      </c>
      <c r="F951" s="217" t="s">
        <v>2299</v>
      </c>
      <c r="G951" s="218" t="s">
        <v>212</v>
      </c>
      <c r="H951" s="219">
        <v>11.614000000000001</v>
      </c>
      <c r="I951" s="220"/>
      <c r="J951" s="221">
        <f>ROUND(I951*H951,2)</f>
        <v>0</v>
      </c>
      <c r="K951" s="217" t="s">
        <v>192</v>
      </c>
      <c r="L951" s="47"/>
      <c r="M951" s="222" t="s">
        <v>19</v>
      </c>
      <c r="N951" s="223" t="s">
        <v>44</v>
      </c>
      <c r="O951" s="87"/>
      <c r="P951" s="224">
        <f>O951*H951</f>
        <v>0</v>
      </c>
      <c r="Q951" s="224">
        <v>0.00189</v>
      </c>
      <c r="R951" s="224">
        <f>Q951*H951</f>
        <v>0.021950460000000001</v>
      </c>
      <c r="S951" s="224">
        <v>0</v>
      </c>
      <c r="T951" s="225">
        <f>S951*H951</f>
        <v>0</v>
      </c>
      <c r="U951" s="41"/>
      <c r="V951" s="41"/>
      <c r="W951" s="41"/>
      <c r="X951" s="41"/>
      <c r="Y951" s="41"/>
      <c r="Z951" s="41"/>
      <c r="AA951" s="41"/>
      <c r="AB951" s="41"/>
      <c r="AC951" s="41"/>
      <c r="AD951" s="41"/>
      <c r="AE951" s="41"/>
      <c r="AR951" s="226" t="s">
        <v>280</v>
      </c>
      <c r="AT951" s="226" t="s">
        <v>188</v>
      </c>
      <c r="AU951" s="226" t="s">
        <v>82</v>
      </c>
      <c r="AY951" s="20" t="s">
        <v>185</v>
      </c>
      <c r="BE951" s="227">
        <f>IF(N951="základní",J951,0)</f>
        <v>0</v>
      </c>
      <c r="BF951" s="227">
        <f>IF(N951="snížená",J951,0)</f>
        <v>0</v>
      </c>
      <c r="BG951" s="227">
        <f>IF(N951="zákl. přenesená",J951,0)</f>
        <v>0</v>
      </c>
      <c r="BH951" s="227">
        <f>IF(N951="sníž. přenesená",J951,0)</f>
        <v>0</v>
      </c>
      <c r="BI951" s="227">
        <f>IF(N951="nulová",J951,0)</f>
        <v>0</v>
      </c>
      <c r="BJ951" s="20" t="s">
        <v>80</v>
      </c>
      <c r="BK951" s="227">
        <f>ROUND(I951*H951,2)</f>
        <v>0</v>
      </c>
      <c r="BL951" s="20" t="s">
        <v>280</v>
      </c>
      <c r="BM951" s="226" t="s">
        <v>2300</v>
      </c>
    </row>
    <row r="952" s="2" customFormat="1">
      <c r="A952" s="41"/>
      <c r="B952" s="42"/>
      <c r="C952" s="43"/>
      <c r="D952" s="228" t="s">
        <v>195</v>
      </c>
      <c r="E952" s="43"/>
      <c r="F952" s="229" t="s">
        <v>2301</v>
      </c>
      <c r="G952" s="43"/>
      <c r="H952" s="43"/>
      <c r="I952" s="230"/>
      <c r="J952" s="43"/>
      <c r="K952" s="43"/>
      <c r="L952" s="47"/>
      <c r="M952" s="231"/>
      <c r="N952" s="232"/>
      <c r="O952" s="87"/>
      <c r="P952" s="87"/>
      <c r="Q952" s="87"/>
      <c r="R952" s="87"/>
      <c r="S952" s="87"/>
      <c r="T952" s="88"/>
      <c r="U952" s="41"/>
      <c r="V952" s="41"/>
      <c r="W952" s="41"/>
      <c r="X952" s="41"/>
      <c r="Y952" s="41"/>
      <c r="Z952" s="41"/>
      <c r="AA952" s="41"/>
      <c r="AB952" s="41"/>
      <c r="AC952" s="41"/>
      <c r="AD952" s="41"/>
      <c r="AE952" s="41"/>
      <c r="AT952" s="20" t="s">
        <v>195</v>
      </c>
      <c r="AU952" s="20" t="s">
        <v>82</v>
      </c>
    </row>
    <row r="953" s="2" customFormat="1">
      <c r="A953" s="41"/>
      <c r="B953" s="42"/>
      <c r="C953" s="43"/>
      <c r="D953" s="233" t="s">
        <v>197</v>
      </c>
      <c r="E953" s="43"/>
      <c r="F953" s="234" t="s">
        <v>2302</v>
      </c>
      <c r="G953" s="43"/>
      <c r="H953" s="43"/>
      <c r="I953" s="230"/>
      <c r="J953" s="43"/>
      <c r="K953" s="43"/>
      <c r="L953" s="47"/>
      <c r="M953" s="231"/>
      <c r="N953" s="232"/>
      <c r="O953" s="87"/>
      <c r="P953" s="87"/>
      <c r="Q953" s="87"/>
      <c r="R953" s="87"/>
      <c r="S953" s="87"/>
      <c r="T953" s="88"/>
      <c r="U953" s="41"/>
      <c r="V953" s="41"/>
      <c r="W953" s="41"/>
      <c r="X953" s="41"/>
      <c r="Y953" s="41"/>
      <c r="Z953" s="41"/>
      <c r="AA953" s="41"/>
      <c r="AB953" s="41"/>
      <c r="AC953" s="41"/>
      <c r="AD953" s="41"/>
      <c r="AE953" s="41"/>
      <c r="AT953" s="20" t="s">
        <v>197</v>
      </c>
      <c r="AU953" s="20" t="s">
        <v>82</v>
      </c>
    </row>
    <row r="954" s="13" customFormat="1">
      <c r="A954" s="13"/>
      <c r="B954" s="235"/>
      <c r="C954" s="236"/>
      <c r="D954" s="228" t="s">
        <v>199</v>
      </c>
      <c r="E954" s="237" t="s">
        <v>19</v>
      </c>
      <c r="F954" s="238" t="s">
        <v>2303</v>
      </c>
      <c r="G954" s="236"/>
      <c r="H954" s="237" t="s">
        <v>19</v>
      </c>
      <c r="I954" s="239"/>
      <c r="J954" s="236"/>
      <c r="K954" s="236"/>
      <c r="L954" s="240"/>
      <c r="M954" s="241"/>
      <c r="N954" s="242"/>
      <c r="O954" s="242"/>
      <c r="P954" s="242"/>
      <c r="Q954" s="242"/>
      <c r="R954" s="242"/>
      <c r="S954" s="242"/>
      <c r="T954" s="243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T954" s="244" t="s">
        <v>199</v>
      </c>
      <c r="AU954" s="244" t="s">
        <v>82</v>
      </c>
      <c r="AV954" s="13" t="s">
        <v>80</v>
      </c>
      <c r="AW954" s="13" t="s">
        <v>34</v>
      </c>
      <c r="AX954" s="13" t="s">
        <v>73</v>
      </c>
      <c r="AY954" s="244" t="s">
        <v>185</v>
      </c>
    </row>
    <row r="955" s="13" customFormat="1">
      <c r="A955" s="13"/>
      <c r="B955" s="235"/>
      <c r="C955" s="236"/>
      <c r="D955" s="228" t="s">
        <v>199</v>
      </c>
      <c r="E955" s="237" t="s">
        <v>19</v>
      </c>
      <c r="F955" s="238" t="s">
        <v>2304</v>
      </c>
      <c r="G955" s="236"/>
      <c r="H955" s="237" t="s">
        <v>19</v>
      </c>
      <c r="I955" s="239"/>
      <c r="J955" s="236"/>
      <c r="K955" s="236"/>
      <c r="L955" s="240"/>
      <c r="M955" s="241"/>
      <c r="N955" s="242"/>
      <c r="O955" s="242"/>
      <c r="P955" s="242"/>
      <c r="Q955" s="242"/>
      <c r="R955" s="242"/>
      <c r="S955" s="242"/>
      <c r="T955" s="243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T955" s="244" t="s">
        <v>199</v>
      </c>
      <c r="AU955" s="244" t="s">
        <v>82</v>
      </c>
      <c r="AV955" s="13" t="s">
        <v>80</v>
      </c>
      <c r="AW955" s="13" t="s">
        <v>34</v>
      </c>
      <c r="AX955" s="13" t="s">
        <v>73</v>
      </c>
      <c r="AY955" s="244" t="s">
        <v>185</v>
      </c>
    </row>
    <row r="956" s="14" customFormat="1">
      <c r="A956" s="14"/>
      <c r="B956" s="245"/>
      <c r="C956" s="246"/>
      <c r="D956" s="228" t="s">
        <v>199</v>
      </c>
      <c r="E956" s="247" t="s">
        <v>19</v>
      </c>
      <c r="F956" s="248" t="s">
        <v>2305</v>
      </c>
      <c r="G956" s="246"/>
      <c r="H956" s="249">
        <v>10.890000000000001</v>
      </c>
      <c r="I956" s="250"/>
      <c r="J956" s="246"/>
      <c r="K956" s="246"/>
      <c r="L956" s="251"/>
      <c r="M956" s="252"/>
      <c r="N956" s="253"/>
      <c r="O956" s="253"/>
      <c r="P956" s="253"/>
      <c r="Q956" s="253"/>
      <c r="R956" s="253"/>
      <c r="S956" s="253"/>
      <c r="T956" s="254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T956" s="255" t="s">
        <v>199</v>
      </c>
      <c r="AU956" s="255" t="s">
        <v>82</v>
      </c>
      <c r="AV956" s="14" t="s">
        <v>82</v>
      </c>
      <c r="AW956" s="14" t="s">
        <v>34</v>
      </c>
      <c r="AX956" s="14" t="s">
        <v>73</v>
      </c>
      <c r="AY956" s="255" t="s">
        <v>185</v>
      </c>
    </row>
    <row r="957" s="13" customFormat="1">
      <c r="A957" s="13"/>
      <c r="B957" s="235"/>
      <c r="C957" s="236"/>
      <c r="D957" s="228" t="s">
        <v>199</v>
      </c>
      <c r="E957" s="237" t="s">
        <v>19</v>
      </c>
      <c r="F957" s="238" t="s">
        <v>2306</v>
      </c>
      <c r="G957" s="236"/>
      <c r="H957" s="237" t="s">
        <v>19</v>
      </c>
      <c r="I957" s="239"/>
      <c r="J957" s="236"/>
      <c r="K957" s="236"/>
      <c r="L957" s="240"/>
      <c r="M957" s="241"/>
      <c r="N957" s="242"/>
      <c r="O957" s="242"/>
      <c r="P957" s="242"/>
      <c r="Q957" s="242"/>
      <c r="R957" s="242"/>
      <c r="S957" s="242"/>
      <c r="T957" s="243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T957" s="244" t="s">
        <v>199</v>
      </c>
      <c r="AU957" s="244" t="s">
        <v>82</v>
      </c>
      <c r="AV957" s="13" t="s">
        <v>80</v>
      </c>
      <c r="AW957" s="13" t="s">
        <v>34</v>
      </c>
      <c r="AX957" s="13" t="s">
        <v>73</v>
      </c>
      <c r="AY957" s="244" t="s">
        <v>185</v>
      </c>
    </row>
    <row r="958" s="14" customFormat="1">
      <c r="A958" s="14"/>
      <c r="B958" s="245"/>
      <c r="C958" s="246"/>
      <c r="D958" s="228" t="s">
        <v>199</v>
      </c>
      <c r="E958" s="247" t="s">
        <v>19</v>
      </c>
      <c r="F958" s="248" t="s">
        <v>2307</v>
      </c>
      <c r="G958" s="246"/>
      <c r="H958" s="249">
        <v>0.72399999999999998</v>
      </c>
      <c r="I958" s="250"/>
      <c r="J958" s="246"/>
      <c r="K958" s="246"/>
      <c r="L958" s="251"/>
      <c r="M958" s="252"/>
      <c r="N958" s="253"/>
      <c r="O958" s="253"/>
      <c r="P958" s="253"/>
      <c r="Q958" s="253"/>
      <c r="R958" s="253"/>
      <c r="S958" s="253"/>
      <c r="T958" s="254"/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  <c r="AE958" s="14"/>
      <c r="AT958" s="255" t="s">
        <v>199</v>
      </c>
      <c r="AU958" s="255" t="s">
        <v>82</v>
      </c>
      <c r="AV958" s="14" t="s">
        <v>82</v>
      </c>
      <c r="AW958" s="14" t="s">
        <v>34</v>
      </c>
      <c r="AX958" s="14" t="s">
        <v>73</v>
      </c>
      <c r="AY958" s="255" t="s">
        <v>185</v>
      </c>
    </row>
    <row r="959" s="15" customFormat="1">
      <c r="A959" s="15"/>
      <c r="B959" s="256"/>
      <c r="C959" s="257"/>
      <c r="D959" s="228" t="s">
        <v>199</v>
      </c>
      <c r="E959" s="258" t="s">
        <v>19</v>
      </c>
      <c r="F959" s="259" t="s">
        <v>202</v>
      </c>
      <c r="G959" s="257"/>
      <c r="H959" s="260">
        <v>11.614000000000001</v>
      </c>
      <c r="I959" s="261"/>
      <c r="J959" s="257"/>
      <c r="K959" s="257"/>
      <c r="L959" s="262"/>
      <c r="M959" s="263"/>
      <c r="N959" s="264"/>
      <c r="O959" s="264"/>
      <c r="P959" s="264"/>
      <c r="Q959" s="264"/>
      <c r="R959" s="264"/>
      <c r="S959" s="264"/>
      <c r="T959" s="265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  <c r="AE959" s="15"/>
      <c r="AT959" s="266" t="s">
        <v>199</v>
      </c>
      <c r="AU959" s="266" t="s">
        <v>82</v>
      </c>
      <c r="AV959" s="15" t="s">
        <v>193</v>
      </c>
      <c r="AW959" s="15" t="s">
        <v>34</v>
      </c>
      <c r="AX959" s="15" t="s">
        <v>80</v>
      </c>
      <c r="AY959" s="266" t="s">
        <v>185</v>
      </c>
    </row>
    <row r="960" s="2" customFormat="1" ht="21.75" customHeight="1">
      <c r="A960" s="41"/>
      <c r="B960" s="42"/>
      <c r="C960" s="215" t="s">
        <v>2308</v>
      </c>
      <c r="D960" s="215" t="s">
        <v>188</v>
      </c>
      <c r="E960" s="216" t="s">
        <v>2309</v>
      </c>
      <c r="F960" s="217" t="s">
        <v>2310</v>
      </c>
      <c r="G960" s="218" t="s">
        <v>212</v>
      </c>
      <c r="H960" s="219">
        <v>14.24</v>
      </c>
      <c r="I960" s="220"/>
      <c r="J960" s="221">
        <f>ROUND(I960*H960,2)</f>
        <v>0</v>
      </c>
      <c r="K960" s="217" t="s">
        <v>192</v>
      </c>
      <c r="L960" s="47"/>
      <c r="M960" s="222" t="s">
        <v>19</v>
      </c>
      <c r="N960" s="223" t="s">
        <v>44</v>
      </c>
      <c r="O960" s="87"/>
      <c r="P960" s="224">
        <f>O960*H960</f>
        <v>0</v>
      </c>
      <c r="Q960" s="224">
        <v>0</v>
      </c>
      <c r="R960" s="224">
        <f>Q960*H960</f>
        <v>0</v>
      </c>
      <c r="S960" s="224">
        <v>0</v>
      </c>
      <c r="T960" s="225">
        <f>S960*H960</f>
        <v>0</v>
      </c>
      <c r="U960" s="41"/>
      <c r="V960" s="41"/>
      <c r="W960" s="41"/>
      <c r="X960" s="41"/>
      <c r="Y960" s="41"/>
      <c r="Z960" s="41"/>
      <c r="AA960" s="41"/>
      <c r="AB960" s="41"/>
      <c r="AC960" s="41"/>
      <c r="AD960" s="41"/>
      <c r="AE960" s="41"/>
      <c r="AR960" s="226" t="s">
        <v>280</v>
      </c>
      <c r="AT960" s="226" t="s">
        <v>188</v>
      </c>
      <c r="AU960" s="226" t="s">
        <v>82</v>
      </c>
      <c r="AY960" s="20" t="s">
        <v>185</v>
      </c>
      <c r="BE960" s="227">
        <f>IF(N960="základní",J960,0)</f>
        <v>0</v>
      </c>
      <c r="BF960" s="227">
        <f>IF(N960="snížená",J960,0)</f>
        <v>0</v>
      </c>
      <c r="BG960" s="227">
        <f>IF(N960="zákl. přenesená",J960,0)</f>
        <v>0</v>
      </c>
      <c r="BH960" s="227">
        <f>IF(N960="sníž. přenesená",J960,0)</f>
        <v>0</v>
      </c>
      <c r="BI960" s="227">
        <f>IF(N960="nulová",J960,0)</f>
        <v>0</v>
      </c>
      <c r="BJ960" s="20" t="s">
        <v>80</v>
      </c>
      <c r="BK960" s="227">
        <f>ROUND(I960*H960,2)</f>
        <v>0</v>
      </c>
      <c r="BL960" s="20" t="s">
        <v>280</v>
      </c>
      <c r="BM960" s="226" t="s">
        <v>2311</v>
      </c>
    </row>
    <row r="961" s="2" customFormat="1">
      <c r="A961" s="41"/>
      <c r="B961" s="42"/>
      <c r="C961" s="43"/>
      <c r="D961" s="228" t="s">
        <v>195</v>
      </c>
      <c r="E961" s="43"/>
      <c r="F961" s="229" t="s">
        <v>2312</v>
      </c>
      <c r="G961" s="43"/>
      <c r="H961" s="43"/>
      <c r="I961" s="230"/>
      <c r="J961" s="43"/>
      <c r="K961" s="43"/>
      <c r="L961" s="47"/>
      <c r="M961" s="231"/>
      <c r="N961" s="232"/>
      <c r="O961" s="87"/>
      <c r="P961" s="87"/>
      <c r="Q961" s="87"/>
      <c r="R961" s="87"/>
      <c r="S961" s="87"/>
      <c r="T961" s="88"/>
      <c r="U961" s="41"/>
      <c r="V961" s="41"/>
      <c r="W961" s="41"/>
      <c r="X961" s="41"/>
      <c r="Y961" s="41"/>
      <c r="Z961" s="41"/>
      <c r="AA961" s="41"/>
      <c r="AB961" s="41"/>
      <c r="AC961" s="41"/>
      <c r="AD961" s="41"/>
      <c r="AE961" s="41"/>
      <c r="AT961" s="20" t="s">
        <v>195</v>
      </c>
      <c r="AU961" s="20" t="s">
        <v>82</v>
      </c>
    </row>
    <row r="962" s="2" customFormat="1">
      <c r="A962" s="41"/>
      <c r="B962" s="42"/>
      <c r="C962" s="43"/>
      <c r="D962" s="233" t="s">
        <v>197</v>
      </c>
      <c r="E962" s="43"/>
      <c r="F962" s="234" t="s">
        <v>2313</v>
      </c>
      <c r="G962" s="43"/>
      <c r="H962" s="43"/>
      <c r="I962" s="230"/>
      <c r="J962" s="43"/>
      <c r="K962" s="43"/>
      <c r="L962" s="47"/>
      <c r="M962" s="231"/>
      <c r="N962" s="232"/>
      <c r="O962" s="87"/>
      <c r="P962" s="87"/>
      <c r="Q962" s="87"/>
      <c r="R962" s="87"/>
      <c r="S962" s="87"/>
      <c r="T962" s="88"/>
      <c r="U962" s="41"/>
      <c r="V962" s="41"/>
      <c r="W962" s="41"/>
      <c r="X962" s="41"/>
      <c r="Y962" s="41"/>
      <c r="Z962" s="41"/>
      <c r="AA962" s="41"/>
      <c r="AB962" s="41"/>
      <c r="AC962" s="41"/>
      <c r="AD962" s="41"/>
      <c r="AE962" s="41"/>
      <c r="AT962" s="20" t="s">
        <v>197</v>
      </c>
      <c r="AU962" s="20" t="s">
        <v>82</v>
      </c>
    </row>
    <row r="963" s="13" customFormat="1">
      <c r="A963" s="13"/>
      <c r="B963" s="235"/>
      <c r="C963" s="236"/>
      <c r="D963" s="228" t="s">
        <v>199</v>
      </c>
      <c r="E963" s="237" t="s">
        <v>19</v>
      </c>
      <c r="F963" s="238" t="s">
        <v>2303</v>
      </c>
      <c r="G963" s="236"/>
      <c r="H963" s="237" t="s">
        <v>19</v>
      </c>
      <c r="I963" s="239"/>
      <c r="J963" s="236"/>
      <c r="K963" s="236"/>
      <c r="L963" s="240"/>
      <c r="M963" s="241"/>
      <c r="N963" s="242"/>
      <c r="O963" s="242"/>
      <c r="P963" s="242"/>
      <c r="Q963" s="242"/>
      <c r="R963" s="242"/>
      <c r="S963" s="242"/>
      <c r="T963" s="243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T963" s="244" t="s">
        <v>199</v>
      </c>
      <c r="AU963" s="244" t="s">
        <v>82</v>
      </c>
      <c r="AV963" s="13" t="s">
        <v>80</v>
      </c>
      <c r="AW963" s="13" t="s">
        <v>34</v>
      </c>
      <c r="AX963" s="13" t="s">
        <v>73</v>
      </c>
      <c r="AY963" s="244" t="s">
        <v>185</v>
      </c>
    </row>
    <row r="964" s="13" customFormat="1">
      <c r="A964" s="13"/>
      <c r="B964" s="235"/>
      <c r="C964" s="236"/>
      <c r="D964" s="228" t="s">
        <v>199</v>
      </c>
      <c r="E964" s="237" t="s">
        <v>19</v>
      </c>
      <c r="F964" s="238" t="s">
        <v>2314</v>
      </c>
      <c r="G964" s="236"/>
      <c r="H964" s="237" t="s">
        <v>19</v>
      </c>
      <c r="I964" s="239"/>
      <c r="J964" s="236"/>
      <c r="K964" s="236"/>
      <c r="L964" s="240"/>
      <c r="M964" s="241"/>
      <c r="N964" s="242"/>
      <c r="O964" s="242"/>
      <c r="P964" s="242"/>
      <c r="Q964" s="242"/>
      <c r="R964" s="242"/>
      <c r="S964" s="242"/>
      <c r="T964" s="243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T964" s="244" t="s">
        <v>199</v>
      </c>
      <c r="AU964" s="244" t="s">
        <v>82</v>
      </c>
      <c r="AV964" s="13" t="s">
        <v>80</v>
      </c>
      <c r="AW964" s="13" t="s">
        <v>34</v>
      </c>
      <c r="AX964" s="13" t="s">
        <v>73</v>
      </c>
      <c r="AY964" s="244" t="s">
        <v>185</v>
      </c>
    </row>
    <row r="965" s="14" customFormat="1">
      <c r="A965" s="14"/>
      <c r="B965" s="245"/>
      <c r="C965" s="246"/>
      <c r="D965" s="228" t="s">
        <v>199</v>
      </c>
      <c r="E965" s="247" t="s">
        <v>19</v>
      </c>
      <c r="F965" s="248" t="s">
        <v>2305</v>
      </c>
      <c r="G965" s="246"/>
      <c r="H965" s="249">
        <v>10.890000000000001</v>
      </c>
      <c r="I965" s="250"/>
      <c r="J965" s="246"/>
      <c r="K965" s="246"/>
      <c r="L965" s="251"/>
      <c r="M965" s="252"/>
      <c r="N965" s="253"/>
      <c r="O965" s="253"/>
      <c r="P965" s="253"/>
      <c r="Q965" s="253"/>
      <c r="R965" s="253"/>
      <c r="S965" s="253"/>
      <c r="T965" s="254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  <c r="AE965" s="14"/>
      <c r="AT965" s="255" t="s">
        <v>199</v>
      </c>
      <c r="AU965" s="255" t="s">
        <v>82</v>
      </c>
      <c r="AV965" s="14" t="s">
        <v>82</v>
      </c>
      <c r="AW965" s="14" t="s">
        <v>34</v>
      </c>
      <c r="AX965" s="14" t="s">
        <v>73</v>
      </c>
      <c r="AY965" s="255" t="s">
        <v>185</v>
      </c>
    </row>
    <row r="966" s="13" customFormat="1">
      <c r="A966" s="13"/>
      <c r="B966" s="235"/>
      <c r="C966" s="236"/>
      <c r="D966" s="228" t="s">
        <v>199</v>
      </c>
      <c r="E966" s="237" t="s">
        <v>19</v>
      </c>
      <c r="F966" s="238" t="s">
        <v>2315</v>
      </c>
      <c r="G966" s="236"/>
      <c r="H966" s="237" t="s">
        <v>19</v>
      </c>
      <c r="I966" s="239"/>
      <c r="J966" s="236"/>
      <c r="K966" s="236"/>
      <c r="L966" s="240"/>
      <c r="M966" s="241"/>
      <c r="N966" s="242"/>
      <c r="O966" s="242"/>
      <c r="P966" s="242"/>
      <c r="Q966" s="242"/>
      <c r="R966" s="242"/>
      <c r="S966" s="242"/>
      <c r="T966" s="243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T966" s="244" t="s">
        <v>199</v>
      </c>
      <c r="AU966" s="244" t="s">
        <v>82</v>
      </c>
      <c r="AV966" s="13" t="s">
        <v>80</v>
      </c>
      <c r="AW966" s="13" t="s">
        <v>34</v>
      </c>
      <c r="AX966" s="13" t="s">
        <v>73</v>
      </c>
      <c r="AY966" s="244" t="s">
        <v>185</v>
      </c>
    </row>
    <row r="967" s="14" customFormat="1">
      <c r="A967" s="14"/>
      <c r="B967" s="245"/>
      <c r="C967" s="246"/>
      <c r="D967" s="228" t="s">
        <v>199</v>
      </c>
      <c r="E967" s="247" t="s">
        <v>19</v>
      </c>
      <c r="F967" s="248" t="s">
        <v>2316</v>
      </c>
      <c r="G967" s="246"/>
      <c r="H967" s="249">
        <v>3.3500000000000001</v>
      </c>
      <c r="I967" s="250"/>
      <c r="J967" s="246"/>
      <c r="K967" s="246"/>
      <c r="L967" s="251"/>
      <c r="M967" s="252"/>
      <c r="N967" s="253"/>
      <c r="O967" s="253"/>
      <c r="P967" s="253"/>
      <c r="Q967" s="253"/>
      <c r="R967" s="253"/>
      <c r="S967" s="253"/>
      <c r="T967" s="254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T967" s="255" t="s">
        <v>199</v>
      </c>
      <c r="AU967" s="255" t="s">
        <v>82</v>
      </c>
      <c r="AV967" s="14" t="s">
        <v>82</v>
      </c>
      <c r="AW967" s="14" t="s">
        <v>34</v>
      </c>
      <c r="AX967" s="14" t="s">
        <v>73</v>
      </c>
      <c r="AY967" s="255" t="s">
        <v>185</v>
      </c>
    </row>
    <row r="968" s="15" customFormat="1">
      <c r="A968" s="15"/>
      <c r="B968" s="256"/>
      <c r="C968" s="257"/>
      <c r="D968" s="228" t="s">
        <v>199</v>
      </c>
      <c r="E968" s="258" t="s">
        <v>19</v>
      </c>
      <c r="F968" s="259" t="s">
        <v>202</v>
      </c>
      <c r="G968" s="257"/>
      <c r="H968" s="260">
        <v>14.24</v>
      </c>
      <c r="I968" s="261"/>
      <c r="J968" s="257"/>
      <c r="K968" s="257"/>
      <c r="L968" s="262"/>
      <c r="M968" s="263"/>
      <c r="N968" s="264"/>
      <c r="O968" s="264"/>
      <c r="P968" s="264"/>
      <c r="Q968" s="264"/>
      <c r="R968" s="264"/>
      <c r="S968" s="264"/>
      <c r="T968" s="265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  <c r="AE968" s="15"/>
      <c r="AT968" s="266" t="s">
        <v>199</v>
      </c>
      <c r="AU968" s="266" t="s">
        <v>82</v>
      </c>
      <c r="AV968" s="15" t="s">
        <v>193</v>
      </c>
      <c r="AW968" s="15" t="s">
        <v>34</v>
      </c>
      <c r="AX968" s="15" t="s">
        <v>80</v>
      </c>
      <c r="AY968" s="266" t="s">
        <v>185</v>
      </c>
    </row>
    <row r="969" s="2" customFormat="1" ht="16.5" customHeight="1">
      <c r="A969" s="41"/>
      <c r="B969" s="42"/>
      <c r="C969" s="271" t="s">
        <v>2317</v>
      </c>
      <c r="D969" s="271" t="s">
        <v>491</v>
      </c>
      <c r="E969" s="272" t="s">
        <v>920</v>
      </c>
      <c r="F969" s="273" t="s">
        <v>2318</v>
      </c>
      <c r="G969" s="274" t="s">
        <v>212</v>
      </c>
      <c r="H969" s="275">
        <v>3.3500000000000001</v>
      </c>
      <c r="I969" s="276"/>
      <c r="J969" s="277">
        <f>ROUND(I969*H969,2)</f>
        <v>0</v>
      </c>
      <c r="K969" s="273" t="s">
        <v>19</v>
      </c>
      <c r="L969" s="278"/>
      <c r="M969" s="279" t="s">
        <v>19</v>
      </c>
      <c r="N969" s="280" t="s">
        <v>44</v>
      </c>
      <c r="O969" s="87"/>
      <c r="P969" s="224">
        <f>O969*H969</f>
        <v>0</v>
      </c>
      <c r="Q969" s="224">
        <v>0</v>
      </c>
      <c r="R969" s="224">
        <f>Q969*H969</f>
        <v>0</v>
      </c>
      <c r="S969" s="224">
        <v>0</v>
      </c>
      <c r="T969" s="225">
        <f>S969*H969</f>
        <v>0</v>
      </c>
      <c r="U969" s="41"/>
      <c r="V969" s="41"/>
      <c r="W969" s="41"/>
      <c r="X969" s="41"/>
      <c r="Y969" s="41"/>
      <c r="Z969" s="41"/>
      <c r="AA969" s="41"/>
      <c r="AB969" s="41"/>
      <c r="AC969" s="41"/>
      <c r="AD969" s="41"/>
      <c r="AE969" s="41"/>
      <c r="AR969" s="226" t="s">
        <v>415</v>
      </c>
      <c r="AT969" s="226" t="s">
        <v>491</v>
      </c>
      <c r="AU969" s="226" t="s">
        <v>82</v>
      </c>
      <c r="AY969" s="20" t="s">
        <v>185</v>
      </c>
      <c r="BE969" s="227">
        <f>IF(N969="základní",J969,0)</f>
        <v>0</v>
      </c>
      <c r="BF969" s="227">
        <f>IF(N969="snížená",J969,0)</f>
        <v>0</v>
      </c>
      <c r="BG969" s="227">
        <f>IF(N969="zákl. přenesená",J969,0)</f>
        <v>0</v>
      </c>
      <c r="BH969" s="227">
        <f>IF(N969="sníž. přenesená",J969,0)</f>
        <v>0</v>
      </c>
      <c r="BI969" s="227">
        <f>IF(N969="nulová",J969,0)</f>
        <v>0</v>
      </c>
      <c r="BJ969" s="20" t="s">
        <v>80</v>
      </c>
      <c r="BK969" s="227">
        <f>ROUND(I969*H969,2)</f>
        <v>0</v>
      </c>
      <c r="BL969" s="20" t="s">
        <v>280</v>
      </c>
      <c r="BM969" s="226" t="s">
        <v>2319</v>
      </c>
    </row>
    <row r="970" s="2" customFormat="1">
      <c r="A970" s="41"/>
      <c r="B970" s="42"/>
      <c r="C970" s="43"/>
      <c r="D970" s="228" t="s">
        <v>195</v>
      </c>
      <c r="E970" s="43"/>
      <c r="F970" s="229" t="s">
        <v>2318</v>
      </c>
      <c r="G970" s="43"/>
      <c r="H970" s="43"/>
      <c r="I970" s="230"/>
      <c r="J970" s="43"/>
      <c r="K970" s="43"/>
      <c r="L970" s="47"/>
      <c r="M970" s="231"/>
      <c r="N970" s="232"/>
      <c r="O970" s="87"/>
      <c r="P970" s="87"/>
      <c r="Q970" s="87"/>
      <c r="R970" s="87"/>
      <c r="S970" s="87"/>
      <c r="T970" s="88"/>
      <c r="U970" s="41"/>
      <c r="V970" s="41"/>
      <c r="W970" s="41"/>
      <c r="X970" s="41"/>
      <c r="Y970" s="41"/>
      <c r="Z970" s="41"/>
      <c r="AA970" s="41"/>
      <c r="AB970" s="41"/>
      <c r="AC970" s="41"/>
      <c r="AD970" s="41"/>
      <c r="AE970" s="41"/>
      <c r="AT970" s="20" t="s">
        <v>195</v>
      </c>
      <c r="AU970" s="20" t="s">
        <v>82</v>
      </c>
    </row>
    <row r="971" s="2" customFormat="1" ht="16.5" customHeight="1">
      <c r="A971" s="41"/>
      <c r="B971" s="42"/>
      <c r="C971" s="271" t="s">
        <v>2320</v>
      </c>
      <c r="D971" s="271" t="s">
        <v>491</v>
      </c>
      <c r="E971" s="272" t="s">
        <v>2321</v>
      </c>
      <c r="F971" s="273" t="s">
        <v>2322</v>
      </c>
      <c r="G971" s="274" t="s">
        <v>212</v>
      </c>
      <c r="H971" s="275">
        <v>10.890000000000001</v>
      </c>
      <c r="I971" s="276"/>
      <c r="J971" s="277">
        <f>ROUND(I971*H971,2)</f>
        <v>0</v>
      </c>
      <c r="K971" s="273" t="s">
        <v>19</v>
      </c>
      <c r="L971" s="278"/>
      <c r="M971" s="279" t="s">
        <v>19</v>
      </c>
      <c r="N971" s="280" t="s">
        <v>44</v>
      </c>
      <c r="O971" s="87"/>
      <c r="P971" s="224">
        <f>O971*H971</f>
        <v>0</v>
      </c>
      <c r="Q971" s="224">
        <v>0</v>
      </c>
      <c r="R971" s="224">
        <f>Q971*H971</f>
        <v>0</v>
      </c>
      <c r="S971" s="224">
        <v>0</v>
      </c>
      <c r="T971" s="225">
        <f>S971*H971</f>
        <v>0</v>
      </c>
      <c r="U971" s="41"/>
      <c r="V971" s="41"/>
      <c r="W971" s="41"/>
      <c r="X971" s="41"/>
      <c r="Y971" s="41"/>
      <c r="Z971" s="41"/>
      <c r="AA971" s="41"/>
      <c r="AB971" s="41"/>
      <c r="AC971" s="41"/>
      <c r="AD971" s="41"/>
      <c r="AE971" s="41"/>
      <c r="AR971" s="226" t="s">
        <v>415</v>
      </c>
      <c r="AT971" s="226" t="s">
        <v>491</v>
      </c>
      <c r="AU971" s="226" t="s">
        <v>82</v>
      </c>
      <c r="AY971" s="20" t="s">
        <v>185</v>
      </c>
      <c r="BE971" s="227">
        <f>IF(N971="základní",J971,0)</f>
        <v>0</v>
      </c>
      <c r="BF971" s="227">
        <f>IF(N971="snížená",J971,0)</f>
        <v>0</v>
      </c>
      <c r="BG971" s="227">
        <f>IF(N971="zákl. přenesená",J971,0)</f>
        <v>0</v>
      </c>
      <c r="BH971" s="227">
        <f>IF(N971="sníž. přenesená",J971,0)</f>
        <v>0</v>
      </c>
      <c r="BI971" s="227">
        <f>IF(N971="nulová",J971,0)</f>
        <v>0</v>
      </c>
      <c r="BJ971" s="20" t="s">
        <v>80</v>
      </c>
      <c r="BK971" s="227">
        <f>ROUND(I971*H971,2)</f>
        <v>0</v>
      </c>
      <c r="BL971" s="20" t="s">
        <v>280</v>
      </c>
      <c r="BM971" s="226" t="s">
        <v>2323</v>
      </c>
    </row>
    <row r="972" s="2" customFormat="1">
      <c r="A972" s="41"/>
      <c r="B972" s="42"/>
      <c r="C972" s="43"/>
      <c r="D972" s="228" t="s">
        <v>195</v>
      </c>
      <c r="E972" s="43"/>
      <c r="F972" s="229" t="s">
        <v>2322</v>
      </c>
      <c r="G972" s="43"/>
      <c r="H972" s="43"/>
      <c r="I972" s="230"/>
      <c r="J972" s="43"/>
      <c r="K972" s="43"/>
      <c r="L972" s="47"/>
      <c r="M972" s="231"/>
      <c r="N972" s="232"/>
      <c r="O972" s="87"/>
      <c r="P972" s="87"/>
      <c r="Q972" s="87"/>
      <c r="R972" s="87"/>
      <c r="S972" s="87"/>
      <c r="T972" s="88"/>
      <c r="U972" s="41"/>
      <c r="V972" s="41"/>
      <c r="W972" s="41"/>
      <c r="X972" s="41"/>
      <c r="Y972" s="41"/>
      <c r="Z972" s="41"/>
      <c r="AA972" s="41"/>
      <c r="AB972" s="41"/>
      <c r="AC972" s="41"/>
      <c r="AD972" s="41"/>
      <c r="AE972" s="41"/>
      <c r="AT972" s="20" t="s">
        <v>195</v>
      </c>
      <c r="AU972" s="20" t="s">
        <v>82</v>
      </c>
    </row>
    <row r="973" s="2" customFormat="1" ht="21.75" customHeight="1">
      <c r="A973" s="41"/>
      <c r="B973" s="42"/>
      <c r="C973" s="215" t="s">
        <v>2324</v>
      </c>
      <c r="D973" s="215" t="s">
        <v>188</v>
      </c>
      <c r="E973" s="216" t="s">
        <v>2325</v>
      </c>
      <c r="F973" s="217" t="s">
        <v>2326</v>
      </c>
      <c r="G973" s="218" t="s">
        <v>191</v>
      </c>
      <c r="H973" s="219">
        <v>252.84999999999999</v>
      </c>
      <c r="I973" s="220"/>
      <c r="J973" s="221">
        <f>ROUND(I973*H973,2)</f>
        <v>0</v>
      </c>
      <c r="K973" s="217" t="s">
        <v>192</v>
      </c>
      <c r="L973" s="47"/>
      <c r="M973" s="222" t="s">
        <v>19</v>
      </c>
      <c r="N973" s="223" t="s">
        <v>44</v>
      </c>
      <c r="O973" s="87"/>
      <c r="P973" s="224">
        <f>O973*H973</f>
        <v>0</v>
      </c>
      <c r="Q973" s="224">
        <v>0.0099600000000000001</v>
      </c>
      <c r="R973" s="224">
        <f>Q973*H973</f>
        <v>2.518386</v>
      </c>
      <c r="S973" s="224">
        <v>0</v>
      </c>
      <c r="T973" s="225">
        <f>S973*H973</f>
        <v>0</v>
      </c>
      <c r="U973" s="41"/>
      <c r="V973" s="41"/>
      <c r="W973" s="41"/>
      <c r="X973" s="41"/>
      <c r="Y973" s="41"/>
      <c r="Z973" s="41"/>
      <c r="AA973" s="41"/>
      <c r="AB973" s="41"/>
      <c r="AC973" s="41"/>
      <c r="AD973" s="41"/>
      <c r="AE973" s="41"/>
      <c r="AR973" s="226" t="s">
        <v>280</v>
      </c>
      <c r="AT973" s="226" t="s">
        <v>188</v>
      </c>
      <c r="AU973" s="226" t="s">
        <v>82</v>
      </c>
      <c r="AY973" s="20" t="s">
        <v>185</v>
      </c>
      <c r="BE973" s="227">
        <f>IF(N973="základní",J973,0)</f>
        <v>0</v>
      </c>
      <c r="BF973" s="227">
        <f>IF(N973="snížená",J973,0)</f>
        <v>0</v>
      </c>
      <c r="BG973" s="227">
        <f>IF(N973="zákl. přenesená",J973,0)</f>
        <v>0</v>
      </c>
      <c r="BH973" s="227">
        <f>IF(N973="sníž. přenesená",J973,0)</f>
        <v>0</v>
      </c>
      <c r="BI973" s="227">
        <f>IF(N973="nulová",J973,0)</f>
        <v>0</v>
      </c>
      <c r="BJ973" s="20" t="s">
        <v>80</v>
      </c>
      <c r="BK973" s="227">
        <f>ROUND(I973*H973,2)</f>
        <v>0</v>
      </c>
      <c r="BL973" s="20" t="s">
        <v>280</v>
      </c>
      <c r="BM973" s="226" t="s">
        <v>2327</v>
      </c>
    </row>
    <row r="974" s="2" customFormat="1">
      <c r="A974" s="41"/>
      <c r="B974" s="42"/>
      <c r="C974" s="43"/>
      <c r="D974" s="228" t="s">
        <v>195</v>
      </c>
      <c r="E974" s="43"/>
      <c r="F974" s="229" t="s">
        <v>2328</v>
      </c>
      <c r="G974" s="43"/>
      <c r="H974" s="43"/>
      <c r="I974" s="230"/>
      <c r="J974" s="43"/>
      <c r="K974" s="43"/>
      <c r="L974" s="47"/>
      <c r="M974" s="231"/>
      <c r="N974" s="232"/>
      <c r="O974" s="87"/>
      <c r="P974" s="87"/>
      <c r="Q974" s="87"/>
      <c r="R974" s="87"/>
      <c r="S974" s="87"/>
      <c r="T974" s="88"/>
      <c r="U974" s="41"/>
      <c r="V974" s="41"/>
      <c r="W974" s="41"/>
      <c r="X974" s="41"/>
      <c r="Y974" s="41"/>
      <c r="Z974" s="41"/>
      <c r="AA974" s="41"/>
      <c r="AB974" s="41"/>
      <c r="AC974" s="41"/>
      <c r="AD974" s="41"/>
      <c r="AE974" s="41"/>
      <c r="AT974" s="20" t="s">
        <v>195</v>
      </c>
      <c r="AU974" s="20" t="s">
        <v>82</v>
      </c>
    </row>
    <row r="975" s="2" customFormat="1">
      <c r="A975" s="41"/>
      <c r="B975" s="42"/>
      <c r="C975" s="43"/>
      <c r="D975" s="233" t="s">
        <v>197</v>
      </c>
      <c r="E975" s="43"/>
      <c r="F975" s="234" t="s">
        <v>2329</v>
      </c>
      <c r="G975" s="43"/>
      <c r="H975" s="43"/>
      <c r="I975" s="230"/>
      <c r="J975" s="43"/>
      <c r="K975" s="43"/>
      <c r="L975" s="47"/>
      <c r="M975" s="231"/>
      <c r="N975" s="232"/>
      <c r="O975" s="87"/>
      <c r="P975" s="87"/>
      <c r="Q975" s="87"/>
      <c r="R975" s="87"/>
      <c r="S975" s="87"/>
      <c r="T975" s="88"/>
      <c r="U975" s="41"/>
      <c r="V975" s="41"/>
      <c r="W975" s="41"/>
      <c r="X975" s="41"/>
      <c r="Y975" s="41"/>
      <c r="Z975" s="41"/>
      <c r="AA975" s="41"/>
      <c r="AB975" s="41"/>
      <c r="AC975" s="41"/>
      <c r="AD975" s="41"/>
      <c r="AE975" s="41"/>
      <c r="AT975" s="20" t="s">
        <v>197</v>
      </c>
      <c r="AU975" s="20" t="s">
        <v>82</v>
      </c>
    </row>
    <row r="976" s="13" customFormat="1">
      <c r="A976" s="13"/>
      <c r="B976" s="235"/>
      <c r="C976" s="236"/>
      <c r="D976" s="228" t="s">
        <v>199</v>
      </c>
      <c r="E976" s="237" t="s">
        <v>19</v>
      </c>
      <c r="F976" s="238" t="s">
        <v>2288</v>
      </c>
      <c r="G976" s="236"/>
      <c r="H976" s="237" t="s">
        <v>19</v>
      </c>
      <c r="I976" s="239"/>
      <c r="J976" s="236"/>
      <c r="K976" s="236"/>
      <c r="L976" s="240"/>
      <c r="M976" s="241"/>
      <c r="N976" s="242"/>
      <c r="O976" s="242"/>
      <c r="P976" s="242"/>
      <c r="Q976" s="242"/>
      <c r="R976" s="242"/>
      <c r="S976" s="242"/>
      <c r="T976" s="243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T976" s="244" t="s">
        <v>199</v>
      </c>
      <c r="AU976" s="244" t="s">
        <v>82</v>
      </c>
      <c r="AV976" s="13" t="s">
        <v>80</v>
      </c>
      <c r="AW976" s="13" t="s">
        <v>34</v>
      </c>
      <c r="AX976" s="13" t="s">
        <v>73</v>
      </c>
      <c r="AY976" s="244" t="s">
        <v>185</v>
      </c>
    </row>
    <row r="977" s="13" customFormat="1">
      <c r="A977" s="13"/>
      <c r="B977" s="235"/>
      <c r="C977" s="236"/>
      <c r="D977" s="228" t="s">
        <v>199</v>
      </c>
      <c r="E977" s="237" t="s">
        <v>19</v>
      </c>
      <c r="F977" s="238" t="s">
        <v>2330</v>
      </c>
      <c r="G977" s="236"/>
      <c r="H977" s="237" t="s">
        <v>19</v>
      </c>
      <c r="I977" s="239"/>
      <c r="J977" s="236"/>
      <c r="K977" s="236"/>
      <c r="L977" s="240"/>
      <c r="M977" s="241"/>
      <c r="N977" s="242"/>
      <c r="O977" s="242"/>
      <c r="P977" s="242"/>
      <c r="Q977" s="242"/>
      <c r="R977" s="242"/>
      <c r="S977" s="242"/>
      <c r="T977" s="243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T977" s="244" t="s">
        <v>199</v>
      </c>
      <c r="AU977" s="244" t="s">
        <v>82</v>
      </c>
      <c r="AV977" s="13" t="s">
        <v>80</v>
      </c>
      <c r="AW977" s="13" t="s">
        <v>34</v>
      </c>
      <c r="AX977" s="13" t="s">
        <v>73</v>
      </c>
      <c r="AY977" s="244" t="s">
        <v>185</v>
      </c>
    </row>
    <row r="978" s="14" customFormat="1">
      <c r="A978" s="14"/>
      <c r="B978" s="245"/>
      <c r="C978" s="246"/>
      <c r="D978" s="228" t="s">
        <v>199</v>
      </c>
      <c r="E978" s="247" t="s">
        <v>19</v>
      </c>
      <c r="F978" s="248" t="s">
        <v>2174</v>
      </c>
      <c r="G978" s="246"/>
      <c r="H978" s="249">
        <v>252.84999999999999</v>
      </c>
      <c r="I978" s="250"/>
      <c r="J978" s="246"/>
      <c r="K978" s="246"/>
      <c r="L978" s="251"/>
      <c r="M978" s="252"/>
      <c r="N978" s="253"/>
      <c r="O978" s="253"/>
      <c r="P978" s="253"/>
      <c r="Q978" s="253"/>
      <c r="R978" s="253"/>
      <c r="S978" s="253"/>
      <c r="T978" s="254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T978" s="255" t="s">
        <v>199</v>
      </c>
      <c r="AU978" s="255" t="s">
        <v>82</v>
      </c>
      <c r="AV978" s="14" t="s">
        <v>82</v>
      </c>
      <c r="AW978" s="14" t="s">
        <v>34</v>
      </c>
      <c r="AX978" s="14" t="s">
        <v>73</v>
      </c>
      <c r="AY978" s="255" t="s">
        <v>185</v>
      </c>
    </row>
    <row r="979" s="15" customFormat="1">
      <c r="A979" s="15"/>
      <c r="B979" s="256"/>
      <c r="C979" s="257"/>
      <c r="D979" s="228" t="s">
        <v>199</v>
      </c>
      <c r="E979" s="258" t="s">
        <v>19</v>
      </c>
      <c r="F979" s="259" t="s">
        <v>202</v>
      </c>
      <c r="G979" s="257"/>
      <c r="H979" s="260">
        <v>252.84999999999999</v>
      </c>
      <c r="I979" s="261"/>
      <c r="J979" s="257"/>
      <c r="K979" s="257"/>
      <c r="L979" s="262"/>
      <c r="M979" s="263"/>
      <c r="N979" s="264"/>
      <c r="O979" s="264"/>
      <c r="P979" s="264"/>
      <c r="Q979" s="264"/>
      <c r="R979" s="264"/>
      <c r="S979" s="264"/>
      <c r="T979" s="265"/>
      <c r="U979" s="15"/>
      <c r="V979" s="15"/>
      <c r="W979" s="15"/>
      <c r="X979" s="15"/>
      <c r="Y979" s="15"/>
      <c r="Z979" s="15"/>
      <c r="AA979" s="15"/>
      <c r="AB979" s="15"/>
      <c r="AC979" s="15"/>
      <c r="AD979" s="15"/>
      <c r="AE979" s="15"/>
      <c r="AT979" s="266" t="s">
        <v>199</v>
      </c>
      <c r="AU979" s="266" t="s">
        <v>82</v>
      </c>
      <c r="AV979" s="15" t="s">
        <v>193</v>
      </c>
      <c r="AW979" s="15" t="s">
        <v>34</v>
      </c>
      <c r="AX979" s="15" t="s">
        <v>80</v>
      </c>
      <c r="AY979" s="266" t="s">
        <v>185</v>
      </c>
    </row>
    <row r="980" s="2" customFormat="1" ht="16.5" customHeight="1">
      <c r="A980" s="41"/>
      <c r="B980" s="42"/>
      <c r="C980" s="215" t="s">
        <v>2331</v>
      </c>
      <c r="D980" s="215" t="s">
        <v>188</v>
      </c>
      <c r="E980" s="216" t="s">
        <v>2332</v>
      </c>
      <c r="F980" s="217" t="s">
        <v>2333</v>
      </c>
      <c r="G980" s="218" t="s">
        <v>191</v>
      </c>
      <c r="H980" s="219">
        <v>48.960000000000001</v>
      </c>
      <c r="I980" s="220"/>
      <c r="J980" s="221">
        <f>ROUND(I980*H980,2)</f>
        <v>0</v>
      </c>
      <c r="K980" s="217" t="s">
        <v>192</v>
      </c>
      <c r="L980" s="47"/>
      <c r="M980" s="222" t="s">
        <v>19</v>
      </c>
      <c r="N980" s="223" t="s">
        <v>44</v>
      </c>
      <c r="O980" s="87"/>
      <c r="P980" s="224">
        <f>O980*H980</f>
        <v>0</v>
      </c>
      <c r="Q980" s="224">
        <v>0</v>
      </c>
      <c r="R980" s="224">
        <f>Q980*H980</f>
        <v>0</v>
      </c>
      <c r="S980" s="224">
        <v>0</v>
      </c>
      <c r="T980" s="225">
        <f>S980*H980</f>
        <v>0</v>
      </c>
      <c r="U980" s="41"/>
      <c r="V980" s="41"/>
      <c r="W980" s="41"/>
      <c r="X980" s="41"/>
      <c r="Y980" s="41"/>
      <c r="Z980" s="41"/>
      <c r="AA980" s="41"/>
      <c r="AB980" s="41"/>
      <c r="AC980" s="41"/>
      <c r="AD980" s="41"/>
      <c r="AE980" s="41"/>
      <c r="AR980" s="226" t="s">
        <v>280</v>
      </c>
      <c r="AT980" s="226" t="s">
        <v>188</v>
      </c>
      <c r="AU980" s="226" t="s">
        <v>82</v>
      </c>
      <c r="AY980" s="20" t="s">
        <v>185</v>
      </c>
      <c r="BE980" s="227">
        <f>IF(N980="základní",J980,0)</f>
        <v>0</v>
      </c>
      <c r="BF980" s="227">
        <f>IF(N980="snížená",J980,0)</f>
        <v>0</v>
      </c>
      <c r="BG980" s="227">
        <f>IF(N980="zákl. přenesená",J980,0)</f>
        <v>0</v>
      </c>
      <c r="BH980" s="227">
        <f>IF(N980="sníž. přenesená",J980,0)</f>
        <v>0</v>
      </c>
      <c r="BI980" s="227">
        <f>IF(N980="nulová",J980,0)</f>
        <v>0</v>
      </c>
      <c r="BJ980" s="20" t="s">
        <v>80</v>
      </c>
      <c r="BK980" s="227">
        <f>ROUND(I980*H980,2)</f>
        <v>0</v>
      </c>
      <c r="BL980" s="20" t="s">
        <v>280</v>
      </c>
      <c r="BM980" s="226" t="s">
        <v>2334</v>
      </c>
    </row>
    <row r="981" s="2" customFormat="1">
      <c r="A981" s="41"/>
      <c r="B981" s="42"/>
      <c r="C981" s="43"/>
      <c r="D981" s="228" t="s">
        <v>195</v>
      </c>
      <c r="E981" s="43"/>
      <c r="F981" s="229" t="s">
        <v>2335</v>
      </c>
      <c r="G981" s="43"/>
      <c r="H981" s="43"/>
      <c r="I981" s="230"/>
      <c r="J981" s="43"/>
      <c r="K981" s="43"/>
      <c r="L981" s="47"/>
      <c r="M981" s="231"/>
      <c r="N981" s="232"/>
      <c r="O981" s="87"/>
      <c r="P981" s="87"/>
      <c r="Q981" s="87"/>
      <c r="R981" s="87"/>
      <c r="S981" s="87"/>
      <c r="T981" s="88"/>
      <c r="U981" s="41"/>
      <c r="V981" s="41"/>
      <c r="W981" s="41"/>
      <c r="X981" s="41"/>
      <c r="Y981" s="41"/>
      <c r="Z981" s="41"/>
      <c r="AA981" s="41"/>
      <c r="AB981" s="41"/>
      <c r="AC981" s="41"/>
      <c r="AD981" s="41"/>
      <c r="AE981" s="41"/>
      <c r="AT981" s="20" t="s">
        <v>195</v>
      </c>
      <c r="AU981" s="20" t="s">
        <v>82</v>
      </c>
    </row>
    <row r="982" s="2" customFormat="1">
      <c r="A982" s="41"/>
      <c r="B982" s="42"/>
      <c r="C982" s="43"/>
      <c r="D982" s="233" t="s">
        <v>197</v>
      </c>
      <c r="E982" s="43"/>
      <c r="F982" s="234" t="s">
        <v>2336</v>
      </c>
      <c r="G982" s="43"/>
      <c r="H982" s="43"/>
      <c r="I982" s="230"/>
      <c r="J982" s="43"/>
      <c r="K982" s="43"/>
      <c r="L982" s="47"/>
      <c r="M982" s="231"/>
      <c r="N982" s="232"/>
      <c r="O982" s="87"/>
      <c r="P982" s="87"/>
      <c r="Q982" s="87"/>
      <c r="R982" s="87"/>
      <c r="S982" s="87"/>
      <c r="T982" s="88"/>
      <c r="U982" s="41"/>
      <c r="V982" s="41"/>
      <c r="W982" s="41"/>
      <c r="X982" s="41"/>
      <c r="Y982" s="41"/>
      <c r="Z982" s="41"/>
      <c r="AA982" s="41"/>
      <c r="AB982" s="41"/>
      <c r="AC982" s="41"/>
      <c r="AD982" s="41"/>
      <c r="AE982" s="41"/>
      <c r="AT982" s="20" t="s">
        <v>197</v>
      </c>
      <c r="AU982" s="20" t="s">
        <v>82</v>
      </c>
    </row>
    <row r="983" s="13" customFormat="1">
      <c r="A983" s="13"/>
      <c r="B983" s="235"/>
      <c r="C983" s="236"/>
      <c r="D983" s="228" t="s">
        <v>199</v>
      </c>
      <c r="E983" s="237" t="s">
        <v>19</v>
      </c>
      <c r="F983" s="238" t="s">
        <v>2337</v>
      </c>
      <c r="G983" s="236"/>
      <c r="H983" s="237" t="s">
        <v>19</v>
      </c>
      <c r="I983" s="239"/>
      <c r="J983" s="236"/>
      <c r="K983" s="236"/>
      <c r="L983" s="240"/>
      <c r="M983" s="241"/>
      <c r="N983" s="242"/>
      <c r="O983" s="242"/>
      <c r="P983" s="242"/>
      <c r="Q983" s="242"/>
      <c r="R983" s="242"/>
      <c r="S983" s="242"/>
      <c r="T983" s="243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T983" s="244" t="s">
        <v>199</v>
      </c>
      <c r="AU983" s="244" t="s">
        <v>82</v>
      </c>
      <c r="AV983" s="13" t="s">
        <v>80</v>
      </c>
      <c r="AW983" s="13" t="s">
        <v>34</v>
      </c>
      <c r="AX983" s="13" t="s">
        <v>73</v>
      </c>
      <c r="AY983" s="244" t="s">
        <v>185</v>
      </c>
    </row>
    <row r="984" s="14" customFormat="1">
      <c r="A984" s="14"/>
      <c r="B984" s="245"/>
      <c r="C984" s="246"/>
      <c r="D984" s="228" t="s">
        <v>199</v>
      </c>
      <c r="E984" s="247" t="s">
        <v>19</v>
      </c>
      <c r="F984" s="248" t="s">
        <v>2338</v>
      </c>
      <c r="G984" s="246"/>
      <c r="H984" s="249">
        <v>48.960000000000001</v>
      </c>
      <c r="I984" s="250"/>
      <c r="J984" s="246"/>
      <c r="K984" s="246"/>
      <c r="L984" s="251"/>
      <c r="M984" s="252"/>
      <c r="N984" s="253"/>
      <c r="O984" s="253"/>
      <c r="P984" s="253"/>
      <c r="Q984" s="253"/>
      <c r="R984" s="253"/>
      <c r="S984" s="253"/>
      <c r="T984" s="254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T984" s="255" t="s">
        <v>199</v>
      </c>
      <c r="AU984" s="255" t="s">
        <v>82</v>
      </c>
      <c r="AV984" s="14" t="s">
        <v>82</v>
      </c>
      <c r="AW984" s="14" t="s">
        <v>34</v>
      </c>
      <c r="AX984" s="14" t="s">
        <v>73</v>
      </c>
      <c r="AY984" s="255" t="s">
        <v>185</v>
      </c>
    </row>
    <row r="985" s="15" customFormat="1">
      <c r="A985" s="15"/>
      <c r="B985" s="256"/>
      <c r="C985" s="257"/>
      <c r="D985" s="228" t="s">
        <v>199</v>
      </c>
      <c r="E985" s="258" t="s">
        <v>19</v>
      </c>
      <c r="F985" s="259" t="s">
        <v>202</v>
      </c>
      <c r="G985" s="257"/>
      <c r="H985" s="260">
        <v>48.960000000000001</v>
      </c>
      <c r="I985" s="261"/>
      <c r="J985" s="257"/>
      <c r="K985" s="257"/>
      <c r="L985" s="262"/>
      <c r="M985" s="263"/>
      <c r="N985" s="264"/>
      <c r="O985" s="264"/>
      <c r="P985" s="264"/>
      <c r="Q985" s="264"/>
      <c r="R985" s="264"/>
      <c r="S985" s="264"/>
      <c r="T985" s="265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T985" s="266" t="s">
        <v>199</v>
      </c>
      <c r="AU985" s="266" t="s">
        <v>82</v>
      </c>
      <c r="AV985" s="15" t="s">
        <v>193</v>
      </c>
      <c r="AW985" s="15" t="s">
        <v>34</v>
      </c>
      <c r="AX985" s="15" t="s">
        <v>80</v>
      </c>
      <c r="AY985" s="266" t="s">
        <v>185</v>
      </c>
    </row>
    <row r="986" s="2" customFormat="1" ht="16.5" customHeight="1">
      <c r="A986" s="41"/>
      <c r="B986" s="42"/>
      <c r="C986" s="271" t="s">
        <v>2339</v>
      </c>
      <c r="D986" s="271" t="s">
        <v>491</v>
      </c>
      <c r="E986" s="272" t="s">
        <v>2340</v>
      </c>
      <c r="F986" s="273" t="s">
        <v>2341</v>
      </c>
      <c r="G986" s="274" t="s">
        <v>212</v>
      </c>
      <c r="H986" s="275">
        <v>0.247</v>
      </c>
      <c r="I986" s="276"/>
      <c r="J986" s="277">
        <f>ROUND(I986*H986,2)</f>
        <v>0</v>
      </c>
      <c r="K986" s="273" t="s">
        <v>192</v>
      </c>
      <c r="L986" s="278"/>
      <c r="M986" s="279" t="s">
        <v>19</v>
      </c>
      <c r="N986" s="280" t="s">
        <v>44</v>
      </c>
      <c r="O986" s="87"/>
      <c r="P986" s="224">
        <f>O986*H986</f>
        <v>0</v>
      </c>
      <c r="Q986" s="224">
        <v>0.55000000000000004</v>
      </c>
      <c r="R986" s="224">
        <f>Q986*H986</f>
        <v>0.13585</v>
      </c>
      <c r="S986" s="224">
        <v>0</v>
      </c>
      <c r="T986" s="225">
        <f>S986*H986</f>
        <v>0</v>
      </c>
      <c r="U986" s="41"/>
      <c r="V986" s="41"/>
      <c r="W986" s="41"/>
      <c r="X986" s="41"/>
      <c r="Y986" s="41"/>
      <c r="Z986" s="41"/>
      <c r="AA986" s="41"/>
      <c r="AB986" s="41"/>
      <c r="AC986" s="41"/>
      <c r="AD986" s="41"/>
      <c r="AE986" s="41"/>
      <c r="AR986" s="226" t="s">
        <v>415</v>
      </c>
      <c r="AT986" s="226" t="s">
        <v>491</v>
      </c>
      <c r="AU986" s="226" t="s">
        <v>82</v>
      </c>
      <c r="AY986" s="20" t="s">
        <v>185</v>
      </c>
      <c r="BE986" s="227">
        <f>IF(N986="základní",J986,0)</f>
        <v>0</v>
      </c>
      <c r="BF986" s="227">
        <f>IF(N986="snížená",J986,0)</f>
        <v>0</v>
      </c>
      <c r="BG986" s="227">
        <f>IF(N986="zákl. přenesená",J986,0)</f>
        <v>0</v>
      </c>
      <c r="BH986" s="227">
        <f>IF(N986="sníž. přenesená",J986,0)</f>
        <v>0</v>
      </c>
      <c r="BI986" s="227">
        <f>IF(N986="nulová",J986,0)</f>
        <v>0</v>
      </c>
      <c r="BJ986" s="20" t="s">
        <v>80</v>
      </c>
      <c r="BK986" s="227">
        <f>ROUND(I986*H986,2)</f>
        <v>0</v>
      </c>
      <c r="BL986" s="20" t="s">
        <v>280</v>
      </c>
      <c r="BM986" s="226" t="s">
        <v>2342</v>
      </c>
    </row>
    <row r="987" s="2" customFormat="1">
      <c r="A987" s="41"/>
      <c r="B987" s="42"/>
      <c r="C987" s="43"/>
      <c r="D987" s="228" t="s">
        <v>195</v>
      </c>
      <c r="E987" s="43"/>
      <c r="F987" s="229" t="s">
        <v>2341</v>
      </c>
      <c r="G987" s="43"/>
      <c r="H987" s="43"/>
      <c r="I987" s="230"/>
      <c r="J987" s="43"/>
      <c r="K987" s="43"/>
      <c r="L987" s="47"/>
      <c r="M987" s="231"/>
      <c r="N987" s="232"/>
      <c r="O987" s="87"/>
      <c r="P987" s="87"/>
      <c r="Q987" s="87"/>
      <c r="R987" s="87"/>
      <c r="S987" s="87"/>
      <c r="T987" s="88"/>
      <c r="U987" s="41"/>
      <c r="V987" s="41"/>
      <c r="W987" s="41"/>
      <c r="X987" s="41"/>
      <c r="Y987" s="41"/>
      <c r="Z987" s="41"/>
      <c r="AA987" s="41"/>
      <c r="AB987" s="41"/>
      <c r="AC987" s="41"/>
      <c r="AD987" s="41"/>
      <c r="AE987" s="41"/>
      <c r="AT987" s="20" t="s">
        <v>195</v>
      </c>
      <c r="AU987" s="20" t="s">
        <v>82</v>
      </c>
    </row>
    <row r="988" s="14" customFormat="1">
      <c r="A988" s="14"/>
      <c r="B988" s="245"/>
      <c r="C988" s="246"/>
      <c r="D988" s="228" t="s">
        <v>199</v>
      </c>
      <c r="E988" s="246"/>
      <c r="F988" s="248" t="s">
        <v>2343</v>
      </c>
      <c r="G988" s="246"/>
      <c r="H988" s="249">
        <v>0.247</v>
      </c>
      <c r="I988" s="250"/>
      <c r="J988" s="246"/>
      <c r="K988" s="246"/>
      <c r="L988" s="251"/>
      <c r="M988" s="252"/>
      <c r="N988" s="253"/>
      <c r="O988" s="253"/>
      <c r="P988" s="253"/>
      <c r="Q988" s="253"/>
      <c r="R988" s="253"/>
      <c r="S988" s="253"/>
      <c r="T988" s="254"/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  <c r="AE988" s="14"/>
      <c r="AT988" s="255" t="s">
        <v>199</v>
      </c>
      <c r="AU988" s="255" t="s">
        <v>82</v>
      </c>
      <c r="AV988" s="14" t="s">
        <v>82</v>
      </c>
      <c r="AW988" s="14" t="s">
        <v>4</v>
      </c>
      <c r="AX988" s="14" t="s">
        <v>80</v>
      </c>
      <c r="AY988" s="255" t="s">
        <v>185</v>
      </c>
    </row>
    <row r="989" s="2" customFormat="1" ht="21.75" customHeight="1">
      <c r="A989" s="41"/>
      <c r="B989" s="42"/>
      <c r="C989" s="215" t="s">
        <v>2344</v>
      </c>
      <c r="D989" s="215" t="s">
        <v>188</v>
      </c>
      <c r="E989" s="216" t="s">
        <v>2345</v>
      </c>
      <c r="F989" s="217" t="s">
        <v>2346</v>
      </c>
      <c r="G989" s="218" t="s">
        <v>191</v>
      </c>
      <c r="H989" s="219">
        <v>48.960000000000001</v>
      </c>
      <c r="I989" s="220"/>
      <c r="J989" s="221">
        <f>ROUND(I989*H989,2)</f>
        <v>0</v>
      </c>
      <c r="K989" s="217" t="s">
        <v>192</v>
      </c>
      <c r="L989" s="47"/>
      <c r="M989" s="222" t="s">
        <v>19</v>
      </c>
      <c r="N989" s="223" t="s">
        <v>44</v>
      </c>
      <c r="O989" s="87"/>
      <c r="P989" s="224">
        <f>O989*H989</f>
        <v>0</v>
      </c>
      <c r="Q989" s="224">
        <v>0</v>
      </c>
      <c r="R989" s="224">
        <f>Q989*H989</f>
        <v>0</v>
      </c>
      <c r="S989" s="224">
        <v>0</v>
      </c>
      <c r="T989" s="225">
        <f>S989*H989</f>
        <v>0</v>
      </c>
      <c r="U989" s="41"/>
      <c r="V989" s="41"/>
      <c r="W989" s="41"/>
      <c r="X989" s="41"/>
      <c r="Y989" s="41"/>
      <c r="Z989" s="41"/>
      <c r="AA989" s="41"/>
      <c r="AB989" s="41"/>
      <c r="AC989" s="41"/>
      <c r="AD989" s="41"/>
      <c r="AE989" s="41"/>
      <c r="AR989" s="226" t="s">
        <v>280</v>
      </c>
      <c r="AT989" s="226" t="s">
        <v>188</v>
      </c>
      <c r="AU989" s="226" t="s">
        <v>82</v>
      </c>
      <c r="AY989" s="20" t="s">
        <v>185</v>
      </c>
      <c r="BE989" s="227">
        <f>IF(N989="základní",J989,0)</f>
        <v>0</v>
      </c>
      <c r="BF989" s="227">
        <f>IF(N989="snížená",J989,0)</f>
        <v>0</v>
      </c>
      <c r="BG989" s="227">
        <f>IF(N989="zákl. přenesená",J989,0)</f>
        <v>0</v>
      </c>
      <c r="BH989" s="227">
        <f>IF(N989="sníž. přenesená",J989,0)</f>
        <v>0</v>
      </c>
      <c r="BI989" s="227">
        <f>IF(N989="nulová",J989,0)</f>
        <v>0</v>
      </c>
      <c r="BJ989" s="20" t="s">
        <v>80</v>
      </c>
      <c r="BK989" s="227">
        <f>ROUND(I989*H989,2)</f>
        <v>0</v>
      </c>
      <c r="BL989" s="20" t="s">
        <v>280</v>
      </c>
      <c r="BM989" s="226" t="s">
        <v>2347</v>
      </c>
    </row>
    <row r="990" s="2" customFormat="1">
      <c r="A990" s="41"/>
      <c r="B990" s="42"/>
      <c r="C990" s="43"/>
      <c r="D990" s="228" t="s">
        <v>195</v>
      </c>
      <c r="E990" s="43"/>
      <c r="F990" s="229" t="s">
        <v>2348</v>
      </c>
      <c r="G990" s="43"/>
      <c r="H990" s="43"/>
      <c r="I990" s="230"/>
      <c r="J990" s="43"/>
      <c r="K990" s="43"/>
      <c r="L990" s="47"/>
      <c r="M990" s="231"/>
      <c r="N990" s="232"/>
      <c r="O990" s="87"/>
      <c r="P990" s="87"/>
      <c r="Q990" s="87"/>
      <c r="R990" s="87"/>
      <c r="S990" s="87"/>
      <c r="T990" s="88"/>
      <c r="U990" s="41"/>
      <c r="V990" s="41"/>
      <c r="W990" s="41"/>
      <c r="X990" s="41"/>
      <c r="Y990" s="41"/>
      <c r="Z990" s="41"/>
      <c r="AA990" s="41"/>
      <c r="AB990" s="41"/>
      <c r="AC990" s="41"/>
      <c r="AD990" s="41"/>
      <c r="AE990" s="41"/>
      <c r="AT990" s="20" t="s">
        <v>195</v>
      </c>
      <c r="AU990" s="20" t="s">
        <v>82</v>
      </c>
    </row>
    <row r="991" s="2" customFormat="1">
      <c r="A991" s="41"/>
      <c r="B991" s="42"/>
      <c r="C991" s="43"/>
      <c r="D991" s="233" t="s">
        <v>197</v>
      </c>
      <c r="E991" s="43"/>
      <c r="F991" s="234" t="s">
        <v>2349</v>
      </c>
      <c r="G991" s="43"/>
      <c r="H991" s="43"/>
      <c r="I991" s="230"/>
      <c r="J991" s="43"/>
      <c r="K991" s="43"/>
      <c r="L991" s="47"/>
      <c r="M991" s="231"/>
      <c r="N991" s="232"/>
      <c r="O991" s="87"/>
      <c r="P991" s="87"/>
      <c r="Q991" s="87"/>
      <c r="R991" s="87"/>
      <c r="S991" s="87"/>
      <c r="T991" s="88"/>
      <c r="U991" s="41"/>
      <c r="V991" s="41"/>
      <c r="W991" s="41"/>
      <c r="X991" s="41"/>
      <c r="Y991" s="41"/>
      <c r="Z991" s="41"/>
      <c r="AA991" s="41"/>
      <c r="AB991" s="41"/>
      <c r="AC991" s="41"/>
      <c r="AD991" s="41"/>
      <c r="AE991" s="41"/>
      <c r="AT991" s="20" t="s">
        <v>197</v>
      </c>
      <c r="AU991" s="20" t="s">
        <v>82</v>
      </c>
    </row>
    <row r="992" s="13" customFormat="1">
      <c r="A992" s="13"/>
      <c r="B992" s="235"/>
      <c r="C992" s="236"/>
      <c r="D992" s="228" t="s">
        <v>199</v>
      </c>
      <c r="E992" s="237" t="s">
        <v>19</v>
      </c>
      <c r="F992" s="238" t="s">
        <v>2337</v>
      </c>
      <c r="G992" s="236"/>
      <c r="H992" s="237" t="s">
        <v>19</v>
      </c>
      <c r="I992" s="239"/>
      <c r="J992" s="236"/>
      <c r="K992" s="236"/>
      <c r="L992" s="240"/>
      <c r="M992" s="241"/>
      <c r="N992" s="242"/>
      <c r="O992" s="242"/>
      <c r="P992" s="242"/>
      <c r="Q992" s="242"/>
      <c r="R992" s="242"/>
      <c r="S992" s="242"/>
      <c r="T992" s="243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T992" s="244" t="s">
        <v>199</v>
      </c>
      <c r="AU992" s="244" t="s">
        <v>82</v>
      </c>
      <c r="AV992" s="13" t="s">
        <v>80</v>
      </c>
      <c r="AW992" s="13" t="s">
        <v>34</v>
      </c>
      <c r="AX992" s="13" t="s">
        <v>73</v>
      </c>
      <c r="AY992" s="244" t="s">
        <v>185</v>
      </c>
    </row>
    <row r="993" s="14" customFormat="1">
      <c r="A993" s="14"/>
      <c r="B993" s="245"/>
      <c r="C993" s="246"/>
      <c r="D993" s="228" t="s">
        <v>199</v>
      </c>
      <c r="E993" s="247" t="s">
        <v>19</v>
      </c>
      <c r="F993" s="248" t="s">
        <v>2338</v>
      </c>
      <c r="G993" s="246"/>
      <c r="H993" s="249">
        <v>48.960000000000001</v>
      </c>
      <c r="I993" s="250"/>
      <c r="J993" s="246"/>
      <c r="K993" s="246"/>
      <c r="L993" s="251"/>
      <c r="M993" s="252"/>
      <c r="N993" s="253"/>
      <c r="O993" s="253"/>
      <c r="P993" s="253"/>
      <c r="Q993" s="253"/>
      <c r="R993" s="253"/>
      <c r="S993" s="253"/>
      <c r="T993" s="254"/>
      <c r="U993" s="14"/>
      <c r="V993" s="14"/>
      <c r="W993" s="14"/>
      <c r="X993" s="14"/>
      <c r="Y993" s="14"/>
      <c r="Z993" s="14"/>
      <c r="AA993" s="14"/>
      <c r="AB993" s="14"/>
      <c r="AC993" s="14"/>
      <c r="AD993" s="14"/>
      <c r="AE993" s="14"/>
      <c r="AT993" s="255" t="s">
        <v>199</v>
      </c>
      <c r="AU993" s="255" t="s">
        <v>82</v>
      </c>
      <c r="AV993" s="14" t="s">
        <v>82</v>
      </c>
      <c r="AW993" s="14" t="s">
        <v>34</v>
      </c>
      <c r="AX993" s="14" t="s">
        <v>73</v>
      </c>
      <c r="AY993" s="255" t="s">
        <v>185</v>
      </c>
    </row>
    <row r="994" s="15" customFormat="1">
      <c r="A994" s="15"/>
      <c r="B994" s="256"/>
      <c r="C994" s="257"/>
      <c r="D994" s="228" t="s">
        <v>199</v>
      </c>
      <c r="E994" s="258" t="s">
        <v>19</v>
      </c>
      <c r="F994" s="259" t="s">
        <v>202</v>
      </c>
      <c r="G994" s="257"/>
      <c r="H994" s="260">
        <v>48.960000000000001</v>
      </c>
      <c r="I994" s="261"/>
      <c r="J994" s="257"/>
      <c r="K994" s="257"/>
      <c r="L994" s="262"/>
      <c r="M994" s="263"/>
      <c r="N994" s="264"/>
      <c r="O994" s="264"/>
      <c r="P994" s="264"/>
      <c r="Q994" s="264"/>
      <c r="R994" s="264"/>
      <c r="S994" s="264"/>
      <c r="T994" s="265"/>
      <c r="U994" s="15"/>
      <c r="V994" s="15"/>
      <c r="W994" s="15"/>
      <c r="X994" s="15"/>
      <c r="Y994" s="15"/>
      <c r="Z994" s="15"/>
      <c r="AA994" s="15"/>
      <c r="AB994" s="15"/>
      <c r="AC994" s="15"/>
      <c r="AD994" s="15"/>
      <c r="AE994" s="15"/>
      <c r="AT994" s="266" t="s">
        <v>199</v>
      </c>
      <c r="AU994" s="266" t="s">
        <v>82</v>
      </c>
      <c r="AV994" s="15" t="s">
        <v>193</v>
      </c>
      <c r="AW994" s="15" t="s">
        <v>34</v>
      </c>
      <c r="AX994" s="15" t="s">
        <v>80</v>
      </c>
      <c r="AY994" s="266" t="s">
        <v>185</v>
      </c>
    </row>
    <row r="995" s="2" customFormat="1" ht="16.5" customHeight="1">
      <c r="A995" s="41"/>
      <c r="B995" s="42"/>
      <c r="C995" s="271" t="s">
        <v>2350</v>
      </c>
      <c r="D995" s="271" t="s">
        <v>491</v>
      </c>
      <c r="E995" s="272" t="s">
        <v>2351</v>
      </c>
      <c r="F995" s="273" t="s">
        <v>2352</v>
      </c>
      <c r="G995" s="274" t="s">
        <v>212</v>
      </c>
      <c r="H995" s="275">
        <v>0.371</v>
      </c>
      <c r="I995" s="276"/>
      <c r="J995" s="277">
        <f>ROUND(I995*H995,2)</f>
        <v>0</v>
      </c>
      <c r="K995" s="273" t="s">
        <v>192</v>
      </c>
      <c r="L995" s="278"/>
      <c r="M995" s="279" t="s">
        <v>19</v>
      </c>
      <c r="N995" s="280" t="s">
        <v>44</v>
      </c>
      <c r="O995" s="87"/>
      <c r="P995" s="224">
        <f>O995*H995</f>
        <v>0</v>
      </c>
      <c r="Q995" s="224">
        <v>0.55000000000000004</v>
      </c>
      <c r="R995" s="224">
        <f>Q995*H995</f>
        <v>0.20405000000000001</v>
      </c>
      <c r="S995" s="224">
        <v>0</v>
      </c>
      <c r="T995" s="225">
        <f>S995*H995</f>
        <v>0</v>
      </c>
      <c r="U995" s="41"/>
      <c r="V995" s="41"/>
      <c r="W995" s="41"/>
      <c r="X995" s="41"/>
      <c r="Y995" s="41"/>
      <c r="Z995" s="41"/>
      <c r="AA995" s="41"/>
      <c r="AB995" s="41"/>
      <c r="AC995" s="41"/>
      <c r="AD995" s="41"/>
      <c r="AE995" s="41"/>
      <c r="AR995" s="226" t="s">
        <v>415</v>
      </c>
      <c r="AT995" s="226" t="s">
        <v>491</v>
      </c>
      <c r="AU995" s="226" t="s">
        <v>82</v>
      </c>
      <c r="AY995" s="20" t="s">
        <v>185</v>
      </c>
      <c r="BE995" s="227">
        <f>IF(N995="základní",J995,0)</f>
        <v>0</v>
      </c>
      <c r="BF995" s="227">
        <f>IF(N995="snížená",J995,0)</f>
        <v>0</v>
      </c>
      <c r="BG995" s="227">
        <f>IF(N995="zákl. přenesená",J995,0)</f>
        <v>0</v>
      </c>
      <c r="BH995" s="227">
        <f>IF(N995="sníž. přenesená",J995,0)</f>
        <v>0</v>
      </c>
      <c r="BI995" s="227">
        <f>IF(N995="nulová",J995,0)</f>
        <v>0</v>
      </c>
      <c r="BJ995" s="20" t="s">
        <v>80</v>
      </c>
      <c r="BK995" s="227">
        <f>ROUND(I995*H995,2)</f>
        <v>0</v>
      </c>
      <c r="BL995" s="20" t="s">
        <v>280</v>
      </c>
      <c r="BM995" s="226" t="s">
        <v>2353</v>
      </c>
    </row>
    <row r="996" s="2" customFormat="1">
      <c r="A996" s="41"/>
      <c r="B996" s="42"/>
      <c r="C996" s="43"/>
      <c r="D996" s="228" t="s">
        <v>195</v>
      </c>
      <c r="E996" s="43"/>
      <c r="F996" s="229" t="s">
        <v>2352</v>
      </c>
      <c r="G996" s="43"/>
      <c r="H996" s="43"/>
      <c r="I996" s="230"/>
      <c r="J996" s="43"/>
      <c r="K996" s="43"/>
      <c r="L996" s="47"/>
      <c r="M996" s="231"/>
      <c r="N996" s="232"/>
      <c r="O996" s="87"/>
      <c r="P996" s="87"/>
      <c r="Q996" s="87"/>
      <c r="R996" s="87"/>
      <c r="S996" s="87"/>
      <c r="T996" s="88"/>
      <c r="U996" s="41"/>
      <c r="V996" s="41"/>
      <c r="W996" s="41"/>
      <c r="X996" s="41"/>
      <c r="Y996" s="41"/>
      <c r="Z996" s="41"/>
      <c r="AA996" s="41"/>
      <c r="AB996" s="41"/>
      <c r="AC996" s="41"/>
      <c r="AD996" s="41"/>
      <c r="AE996" s="41"/>
      <c r="AT996" s="20" t="s">
        <v>195</v>
      </c>
      <c r="AU996" s="20" t="s">
        <v>82</v>
      </c>
    </row>
    <row r="997" s="14" customFormat="1">
      <c r="A997" s="14"/>
      <c r="B997" s="245"/>
      <c r="C997" s="246"/>
      <c r="D997" s="228" t="s">
        <v>199</v>
      </c>
      <c r="E997" s="246"/>
      <c r="F997" s="248" t="s">
        <v>2354</v>
      </c>
      <c r="G997" s="246"/>
      <c r="H997" s="249">
        <v>0.371</v>
      </c>
      <c r="I997" s="250"/>
      <c r="J997" s="246"/>
      <c r="K997" s="246"/>
      <c r="L997" s="251"/>
      <c r="M997" s="252"/>
      <c r="N997" s="253"/>
      <c r="O997" s="253"/>
      <c r="P997" s="253"/>
      <c r="Q997" s="253"/>
      <c r="R997" s="253"/>
      <c r="S997" s="253"/>
      <c r="T997" s="254"/>
      <c r="U997" s="14"/>
      <c r="V997" s="14"/>
      <c r="W997" s="14"/>
      <c r="X997" s="14"/>
      <c r="Y997" s="14"/>
      <c r="Z997" s="14"/>
      <c r="AA997" s="14"/>
      <c r="AB997" s="14"/>
      <c r="AC997" s="14"/>
      <c r="AD997" s="14"/>
      <c r="AE997" s="14"/>
      <c r="AT997" s="255" t="s">
        <v>199</v>
      </c>
      <c r="AU997" s="255" t="s">
        <v>82</v>
      </c>
      <c r="AV997" s="14" t="s">
        <v>82</v>
      </c>
      <c r="AW997" s="14" t="s">
        <v>4</v>
      </c>
      <c r="AX997" s="14" t="s">
        <v>80</v>
      </c>
      <c r="AY997" s="255" t="s">
        <v>185</v>
      </c>
    </row>
    <row r="998" s="2" customFormat="1" ht="16.5" customHeight="1">
      <c r="A998" s="41"/>
      <c r="B998" s="42"/>
      <c r="C998" s="215" t="s">
        <v>2355</v>
      </c>
      <c r="D998" s="215" t="s">
        <v>188</v>
      </c>
      <c r="E998" s="216" t="s">
        <v>2356</v>
      </c>
      <c r="F998" s="217" t="s">
        <v>2357</v>
      </c>
      <c r="G998" s="218" t="s">
        <v>226</v>
      </c>
      <c r="H998" s="219">
        <v>146.88</v>
      </c>
      <c r="I998" s="220"/>
      <c r="J998" s="221">
        <f>ROUND(I998*H998,2)</f>
        <v>0</v>
      </c>
      <c r="K998" s="217" t="s">
        <v>192</v>
      </c>
      <c r="L998" s="47"/>
      <c r="M998" s="222" t="s">
        <v>19</v>
      </c>
      <c r="N998" s="223" t="s">
        <v>44</v>
      </c>
      <c r="O998" s="87"/>
      <c r="P998" s="224">
        <f>O998*H998</f>
        <v>0</v>
      </c>
      <c r="Q998" s="224">
        <v>2.0000000000000002E-05</v>
      </c>
      <c r="R998" s="224">
        <f>Q998*H998</f>
        <v>0.0029376000000000003</v>
      </c>
      <c r="S998" s="224">
        <v>0</v>
      </c>
      <c r="T998" s="225">
        <f>S998*H998</f>
        <v>0</v>
      </c>
      <c r="U998" s="41"/>
      <c r="V998" s="41"/>
      <c r="W998" s="41"/>
      <c r="X998" s="41"/>
      <c r="Y998" s="41"/>
      <c r="Z998" s="41"/>
      <c r="AA998" s="41"/>
      <c r="AB998" s="41"/>
      <c r="AC998" s="41"/>
      <c r="AD998" s="41"/>
      <c r="AE998" s="41"/>
      <c r="AR998" s="226" t="s">
        <v>280</v>
      </c>
      <c r="AT998" s="226" t="s">
        <v>188</v>
      </c>
      <c r="AU998" s="226" t="s">
        <v>82</v>
      </c>
      <c r="AY998" s="20" t="s">
        <v>185</v>
      </c>
      <c r="BE998" s="227">
        <f>IF(N998="základní",J998,0)</f>
        <v>0</v>
      </c>
      <c r="BF998" s="227">
        <f>IF(N998="snížená",J998,0)</f>
        <v>0</v>
      </c>
      <c r="BG998" s="227">
        <f>IF(N998="zákl. přenesená",J998,0)</f>
        <v>0</v>
      </c>
      <c r="BH998" s="227">
        <f>IF(N998="sníž. přenesená",J998,0)</f>
        <v>0</v>
      </c>
      <c r="BI998" s="227">
        <f>IF(N998="nulová",J998,0)</f>
        <v>0</v>
      </c>
      <c r="BJ998" s="20" t="s">
        <v>80</v>
      </c>
      <c r="BK998" s="227">
        <f>ROUND(I998*H998,2)</f>
        <v>0</v>
      </c>
      <c r="BL998" s="20" t="s">
        <v>280</v>
      </c>
      <c r="BM998" s="226" t="s">
        <v>2358</v>
      </c>
    </row>
    <row r="999" s="2" customFormat="1">
      <c r="A999" s="41"/>
      <c r="B999" s="42"/>
      <c r="C999" s="43"/>
      <c r="D999" s="228" t="s">
        <v>195</v>
      </c>
      <c r="E999" s="43"/>
      <c r="F999" s="229" t="s">
        <v>2359</v>
      </c>
      <c r="G999" s="43"/>
      <c r="H999" s="43"/>
      <c r="I999" s="230"/>
      <c r="J999" s="43"/>
      <c r="K999" s="43"/>
      <c r="L999" s="47"/>
      <c r="M999" s="231"/>
      <c r="N999" s="232"/>
      <c r="O999" s="87"/>
      <c r="P999" s="87"/>
      <c r="Q999" s="87"/>
      <c r="R999" s="87"/>
      <c r="S999" s="87"/>
      <c r="T999" s="88"/>
      <c r="U999" s="41"/>
      <c r="V999" s="41"/>
      <c r="W999" s="41"/>
      <c r="X999" s="41"/>
      <c r="Y999" s="41"/>
      <c r="Z999" s="41"/>
      <c r="AA999" s="41"/>
      <c r="AB999" s="41"/>
      <c r="AC999" s="41"/>
      <c r="AD999" s="41"/>
      <c r="AE999" s="41"/>
      <c r="AT999" s="20" t="s">
        <v>195</v>
      </c>
      <c r="AU999" s="20" t="s">
        <v>82</v>
      </c>
    </row>
    <row r="1000" s="2" customFormat="1">
      <c r="A1000" s="41"/>
      <c r="B1000" s="42"/>
      <c r="C1000" s="43"/>
      <c r="D1000" s="233" t="s">
        <v>197</v>
      </c>
      <c r="E1000" s="43"/>
      <c r="F1000" s="234" t="s">
        <v>2360</v>
      </c>
      <c r="G1000" s="43"/>
      <c r="H1000" s="43"/>
      <c r="I1000" s="230"/>
      <c r="J1000" s="43"/>
      <c r="K1000" s="43"/>
      <c r="L1000" s="47"/>
      <c r="M1000" s="231"/>
      <c r="N1000" s="232"/>
      <c r="O1000" s="87"/>
      <c r="P1000" s="87"/>
      <c r="Q1000" s="87"/>
      <c r="R1000" s="87"/>
      <c r="S1000" s="87"/>
      <c r="T1000" s="88"/>
      <c r="U1000" s="41"/>
      <c r="V1000" s="41"/>
      <c r="W1000" s="41"/>
      <c r="X1000" s="41"/>
      <c r="Y1000" s="41"/>
      <c r="Z1000" s="41"/>
      <c r="AA1000" s="41"/>
      <c r="AB1000" s="41"/>
      <c r="AC1000" s="41"/>
      <c r="AD1000" s="41"/>
      <c r="AE1000" s="41"/>
      <c r="AT1000" s="20" t="s">
        <v>197</v>
      </c>
      <c r="AU1000" s="20" t="s">
        <v>82</v>
      </c>
    </row>
    <row r="1001" s="13" customFormat="1">
      <c r="A1001" s="13"/>
      <c r="B1001" s="235"/>
      <c r="C1001" s="236"/>
      <c r="D1001" s="228" t="s">
        <v>199</v>
      </c>
      <c r="E1001" s="237" t="s">
        <v>19</v>
      </c>
      <c r="F1001" s="238" t="s">
        <v>2337</v>
      </c>
      <c r="G1001" s="236"/>
      <c r="H1001" s="237" t="s">
        <v>19</v>
      </c>
      <c r="I1001" s="239"/>
      <c r="J1001" s="236"/>
      <c r="K1001" s="236"/>
      <c r="L1001" s="240"/>
      <c r="M1001" s="241"/>
      <c r="N1001" s="242"/>
      <c r="O1001" s="242"/>
      <c r="P1001" s="242"/>
      <c r="Q1001" s="242"/>
      <c r="R1001" s="242"/>
      <c r="S1001" s="242"/>
      <c r="T1001" s="243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T1001" s="244" t="s">
        <v>199</v>
      </c>
      <c r="AU1001" s="244" t="s">
        <v>82</v>
      </c>
      <c r="AV1001" s="13" t="s">
        <v>80</v>
      </c>
      <c r="AW1001" s="13" t="s">
        <v>34</v>
      </c>
      <c r="AX1001" s="13" t="s">
        <v>73</v>
      </c>
      <c r="AY1001" s="244" t="s">
        <v>185</v>
      </c>
    </row>
    <row r="1002" s="13" customFormat="1">
      <c r="A1002" s="13"/>
      <c r="B1002" s="235"/>
      <c r="C1002" s="236"/>
      <c r="D1002" s="228" t="s">
        <v>199</v>
      </c>
      <c r="E1002" s="237" t="s">
        <v>19</v>
      </c>
      <c r="F1002" s="238" t="s">
        <v>2361</v>
      </c>
      <c r="G1002" s="236"/>
      <c r="H1002" s="237" t="s">
        <v>19</v>
      </c>
      <c r="I1002" s="239"/>
      <c r="J1002" s="236"/>
      <c r="K1002" s="236"/>
      <c r="L1002" s="240"/>
      <c r="M1002" s="241"/>
      <c r="N1002" s="242"/>
      <c r="O1002" s="242"/>
      <c r="P1002" s="242"/>
      <c r="Q1002" s="242"/>
      <c r="R1002" s="242"/>
      <c r="S1002" s="242"/>
      <c r="T1002" s="243"/>
      <c r="U1002" s="13"/>
      <c r="V1002" s="13"/>
      <c r="W1002" s="13"/>
      <c r="X1002" s="13"/>
      <c r="Y1002" s="13"/>
      <c r="Z1002" s="13"/>
      <c r="AA1002" s="13"/>
      <c r="AB1002" s="13"/>
      <c r="AC1002" s="13"/>
      <c r="AD1002" s="13"/>
      <c r="AE1002" s="13"/>
      <c r="AT1002" s="244" t="s">
        <v>199</v>
      </c>
      <c r="AU1002" s="244" t="s">
        <v>82</v>
      </c>
      <c r="AV1002" s="13" t="s">
        <v>80</v>
      </c>
      <c r="AW1002" s="13" t="s">
        <v>34</v>
      </c>
      <c r="AX1002" s="13" t="s">
        <v>73</v>
      </c>
      <c r="AY1002" s="244" t="s">
        <v>185</v>
      </c>
    </row>
    <row r="1003" s="14" customFormat="1">
      <c r="A1003" s="14"/>
      <c r="B1003" s="245"/>
      <c r="C1003" s="246"/>
      <c r="D1003" s="228" t="s">
        <v>199</v>
      </c>
      <c r="E1003" s="247" t="s">
        <v>19</v>
      </c>
      <c r="F1003" s="248" t="s">
        <v>2362</v>
      </c>
      <c r="G1003" s="246"/>
      <c r="H1003" s="249">
        <v>146.88</v>
      </c>
      <c r="I1003" s="250"/>
      <c r="J1003" s="246"/>
      <c r="K1003" s="246"/>
      <c r="L1003" s="251"/>
      <c r="M1003" s="252"/>
      <c r="N1003" s="253"/>
      <c r="O1003" s="253"/>
      <c r="P1003" s="253"/>
      <c r="Q1003" s="253"/>
      <c r="R1003" s="253"/>
      <c r="S1003" s="253"/>
      <c r="T1003" s="254"/>
      <c r="U1003" s="14"/>
      <c r="V1003" s="14"/>
      <c r="W1003" s="14"/>
      <c r="X1003" s="14"/>
      <c r="Y1003" s="14"/>
      <c r="Z1003" s="14"/>
      <c r="AA1003" s="14"/>
      <c r="AB1003" s="14"/>
      <c r="AC1003" s="14"/>
      <c r="AD1003" s="14"/>
      <c r="AE1003" s="14"/>
      <c r="AT1003" s="255" t="s">
        <v>199</v>
      </c>
      <c r="AU1003" s="255" t="s">
        <v>82</v>
      </c>
      <c r="AV1003" s="14" t="s">
        <v>82</v>
      </c>
      <c r="AW1003" s="14" t="s">
        <v>34</v>
      </c>
      <c r="AX1003" s="14" t="s">
        <v>73</v>
      </c>
      <c r="AY1003" s="255" t="s">
        <v>185</v>
      </c>
    </row>
    <row r="1004" s="15" customFormat="1">
      <c r="A1004" s="15"/>
      <c r="B1004" s="256"/>
      <c r="C1004" s="257"/>
      <c r="D1004" s="228" t="s">
        <v>199</v>
      </c>
      <c r="E1004" s="258" t="s">
        <v>19</v>
      </c>
      <c r="F1004" s="259" t="s">
        <v>202</v>
      </c>
      <c r="G1004" s="257"/>
      <c r="H1004" s="260">
        <v>146.88</v>
      </c>
      <c r="I1004" s="261"/>
      <c r="J1004" s="257"/>
      <c r="K1004" s="257"/>
      <c r="L1004" s="262"/>
      <c r="M1004" s="263"/>
      <c r="N1004" s="264"/>
      <c r="O1004" s="264"/>
      <c r="P1004" s="264"/>
      <c r="Q1004" s="264"/>
      <c r="R1004" s="264"/>
      <c r="S1004" s="264"/>
      <c r="T1004" s="265"/>
      <c r="U1004" s="15"/>
      <c r="V1004" s="15"/>
      <c r="W1004" s="15"/>
      <c r="X1004" s="15"/>
      <c r="Y1004" s="15"/>
      <c r="Z1004" s="15"/>
      <c r="AA1004" s="15"/>
      <c r="AB1004" s="15"/>
      <c r="AC1004" s="15"/>
      <c r="AD1004" s="15"/>
      <c r="AE1004" s="15"/>
      <c r="AT1004" s="266" t="s">
        <v>199</v>
      </c>
      <c r="AU1004" s="266" t="s">
        <v>82</v>
      </c>
      <c r="AV1004" s="15" t="s">
        <v>193</v>
      </c>
      <c r="AW1004" s="15" t="s">
        <v>34</v>
      </c>
      <c r="AX1004" s="15" t="s">
        <v>80</v>
      </c>
      <c r="AY1004" s="266" t="s">
        <v>185</v>
      </c>
    </row>
    <row r="1005" s="2" customFormat="1" ht="16.5" customHeight="1">
      <c r="A1005" s="41"/>
      <c r="B1005" s="42"/>
      <c r="C1005" s="271" t="s">
        <v>2363</v>
      </c>
      <c r="D1005" s="271" t="s">
        <v>491</v>
      </c>
      <c r="E1005" s="272" t="s">
        <v>2351</v>
      </c>
      <c r="F1005" s="273" t="s">
        <v>2352</v>
      </c>
      <c r="G1005" s="274" t="s">
        <v>212</v>
      </c>
      <c r="H1005" s="275">
        <v>0.35299999999999998</v>
      </c>
      <c r="I1005" s="276"/>
      <c r="J1005" s="277">
        <f>ROUND(I1005*H1005,2)</f>
        <v>0</v>
      </c>
      <c r="K1005" s="273" t="s">
        <v>192</v>
      </c>
      <c r="L1005" s="278"/>
      <c r="M1005" s="279" t="s">
        <v>19</v>
      </c>
      <c r="N1005" s="280" t="s">
        <v>44</v>
      </c>
      <c r="O1005" s="87"/>
      <c r="P1005" s="224">
        <f>O1005*H1005</f>
        <v>0</v>
      </c>
      <c r="Q1005" s="224">
        <v>0.55000000000000004</v>
      </c>
      <c r="R1005" s="224">
        <f>Q1005*H1005</f>
        <v>0.19415000000000002</v>
      </c>
      <c r="S1005" s="224">
        <v>0</v>
      </c>
      <c r="T1005" s="225">
        <f>S1005*H1005</f>
        <v>0</v>
      </c>
      <c r="U1005" s="41"/>
      <c r="V1005" s="41"/>
      <c r="W1005" s="41"/>
      <c r="X1005" s="41"/>
      <c r="Y1005" s="41"/>
      <c r="Z1005" s="41"/>
      <c r="AA1005" s="41"/>
      <c r="AB1005" s="41"/>
      <c r="AC1005" s="41"/>
      <c r="AD1005" s="41"/>
      <c r="AE1005" s="41"/>
      <c r="AR1005" s="226" t="s">
        <v>415</v>
      </c>
      <c r="AT1005" s="226" t="s">
        <v>491</v>
      </c>
      <c r="AU1005" s="226" t="s">
        <v>82</v>
      </c>
      <c r="AY1005" s="20" t="s">
        <v>185</v>
      </c>
      <c r="BE1005" s="227">
        <f>IF(N1005="základní",J1005,0)</f>
        <v>0</v>
      </c>
      <c r="BF1005" s="227">
        <f>IF(N1005="snížená",J1005,0)</f>
        <v>0</v>
      </c>
      <c r="BG1005" s="227">
        <f>IF(N1005="zákl. přenesená",J1005,0)</f>
        <v>0</v>
      </c>
      <c r="BH1005" s="227">
        <f>IF(N1005="sníž. přenesená",J1005,0)</f>
        <v>0</v>
      </c>
      <c r="BI1005" s="227">
        <f>IF(N1005="nulová",J1005,0)</f>
        <v>0</v>
      </c>
      <c r="BJ1005" s="20" t="s">
        <v>80</v>
      </c>
      <c r="BK1005" s="227">
        <f>ROUND(I1005*H1005,2)</f>
        <v>0</v>
      </c>
      <c r="BL1005" s="20" t="s">
        <v>280</v>
      </c>
      <c r="BM1005" s="226" t="s">
        <v>2364</v>
      </c>
    </row>
    <row r="1006" s="2" customFormat="1">
      <c r="A1006" s="41"/>
      <c r="B1006" s="42"/>
      <c r="C1006" s="43"/>
      <c r="D1006" s="228" t="s">
        <v>195</v>
      </c>
      <c r="E1006" s="43"/>
      <c r="F1006" s="229" t="s">
        <v>2352</v>
      </c>
      <c r="G1006" s="43"/>
      <c r="H1006" s="43"/>
      <c r="I1006" s="230"/>
      <c r="J1006" s="43"/>
      <c r="K1006" s="43"/>
      <c r="L1006" s="47"/>
      <c r="M1006" s="231"/>
      <c r="N1006" s="232"/>
      <c r="O1006" s="87"/>
      <c r="P1006" s="87"/>
      <c r="Q1006" s="87"/>
      <c r="R1006" s="87"/>
      <c r="S1006" s="87"/>
      <c r="T1006" s="88"/>
      <c r="U1006" s="41"/>
      <c r="V1006" s="41"/>
      <c r="W1006" s="41"/>
      <c r="X1006" s="41"/>
      <c r="Y1006" s="41"/>
      <c r="Z1006" s="41"/>
      <c r="AA1006" s="41"/>
      <c r="AB1006" s="41"/>
      <c r="AC1006" s="41"/>
      <c r="AD1006" s="41"/>
      <c r="AE1006" s="41"/>
      <c r="AT1006" s="20" t="s">
        <v>195</v>
      </c>
      <c r="AU1006" s="20" t="s">
        <v>82</v>
      </c>
    </row>
    <row r="1007" s="14" customFormat="1">
      <c r="A1007" s="14"/>
      <c r="B1007" s="245"/>
      <c r="C1007" s="246"/>
      <c r="D1007" s="228" t="s">
        <v>199</v>
      </c>
      <c r="E1007" s="246"/>
      <c r="F1007" s="248" t="s">
        <v>2365</v>
      </c>
      <c r="G1007" s="246"/>
      <c r="H1007" s="249">
        <v>0.35299999999999998</v>
      </c>
      <c r="I1007" s="250"/>
      <c r="J1007" s="246"/>
      <c r="K1007" s="246"/>
      <c r="L1007" s="251"/>
      <c r="M1007" s="252"/>
      <c r="N1007" s="253"/>
      <c r="O1007" s="253"/>
      <c r="P1007" s="253"/>
      <c r="Q1007" s="253"/>
      <c r="R1007" s="253"/>
      <c r="S1007" s="253"/>
      <c r="T1007" s="254"/>
      <c r="U1007" s="14"/>
      <c r="V1007" s="14"/>
      <c r="W1007" s="14"/>
      <c r="X1007" s="14"/>
      <c r="Y1007" s="14"/>
      <c r="Z1007" s="14"/>
      <c r="AA1007" s="14"/>
      <c r="AB1007" s="14"/>
      <c r="AC1007" s="14"/>
      <c r="AD1007" s="14"/>
      <c r="AE1007" s="14"/>
      <c r="AT1007" s="255" t="s">
        <v>199</v>
      </c>
      <c r="AU1007" s="255" t="s">
        <v>82</v>
      </c>
      <c r="AV1007" s="14" t="s">
        <v>82</v>
      </c>
      <c r="AW1007" s="14" t="s">
        <v>4</v>
      </c>
      <c r="AX1007" s="14" t="s">
        <v>80</v>
      </c>
      <c r="AY1007" s="255" t="s">
        <v>185</v>
      </c>
    </row>
    <row r="1008" s="2" customFormat="1" ht="16.5" customHeight="1">
      <c r="A1008" s="41"/>
      <c r="B1008" s="42"/>
      <c r="C1008" s="215" t="s">
        <v>2366</v>
      </c>
      <c r="D1008" s="215" t="s">
        <v>188</v>
      </c>
      <c r="E1008" s="216" t="s">
        <v>2367</v>
      </c>
      <c r="F1008" s="217" t="s">
        <v>2368</v>
      </c>
      <c r="G1008" s="218" t="s">
        <v>191</v>
      </c>
      <c r="H1008" s="219">
        <v>31.559999999999999</v>
      </c>
      <c r="I1008" s="220"/>
      <c r="J1008" s="221">
        <f>ROUND(I1008*H1008,2)</f>
        <v>0</v>
      </c>
      <c r="K1008" s="217" t="s">
        <v>192</v>
      </c>
      <c r="L1008" s="47"/>
      <c r="M1008" s="222" t="s">
        <v>19</v>
      </c>
      <c r="N1008" s="223" t="s">
        <v>44</v>
      </c>
      <c r="O1008" s="87"/>
      <c r="P1008" s="224">
        <f>O1008*H1008</f>
        <v>0</v>
      </c>
      <c r="Q1008" s="224">
        <v>0.016219999999999998</v>
      </c>
      <c r="R1008" s="224">
        <f>Q1008*H1008</f>
        <v>0.51190319999999989</v>
      </c>
      <c r="S1008" s="224">
        <v>0</v>
      </c>
      <c r="T1008" s="225">
        <f>S1008*H1008</f>
        <v>0</v>
      </c>
      <c r="U1008" s="41"/>
      <c r="V1008" s="41"/>
      <c r="W1008" s="41"/>
      <c r="X1008" s="41"/>
      <c r="Y1008" s="41"/>
      <c r="Z1008" s="41"/>
      <c r="AA1008" s="41"/>
      <c r="AB1008" s="41"/>
      <c r="AC1008" s="41"/>
      <c r="AD1008" s="41"/>
      <c r="AE1008" s="41"/>
      <c r="AR1008" s="226" t="s">
        <v>280</v>
      </c>
      <c r="AT1008" s="226" t="s">
        <v>188</v>
      </c>
      <c r="AU1008" s="226" t="s">
        <v>82</v>
      </c>
      <c r="AY1008" s="20" t="s">
        <v>185</v>
      </c>
      <c r="BE1008" s="227">
        <f>IF(N1008="základní",J1008,0)</f>
        <v>0</v>
      </c>
      <c r="BF1008" s="227">
        <f>IF(N1008="snížená",J1008,0)</f>
        <v>0</v>
      </c>
      <c r="BG1008" s="227">
        <f>IF(N1008="zákl. přenesená",J1008,0)</f>
        <v>0</v>
      </c>
      <c r="BH1008" s="227">
        <f>IF(N1008="sníž. přenesená",J1008,0)</f>
        <v>0</v>
      </c>
      <c r="BI1008" s="227">
        <f>IF(N1008="nulová",J1008,0)</f>
        <v>0</v>
      </c>
      <c r="BJ1008" s="20" t="s">
        <v>80</v>
      </c>
      <c r="BK1008" s="227">
        <f>ROUND(I1008*H1008,2)</f>
        <v>0</v>
      </c>
      <c r="BL1008" s="20" t="s">
        <v>280</v>
      </c>
      <c r="BM1008" s="226" t="s">
        <v>2369</v>
      </c>
    </row>
    <row r="1009" s="2" customFormat="1">
      <c r="A1009" s="41"/>
      <c r="B1009" s="42"/>
      <c r="C1009" s="43"/>
      <c r="D1009" s="228" t="s">
        <v>195</v>
      </c>
      <c r="E1009" s="43"/>
      <c r="F1009" s="229" t="s">
        <v>2370</v>
      </c>
      <c r="G1009" s="43"/>
      <c r="H1009" s="43"/>
      <c r="I1009" s="230"/>
      <c r="J1009" s="43"/>
      <c r="K1009" s="43"/>
      <c r="L1009" s="47"/>
      <c r="M1009" s="231"/>
      <c r="N1009" s="232"/>
      <c r="O1009" s="87"/>
      <c r="P1009" s="87"/>
      <c r="Q1009" s="87"/>
      <c r="R1009" s="87"/>
      <c r="S1009" s="87"/>
      <c r="T1009" s="88"/>
      <c r="U1009" s="41"/>
      <c r="V1009" s="41"/>
      <c r="W1009" s="41"/>
      <c r="X1009" s="41"/>
      <c r="Y1009" s="41"/>
      <c r="Z1009" s="41"/>
      <c r="AA1009" s="41"/>
      <c r="AB1009" s="41"/>
      <c r="AC1009" s="41"/>
      <c r="AD1009" s="41"/>
      <c r="AE1009" s="41"/>
      <c r="AT1009" s="20" t="s">
        <v>195</v>
      </c>
      <c r="AU1009" s="20" t="s">
        <v>82</v>
      </c>
    </row>
    <row r="1010" s="2" customFormat="1">
      <c r="A1010" s="41"/>
      <c r="B1010" s="42"/>
      <c r="C1010" s="43"/>
      <c r="D1010" s="233" t="s">
        <v>197</v>
      </c>
      <c r="E1010" s="43"/>
      <c r="F1010" s="234" t="s">
        <v>2371</v>
      </c>
      <c r="G1010" s="43"/>
      <c r="H1010" s="43"/>
      <c r="I1010" s="230"/>
      <c r="J1010" s="43"/>
      <c r="K1010" s="43"/>
      <c r="L1010" s="47"/>
      <c r="M1010" s="231"/>
      <c r="N1010" s="232"/>
      <c r="O1010" s="87"/>
      <c r="P1010" s="87"/>
      <c r="Q1010" s="87"/>
      <c r="R1010" s="87"/>
      <c r="S1010" s="87"/>
      <c r="T1010" s="88"/>
      <c r="U1010" s="41"/>
      <c r="V1010" s="41"/>
      <c r="W1010" s="41"/>
      <c r="X1010" s="41"/>
      <c r="Y1010" s="41"/>
      <c r="Z1010" s="41"/>
      <c r="AA1010" s="41"/>
      <c r="AB1010" s="41"/>
      <c r="AC1010" s="41"/>
      <c r="AD1010" s="41"/>
      <c r="AE1010" s="41"/>
      <c r="AT1010" s="20" t="s">
        <v>197</v>
      </c>
      <c r="AU1010" s="20" t="s">
        <v>82</v>
      </c>
    </row>
    <row r="1011" s="13" customFormat="1">
      <c r="A1011" s="13"/>
      <c r="B1011" s="235"/>
      <c r="C1011" s="236"/>
      <c r="D1011" s="228" t="s">
        <v>199</v>
      </c>
      <c r="E1011" s="237" t="s">
        <v>19</v>
      </c>
      <c r="F1011" s="238" t="s">
        <v>2201</v>
      </c>
      <c r="G1011" s="236"/>
      <c r="H1011" s="237" t="s">
        <v>19</v>
      </c>
      <c r="I1011" s="239"/>
      <c r="J1011" s="236"/>
      <c r="K1011" s="236"/>
      <c r="L1011" s="240"/>
      <c r="M1011" s="241"/>
      <c r="N1011" s="242"/>
      <c r="O1011" s="242"/>
      <c r="P1011" s="242"/>
      <c r="Q1011" s="242"/>
      <c r="R1011" s="242"/>
      <c r="S1011" s="242"/>
      <c r="T1011" s="243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44" t="s">
        <v>199</v>
      </c>
      <c r="AU1011" s="244" t="s">
        <v>82</v>
      </c>
      <c r="AV1011" s="13" t="s">
        <v>80</v>
      </c>
      <c r="AW1011" s="13" t="s">
        <v>34</v>
      </c>
      <c r="AX1011" s="13" t="s">
        <v>73</v>
      </c>
      <c r="AY1011" s="244" t="s">
        <v>185</v>
      </c>
    </row>
    <row r="1012" s="14" customFormat="1">
      <c r="A1012" s="14"/>
      <c r="B1012" s="245"/>
      <c r="C1012" s="246"/>
      <c r="D1012" s="228" t="s">
        <v>199</v>
      </c>
      <c r="E1012" s="247" t="s">
        <v>19</v>
      </c>
      <c r="F1012" s="248" t="s">
        <v>2372</v>
      </c>
      <c r="G1012" s="246"/>
      <c r="H1012" s="249">
        <v>24.800000000000001</v>
      </c>
      <c r="I1012" s="250"/>
      <c r="J1012" s="246"/>
      <c r="K1012" s="246"/>
      <c r="L1012" s="251"/>
      <c r="M1012" s="252"/>
      <c r="N1012" s="253"/>
      <c r="O1012" s="253"/>
      <c r="P1012" s="253"/>
      <c r="Q1012" s="253"/>
      <c r="R1012" s="253"/>
      <c r="S1012" s="253"/>
      <c r="T1012" s="254"/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  <c r="AT1012" s="255" t="s">
        <v>199</v>
      </c>
      <c r="AU1012" s="255" t="s">
        <v>82</v>
      </c>
      <c r="AV1012" s="14" t="s">
        <v>82</v>
      </c>
      <c r="AW1012" s="14" t="s">
        <v>34</v>
      </c>
      <c r="AX1012" s="14" t="s">
        <v>73</v>
      </c>
      <c r="AY1012" s="255" t="s">
        <v>185</v>
      </c>
    </row>
    <row r="1013" s="16" customFormat="1">
      <c r="A1013" s="16"/>
      <c r="B1013" s="286"/>
      <c r="C1013" s="287"/>
      <c r="D1013" s="228" t="s">
        <v>199</v>
      </c>
      <c r="E1013" s="288" t="s">
        <v>19</v>
      </c>
      <c r="F1013" s="289" t="s">
        <v>2023</v>
      </c>
      <c r="G1013" s="287"/>
      <c r="H1013" s="290">
        <v>24.800000000000001</v>
      </c>
      <c r="I1013" s="291"/>
      <c r="J1013" s="287"/>
      <c r="K1013" s="287"/>
      <c r="L1013" s="292"/>
      <c r="M1013" s="293"/>
      <c r="N1013" s="294"/>
      <c r="O1013" s="294"/>
      <c r="P1013" s="294"/>
      <c r="Q1013" s="294"/>
      <c r="R1013" s="294"/>
      <c r="S1013" s="294"/>
      <c r="T1013" s="295"/>
      <c r="U1013" s="16"/>
      <c r="V1013" s="16"/>
      <c r="W1013" s="16"/>
      <c r="X1013" s="16"/>
      <c r="Y1013" s="16"/>
      <c r="Z1013" s="16"/>
      <c r="AA1013" s="16"/>
      <c r="AB1013" s="16"/>
      <c r="AC1013" s="16"/>
      <c r="AD1013" s="16"/>
      <c r="AE1013" s="16"/>
      <c r="AT1013" s="296" t="s">
        <v>199</v>
      </c>
      <c r="AU1013" s="296" t="s">
        <v>82</v>
      </c>
      <c r="AV1013" s="16" t="s">
        <v>209</v>
      </c>
      <c r="AW1013" s="16" t="s">
        <v>34</v>
      </c>
      <c r="AX1013" s="16" t="s">
        <v>73</v>
      </c>
      <c r="AY1013" s="296" t="s">
        <v>185</v>
      </c>
    </row>
    <row r="1014" s="13" customFormat="1">
      <c r="A1014" s="13"/>
      <c r="B1014" s="235"/>
      <c r="C1014" s="236"/>
      <c r="D1014" s="228" t="s">
        <v>199</v>
      </c>
      <c r="E1014" s="237" t="s">
        <v>19</v>
      </c>
      <c r="F1014" s="238" t="s">
        <v>2256</v>
      </c>
      <c r="G1014" s="236"/>
      <c r="H1014" s="237" t="s">
        <v>19</v>
      </c>
      <c r="I1014" s="239"/>
      <c r="J1014" s="236"/>
      <c r="K1014" s="236"/>
      <c r="L1014" s="240"/>
      <c r="M1014" s="241"/>
      <c r="N1014" s="242"/>
      <c r="O1014" s="242"/>
      <c r="P1014" s="242"/>
      <c r="Q1014" s="242"/>
      <c r="R1014" s="242"/>
      <c r="S1014" s="242"/>
      <c r="T1014" s="243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T1014" s="244" t="s">
        <v>199</v>
      </c>
      <c r="AU1014" s="244" t="s">
        <v>82</v>
      </c>
      <c r="AV1014" s="13" t="s">
        <v>80</v>
      </c>
      <c r="AW1014" s="13" t="s">
        <v>34</v>
      </c>
      <c r="AX1014" s="13" t="s">
        <v>73</v>
      </c>
      <c r="AY1014" s="244" t="s">
        <v>185</v>
      </c>
    </row>
    <row r="1015" s="14" customFormat="1">
      <c r="A1015" s="14"/>
      <c r="B1015" s="245"/>
      <c r="C1015" s="246"/>
      <c r="D1015" s="228" t="s">
        <v>199</v>
      </c>
      <c r="E1015" s="247" t="s">
        <v>19</v>
      </c>
      <c r="F1015" s="248" t="s">
        <v>2373</v>
      </c>
      <c r="G1015" s="246"/>
      <c r="H1015" s="249">
        <v>6.7599999999999998</v>
      </c>
      <c r="I1015" s="250"/>
      <c r="J1015" s="246"/>
      <c r="K1015" s="246"/>
      <c r="L1015" s="251"/>
      <c r="M1015" s="252"/>
      <c r="N1015" s="253"/>
      <c r="O1015" s="253"/>
      <c r="P1015" s="253"/>
      <c r="Q1015" s="253"/>
      <c r="R1015" s="253"/>
      <c r="S1015" s="253"/>
      <c r="T1015" s="254"/>
      <c r="U1015" s="14"/>
      <c r="V1015" s="14"/>
      <c r="W1015" s="14"/>
      <c r="X1015" s="14"/>
      <c r="Y1015" s="14"/>
      <c r="Z1015" s="14"/>
      <c r="AA1015" s="14"/>
      <c r="AB1015" s="14"/>
      <c r="AC1015" s="14"/>
      <c r="AD1015" s="14"/>
      <c r="AE1015" s="14"/>
      <c r="AT1015" s="255" t="s">
        <v>199</v>
      </c>
      <c r="AU1015" s="255" t="s">
        <v>82</v>
      </c>
      <c r="AV1015" s="14" t="s">
        <v>82</v>
      </c>
      <c r="AW1015" s="14" t="s">
        <v>34</v>
      </c>
      <c r="AX1015" s="14" t="s">
        <v>73</v>
      </c>
      <c r="AY1015" s="255" t="s">
        <v>185</v>
      </c>
    </row>
    <row r="1016" s="16" customFormat="1">
      <c r="A1016" s="16"/>
      <c r="B1016" s="286"/>
      <c r="C1016" s="287"/>
      <c r="D1016" s="228" t="s">
        <v>199</v>
      </c>
      <c r="E1016" s="288" t="s">
        <v>19</v>
      </c>
      <c r="F1016" s="289" t="s">
        <v>2023</v>
      </c>
      <c r="G1016" s="287"/>
      <c r="H1016" s="290">
        <v>6.7599999999999998</v>
      </c>
      <c r="I1016" s="291"/>
      <c r="J1016" s="287"/>
      <c r="K1016" s="287"/>
      <c r="L1016" s="292"/>
      <c r="M1016" s="293"/>
      <c r="N1016" s="294"/>
      <c r="O1016" s="294"/>
      <c r="P1016" s="294"/>
      <c r="Q1016" s="294"/>
      <c r="R1016" s="294"/>
      <c r="S1016" s="294"/>
      <c r="T1016" s="295"/>
      <c r="U1016" s="16"/>
      <c r="V1016" s="16"/>
      <c r="W1016" s="16"/>
      <c r="X1016" s="16"/>
      <c r="Y1016" s="16"/>
      <c r="Z1016" s="16"/>
      <c r="AA1016" s="16"/>
      <c r="AB1016" s="16"/>
      <c r="AC1016" s="16"/>
      <c r="AD1016" s="16"/>
      <c r="AE1016" s="16"/>
      <c r="AT1016" s="296" t="s">
        <v>199</v>
      </c>
      <c r="AU1016" s="296" t="s">
        <v>82</v>
      </c>
      <c r="AV1016" s="16" t="s">
        <v>209</v>
      </c>
      <c r="AW1016" s="16" t="s">
        <v>34</v>
      </c>
      <c r="AX1016" s="16" t="s">
        <v>73</v>
      </c>
      <c r="AY1016" s="296" t="s">
        <v>185</v>
      </c>
    </row>
    <row r="1017" s="15" customFormat="1">
      <c r="A1017" s="15"/>
      <c r="B1017" s="256"/>
      <c r="C1017" s="257"/>
      <c r="D1017" s="228" t="s">
        <v>199</v>
      </c>
      <c r="E1017" s="258" t="s">
        <v>19</v>
      </c>
      <c r="F1017" s="259" t="s">
        <v>202</v>
      </c>
      <c r="G1017" s="257"/>
      <c r="H1017" s="260">
        <v>31.560000000000002</v>
      </c>
      <c r="I1017" s="261"/>
      <c r="J1017" s="257"/>
      <c r="K1017" s="257"/>
      <c r="L1017" s="262"/>
      <c r="M1017" s="263"/>
      <c r="N1017" s="264"/>
      <c r="O1017" s="264"/>
      <c r="P1017" s="264"/>
      <c r="Q1017" s="264"/>
      <c r="R1017" s="264"/>
      <c r="S1017" s="264"/>
      <c r="T1017" s="265"/>
      <c r="U1017" s="15"/>
      <c r="V1017" s="15"/>
      <c r="W1017" s="15"/>
      <c r="X1017" s="15"/>
      <c r="Y1017" s="15"/>
      <c r="Z1017" s="15"/>
      <c r="AA1017" s="15"/>
      <c r="AB1017" s="15"/>
      <c r="AC1017" s="15"/>
      <c r="AD1017" s="15"/>
      <c r="AE1017" s="15"/>
      <c r="AT1017" s="266" t="s">
        <v>199</v>
      </c>
      <c r="AU1017" s="266" t="s">
        <v>82</v>
      </c>
      <c r="AV1017" s="15" t="s">
        <v>193</v>
      </c>
      <c r="AW1017" s="15" t="s">
        <v>34</v>
      </c>
      <c r="AX1017" s="15" t="s">
        <v>80</v>
      </c>
      <c r="AY1017" s="266" t="s">
        <v>185</v>
      </c>
    </row>
    <row r="1018" s="2" customFormat="1" ht="16.5" customHeight="1">
      <c r="A1018" s="41"/>
      <c r="B1018" s="42"/>
      <c r="C1018" s="215" t="s">
        <v>2374</v>
      </c>
      <c r="D1018" s="215" t="s">
        <v>188</v>
      </c>
      <c r="E1018" s="216" t="s">
        <v>2375</v>
      </c>
      <c r="F1018" s="217" t="s">
        <v>2376</v>
      </c>
      <c r="G1018" s="218" t="s">
        <v>212</v>
      </c>
      <c r="H1018" s="219">
        <v>10.890000000000001</v>
      </c>
      <c r="I1018" s="220"/>
      <c r="J1018" s="221">
        <f>ROUND(I1018*H1018,2)</f>
        <v>0</v>
      </c>
      <c r="K1018" s="217" t="s">
        <v>192</v>
      </c>
      <c r="L1018" s="47"/>
      <c r="M1018" s="222" t="s">
        <v>19</v>
      </c>
      <c r="N1018" s="223" t="s">
        <v>44</v>
      </c>
      <c r="O1018" s="87"/>
      <c r="P1018" s="224">
        <f>O1018*H1018</f>
        <v>0</v>
      </c>
      <c r="Q1018" s="224">
        <v>0.022839999999999999</v>
      </c>
      <c r="R1018" s="224">
        <f>Q1018*H1018</f>
        <v>0.24872759999999999</v>
      </c>
      <c r="S1018" s="224">
        <v>0</v>
      </c>
      <c r="T1018" s="225">
        <f>S1018*H1018</f>
        <v>0</v>
      </c>
      <c r="U1018" s="41"/>
      <c r="V1018" s="41"/>
      <c r="W1018" s="41"/>
      <c r="X1018" s="41"/>
      <c r="Y1018" s="41"/>
      <c r="Z1018" s="41"/>
      <c r="AA1018" s="41"/>
      <c r="AB1018" s="41"/>
      <c r="AC1018" s="41"/>
      <c r="AD1018" s="41"/>
      <c r="AE1018" s="41"/>
      <c r="AR1018" s="226" t="s">
        <v>280</v>
      </c>
      <c r="AT1018" s="226" t="s">
        <v>188</v>
      </c>
      <c r="AU1018" s="226" t="s">
        <v>82</v>
      </c>
      <c r="AY1018" s="20" t="s">
        <v>185</v>
      </c>
      <c r="BE1018" s="227">
        <f>IF(N1018="základní",J1018,0)</f>
        <v>0</v>
      </c>
      <c r="BF1018" s="227">
        <f>IF(N1018="snížená",J1018,0)</f>
        <v>0</v>
      </c>
      <c r="BG1018" s="227">
        <f>IF(N1018="zákl. přenesená",J1018,0)</f>
        <v>0</v>
      </c>
      <c r="BH1018" s="227">
        <f>IF(N1018="sníž. přenesená",J1018,0)</f>
        <v>0</v>
      </c>
      <c r="BI1018" s="227">
        <f>IF(N1018="nulová",J1018,0)</f>
        <v>0</v>
      </c>
      <c r="BJ1018" s="20" t="s">
        <v>80</v>
      </c>
      <c r="BK1018" s="227">
        <f>ROUND(I1018*H1018,2)</f>
        <v>0</v>
      </c>
      <c r="BL1018" s="20" t="s">
        <v>280</v>
      </c>
      <c r="BM1018" s="226" t="s">
        <v>2377</v>
      </c>
    </row>
    <row r="1019" s="2" customFormat="1">
      <c r="A1019" s="41"/>
      <c r="B1019" s="42"/>
      <c r="C1019" s="43"/>
      <c r="D1019" s="228" t="s">
        <v>195</v>
      </c>
      <c r="E1019" s="43"/>
      <c r="F1019" s="229" t="s">
        <v>2378</v>
      </c>
      <c r="G1019" s="43"/>
      <c r="H1019" s="43"/>
      <c r="I1019" s="230"/>
      <c r="J1019" s="43"/>
      <c r="K1019" s="43"/>
      <c r="L1019" s="47"/>
      <c r="M1019" s="231"/>
      <c r="N1019" s="232"/>
      <c r="O1019" s="87"/>
      <c r="P1019" s="87"/>
      <c r="Q1019" s="87"/>
      <c r="R1019" s="87"/>
      <c r="S1019" s="87"/>
      <c r="T1019" s="88"/>
      <c r="U1019" s="41"/>
      <c r="V1019" s="41"/>
      <c r="W1019" s="41"/>
      <c r="X1019" s="41"/>
      <c r="Y1019" s="41"/>
      <c r="Z1019" s="41"/>
      <c r="AA1019" s="41"/>
      <c r="AB1019" s="41"/>
      <c r="AC1019" s="41"/>
      <c r="AD1019" s="41"/>
      <c r="AE1019" s="41"/>
      <c r="AT1019" s="20" t="s">
        <v>195</v>
      </c>
      <c r="AU1019" s="20" t="s">
        <v>82</v>
      </c>
    </row>
    <row r="1020" s="2" customFormat="1">
      <c r="A1020" s="41"/>
      <c r="B1020" s="42"/>
      <c r="C1020" s="43"/>
      <c r="D1020" s="233" t="s">
        <v>197</v>
      </c>
      <c r="E1020" s="43"/>
      <c r="F1020" s="234" t="s">
        <v>2379</v>
      </c>
      <c r="G1020" s="43"/>
      <c r="H1020" s="43"/>
      <c r="I1020" s="230"/>
      <c r="J1020" s="43"/>
      <c r="K1020" s="43"/>
      <c r="L1020" s="47"/>
      <c r="M1020" s="231"/>
      <c r="N1020" s="232"/>
      <c r="O1020" s="87"/>
      <c r="P1020" s="87"/>
      <c r="Q1020" s="87"/>
      <c r="R1020" s="87"/>
      <c r="S1020" s="87"/>
      <c r="T1020" s="88"/>
      <c r="U1020" s="41"/>
      <c r="V1020" s="41"/>
      <c r="W1020" s="41"/>
      <c r="X1020" s="41"/>
      <c r="Y1020" s="41"/>
      <c r="Z1020" s="41"/>
      <c r="AA1020" s="41"/>
      <c r="AB1020" s="41"/>
      <c r="AC1020" s="41"/>
      <c r="AD1020" s="41"/>
      <c r="AE1020" s="41"/>
      <c r="AT1020" s="20" t="s">
        <v>197</v>
      </c>
      <c r="AU1020" s="20" t="s">
        <v>82</v>
      </c>
    </row>
    <row r="1021" s="13" customFormat="1">
      <c r="A1021" s="13"/>
      <c r="B1021" s="235"/>
      <c r="C1021" s="236"/>
      <c r="D1021" s="228" t="s">
        <v>199</v>
      </c>
      <c r="E1021" s="237" t="s">
        <v>19</v>
      </c>
      <c r="F1021" s="238" t="s">
        <v>2303</v>
      </c>
      <c r="G1021" s="236"/>
      <c r="H1021" s="237" t="s">
        <v>19</v>
      </c>
      <c r="I1021" s="239"/>
      <c r="J1021" s="236"/>
      <c r="K1021" s="236"/>
      <c r="L1021" s="240"/>
      <c r="M1021" s="241"/>
      <c r="N1021" s="242"/>
      <c r="O1021" s="242"/>
      <c r="P1021" s="242"/>
      <c r="Q1021" s="242"/>
      <c r="R1021" s="242"/>
      <c r="S1021" s="242"/>
      <c r="T1021" s="243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T1021" s="244" t="s">
        <v>199</v>
      </c>
      <c r="AU1021" s="244" t="s">
        <v>82</v>
      </c>
      <c r="AV1021" s="13" t="s">
        <v>80</v>
      </c>
      <c r="AW1021" s="13" t="s">
        <v>34</v>
      </c>
      <c r="AX1021" s="13" t="s">
        <v>73</v>
      </c>
      <c r="AY1021" s="244" t="s">
        <v>185</v>
      </c>
    </row>
    <row r="1022" s="13" customFormat="1">
      <c r="A1022" s="13"/>
      <c r="B1022" s="235"/>
      <c r="C1022" s="236"/>
      <c r="D1022" s="228" t="s">
        <v>199</v>
      </c>
      <c r="E1022" s="237" t="s">
        <v>19</v>
      </c>
      <c r="F1022" s="238" t="s">
        <v>2314</v>
      </c>
      <c r="G1022" s="236"/>
      <c r="H1022" s="237" t="s">
        <v>19</v>
      </c>
      <c r="I1022" s="239"/>
      <c r="J1022" s="236"/>
      <c r="K1022" s="236"/>
      <c r="L1022" s="240"/>
      <c r="M1022" s="241"/>
      <c r="N1022" s="242"/>
      <c r="O1022" s="242"/>
      <c r="P1022" s="242"/>
      <c r="Q1022" s="242"/>
      <c r="R1022" s="242"/>
      <c r="S1022" s="242"/>
      <c r="T1022" s="243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T1022" s="244" t="s">
        <v>199</v>
      </c>
      <c r="AU1022" s="244" t="s">
        <v>82</v>
      </c>
      <c r="AV1022" s="13" t="s">
        <v>80</v>
      </c>
      <c r="AW1022" s="13" t="s">
        <v>34</v>
      </c>
      <c r="AX1022" s="13" t="s">
        <v>73</v>
      </c>
      <c r="AY1022" s="244" t="s">
        <v>185</v>
      </c>
    </row>
    <row r="1023" s="14" customFormat="1">
      <c r="A1023" s="14"/>
      <c r="B1023" s="245"/>
      <c r="C1023" s="246"/>
      <c r="D1023" s="228" t="s">
        <v>199</v>
      </c>
      <c r="E1023" s="247" t="s">
        <v>19</v>
      </c>
      <c r="F1023" s="248" t="s">
        <v>2305</v>
      </c>
      <c r="G1023" s="246"/>
      <c r="H1023" s="249">
        <v>10.890000000000001</v>
      </c>
      <c r="I1023" s="250"/>
      <c r="J1023" s="246"/>
      <c r="K1023" s="246"/>
      <c r="L1023" s="251"/>
      <c r="M1023" s="252"/>
      <c r="N1023" s="253"/>
      <c r="O1023" s="253"/>
      <c r="P1023" s="253"/>
      <c r="Q1023" s="253"/>
      <c r="R1023" s="253"/>
      <c r="S1023" s="253"/>
      <c r="T1023" s="254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T1023" s="255" t="s">
        <v>199</v>
      </c>
      <c r="AU1023" s="255" t="s">
        <v>82</v>
      </c>
      <c r="AV1023" s="14" t="s">
        <v>82</v>
      </c>
      <c r="AW1023" s="14" t="s">
        <v>34</v>
      </c>
      <c r="AX1023" s="14" t="s">
        <v>73</v>
      </c>
      <c r="AY1023" s="255" t="s">
        <v>185</v>
      </c>
    </row>
    <row r="1024" s="15" customFormat="1">
      <c r="A1024" s="15"/>
      <c r="B1024" s="256"/>
      <c r="C1024" s="257"/>
      <c r="D1024" s="228" t="s">
        <v>199</v>
      </c>
      <c r="E1024" s="258" t="s">
        <v>19</v>
      </c>
      <c r="F1024" s="259" t="s">
        <v>202</v>
      </c>
      <c r="G1024" s="257"/>
      <c r="H1024" s="260">
        <v>10.890000000000001</v>
      </c>
      <c r="I1024" s="261"/>
      <c r="J1024" s="257"/>
      <c r="K1024" s="257"/>
      <c r="L1024" s="262"/>
      <c r="M1024" s="263"/>
      <c r="N1024" s="264"/>
      <c r="O1024" s="264"/>
      <c r="P1024" s="264"/>
      <c r="Q1024" s="264"/>
      <c r="R1024" s="264"/>
      <c r="S1024" s="264"/>
      <c r="T1024" s="265"/>
      <c r="U1024" s="15"/>
      <c r="V1024" s="15"/>
      <c r="W1024" s="15"/>
      <c r="X1024" s="15"/>
      <c r="Y1024" s="15"/>
      <c r="Z1024" s="15"/>
      <c r="AA1024" s="15"/>
      <c r="AB1024" s="15"/>
      <c r="AC1024" s="15"/>
      <c r="AD1024" s="15"/>
      <c r="AE1024" s="15"/>
      <c r="AT1024" s="266" t="s">
        <v>199</v>
      </c>
      <c r="AU1024" s="266" t="s">
        <v>82</v>
      </c>
      <c r="AV1024" s="15" t="s">
        <v>193</v>
      </c>
      <c r="AW1024" s="15" t="s">
        <v>34</v>
      </c>
      <c r="AX1024" s="15" t="s">
        <v>80</v>
      </c>
      <c r="AY1024" s="266" t="s">
        <v>185</v>
      </c>
    </row>
    <row r="1025" s="2" customFormat="1" ht="16.5" customHeight="1">
      <c r="A1025" s="41"/>
      <c r="B1025" s="42"/>
      <c r="C1025" s="215" t="s">
        <v>2380</v>
      </c>
      <c r="D1025" s="215" t="s">
        <v>188</v>
      </c>
      <c r="E1025" s="216" t="s">
        <v>2381</v>
      </c>
      <c r="F1025" s="217" t="s">
        <v>2382</v>
      </c>
      <c r="G1025" s="218" t="s">
        <v>191</v>
      </c>
      <c r="H1025" s="219">
        <v>27.73</v>
      </c>
      <c r="I1025" s="220"/>
      <c r="J1025" s="221">
        <f>ROUND(I1025*H1025,2)</f>
        <v>0</v>
      </c>
      <c r="K1025" s="217" t="s">
        <v>192</v>
      </c>
      <c r="L1025" s="47"/>
      <c r="M1025" s="222" t="s">
        <v>19</v>
      </c>
      <c r="N1025" s="223" t="s">
        <v>44</v>
      </c>
      <c r="O1025" s="87"/>
      <c r="P1025" s="224">
        <f>O1025*H1025</f>
        <v>0</v>
      </c>
      <c r="Q1025" s="224">
        <v>0.0099600000000000001</v>
      </c>
      <c r="R1025" s="224">
        <f>Q1025*H1025</f>
        <v>0.27619080000000001</v>
      </c>
      <c r="S1025" s="224">
        <v>0</v>
      </c>
      <c r="T1025" s="225">
        <f>S1025*H1025</f>
        <v>0</v>
      </c>
      <c r="U1025" s="41"/>
      <c r="V1025" s="41"/>
      <c r="W1025" s="41"/>
      <c r="X1025" s="41"/>
      <c r="Y1025" s="41"/>
      <c r="Z1025" s="41"/>
      <c r="AA1025" s="41"/>
      <c r="AB1025" s="41"/>
      <c r="AC1025" s="41"/>
      <c r="AD1025" s="41"/>
      <c r="AE1025" s="41"/>
      <c r="AR1025" s="226" t="s">
        <v>280</v>
      </c>
      <c r="AT1025" s="226" t="s">
        <v>188</v>
      </c>
      <c r="AU1025" s="226" t="s">
        <v>82</v>
      </c>
      <c r="AY1025" s="20" t="s">
        <v>185</v>
      </c>
      <c r="BE1025" s="227">
        <f>IF(N1025="základní",J1025,0)</f>
        <v>0</v>
      </c>
      <c r="BF1025" s="227">
        <f>IF(N1025="snížená",J1025,0)</f>
        <v>0</v>
      </c>
      <c r="BG1025" s="227">
        <f>IF(N1025="zákl. přenesená",J1025,0)</f>
        <v>0</v>
      </c>
      <c r="BH1025" s="227">
        <f>IF(N1025="sníž. přenesená",J1025,0)</f>
        <v>0</v>
      </c>
      <c r="BI1025" s="227">
        <f>IF(N1025="nulová",J1025,0)</f>
        <v>0</v>
      </c>
      <c r="BJ1025" s="20" t="s">
        <v>80</v>
      </c>
      <c r="BK1025" s="227">
        <f>ROUND(I1025*H1025,2)</f>
        <v>0</v>
      </c>
      <c r="BL1025" s="20" t="s">
        <v>280</v>
      </c>
      <c r="BM1025" s="226" t="s">
        <v>2383</v>
      </c>
    </row>
    <row r="1026" s="2" customFormat="1">
      <c r="A1026" s="41"/>
      <c r="B1026" s="42"/>
      <c r="C1026" s="43"/>
      <c r="D1026" s="228" t="s">
        <v>195</v>
      </c>
      <c r="E1026" s="43"/>
      <c r="F1026" s="229" t="s">
        <v>2384</v>
      </c>
      <c r="G1026" s="43"/>
      <c r="H1026" s="43"/>
      <c r="I1026" s="230"/>
      <c r="J1026" s="43"/>
      <c r="K1026" s="43"/>
      <c r="L1026" s="47"/>
      <c r="M1026" s="231"/>
      <c r="N1026" s="232"/>
      <c r="O1026" s="87"/>
      <c r="P1026" s="87"/>
      <c r="Q1026" s="87"/>
      <c r="R1026" s="87"/>
      <c r="S1026" s="87"/>
      <c r="T1026" s="88"/>
      <c r="U1026" s="41"/>
      <c r="V1026" s="41"/>
      <c r="W1026" s="41"/>
      <c r="X1026" s="41"/>
      <c r="Y1026" s="41"/>
      <c r="Z1026" s="41"/>
      <c r="AA1026" s="41"/>
      <c r="AB1026" s="41"/>
      <c r="AC1026" s="41"/>
      <c r="AD1026" s="41"/>
      <c r="AE1026" s="41"/>
      <c r="AT1026" s="20" t="s">
        <v>195</v>
      </c>
      <c r="AU1026" s="20" t="s">
        <v>82</v>
      </c>
    </row>
    <row r="1027" s="2" customFormat="1">
      <c r="A1027" s="41"/>
      <c r="B1027" s="42"/>
      <c r="C1027" s="43"/>
      <c r="D1027" s="233" t="s">
        <v>197</v>
      </c>
      <c r="E1027" s="43"/>
      <c r="F1027" s="234" t="s">
        <v>2385</v>
      </c>
      <c r="G1027" s="43"/>
      <c r="H1027" s="43"/>
      <c r="I1027" s="230"/>
      <c r="J1027" s="43"/>
      <c r="K1027" s="43"/>
      <c r="L1027" s="47"/>
      <c r="M1027" s="231"/>
      <c r="N1027" s="232"/>
      <c r="O1027" s="87"/>
      <c r="P1027" s="87"/>
      <c r="Q1027" s="87"/>
      <c r="R1027" s="87"/>
      <c r="S1027" s="87"/>
      <c r="T1027" s="88"/>
      <c r="U1027" s="41"/>
      <c r="V1027" s="41"/>
      <c r="W1027" s="41"/>
      <c r="X1027" s="41"/>
      <c r="Y1027" s="41"/>
      <c r="Z1027" s="41"/>
      <c r="AA1027" s="41"/>
      <c r="AB1027" s="41"/>
      <c r="AC1027" s="41"/>
      <c r="AD1027" s="41"/>
      <c r="AE1027" s="41"/>
      <c r="AT1027" s="20" t="s">
        <v>197</v>
      </c>
      <c r="AU1027" s="20" t="s">
        <v>82</v>
      </c>
    </row>
    <row r="1028" s="13" customFormat="1">
      <c r="A1028" s="13"/>
      <c r="B1028" s="235"/>
      <c r="C1028" s="236"/>
      <c r="D1028" s="228" t="s">
        <v>199</v>
      </c>
      <c r="E1028" s="237" t="s">
        <v>19</v>
      </c>
      <c r="F1028" s="238" t="s">
        <v>2386</v>
      </c>
      <c r="G1028" s="236"/>
      <c r="H1028" s="237" t="s">
        <v>19</v>
      </c>
      <c r="I1028" s="239"/>
      <c r="J1028" s="236"/>
      <c r="K1028" s="236"/>
      <c r="L1028" s="240"/>
      <c r="M1028" s="241"/>
      <c r="N1028" s="242"/>
      <c r="O1028" s="242"/>
      <c r="P1028" s="242"/>
      <c r="Q1028" s="242"/>
      <c r="R1028" s="242"/>
      <c r="S1028" s="242"/>
      <c r="T1028" s="243"/>
      <c r="U1028" s="13"/>
      <c r="V1028" s="13"/>
      <c r="W1028" s="13"/>
      <c r="X1028" s="13"/>
      <c r="Y1028" s="13"/>
      <c r="Z1028" s="13"/>
      <c r="AA1028" s="13"/>
      <c r="AB1028" s="13"/>
      <c r="AC1028" s="13"/>
      <c r="AD1028" s="13"/>
      <c r="AE1028" s="13"/>
      <c r="AT1028" s="244" t="s">
        <v>199</v>
      </c>
      <c r="AU1028" s="244" t="s">
        <v>82</v>
      </c>
      <c r="AV1028" s="13" t="s">
        <v>80</v>
      </c>
      <c r="AW1028" s="13" t="s">
        <v>34</v>
      </c>
      <c r="AX1028" s="13" t="s">
        <v>73</v>
      </c>
      <c r="AY1028" s="244" t="s">
        <v>185</v>
      </c>
    </row>
    <row r="1029" s="14" customFormat="1">
      <c r="A1029" s="14"/>
      <c r="B1029" s="245"/>
      <c r="C1029" s="246"/>
      <c r="D1029" s="228" t="s">
        <v>199</v>
      </c>
      <c r="E1029" s="247" t="s">
        <v>19</v>
      </c>
      <c r="F1029" s="248" t="s">
        <v>2216</v>
      </c>
      <c r="G1029" s="246"/>
      <c r="H1029" s="249">
        <v>27.73</v>
      </c>
      <c r="I1029" s="250"/>
      <c r="J1029" s="246"/>
      <c r="K1029" s="246"/>
      <c r="L1029" s="251"/>
      <c r="M1029" s="252"/>
      <c r="N1029" s="253"/>
      <c r="O1029" s="253"/>
      <c r="P1029" s="253"/>
      <c r="Q1029" s="253"/>
      <c r="R1029" s="253"/>
      <c r="S1029" s="253"/>
      <c r="T1029" s="254"/>
      <c r="U1029" s="14"/>
      <c r="V1029" s="14"/>
      <c r="W1029" s="14"/>
      <c r="X1029" s="14"/>
      <c r="Y1029" s="14"/>
      <c r="Z1029" s="14"/>
      <c r="AA1029" s="14"/>
      <c r="AB1029" s="14"/>
      <c r="AC1029" s="14"/>
      <c r="AD1029" s="14"/>
      <c r="AE1029" s="14"/>
      <c r="AT1029" s="255" t="s">
        <v>199</v>
      </c>
      <c r="AU1029" s="255" t="s">
        <v>82</v>
      </c>
      <c r="AV1029" s="14" t="s">
        <v>82</v>
      </c>
      <c r="AW1029" s="14" t="s">
        <v>34</v>
      </c>
      <c r="AX1029" s="14" t="s">
        <v>73</v>
      </c>
      <c r="AY1029" s="255" t="s">
        <v>185</v>
      </c>
    </row>
    <row r="1030" s="15" customFormat="1">
      <c r="A1030" s="15"/>
      <c r="B1030" s="256"/>
      <c r="C1030" s="257"/>
      <c r="D1030" s="228" t="s">
        <v>199</v>
      </c>
      <c r="E1030" s="258" t="s">
        <v>19</v>
      </c>
      <c r="F1030" s="259" t="s">
        <v>202</v>
      </c>
      <c r="G1030" s="257"/>
      <c r="H1030" s="260">
        <v>27.73</v>
      </c>
      <c r="I1030" s="261"/>
      <c r="J1030" s="257"/>
      <c r="K1030" s="257"/>
      <c r="L1030" s="262"/>
      <c r="M1030" s="263"/>
      <c r="N1030" s="264"/>
      <c r="O1030" s="264"/>
      <c r="P1030" s="264"/>
      <c r="Q1030" s="264"/>
      <c r="R1030" s="264"/>
      <c r="S1030" s="264"/>
      <c r="T1030" s="265"/>
      <c r="U1030" s="15"/>
      <c r="V1030" s="15"/>
      <c r="W1030" s="15"/>
      <c r="X1030" s="15"/>
      <c r="Y1030" s="15"/>
      <c r="Z1030" s="15"/>
      <c r="AA1030" s="15"/>
      <c r="AB1030" s="15"/>
      <c r="AC1030" s="15"/>
      <c r="AD1030" s="15"/>
      <c r="AE1030" s="15"/>
      <c r="AT1030" s="266" t="s">
        <v>199</v>
      </c>
      <c r="AU1030" s="266" t="s">
        <v>82</v>
      </c>
      <c r="AV1030" s="15" t="s">
        <v>193</v>
      </c>
      <c r="AW1030" s="15" t="s">
        <v>34</v>
      </c>
      <c r="AX1030" s="15" t="s">
        <v>80</v>
      </c>
      <c r="AY1030" s="266" t="s">
        <v>185</v>
      </c>
    </row>
    <row r="1031" s="2" customFormat="1" ht="16.5" customHeight="1">
      <c r="A1031" s="41"/>
      <c r="B1031" s="42"/>
      <c r="C1031" s="215" t="s">
        <v>2387</v>
      </c>
      <c r="D1031" s="215" t="s">
        <v>188</v>
      </c>
      <c r="E1031" s="216" t="s">
        <v>676</v>
      </c>
      <c r="F1031" s="217" t="s">
        <v>677</v>
      </c>
      <c r="G1031" s="218" t="s">
        <v>191</v>
      </c>
      <c r="H1031" s="219">
        <v>13.395</v>
      </c>
      <c r="I1031" s="220"/>
      <c r="J1031" s="221">
        <f>ROUND(I1031*H1031,2)</f>
        <v>0</v>
      </c>
      <c r="K1031" s="217" t="s">
        <v>192</v>
      </c>
      <c r="L1031" s="47"/>
      <c r="M1031" s="222" t="s">
        <v>19</v>
      </c>
      <c r="N1031" s="223" t="s">
        <v>44</v>
      </c>
      <c r="O1031" s="87"/>
      <c r="P1031" s="224">
        <f>O1031*H1031</f>
        <v>0</v>
      </c>
      <c r="Q1031" s="224">
        <v>0</v>
      </c>
      <c r="R1031" s="224">
        <f>Q1031*H1031</f>
        <v>0</v>
      </c>
      <c r="S1031" s="224">
        <v>0</v>
      </c>
      <c r="T1031" s="225">
        <f>S1031*H1031</f>
        <v>0</v>
      </c>
      <c r="U1031" s="41"/>
      <c r="V1031" s="41"/>
      <c r="W1031" s="41"/>
      <c r="X1031" s="41"/>
      <c r="Y1031" s="41"/>
      <c r="Z1031" s="41"/>
      <c r="AA1031" s="41"/>
      <c r="AB1031" s="41"/>
      <c r="AC1031" s="41"/>
      <c r="AD1031" s="41"/>
      <c r="AE1031" s="41"/>
      <c r="AR1031" s="226" t="s">
        <v>280</v>
      </c>
      <c r="AT1031" s="226" t="s">
        <v>188</v>
      </c>
      <c r="AU1031" s="226" t="s">
        <v>82</v>
      </c>
      <c r="AY1031" s="20" t="s">
        <v>185</v>
      </c>
      <c r="BE1031" s="227">
        <f>IF(N1031="základní",J1031,0)</f>
        <v>0</v>
      </c>
      <c r="BF1031" s="227">
        <f>IF(N1031="snížená",J1031,0)</f>
        <v>0</v>
      </c>
      <c r="BG1031" s="227">
        <f>IF(N1031="zákl. přenesená",J1031,0)</f>
        <v>0</v>
      </c>
      <c r="BH1031" s="227">
        <f>IF(N1031="sníž. přenesená",J1031,0)</f>
        <v>0</v>
      </c>
      <c r="BI1031" s="227">
        <f>IF(N1031="nulová",J1031,0)</f>
        <v>0</v>
      </c>
      <c r="BJ1031" s="20" t="s">
        <v>80</v>
      </c>
      <c r="BK1031" s="227">
        <f>ROUND(I1031*H1031,2)</f>
        <v>0</v>
      </c>
      <c r="BL1031" s="20" t="s">
        <v>280</v>
      </c>
      <c r="BM1031" s="226" t="s">
        <v>2388</v>
      </c>
    </row>
    <row r="1032" s="2" customFormat="1">
      <c r="A1032" s="41"/>
      <c r="B1032" s="42"/>
      <c r="C1032" s="43"/>
      <c r="D1032" s="228" t="s">
        <v>195</v>
      </c>
      <c r="E1032" s="43"/>
      <c r="F1032" s="229" t="s">
        <v>679</v>
      </c>
      <c r="G1032" s="43"/>
      <c r="H1032" s="43"/>
      <c r="I1032" s="230"/>
      <c r="J1032" s="43"/>
      <c r="K1032" s="43"/>
      <c r="L1032" s="47"/>
      <c r="M1032" s="231"/>
      <c r="N1032" s="232"/>
      <c r="O1032" s="87"/>
      <c r="P1032" s="87"/>
      <c r="Q1032" s="87"/>
      <c r="R1032" s="87"/>
      <c r="S1032" s="87"/>
      <c r="T1032" s="88"/>
      <c r="U1032" s="41"/>
      <c r="V1032" s="41"/>
      <c r="W1032" s="41"/>
      <c r="X1032" s="41"/>
      <c r="Y1032" s="41"/>
      <c r="Z1032" s="41"/>
      <c r="AA1032" s="41"/>
      <c r="AB1032" s="41"/>
      <c r="AC1032" s="41"/>
      <c r="AD1032" s="41"/>
      <c r="AE1032" s="41"/>
      <c r="AT1032" s="20" t="s">
        <v>195</v>
      </c>
      <c r="AU1032" s="20" t="s">
        <v>82</v>
      </c>
    </row>
    <row r="1033" s="2" customFormat="1">
      <c r="A1033" s="41"/>
      <c r="B1033" s="42"/>
      <c r="C1033" s="43"/>
      <c r="D1033" s="233" t="s">
        <v>197</v>
      </c>
      <c r="E1033" s="43"/>
      <c r="F1033" s="234" t="s">
        <v>680</v>
      </c>
      <c r="G1033" s="43"/>
      <c r="H1033" s="43"/>
      <c r="I1033" s="230"/>
      <c r="J1033" s="43"/>
      <c r="K1033" s="43"/>
      <c r="L1033" s="47"/>
      <c r="M1033" s="231"/>
      <c r="N1033" s="232"/>
      <c r="O1033" s="87"/>
      <c r="P1033" s="87"/>
      <c r="Q1033" s="87"/>
      <c r="R1033" s="87"/>
      <c r="S1033" s="87"/>
      <c r="T1033" s="88"/>
      <c r="U1033" s="41"/>
      <c r="V1033" s="41"/>
      <c r="W1033" s="41"/>
      <c r="X1033" s="41"/>
      <c r="Y1033" s="41"/>
      <c r="Z1033" s="41"/>
      <c r="AA1033" s="41"/>
      <c r="AB1033" s="41"/>
      <c r="AC1033" s="41"/>
      <c r="AD1033" s="41"/>
      <c r="AE1033" s="41"/>
      <c r="AT1033" s="20" t="s">
        <v>197</v>
      </c>
      <c r="AU1033" s="20" t="s">
        <v>82</v>
      </c>
    </row>
    <row r="1034" s="13" customFormat="1">
      <c r="A1034" s="13"/>
      <c r="B1034" s="235"/>
      <c r="C1034" s="236"/>
      <c r="D1034" s="228" t="s">
        <v>199</v>
      </c>
      <c r="E1034" s="237" t="s">
        <v>19</v>
      </c>
      <c r="F1034" s="238" t="s">
        <v>2389</v>
      </c>
      <c r="G1034" s="236"/>
      <c r="H1034" s="237" t="s">
        <v>19</v>
      </c>
      <c r="I1034" s="239"/>
      <c r="J1034" s="236"/>
      <c r="K1034" s="236"/>
      <c r="L1034" s="240"/>
      <c r="M1034" s="241"/>
      <c r="N1034" s="242"/>
      <c r="O1034" s="242"/>
      <c r="P1034" s="242"/>
      <c r="Q1034" s="242"/>
      <c r="R1034" s="242"/>
      <c r="S1034" s="242"/>
      <c r="T1034" s="243"/>
      <c r="U1034" s="13"/>
      <c r="V1034" s="13"/>
      <c r="W1034" s="13"/>
      <c r="X1034" s="13"/>
      <c r="Y1034" s="13"/>
      <c r="Z1034" s="13"/>
      <c r="AA1034" s="13"/>
      <c r="AB1034" s="13"/>
      <c r="AC1034" s="13"/>
      <c r="AD1034" s="13"/>
      <c r="AE1034" s="13"/>
      <c r="AT1034" s="244" t="s">
        <v>199</v>
      </c>
      <c r="AU1034" s="244" t="s">
        <v>82</v>
      </c>
      <c r="AV1034" s="13" t="s">
        <v>80</v>
      </c>
      <c r="AW1034" s="13" t="s">
        <v>34</v>
      </c>
      <c r="AX1034" s="13" t="s">
        <v>73</v>
      </c>
      <c r="AY1034" s="244" t="s">
        <v>185</v>
      </c>
    </row>
    <row r="1035" s="13" customFormat="1">
      <c r="A1035" s="13"/>
      <c r="B1035" s="235"/>
      <c r="C1035" s="236"/>
      <c r="D1035" s="228" t="s">
        <v>199</v>
      </c>
      <c r="E1035" s="237" t="s">
        <v>19</v>
      </c>
      <c r="F1035" s="238" t="s">
        <v>544</v>
      </c>
      <c r="G1035" s="236"/>
      <c r="H1035" s="237" t="s">
        <v>19</v>
      </c>
      <c r="I1035" s="239"/>
      <c r="J1035" s="236"/>
      <c r="K1035" s="236"/>
      <c r="L1035" s="240"/>
      <c r="M1035" s="241"/>
      <c r="N1035" s="242"/>
      <c r="O1035" s="242"/>
      <c r="P1035" s="242"/>
      <c r="Q1035" s="242"/>
      <c r="R1035" s="242"/>
      <c r="S1035" s="242"/>
      <c r="T1035" s="243"/>
      <c r="U1035" s="13"/>
      <c r="V1035" s="13"/>
      <c r="W1035" s="13"/>
      <c r="X1035" s="13"/>
      <c r="Y1035" s="13"/>
      <c r="Z1035" s="13"/>
      <c r="AA1035" s="13"/>
      <c r="AB1035" s="13"/>
      <c r="AC1035" s="13"/>
      <c r="AD1035" s="13"/>
      <c r="AE1035" s="13"/>
      <c r="AT1035" s="244" t="s">
        <v>199</v>
      </c>
      <c r="AU1035" s="244" t="s">
        <v>82</v>
      </c>
      <c r="AV1035" s="13" t="s">
        <v>80</v>
      </c>
      <c r="AW1035" s="13" t="s">
        <v>34</v>
      </c>
      <c r="AX1035" s="13" t="s">
        <v>73</v>
      </c>
      <c r="AY1035" s="244" t="s">
        <v>185</v>
      </c>
    </row>
    <row r="1036" s="14" customFormat="1">
      <c r="A1036" s="14"/>
      <c r="B1036" s="245"/>
      <c r="C1036" s="246"/>
      <c r="D1036" s="228" t="s">
        <v>199</v>
      </c>
      <c r="E1036" s="247" t="s">
        <v>19</v>
      </c>
      <c r="F1036" s="248" t="s">
        <v>2390</v>
      </c>
      <c r="G1036" s="246"/>
      <c r="H1036" s="249">
        <v>13.395</v>
      </c>
      <c r="I1036" s="250"/>
      <c r="J1036" s="246"/>
      <c r="K1036" s="246"/>
      <c r="L1036" s="251"/>
      <c r="M1036" s="252"/>
      <c r="N1036" s="253"/>
      <c r="O1036" s="253"/>
      <c r="P1036" s="253"/>
      <c r="Q1036" s="253"/>
      <c r="R1036" s="253"/>
      <c r="S1036" s="253"/>
      <c r="T1036" s="254"/>
      <c r="U1036" s="14"/>
      <c r="V1036" s="14"/>
      <c r="W1036" s="14"/>
      <c r="X1036" s="14"/>
      <c r="Y1036" s="14"/>
      <c r="Z1036" s="14"/>
      <c r="AA1036" s="14"/>
      <c r="AB1036" s="14"/>
      <c r="AC1036" s="14"/>
      <c r="AD1036" s="14"/>
      <c r="AE1036" s="14"/>
      <c r="AT1036" s="255" t="s">
        <v>199</v>
      </c>
      <c r="AU1036" s="255" t="s">
        <v>82</v>
      </c>
      <c r="AV1036" s="14" t="s">
        <v>82</v>
      </c>
      <c r="AW1036" s="14" t="s">
        <v>34</v>
      </c>
      <c r="AX1036" s="14" t="s">
        <v>73</v>
      </c>
      <c r="AY1036" s="255" t="s">
        <v>185</v>
      </c>
    </row>
    <row r="1037" s="15" customFormat="1">
      <c r="A1037" s="15"/>
      <c r="B1037" s="256"/>
      <c r="C1037" s="257"/>
      <c r="D1037" s="228" t="s">
        <v>199</v>
      </c>
      <c r="E1037" s="258" t="s">
        <v>19</v>
      </c>
      <c r="F1037" s="259" t="s">
        <v>202</v>
      </c>
      <c r="G1037" s="257"/>
      <c r="H1037" s="260">
        <v>13.395</v>
      </c>
      <c r="I1037" s="261"/>
      <c r="J1037" s="257"/>
      <c r="K1037" s="257"/>
      <c r="L1037" s="262"/>
      <c r="M1037" s="263"/>
      <c r="N1037" s="264"/>
      <c r="O1037" s="264"/>
      <c r="P1037" s="264"/>
      <c r="Q1037" s="264"/>
      <c r="R1037" s="264"/>
      <c r="S1037" s="264"/>
      <c r="T1037" s="265"/>
      <c r="U1037" s="15"/>
      <c r="V1037" s="15"/>
      <c r="W1037" s="15"/>
      <c r="X1037" s="15"/>
      <c r="Y1037" s="15"/>
      <c r="Z1037" s="15"/>
      <c r="AA1037" s="15"/>
      <c r="AB1037" s="15"/>
      <c r="AC1037" s="15"/>
      <c r="AD1037" s="15"/>
      <c r="AE1037" s="15"/>
      <c r="AT1037" s="266" t="s">
        <v>199</v>
      </c>
      <c r="AU1037" s="266" t="s">
        <v>82</v>
      </c>
      <c r="AV1037" s="15" t="s">
        <v>193</v>
      </c>
      <c r="AW1037" s="15" t="s">
        <v>34</v>
      </c>
      <c r="AX1037" s="15" t="s">
        <v>80</v>
      </c>
      <c r="AY1037" s="266" t="s">
        <v>185</v>
      </c>
    </row>
    <row r="1038" s="2" customFormat="1" ht="16.5" customHeight="1">
      <c r="A1038" s="41"/>
      <c r="B1038" s="42"/>
      <c r="C1038" s="271" t="s">
        <v>2391</v>
      </c>
      <c r="D1038" s="271" t="s">
        <v>491</v>
      </c>
      <c r="E1038" s="272" t="s">
        <v>2392</v>
      </c>
      <c r="F1038" s="273" t="s">
        <v>689</v>
      </c>
      <c r="G1038" s="274" t="s">
        <v>191</v>
      </c>
      <c r="H1038" s="275">
        <v>14.734999999999999</v>
      </c>
      <c r="I1038" s="276"/>
      <c r="J1038" s="277">
        <f>ROUND(I1038*H1038,2)</f>
        <v>0</v>
      </c>
      <c r="K1038" s="273" t="s">
        <v>19</v>
      </c>
      <c r="L1038" s="278"/>
      <c r="M1038" s="279" t="s">
        <v>19</v>
      </c>
      <c r="N1038" s="280" t="s">
        <v>44</v>
      </c>
      <c r="O1038" s="87"/>
      <c r="P1038" s="224">
        <f>O1038*H1038</f>
        <v>0</v>
      </c>
      <c r="Q1038" s="224">
        <v>0.0014</v>
      </c>
      <c r="R1038" s="224">
        <f>Q1038*H1038</f>
        <v>0.020628999999999998</v>
      </c>
      <c r="S1038" s="224">
        <v>0</v>
      </c>
      <c r="T1038" s="225">
        <f>S1038*H1038</f>
        <v>0</v>
      </c>
      <c r="U1038" s="41"/>
      <c r="V1038" s="41"/>
      <c r="W1038" s="41"/>
      <c r="X1038" s="41"/>
      <c r="Y1038" s="41"/>
      <c r="Z1038" s="41"/>
      <c r="AA1038" s="41"/>
      <c r="AB1038" s="41"/>
      <c r="AC1038" s="41"/>
      <c r="AD1038" s="41"/>
      <c r="AE1038" s="41"/>
      <c r="AR1038" s="226" t="s">
        <v>415</v>
      </c>
      <c r="AT1038" s="226" t="s">
        <v>491</v>
      </c>
      <c r="AU1038" s="226" t="s">
        <v>82</v>
      </c>
      <c r="AY1038" s="20" t="s">
        <v>185</v>
      </c>
      <c r="BE1038" s="227">
        <f>IF(N1038="základní",J1038,0)</f>
        <v>0</v>
      </c>
      <c r="BF1038" s="227">
        <f>IF(N1038="snížená",J1038,0)</f>
        <v>0</v>
      </c>
      <c r="BG1038" s="227">
        <f>IF(N1038="zákl. přenesená",J1038,0)</f>
        <v>0</v>
      </c>
      <c r="BH1038" s="227">
        <f>IF(N1038="sníž. přenesená",J1038,0)</f>
        <v>0</v>
      </c>
      <c r="BI1038" s="227">
        <f>IF(N1038="nulová",J1038,0)</f>
        <v>0</v>
      </c>
      <c r="BJ1038" s="20" t="s">
        <v>80</v>
      </c>
      <c r="BK1038" s="227">
        <f>ROUND(I1038*H1038,2)</f>
        <v>0</v>
      </c>
      <c r="BL1038" s="20" t="s">
        <v>280</v>
      </c>
      <c r="BM1038" s="226" t="s">
        <v>2393</v>
      </c>
    </row>
    <row r="1039" s="2" customFormat="1">
      <c r="A1039" s="41"/>
      <c r="B1039" s="42"/>
      <c r="C1039" s="43"/>
      <c r="D1039" s="228" t="s">
        <v>195</v>
      </c>
      <c r="E1039" s="43"/>
      <c r="F1039" s="229" t="s">
        <v>689</v>
      </c>
      <c r="G1039" s="43"/>
      <c r="H1039" s="43"/>
      <c r="I1039" s="230"/>
      <c r="J1039" s="43"/>
      <c r="K1039" s="43"/>
      <c r="L1039" s="47"/>
      <c r="M1039" s="231"/>
      <c r="N1039" s="232"/>
      <c r="O1039" s="87"/>
      <c r="P1039" s="87"/>
      <c r="Q1039" s="87"/>
      <c r="R1039" s="87"/>
      <c r="S1039" s="87"/>
      <c r="T1039" s="88"/>
      <c r="U1039" s="41"/>
      <c r="V1039" s="41"/>
      <c r="W1039" s="41"/>
      <c r="X1039" s="41"/>
      <c r="Y1039" s="41"/>
      <c r="Z1039" s="41"/>
      <c r="AA1039" s="41"/>
      <c r="AB1039" s="41"/>
      <c r="AC1039" s="41"/>
      <c r="AD1039" s="41"/>
      <c r="AE1039" s="41"/>
      <c r="AT1039" s="20" t="s">
        <v>195</v>
      </c>
      <c r="AU1039" s="20" t="s">
        <v>82</v>
      </c>
    </row>
    <row r="1040" s="14" customFormat="1">
      <c r="A1040" s="14"/>
      <c r="B1040" s="245"/>
      <c r="C1040" s="246"/>
      <c r="D1040" s="228" t="s">
        <v>199</v>
      </c>
      <c r="E1040" s="246"/>
      <c r="F1040" s="248" t="s">
        <v>2394</v>
      </c>
      <c r="G1040" s="246"/>
      <c r="H1040" s="249">
        <v>14.734999999999999</v>
      </c>
      <c r="I1040" s="250"/>
      <c r="J1040" s="246"/>
      <c r="K1040" s="246"/>
      <c r="L1040" s="251"/>
      <c r="M1040" s="252"/>
      <c r="N1040" s="253"/>
      <c r="O1040" s="253"/>
      <c r="P1040" s="253"/>
      <c r="Q1040" s="253"/>
      <c r="R1040" s="253"/>
      <c r="S1040" s="253"/>
      <c r="T1040" s="254"/>
      <c r="U1040" s="14"/>
      <c r="V1040" s="14"/>
      <c r="W1040" s="14"/>
      <c r="X1040" s="14"/>
      <c r="Y1040" s="14"/>
      <c r="Z1040" s="14"/>
      <c r="AA1040" s="14"/>
      <c r="AB1040" s="14"/>
      <c r="AC1040" s="14"/>
      <c r="AD1040" s="14"/>
      <c r="AE1040" s="14"/>
      <c r="AT1040" s="255" t="s">
        <v>199</v>
      </c>
      <c r="AU1040" s="255" t="s">
        <v>82</v>
      </c>
      <c r="AV1040" s="14" t="s">
        <v>82</v>
      </c>
      <c r="AW1040" s="14" t="s">
        <v>4</v>
      </c>
      <c r="AX1040" s="14" t="s">
        <v>80</v>
      </c>
      <c r="AY1040" s="255" t="s">
        <v>185</v>
      </c>
    </row>
    <row r="1041" s="2" customFormat="1" ht="16.5" customHeight="1">
      <c r="A1041" s="41"/>
      <c r="B1041" s="42"/>
      <c r="C1041" s="215" t="s">
        <v>2395</v>
      </c>
      <c r="D1041" s="215" t="s">
        <v>188</v>
      </c>
      <c r="E1041" s="216" t="s">
        <v>695</v>
      </c>
      <c r="F1041" s="217" t="s">
        <v>696</v>
      </c>
      <c r="G1041" s="218" t="s">
        <v>672</v>
      </c>
      <c r="H1041" s="281"/>
      <c r="I1041" s="220"/>
      <c r="J1041" s="221">
        <f>ROUND(I1041*H1041,2)</f>
        <v>0</v>
      </c>
      <c r="K1041" s="217" t="s">
        <v>192</v>
      </c>
      <c r="L1041" s="47"/>
      <c r="M1041" s="222" t="s">
        <v>19</v>
      </c>
      <c r="N1041" s="223" t="s">
        <v>44</v>
      </c>
      <c r="O1041" s="87"/>
      <c r="P1041" s="224">
        <f>O1041*H1041</f>
        <v>0</v>
      </c>
      <c r="Q1041" s="224">
        <v>0</v>
      </c>
      <c r="R1041" s="224">
        <f>Q1041*H1041</f>
        <v>0</v>
      </c>
      <c r="S1041" s="224">
        <v>0</v>
      </c>
      <c r="T1041" s="225">
        <f>S1041*H1041</f>
        <v>0</v>
      </c>
      <c r="U1041" s="41"/>
      <c r="V1041" s="41"/>
      <c r="W1041" s="41"/>
      <c r="X1041" s="41"/>
      <c r="Y1041" s="41"/>
      <c r="Z1041" s="41"/>
      <c r="AA1041" s="41"/>
      <c r="AB1041" s="41"/>
      <c r="AC1041" s="41"/>
      <c r="AD1041" s="41"/>
      <c r="AE1041" s="41"/>
      <c r="AR1041" s="226" t="s">
        <v>280</v>
      </c>
      <c r="AT1041" s="226" t="s">
        <v>188</v>
      </c>
      <c r="AU1041" s="226" t="s">
        <v>82</v>
      </c>
      <c r="AY1041" s="20" t="s">
        <v>185</v>
      </c>
      <c r="BE1041" s="227">
        <f>IF(N1041="základní",J1041,0)</f>
        <v>0</v>
      </c>
      <c r="BF1041" s="227">
        <f>IF(N1041="snížená",J1041,0)</f>
        <v>0</v>
      </c>
      <c r="BG1041" s="227">
        <f>IF(N1041="zákl. přenesená",J1041,0)</f>
        <v>0</v>
      </c>
      <c r="BH1041" s="227">
        <f>IF(N1041="sníž. přenesená",J1041,0)</f>
        <v>0</v>
      </c>
      <c r="BI1041" s="227">
        <f>IF(N1041="nulová",J1041,0)</f>
        <v>0</v>
      </c>
      <c r="BJ1041" s="20" t="s">
        <v>80</v>
      </c>
      <c r="BK1041" s="227">
        <f>ROUND(I1041*H1041,2)</f>
        <v>0</v>
      </c>
      <c r="BL1041" s="20" t="s">
        <v>280</v>
      </c>
      <c r="BM1041" s="226" t="s">
        <v>2396</v>
      </c>
    </row>
    <row r="1042" s="2" customFormat="1">
      <c r="A1042" s="41"/>
      <c r="B1042" s="42"/>
      <c r="C1042" s="43"/>
      <c r="D1042" s="228" t="s">
        <v>195</v>
      </c>
      <c r="E1042" s="43"/>
      <c r="F1042" s="229" t="s">
        <v>698</v>
      </c>
      <c r="G1042" s="43"/>
      <c r="H1042" s="43"/>
      <c r="I1042" s="230"/>
      <c r="J1042" s="43"/>
      <c r="K1042" s="43"/>
      <c r="L1042" s="47"/>
      <c r="M1042" s="231"/>
      <c r="N1042" s="232"/>
      <c r="O1042" s="87"/>
      <c r="P1042" s="87"/>
      <c r="Q1042" s="87"/>
      <c r="R1042" s="87"/>
      <c r="S1042" s="87"/>
      <c r="T1042" s="88"/>
      <c r="U1042" s="41"/>
      <c r="V1042" s="41"/>
      <c r="W1042" s="41"/>
      <c r="X1042" s="41"/>
      <c r="Y1042" s="41"/>
      <c r="Z1042" s="41"/>
      <c r="AA1042" s="41"/>
      <c r="AB1042" s="41"/>
      <c r="AC1042" s="41"/>
      <c r="AD1042" s="41"/>
      <c r="AE1042" s="41"/>
      <c r="AT1042" s="20" t="s">
        <v>195</v>
      </c>
      <c r="AU1042" s="20" t="s">
        <v>82</v>
      </c>
    </row>
    <row r="1043" s="2" customFormat="1">
      <c r="A1043" s="41"/>
      <c r="B1043" s="42"/>
      <c r="C1043" s="43"/>
      <c r="D1043" s="233" t="s">
        <v>197</v>
      </c>
      <c r="E1043" s="43"/>
      <c r="F1043" s="234" t="s">
        <v>699</v>
      </c>
      <c r="G1043" s="43"/>
      <c r="H1043" s="43"/>
      <c r="I1043" s="230"/>
      <c r="J1043" s="43"/>
      <c r="K1043" s="43"/>
      <c r="L1043" s="47"/>
      <c r="M1043" s="231"/>
      <c r="N1043" s="232"/>
      <c r="O1043" s="87"/>
      <c r="P1043" s="87"/>
      <c r="Q1043" s="87"/>
      <c r="R1043" s="87"/>
      <c r="S1043" s="87"/>
      <c r="T1043" s="88"/>
      <c r="U1043" s="41"/>
      <c r="V1043" s="41"/>
      <c r="W1043" s="41"/>
      <c r="X1043" s="41"/>
      <c r="Y1043" s="41"/>
      <c r="Z1043" s="41"/>
      <c r="AA1043" s="41"/>
      <c r="AB1043" s="41"/>
      <c r="AC1043" s="41"/>
      <c r="AD1043" s="41"/>
      <c r="AE1043" s="41"/>
      <c r="AT1043" s="20" t="s">
        <v>197</v>
      </c>
      <c r="AU1043" s="20" t="s">
        <v>82</v>
      </c>
    </row>
    <row r="1044" s="12" customFormat="1" ht="22.8" customHeight="1">
      <c r="A1044" s="12"/>
      <c r="B1044" s="199"/>
      <c r="C1044" s="200"/>
      <c r="D1044" s="201" t="s">
        <v>72</v>
      </c>
      <c r="E1044" s="213" t="s">
        <v>700</v>
      </c>
      <c r="F1044" s="213" t="s">
        <v>701</v>
      </c>
      <c r="G1044" s="200"/>
      <c r="H1044" s="200"/>
      <c r="I1044" s="203"/>
      <c r="J1044" s="214">
        <f>BK1044</f>
        <v>0</v>
      </c>
      <c r="K1044" s="200"/>
      <c r="L1044" s="205"/>
      <c r="M1044" s="206"/>
      <c r="N1044" s="207"/>
      <c r="O1044" s="207"/>
      <c r="P1044" s="208">
        <f>SUM(P1045:P1102)</f>
        <v>0</v>
      </c>
      <c r="Q1044" s="207"/>
      <c r="R1044" s="208">
        <f>SUM(R1045:R1102)</f>
        <v>6.0924297600000008</v>
      </c>
      <c r="S1044" s="207"/>
      <c r="T1044" s="209">
        <f>SUM(T1045:T1102)</f>
        <v>0</v>
      </c>
      <c r="U1044" s="12"/>
      <c r="V1044" s="12"/>
      <c r="W1044" s="12"/>
      <c r="X1044" s="12"/>
      <c r="Y1044" s="12"/>
      <c r="Z1044" s="12"/>
      <c r="AA1044" s="12"/>
      <c r="AB1044" s="12"/>
      <c r="AC1044" s="12"/>
      <c r="AD1044" s="12"/>
      <c r="AE1044" s="12"/>
      <c r="AR1044" s="210" t="s">
        <v>82</v>
      </c>
      <c r="AT1044" s="211" t="s">
        <v>72</v>
      </c>
      <c r="AU1044" s="211" t="s">
        <v>80</v>
      </c>
      <c r="AY1044" s="210" t="s">
        <v>185</v>
      </c>
      <c r="BK1044" s="212">
        <f>SUM(BK1045:BK1102)</f>
        <v>0</v>
      </c>
    </row>
    <row r="1045" s="2" customFormat="1" ht="16.5" customHeight="1">
      <c r="A1045" s="41"/>
      <c r="B1045" s="42"/>
      <c r="C1045" s="215" t="s">
        <v>2397</v>
      </c>
      <c r="D1045" s="215" t="s">
        <v>188</v>
      </c>
      <c r="E1045" s="216" t="s">
        <v>2398</v>
      </c>
      <c r="F1045" s="217" t="s">
        <v>2399</v>
      </c>
      <c r="G1045" s="218" t="s">
        <v>191</v>
      </c>
      <c r="H1045" s="219">
        <v>2.4079999999999999</v>
      </c>
      <c r="I1045" s="220"/>
      <c r="J1045" s="221">
        <f>ROUND(I1045*H1045,2)</f>
        <v>0</v>
      </c>
      <c r="K1045" s="217" t="s">
        <v>192</v>
      </c>
      <c r="L1045" s="47"/>
      <c r="M1045" s="222" t="s">
        <v>19</v>
      </c>
      <c r="N1045" s="223" t="s">
        <v>44</v>
      </c>
      <c r="O1045" s="87"/>
      <c r="P1045" s="224">
        <f>O1045*H1045</f>
        <v>0</v>
      </c>
      <c r="Q1045" s="224">
        <v>0.011820000000000001</v>
      </c>
      <c r="R1045" s="224">
        <f>Q1045*H1045</f>
        <v>0.028462560000000001</v>
      </c>
      <c r="S1045" s="224">
        <v>0</v>
      </c>
      <c r="T1045" s="225">
        <f>S1045*H1045</f>
        <v>0</v>
      </c>
      <c r="U1045" s="41"/>
      <c r="V1045" s="41"/>
      <c r="W1045" s="41"/>
      <c r="X1045" s="41"/>
      <c r="Y1045" s="41"/>
      <c r="Z1045" s="41"/>
      <c r="AA1045" s="41"/>
      <c r="AB1045" s="41"/>
      <c r="AC1045" s="41"/>
      <c r="AD1045" s="41"/>
      <c r="AE1045" s="41"/>
      <c r="AR1045" s="226" t="s">
        <v>193</v>
      </c>
      <c r="AT1045" s="226" t="s">
        <v>188</v>
      </c>
      <c r="AU1045" s="226" t="s">
        <v>82</v>
      </c>
      <c r="AY1045" s="20" t="s">
        <v>185</v>
      </c>
      <c r="BE1045" s="227">
        <f>IF(N1045="základní",J1045,0)</f>
        <v>0</v>
      </c>
      <c r="BF1045" s="227">
        <f>IF(N1045="snížená",J1045,0)</f>
        <v>0</v>
      </c>
      <c r="BG1045" s="227">
        <f>IF(N1045="zákl. přenesená",J1045,0)</f>
        <v>0</v>
      </c>
      <c r="BH1045" s="227">
        <f>IF(N1045="sníž. přenesená",J1045,0)</f>
        <v>0</v>
      </c>
      <c r="BI1045" s="227">
        <f>IF(N1045="nulová",J1045,0)</f>
        <v>0</v>
      </c>
      <c r="BJ1045" s="20" t="s">
        <v>80</v>
      </c>
      <c r="BK1045" s="227">
        <f>ROUND(I1045*H1045,2)</f>
        <v>0</v>
      </c>
      <c r="BL1045" s="20" t="s">
        <v>193</v>
      </c>
      <c r="BM1045" s="226" t="s">
        <v>2400</v>
      </c>
    </row>
    <row r="1046" s="2" customFormat="1">
      <c r="A1046" s="41"/>
      <c r="B1046" s="42"/>
      <c r="C1046" s="43"/>
      <c r="D1046" s="228" t="s">
        <v>195</v>
      </c>
      <c r="E1046" s="43"/>
      <c r="F1046" s="229" t="s">
        <v>2401</v>
      </c>
      <c r="G1046" s="43"/>
      <c r="H1046" s="43"/>
      <c r="I1046" s="230"/>
      <c r="J1046" s="43"/>
      <c r="K1046" s="43"/>
      <c r="L1046" s="47"/>
      <c r="M1046" s="231"/>
      <c r="N1046" s="232"/>
      <c r="O1046" s="87"/>
      <c r="P1046" s="87"/>
      <c r="Q1046" s="87"/>
      <c r="R1046" s="87"/>
      <c r="S1046" s="87"/>
      <c r="T1046" s="88"/>
      <c r="U1046" s="41"/>
      <c r="V1046" s="41"/>
      <c r="W1046" s="41"/>
      <c r="X1046" s="41"/>
      <c r="Y1046" s="41"/>
      <c r="Z1046" s="41"/>
      <c r="AA1046" s="41"/>
      <c r="AB1046" s="41"/>
      <c r="AC1046" s="41"/>
      <c r="AD1046" s="41"/>
      <c r="AE1046" s="41"/>
      <c r="AT1046" s="20" t="s">
        <v>195</v>
      </c>
      <c r="AU1046" s="20" t="s">
        <v>82</v>
      </c>
    </row>
    <row r="1047" s="2" customFormat="1">
      <c r="A1047" s="41"/>
      <c r="B1047" s="42"/>
      <c r="C1047" s="43"/>
      <c r="D1047" s="233" t="s">
        <v>197</v>
      </c>
      <c r="E1047" s="43"/>
      <c r="F1047" s="234" t="s">
        <v>2402</v>
      </c>
      <c r="G1047" s="43"/>
      <c r="H1047" s="43"/>
      <c r="I1047" s="230"/>
      <c r="J1047" s="43"/>
      <c r="K1047" s="43"/>
      <c r="L1047" s="47"/>
      <c r="M1047" s="231"/>
      <c r="N1047" s="232"/>
      <c r="O1047" s="87"/>
      <c r="P1047" s="87"/>
      <c r="Q1047" s="87"/>
      <c r="R1047" s="87"/>
      <c r="S1047" s="87"/>
      <c r="T1047" s="88"/>
      <c r="U1047" s="41"/>
      <c r="V1047" s="41"/>
      <c r="W1047" s="41"/>
      <c r="X1047" s="41"/>
      <c r="Y1047" s="41"/>
      <c r="Z1047" s="41"/>
      <c r="AA1047" s="41"/>
      <c r="AB1047" s="41"/>
      <c r="AC1047" s="41"/>
      <c r="AD1047" s="41"/>
      <c r="AE1047" s="41"/>
      <c r="AT1047" s="20" t="s">
        <v>197</v>
      </c>
      <c r="AU1047" s="20" t="s">
        <v>82</v>
      </c>
    </row>
    <row r="1048" s="13" customFormat="1">
      <c r="A1048" s="13"/>
      <c r="B1048" s="235"/>
      <c r="C1048" s="236"/>
      <c r="D1048" s="228" t="s">
        <v>199</v>
      </c>
      <c r="E1048" s="237" t="s">
        <v>19</v>
      </c>
      <c r="F1048" s="238" t="s">
        <v>2403</v>
      </c>
      <c r="G1048" s="236"/>
      <c r="H1048" s="237" t="s">
        <v>19</v>
      </c>
      <c r="I1048" s="239"/>
      <c r="J1048" s="236"/>
      <c r="K1048" s="236"/>
      <c r="L1048" s="240"/>
      <c r="M1048" s="241"/>
      <c r="N1048" s="242"/>
      <c r="O1048" s="242"/>
      <c r="P1048" s="242"/>
      <c r="Q1048" s="242"/>
      <c r="R1048" s="242"/>
      <c r="S1048" s="242"/>
      <c r="T1048" s="243"/>
      <c r="U1048" s="13"/>
      <c r="V1048" s="13"/>
      <c r="W1048" s="13"/>
      <c r="X1048" s="13"/>
      <c r="Y1048" s="13"/>
      <c r="Z1048" s="13"/>
      <c r="AA1048" s="13"/>
      <c r="AB1048" s="13"/>
      <c r="AC1048" s="13"/>
      <c r="AD1048" s="13"/>
      <c r="AE1048" s="13"/>
      <c r="AT1048" s="244" t="s">
        <v>199</v>
      </c>
      <c r="AU1048" s="244" t="s">
        <v>82</v>
      </c>
      <c r="AV1048" s="13" t="s">
        <v>80</v>
      </c>
      <c r="AW1048" s="13" t="s">
        <v>34</v>
      </c>
      <c r="AX1048" s="13" t="s">
        <v>73</v>
      </c>
      <c r="AY1048" s="244" t="s">
        <v>185</v>
      </c>
    </row>
    <row r="1049" s="14" customFormat="1">
      <c r="A1049" s="14"/>
      <c r="B1049" s="245"/>
      <c r="C1049" s="246"/>
      <c r="D1049" s="228" t="s">
        <v>199</v>
      </c>
      <c r="E1049" s="247" t="s">
        <v>19</v>
      </c>
      <c r="F1049" s="248" t="s">
        <v>2404</v>
      </c>
      <c r="G1049" s="246"/>
      <c r="H1049" s="249">
        <v>2.4079999999999999</v>
      </c>
      <c r="I1049" s="250"/>
      <c r="J1049" s="246"/>
      <c r="K1049" s="246"/>
      <c r="L1049" s="251"/>
      <c r="M1049" s="252"/>
      <c r="N1049" s="253"/>
      <c r="O1049" s="253"/>
      <c r="P1049" s="253"/>
      <c r="Q1049" s="253"/>
      <c r="R1049" s="253"/>
      <c r="S1049" s="253"/>
      <c r="T1049" s="254"/>
      <c r="U1049" s="14"/>
      <c r="V1049" s="14"/>
      <c r="W1049" s="14"/>
      <c r="X1049" s="14"/>
      <c r="Y1049" s="14"/>
      <c r="Z1049" s="14"/>
      <c r="AA1049" s="14"/>
      <c r="AB1049" s="14"/>
      <c r="AC1049" s="14"/>
      <c r="AD1049" s="14"/>
      <c r="AE1049" s="14"/>
      <c r="AT1049" s="255" t="s">
        <v>199</v>
      </c>
      <c r="AU1049" s="255" t="s">
        <v>82</v>
      </c>
      <c r="AV1049" s="14" t="s">
        <v>82</v>
      </c>
      <c r="AW1049" s="14" t="s">
        <v>34</v>
      </c>
      <c r="AX1049" s="14" t="s">
        <v>73</v>
      </c>
      <c r="AY1049" s="255" t="s">
        <v>185</v>
      </c>
    </row>
    <row r="1050" s="15" customFormat="1">
      <c r="A1050" s="15"/>
      <c r="B1050" s="256"/>
      <c r="C1050" s="257"/>
      <c r="D1050" s="228" t="s">
        <v>199</v>
      </c>
      <c r="E1050" s="258" t="s">
        <v>19</v>
      </c>
      <c r="F1050" s="259" t="s">
        <v>202</v>
      </c>
      <c r="G1050" s="257"/>
      <c r="H1050" s="260">
        <v>2.4079999999999999</v>
      </c>
      <c r="I1050" s="261"/>
      <c r="J1050" s="257"/>
      <c r="K1050" s="257"/>
      <c r="L1050" s="262"/>
      <c r="M1050" s="263"/>
      <c r="N1050" s="264"/>
      <c r="O1050" s="264"/>
      <c r="P1050" s="264"/>
      <c r="Q1050" s="264"/>
      <c r="R1050" s="264"/>
      <c r="S1050" s="264"/>
      <c r="T1050" s="265"/>
      <c r="U1050" s="15"/>
      <c r="V1050" s="15"/>
      <c r="W1050" s="15"/>
      <c r="X1050" s="15"/>
      <c r="Y1050" s="15"/>
      <c r="Z1050" s="15"/>
      <c r="AA1050" s="15"/>
      <c r="AB1050" s="15"/>
      <c r="AC1050" s="15"/>
      <c r="AD1050" s="15"/>
      <c r="AE1050" s="15"/>
      <c r="AT1050" s="266" t="s">
        <v>199</v>
      </c>
      <c r="AU1050" s="266" t="s">
        <v>82</v>
      </c>
      <c r="AV1050" s="15" t="s">
        <v>193</v>
      </c>
      <c r="AW1050" s="15" t="s">
        <v>34</v>
      </c>
      <c r="AX1050" s="15" t="s">
        <v>80</v>
      </c>
      <c r="AY1050" s="266" t="s">
        <v>185</v>
      </c>
    </row>
    <row r="1051" s="2" customFormat="1" ht="16.5" customHeight="1">
      <c r="A1051" s="41"/>
      <c r="B1051" s="42"/>
      <c r="C1051" s="215" t="s">
        <v>2405</v>
      </c>
      <c r="D1051" s="215" t="s">
        <v>188</v>
      </c>
      <c r="E1051" s="216" t="s">
        <v>702</v>
      </c>
      <c r="F1051" s="217" t="s">
        <v>703</v>
      </c>
      <c r="G1051" s="218" t="s">
        <v>191</v>
      </c>
      <c r="H1051" s="219">
        <v>219.74000000000001</v>
      </c>
      <c r="I1051" s="220"/>
      <c r="J1051" s="221">
        <f>ROUND(I1051*H1051,2)</f>
        <v>0</v>
      </c>
      <c r="K1051" s="217" t="s">
        <v>192</v>
      </c>
      <c r="L1051" s="47"/>
      <c r="M1051" s="222" t="s">
        <v>19</v>
      </c>
      <c r="N1051" s="223" t="s">
        <v>44</v>
      </c>
      <c r="O1051" s="87"/>
      <c r="P1051" s="224">
        <f>O1051*H1051</f>
        <v>0</v>
      </c>
      <c r="Q1051" s="224">
        <v>0.013860000000000001</v>
      </c>
      <c r="R1051" s="224">
        <f>Q1051*H1051</f>
        <v>3.0455964000000004</v>
      </c>
      <c r="S1051" s="224">
        <v>0</v>
      </c>
      <c r="T1051" s="225">
        <f>S1051*H1051</f>
        <v>0</v>
      </c>
      <c r="U1051" s="41"/>
      <c r="V1051" s="41"/>
      <c r="W1051" s="41"/>
      <c r="X1051" s="41"/>
      <c r="Y1051" s="41"/>
      <c r="Z1051" s="41"/>
      <c r="AA1051" s="41"/>
      <c r="AB1051" s="41"/>
      <c r="AC1051" s="41"/>
      <c r="AD1051" s="41"/>
      <c r="AE1051" s="41"/>
      <c r="AR1051" s="226" t="s">
        <v>280</v>
      </c>
      <c r="AT1051" s="226" t="s">
        <v>188</v>
      </c>
      <c r="AU1051" s="226" t="s">
        <v>82</v>
      </c>
      <c r="AY1051" s="20" t="s">
        <v>185</v>
      </c>
      <c r="BE1051" s="227">
        <f>IF(N1051="základní",J1051,0)</f>
        <v>0</v>
      </c>
      <c r="BF1051" s="227">
        <f>IF(N1051="snížená",J1051,0)</f>
        <v>0</v>
      </c>
      <c r="BG1051" s="227">
        <f>IF(N1051="zákl. přenesená",J1051,0)</f>
        <v>0</v>
      </c>
      <c r="BH1051" s="227">
        <f>IF(N1051="sníž. přenesená",J1051,0)</f>
        <v>0</v>
      </c>
      <c r="BI1051" s="227">
        <f>IF(N1051="nulová",J1051,0)</f>
        <v>0</v>
      </c>
      <c r="BJ1051" s="20" t="s">
        <v>80</v>
      </c>
      <c r="BK1051" s="227">
        <f>ROUND(I1051*H1051,2)</f>
        <v>0</v>
      </c>
      <c r="BL1051" s="20" t="s">
        <v>280</v>
      </c>
      <c r="BM1051" s="226" t="s">
        <v>2406</v>
      </c>
    </row>
    <row r="1052" s="2" customFormat="1">
      <c r="A1052" s="41"/>
      <c r="B1052" s="42"/>
      <c r="C1052" s="43"/>
      <c r="D1052" s="228" t="s">
        <v>195</v>
      </c>
      <c r="E1052" s="43"/>
      <c r="F1052" s="229" t="s">
        <v>705</v>
      </c>
      <c r="G1052" s="43"/>
      <c r="H1052" s="43"/>
      <c r="I1052" s="230"/>
      <c r="J1052" s="43"/>
      <c r="K1052" s="43"/>
      <c r="L1052" s="47"/>
      <c r="M1052" s="231"/>
      <c r="N1052" s="232"/>
      <c r="O1052" s="87"/>
      <c r="P1052" s="87"/>
      <c r="Q1052" s="87"/>
      <c r="R1052" s="87"/>
      <c r="S1052" s="87"/>
      <c r="T1052" s="88"/>
      <c r="U1052" s="41"/>
      <c r="V1052" s="41"/>
      <c r="W1052" s="41"/>
      <c r="X1052" s="41"/>
      <c r="Y1052" s="41"/>
      <c r="Z1052" s="41"/>
      <c r="AA1052" s="41"/>
      <c r="AB1052" s="41"/>
      <c r="AC1052" s="41"/>
      <c r="AD1052" s="41"/>
      <c r="AE1052" s="41"/>
      <c r="AT1052" s="20" t="s">
        <v>195</v>
      </c>
      <c r="AU1052" s="20" t="s">
        <v>82</v>
      </c>
    </row>
    <row r="1053" s="2" customFormat="1">
      <c r="A1053" s="41"/>
      <c r="B1053" s="42"/>
      <c r="C1053" s="43"/>
      <c r="D1053" s="233" t="s">
        <v>197</v>
      </c>
      <c r="E1053" s="43"/>
      <c r="F1053" s="234" t="s">
        <v>706</v>
      </c>
      <c r="G1053" s="43"/>
      <c r="H1053" s="43"/>
      <c r="I1053" s="230"/>
      <c r="J1053" s="43"/>
      <c r="K1053" s="43"/>
      <c r="L1053" s="47"/>
      <c r="M1053" s="231"/>
      <c r="N1053" s="232"/>
      <c r="O1053" s="87"/>
      <c r="P1053" s="87"/>
      <c r="Q1053" s="87"/>
      <c r="R1053" s="87"/>
      <c r="S1053" s="87"/>
      <c r="T1053" s="88"/>
      <c r="U1053" s="41"/>
      <c r="V1053" s="41"/>
      <c r="W1053" s="41"/>
      <c r="X1053" s="41"/>
      <c r="Y1053" s="41"/>
      <c r="Z1053" s="41"/>
      <c r="AA1053" s="41"/>
      <c r="AB1053" s="41"/>
      <c r="AC1053" s="41"/>
      <c r="AD1053" s="41"/>
      <c r="AE1053" s="41"/>
      <c r="AT1053" s="20" t="s">
        <v>197</v>
      </c>
      <c r="AU1053" s="20" t="s">
        <v>82</v>
      </c>
    </row>
    <row r="1054" s="13" customFormat="1">
      <c r="A1054" s="13"/>
      <c r="B1054" s="235"/>
      <c r="C1054" s="236"/>
      <c r="D1054" s="228" t="s">
        <v>199</v>
      </c>
      <c r="E1054" s="237" t="s">
        <v>19</v>
      </c>
      <c r="F1054" s="238" t="s">
        <v>2407</v>
      </c>
      <c r="G1054" s="236"/>
      <c r="H1054" s="237" t="s">
        <v>19</v>
      </c>
      <c r="I1054" s="239"/>
      <c r="J1054" s="236"/>
      <c r="K1054" s="236"/>
      <c r="L1054" s="240"/>
      <c r="M1054" s="241"/>
      <c r="N1054" s="242"/>
      <c r="O1054" s="242"/>
      <c r="P1054" s="242"/>
      <c r="Q1054" s="242"/>
      <c r="R1054" s="242"/>
      <c r="S1054" s="242"/>
      <c r="T1054" s="243"/>
      <c r="U1054" s="13"/>
      <c r="V1054" s="13"/>
      <c r="W1054" s="13"/>
      <c r="X1054" s="13"/>
      <c r="Y1054" s="13"/>
      <c r="Z1054" s="13"/>
      <c r="AA1054" s="13"/>
      <c r="AB1054" s="13"/>
      <c r="AC1054" s="13"/>
      <c r="AD1054" s="13"/>
      <c r="AE1054" s="13"/>
      <c r="AT1054" s="244" t="s">
        <v>199</v>
      </c>
      <c r="AU1054" s="244" t="s">
        <v>82</v>
      </c>
      <c r="AV1054" s="13" t="s">
        <v>80</v>
      </c>
      <c r="AW1054" s="13" t="s">
        <v>34</v>
      </c>
      <c r="AX1054" s="13" t="s">
        <v>73</v>
      </c>
      <c r="AY1054" s="244" t="s">
        <v>185</v>
      </c>
    </row>
    <row r="1055" s="14" customFormat="1">
      <c r="A1055" s="14"/>
      <c r="B1055" s="245"/>
      <c r="C1055" s="246"/>
      <c r="D1055" s="228" t="s">
        <v>199</v>
      </c>
      <c r="E1055" s="247" t="s">
        <v>19</v>
      </c>
      <c r="F1055" s="248" t="s">
        <v>2408</v>
      </c>
      <c r="G1055" s="246"/>
      <c r="H1055" s="249">
        <v>219.74000000000001</v>
      </c>
      <c r="I1055" s="250"/>
      <c r="J1055" s="246"/>
      <c r="K1055" s="246"/>
      <c r="L1055" s="251"/>
      <c r="M1055" s="252"/>
      <c r="N1055" s="253"/>
      <c r="O1055" s="253"/>
      <c r="P1055" s="253"/>
      <c r="Q1055" s="253"/>
      <c r="R1055" s="253"/>
      <c r="S1055" s="253"/>
      <c r="T1055" s="254"/>
      <c r="U1055" s="14"/>
      <c r="V1055" s="14"/>
      <c r="W1055" s="14"/>
      <c r="X1055" s="14"/>
      <c r="Y1055" s="14"/>
      <c r="Z1055" s="14"/>
      <c r="AA1055" s="14"/>
      <c r="AB1055" s="14"/>
      <c r="AC1055" s="14"/>
      <c r="AD1055" s="14"/>
      <c r="AE1055" s="14"/>
      <c r="AT1055" s="255" t="s">
        <v>199</v>
      </c>
      <c r="AU1055" s="255" t="s">
        <v>82</v>
      </c>
      <c r="AV1055" s="14" t="s">
        <v>82</v>
      </c>
      <c r="AW1055" s="14" t="s">
        <v>34</v>
      </c>
      <c r="AX1055" s="14" t="s">
        <v>73</v>
      </c>
      <c r="AY1055" s="255" t="s">
        <v>185</v>
      </c>
    </row>
    <row r="1056" s="15" customFormat="1">
      <c r="A1056" s="15"/>
      <c r="B1056" s="256"/>
      <c r="C1056" s="257"/>
      <c r="D1056" s="228" t="s">
        <v>199</v>
      </c>
      <c r="E1056" s="258" t="s">
        <v>19</v>
      </c>
      <c r="F1056" s="259" t="s">
        <v>202</v>
      </c>
      <c r="G1056" s="257"/>
      <c r="H1056" s="260">
        <v>219.74000000000001</v>
      </c>
      <c r="I1056" s="261"/>
      <c r="J1056" s="257"/>
      <c r="K1056" s="257"/>
      <c r="L1056" s="262"/>
      <c r="M1056" s="263"/>
      <c r="N1056" s="264"/>
      <c r="O1056" s="264"/>
      <c r="P1056" s="264"/>
      <c r="Q1056" s="264"/>
      <c r="R1056" s="264"/>
      <c r="S1056" s="264"/>
      <c r="T1056" s="265"/>
      <c r="U1056" s="15"/>
      <c r="V1056" s="15"/>
      <c r="W1056" s="15"/>
      <c r="X1056" s="15"/>
      <c r="Y1056" s="15"/>
      <c r="Z1056" s="15"/>
      <c r="AA1056" s="15"/>
      <c r="AB1056" s="15"/>
      <c r="AC1056" s="15"/>
      <c r="AD1056" s="15"/>
      <c r="AE1056" s="15"/>
      <c r="AT1056" s="266" t="s">
        <v>199</v>
      </c>
      <c r="AU1056" s="266" t="s">
        <v>82</v>
      </c>
      <c r="AV1056" s="15" t="s">
        <v>193</v>
      </c>
      <c r="AW1056" s="15" t="s">
        <v>34</v>
      </c>
      <c r="AX1056" s="15" t="s">
        <v>80</v>
      </c>
      <c r="AY1056" s="266" t="s">
        <v>185</v>
      </c>
    </row>
    <row r="1057" s="2" customFormat="1" ht="16.5" customHeight="1">
      <c r="A1057" s="41"/>
      <c r="B1057" s="42"/>
      <c r="C1057" s="215" t="s">
        <v>2409</v>
      </c>
      <c r="D1057" s="215" t="s">
        <v>188</v>
      </c>
      <c r="E1057" s="216" t="s">
        <v>708</v>
      </c>
      <c r="F1057" s="217" t="s">
        <v>709</v>
      </c>
      <c r="G1057" s="218" t="s">
        <v>191</v>
      </c>
      <c r="H1057" s="219">
        <v>29.16</v>
      </c>
      <c r="I1057" s="220"/>
      <c r="J1057" s="221">
        <f>ROUND(I1057*H1057,2)</f>
        <v>0</v>
      </c>
      <c r="K1057" s="217" t="s">
        <v>192</v>
      </c>
      <c r="L1057" s="47"/>
      <c r="M1057" s="222" t="s">
        <v>19</v>
      </c>
      <c r="N1057" s="223" t="s">
        <v>44</v>
      </c>
      <c r="O1057" s="87"/>
      <c r="P1057" s="224">
        <f>O1057*H1057</f>
        <v>0</v>
      </c>
      <c r="Q1057" s="224">
        <v>0.011809999999999999</v>
      </c>
      <c r="R1057" s="224">
        <f>Q1057*H1057</f>
        <v>0.34437960000000001</v>
      </c>
      <c r="S1057" s="224">
        <v>0</v>
      </c>
      <c r="T1057" s="225">
        <f>S1057*H1057</f>
        <v>0</v>
      </c>
      <c r="U1057" s="41"/>
      <c r="V1057" s="41"/>
      <c r="W1057" s="41"/>
      <c r="X1057" s="41"/>
      <c r="Y1057" s="41"/>
      <c r="Z1057" s="41"/>
      <c r="AA1057" s="41"/>
      <c r="AB1057" s="41"/>
      <c r="AC1057" s="41"/>
      <c r="AD1057" s="41"/>
      <c r="AE1057" s="41"/>
      <c r="AR1057" s="226" t="s">
        <v>280</v>
      </c>
      <c r="AT1057" s="226" t="s">
        <v>188</v>
      </c>
      <c r="AU1057" s="226" t="s">
        <v>82</v>
      </c>
      <c r="AY1057" s="20" t="s">
        <v>185</v>
      </c>
      <c r="BE1057" s="227">
        <f>IF(N1057="základní",J1057,0)</f>
        <v>0</v>
      </c>
      <c r="BF1057" s="227">
        <f>IF(N1057="snížená",J1057,0)</f>
        <v>0</v>
      </c>
      <c r="BG1057" s="227">
        <f>IF(N1057="zákl. přenesená",J1057,0)</f>
        <v>0</v>
      </c>
      <c r="BH1057" s="227">
        <f>IF(N1057="sníž. přenesená",J1057,0)</f>
        <v>0</v>
      </c>
      <c r="BI1057" s="227">
        <f>IF(N1057="nulová",J1057,0)</f>
        <v>0</v>
      </c>
      <c r="BJ1057" s="20" t="s">
        <v>80</v>
      </c>
      <c r="BK1057" s="227">
        <f>ROUND(I1057*H1057,2)</f>
        <v>0</v>
      </c>
      <c r="BL1057" s="20" t="s">
        <v>280</v>
      </c>
      <c r="BM1057" s="226" t="s">
        <v>2410</v>
      </c>
    </row>
    <row r="1058" s="2" customFormat="1">
      <c r="A1058" s="41"/>
      <c r="B1058" s="42"/>
      <c r="C1058" s="43"/>
      <c r="D1058" s="228" t="s">
        <v>195</v>
      </c>
      <c r="E1058" s="43"/>
      <c r="F1058" s="229" t="s">
        <v>711</v>
      </c>
      <c r="G1058" s="43"/>
      <c r="H1058" s="43"/>
      <c r="I1058" s="230"/>
      <c r="J1058" s="43"/>
      <c r="K1058" s="43"/>
      <c r="L1058" s="47"/>
      <c r="M1058" s="231"/>
      <c r="N1058" s="232"/>
      <c r="O1058" s="87"/>
      <c r="P1058" s="87"/>
      <c r="Q1058" s="87"/>
      <c r="R1058" s="87"/>
      <c r="S1058" s="87"/>
      <c r="T1058" s="88"/>
      <c r="U1058" s="41"/>
      <c r="V1058" s="41"/>
      <c r="W1058" s="41"/>
      <c r="X1058" s="41"/>
      <c r="Y1058" s="41"/>
      <c r="Z1058" s="41"/>
      <c r="AA1058" s="41"/>
      <c r="AB1058" s="41"/>
      <c r="AC1058" s="41"/>
      <c r="AD1058" s="41"/>
      <c r="AE1058" s="41"/>
      <c r="AT1058" s="20" t="s">
        <v>195</v>
      </c>
      <c r="AU1058" s="20" t="s">
        <v>82</v>
      </c>
    </row>
    <row r="1059" s="2" customFormat="1">
      <c r="A1059" s="41"/>
      <c r="B1059" s="42"/>
      <c r="C1059" s="43"/>
      <c r="D1059" s="233" t="s">
        <v>197</v>
      </c>
      <c r="E1059" s="43"/>
      <c r="F1059" s="234" t="s">
        <v>712</v>
      </c>
      <c r="G1059" s="43"/>
      <c r="H1059" s="43"/>
      <c r="I1059" s="230"/>
      <c r="J1059" s="43"/>
      <c r="K1059" s="43"/>
      <c r="L1059" s="47"/>
      <c r="M1059" s="231"/>
      <c r="N1059" s="232"/>
      <c r="O1059" s="87"/>
      <c r="P1059" s="87"/>
      <c r="Q1059" s="87"/>
      <c r="R1059" s="87"/>
      <c r="S1059" s="87"/>
      <c r="T1059" s="88"/>
      <c r="U1059" s="41"/>
      <c r="V1059" s="41"/>
      <c r="W1059" s="41"/>
      <c r="X1059" s="41"/>
      <c r="Y1059" s="41"/>
      <c r="Z1059" s="41"/>
      <c r="AA1059" s="41"/>
      <c r="AB1059" s="41"/>
      <c r="AC1059" s="41"/>
      <c r="AD1059" s="41"/>
      <c r="AE1059" s="41"/>
      <c r="AT1059" s="20" t="s">
        <v>197</v>
      </c>
      <c r="AU1059" s="20" t="s">
        <v>82</v>
      </c>
    </row>
    <row r="1060" s="13" customFormat="1">
      <c r="A1060" s="13"/>
      <c r="B1060" s="235"/>
      <c r="C1060" s="236"/>
      <c r="D1060" s="228" t="s">
        <v>199</v>
      </c>
      <c r="E1060" s="237" t="s">
        <v>19</v>
      </c>
      <c r="F1060" s="238" t="s">
        <v>2411</v>
      </c>
      <c r="G1060" s="236"/>
      <c r="H1060" s="237" t="s">
        <v>19</v>
      </c>
      <c r="I1060" s="239"/>
      <c r="J1060" s="236"/>
      <c r="K1060" s="236"/>
      <c r="L1060" s="240"/>
      <c r="M1060" s="241"/>
      <c r="N1060" s="242"/>
      <c r="O1060" s="242"/>
      <c r="P1060" s="242"/>
      <c r="Q1060" s="242"/>
      <c r="R1060" s="242"/>
      <c r="S1060" s="242"/>
      <c r="T1060" s="243"/>
      <c r="U1060" s="13"/>
      <c r="V1060" s="13"/>
      <c r="W1060" s="13"/>
      <c r="X1060" s="13"/>
      <c r="Y1060" s="13"/>
      <c r="Z1060" s="13"/>
      <c r="AA1060" s="13"/>
      <c r="AB1060" s="13"/>
      <c r="AC1060" s="13"/>
      <c r="AD1060" s="13"/>
      <c r="AE1060" s="13"/>
      <c r="AT1060" s="244" t="s">
        <v>199</v>
      </c>
      <c r="AU1060" s="244" t="s">
        <v>82</v>
      </c>
      <c r="AV1060" s="13" t="s">
        <v>80</v>
      </c>
      <c r="AW1060" s="13" t="s">
        <v>34</v>
      </c>
      <c r="AX1060" s="13" t="s">
        <v>73</v>
      </c>
      <c r="AY1060" s="244" t="s">
        <v>185</v>
      </c>
    </row>
    <row r="1061" s="14" customFormat="1">
      <c r="A1061" s="14"/>
      <c r="B1061" s="245"/>
      <c r="C1061" s="246"/>
      <c r="D1061" s="228" t="s">
        <v>199</v>
      </c>
      <c r="E1061" s="247" t="s">
        <v>19</v>
      </c>
      <c r="F1061" s="248" t="s">
        <v>2412</v>
      </c>
      <c r="G1061" s="246"/>
      <c r="H1061" s="249">
        <v>29.16</v>
      </c>
      <c r="I1061" s="250"/>
      <c r="J1061" s="246"/>
      <c r="K1061" s="246"/>
      <c r="L1061" s="251"/>
      <c r="M1061" s="252"/>
      <c r="N1061" s="253"/>
      <c r="O1061" s="253"/>
      <c r="P1061" s="253"/>
      <c r="Q1061" s="253"/>
      <c r="R1061" s="253"/>
      <c r="S1061" s="253"/>
      <c r="T1061" s="254"/>
      <c r="U1061" s="14"/>
      <c r="V1061" s="14"/>
      <c r="W1061" s="14"/>
      <c r="X1061" s="14"/>
      <c r="Y1061" s="14"/>
      <c r="Z1061" s="14"/>
      <c r="AA1061" s="14"/>
      <c r="AB1061" s="14"/>
      <c r="AC1061" s="14"/>
      <c r="AD1061" s="14"/>
      <c r="AE1061" s="14"/>
      <c r="AT1061" s="255" t="s">
        <v>199</v>
      </c>
      <c r="AU1061" s="255" t="s">
        <v>82</v>
      </c>
      <c r="AV1061" s="14" t="s">
        <v>82</v>
      </c>
      <c r="AW1061" s="14" t="s">
        <v>34</v>
      </c>
      <c r="AX1061" s="14" t="s">
        <v>73</v>
      </c>
      <c r="AY1061" s="255" t="s">
        <v>185</v>
      </c>
    </row>
    <row r="1062" s="15" customFormat="1">
      <c r="A1062" s="15"/>
      <c r="B1062" s="256"/>
      <c r="C1062" s="257"/>
      <c r="D1062" s="228" t="s">
        <v>199</v>
      </c>
      <c r="E1062" s="258" t="s">
        <v>19</v>
      </c>
      <c r="F1062" s="259" t="s">
        <v>202</v>
      </c>
      <c r="G1062" s="257"/>
      <c r="H1062" s="260">
        <v>29.16</v>
      </c>
      <c r="I1062" s="261"/>
      <c r="J1062" s="257"/>
      <c r="K1062" s="257"/>
      <c r="L1062" s="262"/>
      <c r="M1062" s="263"/>
      <c r="N1062" s="264"/>
      <c r="O1062" s="264"/>
      <c r="P1062" s="264"/>
      <c r="Q1062" s="264"/>
      <c r="R1062" s="264"/>
      <c r="S1062" s="264"/>
      <c r="T1062" s="265"/>
      <c r="U1062" s="15"/>
      <c r="V1062" s="15"/>
      <c r="W1062" s="15"/>
      <c r="X1062" s="15"/>
      <c r="Y1062" s="15"/>
      <c r="Z1062" s="15"/>
      <c r="AA1062" s="15"/>
      <c r="AB1062" s="15"/>
      <c r="AC1062" s="15"/>
      <c r="AD1062" s="15"/>
      <c r="AE1062" s="15"/>
      <c r="AT1062" s="266" t="s">
        <v>199</v>
      </c>
      <c r="AU1062" s="266" t="s">
        <v>82</v>
      </c>
      <c r="AV1062" s="15" t="s">
        <v>193</v>
      </c>
      <c r="AW1062" s="15" t="s">
        <v>34</v>
      </c>
      <c r="AX1062" s="15" t="s">
        <v>80</v>
      </c>
      <c r="AY1062" s="266" t="s">
        <v>185</v>
      </c>
    </row>
    <row r="1063" s="2" customFormat="1" ht="16.5" customHeight="1">
      <c r="A1063" s="41"/>
      <c r="B1063" s="42"/>
      <c r="C1063" s="215" t="s">
        <v>2413</v>
      </c>
      <c r="D1063" s="215" t="s">
        <v>188</v>
      </c>
      <c r="E1063" s="216" t="s">
        <v>716</v>
      </c>
      <c r="F1063" s="217" t="s">
        <v>717</v>
      </c>
      <c r="G1063" s="218" t="s">
        <v>191</v>
      </c>
      <c r="H1063" s="219">
        <v>190.58000000000001</v>
      </c>
      <c r="I1063" s="220"/>
      <c r="J1063" s="221">
        <f>ROUND(I1063*H1063,2)</f>
        <v>0</v>
      </c>
      <c r="K1063" s="217" t="s">
        <v>192</v>
      </c>
      <c r="L1063" s="47"/>
      <c r="M1063" s="222" t="s">
        <v>19</v>
      </c>
      <c r="N1063" s="223" t="s">
        <v>44</v>
      </c>
      <c r="O1063" s="87"/>
      <c r="P1063" s="224">
        <f>O1063*H1063</f>
        <v>0</v>
      </c>
      <c r="Q1063" s="224">
        <v>0.00040999999999999999</v>
      </c>
      <c r="R1063" s="224">
        <f>Q1063*H1063</f>
        <v>0.078137800000000007</v>
      </c>
      <c r="S1063" s="224">
        <v>0</v>
      </c>
      <c r="T1063" s="225">
        <f>S1063*H1063</f>
        <v>0</v>
      </c>
      <c r="U1063" s="41"/>
      <c r="V1063" s="41"/>
      <c r="W1063" s="41"/>
      <c r="X1063" s="41"/>
      <c r="Y1063" s="41"/>
      <c r="Z1063" s="41"/>
      <c r="AA1063" s="41"/>
      <c r="AB1063" s="41"/>
      <c r="AC1063" s="41"/>
      <c r="AD1063" s="41"/>
      <c r="AE1063" s="41"/>
      <c r="AR1063" s="226" t="s">
        <v>280</v>
      </c>
      <c r="AT1063" s="226" t="s">
        <v>188</v>
      </c>
      <c r="AU1063" s="226" t="s">
        <v>82</v>
      </c>
      <c r="AY1063" s="20" t="s">
        <v>185</v>
      </c>
      <c r="BE1063" s="227">
        <f>IF(N1063="základní",J1063,0)</f>
        <v>0</v>
      </c>
      <c r="BF1063" s="227">
        <f>IF(N1063="snížená",J1063,0)</f>
        <v>0</v>
      </c>
      <c r="BG1063" s="227">
        <f>IF(N1063="zákl. přenesená",J1063,0)</f>
        <v>0</v>
      </c>
      <c r="BH1063" s="227">
        <f>IF(N1063="sníž. přenesená",J1063,0)</f>
        <v>0</v>
      </c>
      <c r="BI1063" s="227">
        <f>IF(N1063="nulová",J1063,0)</f>
        <v>0</v>
      </c>
      <c r="BJ1063" s="20" t="s">
        <v>80</v>
      </c>
      <c r="BK1063" s="227">
        <f>ROUND(I1063*H1063,2)</f>
        <v>0</v>
      </c>
      <c r="BL1063" s="20" t="s">
        <v>280</v>
      </c>
      <c r="BM1063" s="226" t="s">
        <v>2414</v>
      </c>
    </row>
    <row r="1064" s="2" customFormat="1">
      <c r="A1064" s="41"/>
      <c r="B1064" s="42"/>
      <c r="C1064" s="43"/>
      <c r="D1064" s="228" t="s">
        <v>195</v>
      </c>
      <c r="E1064" s="43"/>
      <c r="F1064" s="229" t="s">
        <v>719</v>
      </c>
      <c r="G1064" s="43"/>
      <c r="H1064" s="43"/>
      <c r="I1064" s="230"/>
      <c r="J1064" s="43"/>
      <c r="K1064" s="43"/>
      <c r="L1064" s="47"/>
      <c r="M1064" s="231"/>
      <c r="N1064" s="232"/>
      <c r="O1064" s="87"/>
      <c r="P1064" s="87"/>
      <c r="Q1064" s="87"/>
      <c r="R1064" s="87"/>
      <c r="S1064" s="87"/>
      <c r="T1064" s="88"/>
      <c r="U1064" s="41"/>
      <c r="V1064" s="41"/>
      <c r="W1064" s="41"/>
      <c r="X1064" s="41"/>
      <c r="Y1064" s="41"/>
      <c r="Z1064" s="41"/>
      <c r="AA1064" s="41"/>
      <c r="AB1064" s="41"/>
      <c r="AC1064" s="41"/>
      <c r="AD1064" s="41"/>
      <c r="AE1064" s="41"/>
      <c r="AT1064" s="20" t="s">
        <v>195</v>
      </c>
      <c r="AU1064" s="20" t="s">
        <v>82</v>
      </c>
    </row>
    <row r="1065" s="2" customFormat="1">
      <c r="A1065" s="41"/>
      <c r="B1065" s="42"/>
      <c r="C1065" s="43"/>
      <c r="D1065" s="233" t="s">
        <v>197</v>
      </c>
      <c r="E1065" s="43"/>
      <c r="F1065" s="234" t="s">
        <v>720</v>
      </c>
      <c r="G1065" s="43"/>
      <c r="H1065" s="43"/>
      <c r="I1065" s="230"/>
      <c r="J1065" s="43"/>
      <c r="K1065" s="43"/>
      <c r="L1065" s="47"/>
      <c r="M1065" s="231"/>
      <c r="N1065" s="232"/>
      <c r="O1065" s="87"/>
      <c r="P1065" s="87"/>
      <c r="Q1065" s="87"/>
      <c r="R1065" s="87"/>
      <c r="S1065" s="87"/>
      <c r="T1065" s="88"/>
      <c r="U1065" s="41"/>
      <c r="V1065" s="41"/>
      <c r="W1065" s="41"/>
      <c r="X1065" s="41"/>
      <c r="Y1065" s="41"/>
      <c r="Z1065" s="41"/>
      <c r="AA1065" s="41"/>
      <c r="AB1065" s="41"/>
      <c r="AC1065" s="41"/>
      <c r="AD1065" s="41"/>
      <c r="AE1065" s="41"/>
      <c r="AT1065" s="20" t="s">
        <v>197</v>
      </c>
      <c r="AU1065" s="20" t="s">
        <v>82</v>
      </c>
    </row>
    <row r="1066" s="13" customFormat="1">
      <c r="A1066" s="13"/>
      <c r="B1066" s="235"/>
      <c r="C1066" s="236"/>
      <c r="D1066" s="228" t="s">
        <v>199</v>
      </c>
      <c r="E1066" s="237" t="s">
        <v>19</v>
      </c>
      <c r="F1066" s="238" t="s">
        <v>2415</v>
      </c>
      <c r="G1066" s="236"/>
      <c r="H1066" s="237" t="s">
        <v>19</v>
      </c>
      <c r="I1066" s="239"/>
      <c r="J1066" s="236"/>
      <c r="K1066" s="236"/>
      <c r="L1066" s="240"/>
      <c r="M1066" s="241"/>
      <c r="N1066" s="242"/>
      <c r="O1066" s="242"/>
      <c r="P1066" s="242"/>
      <c r="Q1066" s="242"/>
      <c r="R1066" s="242"/>
      <c r="S1066" s="242"/>
      <c r="T1066" s="243"/>
      <c r="U1066" s="13"/>
      <c r="V1066" s="13"/>
      <c r="W1066" s="13"/>
      <c r="X1066" s="13"/>
      <c r="Y1066" s="13"/>
      <c r="Z1066" s="13"/>
      <c r="AA1066" s="13"/>
      <c r="AB1066" s="13"/>
      <c r="AC1066" s="13"/>
      <c r="AD1066" s="13"/>
      <c r="AE1066" s="13"/>
      <c r="AT1066" s="244" t="s">
        <v>199</v>
      </c>
      <c r="AU1066" s="244" t="s">
        <v>82</v>
      </c>
      <c r="AV1066" s="13" t="s">
        <v>80</v>
      </c>
      <c r="AW1066" s="13" t="s">
        <v>34</v>
      </c>
      <c r="AX1066" s="13" t="s">
        <v>73</v>
      </c>
      <c r="AY1066" s="244" t="s">
        <v>185</v>
      </c>
    </row>
    <row r="1067" s="13" customFormat="1">
      <c r="A1067" s="13"/>
      <c r="B1067" s="235"/>
      <c r="C1067" s="236"/>
      <c r="D1067" s="228" t="s">
        <v>199</v>
      </c>
      <c r="E1067" s="237" t="s">
        <v>19</v>
      </c>
      <c r="F1067" s="238" t="s">
        <v>2416</v>
      </c>
      <c r="G1067" s="236"/>
      <c r="H1067" s="237" t="s">
        <v>19</v>
      </c>
      <c r="I1067" s="239"/>
      <c r="J1067" s="236"/>
      <c r="K1067" s="236"/>
      <c r="L1067" s="240"/>
      <c r="M1067" s="241"/>
      <c r="N1067" s="242"/>
      <c r="O1067" s="242"/>
      <c r="P1067" s="242"/>
      <c r="Q1067" s="242"/>
      <c r="R1067" s="242"/>
      <c r="S1067" s="242"/>
      <c r="T1067" s="243"/>
      <c r="U1067" s="13"/>
      <c r="V1067" s="13"/>
      <c r="W1067" s="13"/>
      <c r="X1067" s="13"/>
      <c r="Y1067" s="13"/>
      <c r="Z1067" s="13"/>
      <c r="AA1067" s="13"/>
      <c r="AB1067" s="13"/>
      <c r="AC1067" s="13"/>
      <c r="AD1067" s="13"/>
      <c r="AE1067" s="13"/>
      <c r="AT1067" s="244" t="s">
        <v>199</v>
      </c>
      <c r="AU1067" s="244" t="s">
        <v>82</v>
      </c>
      <c r="AV1067" s="13" t="s">
        <v>80</v>
      </c>
      <c r="AW1067" s="13" t="s">
        <v>34</v>
      </c>
      <c r="AX1067" s="13" t="s">
        <v>73</v>
      </c>
      <c r="AY1067" s="244" t="s">
        <v>185</v>
      </c>
    </row>
    <row r="1068" s="14" customFormat="1">
      <c r="A1068" s="14"/>
      <c r="B1068" s="245"/>
      <c r="C1068" s="246"/>
      <c r="D1068" s="228" t="s">
        <v>199</v>
      </c>
      <c r="E1068" s="247" t="s">
        <v>19</v>
      </c>
      <c r="F1068" s="248" t="s">
        <v>2417</v>
      </c>
      <c r="G1068" s="246"/>
      <c r="H1068" s="249">
        <v>190.58000000000001</v>
      </c>
      <c r="I1068" s="250"/>
      <c r="J1068" s="246"/>
      <c r="K1068" s="246"/>
      <c r="L1068" s="251"/>
      <c r="M1068" s="252"/>
      <c r="N1068" s="253"/>
      <c r="O1068" s="253"/>
      <c r="P1068" s="253"/>
      <c r="Q1068" s="253"/>
      <c r="R1068" s="253"/>
      <c r="S1068" s="253"/>
      <c r="T1068" s="254"/>
      <c r="U1068" s="14"/>
      <c r="V1068" s="14"/>
      <c r="W1068" s="14"/>
      <c r="X1068" s="14"/>
      <c r="Y1068" s="14"/>
      <c r="Z1068" s="14"/>
      <c r="AA1068" s="14"/>
      <c r="AB1068" s="14"/>
      <c r="AC1068" s="14"/>
      <c r="AD1068" s="14"/>
      <c r="AE1068" s="14"/>
      <c r="AT1068" s="255" t="s">
        <v>199</v>
      </c>
      <c r="AU1068" s="255" t="s">
        <v>82</v>
      </c>
      <c r="AV1068" s="14" t="s">
        <v>82</v>
      </c>
      <c r="AW1068" s="14" t="s">
        <v>34</v>
      </c>
      <c r="AX1068" s="14" t="s">
        <v>73</v>
      </c>
      <c r="AY1068" s="255" t="s">
        <v>185</v>
      </c>
    </row>
    <row r="1069" s="15" customFormat="1">
      <c r="A1069" s="15"/>
      <c r="B1069" s="256"/>
      <c r="C1069" s="257"/>
      <c r="D1069" s="228" t="s">
        <v>199</v>
      </c>
      <c r="E1069" s="258" t="s">
        <v>19</v>
      </c>
      <c r="F1069" s="259" t="s">
        <v>202</v>
      </c>
      <c r="G1069" s="257"/>
      <c r="H1069" s="260">
        <v>190.58000000000001</v>
      </c>
      <c r="I1069" s="261"/>
      <c r="J1069" s="257"/>
      <c r="K1069" s="257"/>
      <c r="L1069" s="262"/>
      <c r="M1069" s="263"/>
      <c r="N1069" s="264"/>
      <c r="O1069" s="264"/>
      <c r="P1069" s="264"/>
      <c r="Q1069" s="264"/>
      <c r="R1069" s="264"/>
      <c r="S1069" s="264"/>
      <c r="T1069" s="265"/>
      <c r="U1069" s="15"/>
      <c r="V1069" s="15"/>
      <c r="W1069" s="15"/>
      <c r="X1069" s="15"/>
      <c r="Y1069" s="15"/>
      <c r="Z1069" s="15"/>
      <c r="AA1069" s="15"/>
      <c r="AB1069" s="15"/>
      <c r="AC1069" s="15"/>
      <c r="AD1069" s="15"/>
      <c r="AE1069" s="15"/>
      <c r="AT1069" s="266" t="s">
        <v>199</v>
      </c>
      <c r="AU1069" s="266" t="s">
        <v>82</v>
      </c>
      <c r="AV1069" s="15" t="s">
        <v>193</v>
      </c>
      <c r="AW1069" s="15" t="s">
        <v>34</v>
      </c>
      <c r="AX1069" s="15" t="s">
        <v>80</v>
      </c>
      <c r="AY1069" s="266" t="s">
        <v>185</v>
      </c>
    </row>
    <row r="1070" s="2" customFormat="1" ht="16.5" customHeight="1">
      <c r="A1070" s="41"/>
      <c r="B1070" s="42"/>
      <c r="C1070" s="271" t="s">
        <v>2418</v>
      </c>
      <c r="D1070" s="271" t="s">
        <v>491</v>
      </c>
      <c r="E1070" s="272" t="s">
        <v>724</v>
      </c>
      <c r="F1070" s="273" t="s">
        <v>725</v>
      </c>
      <c r="G1070" s="274" t="s">
        <v>191</v>
      </c>
      <c r="H1070" s="275">
        <v>200.10900000000001</v>
      </c>
      <c r="I1070" s="276"/>
      <c r="J1070" s="277">
        <f>ROUND(I1070*H1070,2)</f>
        <v>0</v>
      </c>
      <c r="K1070" s="273" t="s">
        <v>192</v>
      </c>
      <c r="L1070" s="278"/>
      <c r="M1070" s="279" t="s">
        <v>19</v>
      </c>
      <c r="N1070" s="280" t="s">
        <v>44</v>
      </c>
      <c r="O1070" s="87"/>
      <c r="P1070" s="224">
        <f>O1070*H1070</f>
        <v>0</v>
      </c>
      <c r="Q1070" s="224">
        <v>0.0089999999999999993</v>
      </c>
      <c r="R1070" s="224">
        <f>Q1070*H1070</f>
        <v>1.8009809999999999</v>
      </c>
      <c r="S1070" s="224">
        <v>0</v>
      </c>
      <c r="T1070" s="225">
        <f>S1070*H1070</f>
        <v>0</v>
      </c>
      <c r="U1070" s="41"/>
      <c r="V1070" s="41"/>
      <c r="W1070" s="41"/>
      <c r="X1070" s="41"/>
      <c r="Y1070" s="41"/>
      <c r="Z1070" s="41"/>
      <c r="AA1070" s="41"/>
      <c r="AB1070" s="41"/>
      <c r="AC1070" s="41"/>
      <c r="AD1070" s="41"/>
      <c r="AE1070" s="41"/>
      <c r="AR1070" s="226" t="s">
        <v>415</v>
      </c>
      <c r="AT1070" s="226" t="s">
        <v>491</v>
      </c>
      <c r="AU1070" s="226" t="s">
        <v>82</v>
      </c>
      <c r="AY1070" s="20" t="s">
        <v>185</v>
      </c>
      <c r="BE1070" s="227">
        <f>IF(N1070="základní",J1070,0)</f>
        <v>0</v>
      </c>
      <c r="BF1070" s="227">
        <f>IF(N1070="snížená",J1070,0)</f>
        <v>0</v>
      </c>
      <c r="BG1070" s="227">
        <f>IF(N1070="zákl. přenesená",J1070,0)</f>
        <v>0</v>
      </c>
      <c r="BH1070" s="227">
        <f>IF(N1070="sníž. přenesená",J1070,0)</f>
        <v>0</v>
      </c>
      <c r="BI1070" s="227">
        <f>IF(N1070="nulová",J1070,0)</f>
        <v>0</v>
      </c>
      <c r="BJ1070" s="20" t="s">
        <v>80</v>
      </c>
      <c r="BK1070" s="227">
        <f>ROUND(I1070*H1070,2)</f>
        <v>0</v>
      </c>
      <c r="BL1070" s="20" t="s">
        <v>280</v>
      </c>
      <c r="BM1070" s="226" t="s">
        <v>2419</v>
      </c>
    </row>
    <row r="1071" s="2" customFormat="1">
      <c r="A1071" s="41"/>
      <c r="B1071" s="42"/>
      <c r="C1071" s="43"/>
      <c r="D1071" s="228" t="s">
        <v>195</v>
      </c>
      <c r="E1071" s="43"/>
      <c r="F1071" s="229" t="s">
        <v>725</v>
      </c>
      <c r="G1071" s="43"/>
      <c r="H1071" s="43"/>
      <c r="I1071" s="230"/>
      <c r="J1071" s="43"/>
      <c r="K1071" s="43"/>
      <c r="L1071" s="47"/>
      <c r="M1071" s="231"/>
      <c r="N1071" s="232"/>
      <c r="O1071" s="87"/>
      <c r="P1071" s="87"/>
      <c r="Q1071" s="87"/>
      <c r="R1071" s="87"/>
      <c r="S1071" s="87"/>
      <c r="T1071" s="88"/>
      <c r="U1071" s="41"/>
      <c r="V1071" s="41"/>
      <c r="W1071" s="41"/>
      <c r="X1071" s="41"/>
      <c r="Y1071" s="41"/>
      <c r="Z1071" s="41"/>
      <c r="AA1071" s="41"/>
      <c r="AB1071" s="41"/>
      <c r="AC1071" s="41"/>
      <c r="AD1071" s="41"/>
      <c r="AE1071" s="41"/>
      <c r="AT1071" s="20" t="s">
        <v>195</v>
      </c>
      <c r="AU1071" s="20" t="s">
        <v>82</v>
      </c>
    </row>
    <row r="1072" s="14" customFormat="1">
      <c r="A1072" s="14"/>
      <c r="B1072" s="245"/>
      <c r="C1072" s="246"/>
      <c r="D1072" s="228" t="s">
        <v>199</v>
      </c>
      <c r="E1072" s="246"/>
      <c r="F1072" s="248" t="s">
        <v>2420</v>
      </c>
      <c r="G1072" s="246"/>
      <c r="H1072" s="249">
        <v>200.10900000000001</v>
      </c>
      <c r="I1072" s="250"/>
      <c r="J1072" s="246"/>
      <c r="K1072" s="246"/>
      <c r="L1072" s="251"/>
      <c r="M1072" s="252"/>
      <c r="N1072" s="253"/>
      <c r="O1072" s="253"/>
      <c r="P1072" s="253"/>
      <c r="Q1072" s="253"/>
      <c r="R1072" s="253"/>
      <c r="S1072" s="253"/>
      <c r="T1072" s="254"/>
      <c r="U1072" s="14"/>
      <c r="V1072" s="14"/>
      <c r="W1072" s="14"/>
      <c r="X1072" s="14"/>
      <c r="Y1072" s="14"/>
      <c r="Z1072" s="14"/>
      <c r="AA1072" s="14"/>
      <c r="AB1072" s="14"/>
      <c r="AC1072" s="14"/>
      <c r="AD1072" s="14"/>
      <c r="AE1072" s="14"/>
      <c r="AT1072" s="255" t="s">
        <v>199</v>
      </c>
      <c r="AU1072" s="255" t="s">
        <v>82</v>
      </c>
      <c r="AV1072" s="14" t="s">
        <v>82</v>
      </c>
      <c r="AW1072" s="14" t="s">
        <v>4</v>
      </c>
      <c r="AX1072" s="14" t="s">
        <v>80</v>
      </c>
      <c r="AY1072" s="255" t="s">
        <v>185</v>
      </c>
    </row>
    <row r="1073" s="2" customFormat="1" ht="16.5" customHeight="1">
      <c r="A1073" s="41"/>
      <c r="B1073" s="42"/>
      <c r="C1073" s="215" t="s">
        <v>2421</v>
      </c>
      <c r="D1073" s="215" t="s">
        <v>188</v>
      </c>
      <c r="E1073" s="216" t="s">
        <v>729</v>
      </c>
      <c r="F1073" s="217" t="s">
        <v>730</v>
      </c>
      <c r="G1073" s="218" t="s">
        <v>191</v>
      </c>
      <c r="H1073" s="219">
        <v>219.74000000000001</v>
      </c>
      <c r="I1073" s="220"/>
      <c r="J1073" s="221">
        <f>ROUND(I1073*H1073,2)</f>
        <v>0</v>
      </c>
      <c r="K1073" s="217" t="s">
        <v>192</v>
      </c>
      <c r="L1073" s="47"/>
      <c r="M1073" s="222" t="s">
        <v>19</v>
      </c>
      <c r="N1073" s="223" t="s">
        <v>44</v>
      </c>
      <c r="O1073" s="87"/>
      <c r="P1073" s="224">
        <f>O1073*H1073</f>
        <v>0</v>
      </c>
      <c r="Q1073" s="224">
        <v>0.00010000000000000001</v>
      </c>
      <c r="R1073" s="224">
        <f>Q1073*H1073</f>
        <v>0.021974</v>
      </c>
      <c r="S1073" s="224">
        <v>0</v>
      </c>
      <c r="T1073" s="225">
        <f>S1073*H1073</f>
        <v>0</v>
      </c>
      <c r="U1073" s="41"/>
      <c r="V1073" s="41"/>
      <c r="W1073" s="41"/>
      <c r="X1073" s="41"/>
      <c r="Y1073" s="41"/>
      <c r="Z1073" s="41"/>
      <c r="AA1073" s="41"/>
      <c r="AB1073" s="41"/>
      <c r="AC1073" s="41"/>
      <c r="AD1073" s="41"/>
      <c r="AE1073" s="41"/>
      <c r="AR1073" s="226" t="s">
        <v>280</v>
      </c>
      <c r="AT1073" s="226" t="s">
        <v>188</v>
      </c>
      <c r="AU1073" s="226" t="s">
        <v>82</v>
      </c>
      <c r="AY1073" s="20" t="s">
        <v>185</v>
      </c>
      <c r="BE1073" s="227">
        <f>IF(N1073="základní",J1073,0)</f>
        <v>0</v>
      </c>
      <c r="BF1073" s="227">
        <f>IF(N1073="snížená",J1073,0)</f>
        <v>0</v>
      </c>
      <c r="BG1073" s="227">
        <f>IF(N1073="zákl. přenesená",J1073,0)</f>
        <v>0</v>
      </c>
      <c r="BH1073" s="227">
        <f>IF(N1073="sníž. přenesená",J1073,0)</f>
        <v>0</v>
      </c>
      <c r="BI1073" s="227">
        <f>IF(N1073="nulová",J1073,0)</f>
        <v>0</v>
      </c>
      <c r="BJ1073" s="20" t="s">
        <v>80</v>
      </c>
      <c r="BK1073" s="227">
        <f>ROUND(I1073*H1073,2)</f>
        <v>0</v>
      </c>
      <c r="BL1073" s="20" t="s">
        <v>280</v>
      </c>
      <c r="BM1073" s="226" t="s">
        <v>2422</v>
      </c>
    </row>
    <row r="1074" s="2" customFormat="1">
      <c r="A1074" s="41"/>
      <c r="B1074" s="42"/>
      <c r="C1074" s="43"/>
      <c r="D1074" s="228" t="s">
        <v>195</v>
      </c>
      <c r="E1074" s="43"/>
      <c r="F1074" s="229" t="s">
        <v>732</v>
      </c>
      <c r="G1074" s="43"/>
      <c r="H1074" s="43"/>
      <c r="I1074" s="230"/>
      <c r="J1074" s="43"/>
      <c r="K1074" s="43"/>
      <c r="L1074" s="47"/>
      <c r="M1074" s="231"/>
      <c r="N1074" s="232"/>
      <c r="O1074" s="87"/>
      <c r="P1074" s="87"/>
      <c r="Q1074" s="87"/>
      <c r="R1074" s="87"/>
      <c r="S1074" s="87"/>
      <c r="T1074" s="88"/>
      <c r="U1074" s="41"/>
      <c r="V1074" s="41"/>
      <c r="W1074" s="41"/>
      <c r="X1074" s="41"/>
      <c r="Y1074" s="41"/>
      <c r="Z1074" s="41"/>
      <c r="AA1074" s="41"/>
      <c r="AB1074" s="41"/>
      <c r="AC1074" s="41"/>
      <c r="AD1074" s="41"/>
      <c r="AE1074" s="41"/>
      <c r="AT1074" s="20" t="s">
        <v>195</v>
      </c>
      <c r="AU1074" s="20" t="s">
        <v>82</v>
      </c>
    </row>
    <row r="1075" s="2" customFormat="1">
      <c r="A1075" s="41"/>
      <c r="B1075" s="42"/>
      <c r="C1075" s="43"/>
      <c r="D1075" s="233" t="s">
        <v>197</v>
      </c>
      <c r="E1075" s="43"/>
      <c r="F1075" s="234" t="s">
        <v>733</v>
      </c>
      <c r="G1075" s="43"/>
      <c r="H1075" s="43"/>
      <c r="I1075" s="230"/>
      <c r="J1075" s="43"/>
      <c r="K1075" s="43"/>
      <c r="L1075" s="47"/>
      <c r="M1075" s="231"/>
      <c r="N1075" s="232"/>
      <c r="O1075" s="87"/>
      <c r="P1075" s="87"/>
      <c r="Q1075" s="87"/>
      <c r="R1075" s="87"/>
      <c r="S1075" s="87"/>
      <c r="T1075" s="88"/>
      <c r="U1075" s="41"/>
      <c r="V1075" s="41"/>
      <c r="W1075" s="41"/>
      <c r="X1075" s="41"/>
      <c r="Y1075" s="41"/>
      <c r="Z1075" s="41"/>
      <c r="AA1075" s="41"/>
      <c r="AB1075" s="41"/>
      <c r="AC1075" s="41"/>
      <c r="AD1075" s="41"/>
      <c r="AE1075" s="41"/>
      <c r="AT1075" s="20" t="s">
        <v>197</v>
      </c>
      <c r="AU1075" s="20" t="s">
        <v>82</v>
      </c>
    </row>
    <row r="1076" s="13" customFormat="1">
      <c r="A1076" s="13"/>
      <c r="B1076" s="235"/>
      <c r="C1076" s="236"/>
      <c r="D1076" s="228" t="s">
        <v>199</v>
      </c>
      <c r="E1076" s="237" t="s">
        <v>19</v>
      </c>
      <c r="F1076" s="238" t="s">
        <v>2407</v>
      </c>
      <c r="G1076" s="236"/>
      <c r="H1076" s="237" t="s">
        <v>19</v>
      </c>
      <c r="I1076" s="239"/>
      <c r="J1076" s="236"/>
      <c r="K1076" s="236"/>
      <c r="L1076" s="240"/>
      <c r="M1076" s="241"/>
      <c r="N1076" s="242"/>
      <c r="O1076" s="242"/>
      <c r="P1076" s="242"/>
      <c r="Q1076" s="242"/>
      <c r="R1076" s="242"/>
      <c r="S1076" s="242"/>
      <c r="T1076" s="243"/>
      <c r="U1076" s="13"/>
      <c r="V1076" s="13"/>
      <c r="W1076" s="13"/>
      <c r="X1076" s="13"/>
      <c r="Y1076" s="13"/>
      <c r="Z1076" s="13"/>
      <c r="AA1076" s="13"/>
      <c r="AB1076" s="13"/>
      <c r="AC1076" s="13"/>
      <c r="AD1076" s="13"/>
      <c r="AE1076" s="13"/>
      <c r="AT1076" s="244" t="s">
        <v>199</v>
      </c>
      <c r="AU1076" s="244" t="s">
        <v>82</v>
      </c>
      <c r="AV1076" s="13" t="s">
        <v>80</v>
      </c>
      <c r="AW1076" s="13" t="s">
        <v>34</v>
      </c>
      <c r="AX1076" s="13" t="s">
        <v>73</v>
      </c>
      <c r="AY1076" s="244" t="s">
        <v>185</v>
      </c>
    </row>
    <row r="1077" s="14" customFormat="1">
      <c r="A1077" s="14"/>
      <c r="B1077" s="245"/>
      <c r="C1077" s="246"/>
      <c r="D1077" s="228" t="s">
        <v>199</v>
      </c>
      <c r="E1077" s="247" t="s">
        <v>19</v>
      </c>
      <c r="F1077" s="248" t="s">
        <v>2408</v>
      </c>
      <c r="G1077" s="246"/>
      <c r="H1077" s="249">
        <v>219.74000000000001</v>
      </c>
      <c r="I1077" s="250"/>
      <c r="J1077" s="246"/>
      <c r="K1077" s="246"/>
      <c r="L1077" s="251"/>
      <c r="M1077" s="252"/>
      <c r="N1077" s="253"/>
      <c r="O1077" s="253"/>
      <c r="P1077" s="253"/>
      <c r="Q1077" s="253"/>
      <c r="R1077" s="253"/>
      <c r="S1077" s="253"/>
      <c r="T1077" s="254"/>
      <c r="U1077" s="14"/>
      <c r="V1077" s="14"/>
      <c r="W1077" s="14"/>
      <c r="X1077" s="14"/>
      <c r="Y1077" s="14"/>
      <c r="Z1077" s="14"/>
      <c r="AA1077" s="14"/>
      <c r="AB1077" s="14"/>
      <c r="AC1077" s="14"/>
      <c r="AD1077" s="14"/>
      <c r="AE1077" s="14"/>
      <c r="AT1077" s="255" t="s">
        <v>199</v>
      </c>
      <c r="AU1077" s="255" t="s">
        <v>82</v>
      </c>
      <c r="AV1077" s="14" t="s">
        <v>82</v>
      </c>
      <c r="AW1077" s="14" t="s">
        <v>34</v>
      </c>
      <c r="AX1077" s="14" t="s">
        <v>73</v>
      </c>
      <c r="AY1077" s="255" t="s">
        <v>185</v>
      </c>
    </row>
    <row r="1078" s="15" customFormat="1">
      <c r="A1078" s="15"/>
      <c r="B1078" s="256"/>
      <c r="C1078" s="257"/>
      <c r="D1078" s="228" t="s">
        <v>199</v>
      </c>
      <c r="E1078" s="258" t="s">
        <v>19</v>
      </c>
      <c r="F1078" s="259" t="s">
        <v>202</v>
      </c>
      <c r="G1078" s="257"/>
      <c r="H1078" s="260">
        <v>219.74000000000001</v>
      </c>
      <c r="I1078" s="261"/>
      <c r="J1078" s="257"/>
      <c r="K1078" s="257"/>
      <c r="L1078" s="262"/>
      <c r="M1078" s="263"/>
      <c r="N1078" s="264"/>
      <c r="O1078" s="264"/>
      <c r="P1078" s="264"/>
      <c r="Q1078" s="264"/>
      <c r="R1078" s="264"/>
      <c r="S1078" s="264"/>
      <c r="T1078" s="265"/>
      <c r="U1078" s="15"/>
      <c r="V1078" s="15"/>
      <c r="W1078" s="15"/>
      <c r="X1078" s="15"/>
      <c r="Y1078" s="15"/>
      <c r="Z1078" s="15"/>
      <c r="AA1078" s="15"/>
      <c r="AB1078" s="15"/>
      <c r="AC1078" s="15"/>
      <c r="AD1078" s="15"/>
      <c r="AE1078" s="15"/>
      <c r="AT1078" s="266" t="s">
        <v>199</v>
      </c>
      <c r="AU1078" s="266" t="s">
        <v>82</v>
      </c>
      <c r="AV1078" s="15" t="s">
        <v>193</v>
      </c>
      <c r="AW1078" s="15" t="s">
        <v>34</v>
      </c>
      <c r="AX1078" s="15" t="s">
        <v>80</v>
      </c>
      <c r="AY1078" s="266" t="s">
        <v>185</v>
      </c>
    </row>
    <row r="1079" s="2" customFormat="1" ht="16.5" customHeight="1">
      <c r="A1079" s="41"/>
      <c r="B1079" s="42"/>
      <c r="C1079" s="215" t="s">
        <v>2423</v>
      </c>
      <c r="D1079" s="215" t="s">
        <v>188</v>
      </c>
      <c r="E1079" s="216" t="s">
        <v>2424</v>
      </c>
      <c r="F1079" s="217" t="s">
        <v>2425</v>
      </c>
      <c r="G1079" s="218" t="s">
        <v>226</v>
      </c>
      <c r="H1079" s="219">
        <v>22.605</v>
      </c>
      <c r="I1079" s="220"/>
      <c r="J1079" s="221">
        <f>ROUND(I1079*H1079,2)</f>
        <v>0</v>
      </c>
      <c r="K1079" s="217" t="s">
        <v>192</v>
      </c>
      <c r="L1079" s="47"/>
      <c r="M1079" s="222" t="s">
        <v>19</v>
      </c>
      <c r="N1079" s="223" t="s">
        <v>44</v>
      </c>
      <c r="O1079" s="87"/>
      <c r="P1079" s="224">
        <f>O1079*H1079</f>
        <v>0</v>
      </c>
      <c r="Q1079" s="224">
        <v>0.0043800000000000002</v>
      </c>
      <c r="R1079" s="224">
        <f>Q1079*H1079</f>
        <v>0.099009900000000012</v>
      </c>
      <c r="S1079" s="224">
        <v>0</v>
      </c>
      <c r="T1079" s="225">
        <f>S1079*H1079</f>
        <v>0</v>
      </c>
      <c r="U1079" s="41"/>
      <c r="V1079" s="41"/>
      <c r="W1079" s="41"/>
      <c r="X1079" s="41"/>
      <c r="Y1079" s="41"/>
      <c r="Z1079" s="41"/>
      <c r="AA1079" s="41"/>
      <c r="AB1079" s="41"/>
      <c r="AC1079" s="41"/>
      <c r="AD1079" s="41"/>
      <c r="AE1079" s="41"/>
      <c r="AR1079" s="226" t="s">
        <v>280</v>
      </c>
      <c r="AT1079" s="226" t="s">
        <v>188</v>
      </c>
      <c r="AU1079" s="226" t="s">
        <v>82</v>
      </c>
      <c r="AY1079" s="20" t="s">
        <v>185</v>
      </c>
      <c r="BE1079" s="227">
        <f>IF(N1079="základní",J1079,0)</f>
        <v>0</v>
      </c>
      <c r="BF1079" s="227">
        <f>IF(N1079="snížená",J1079,0)</f>
        <v>0</v>
      </c>
      <c r="BG1079" s="227">
        <f>IF(N1079="zákl. přenesená",J1079,0)</f>
        <v>0</v>
      </c>
      <c r="BH1079" s="227">
        <f>IF(N1079="sníž. přenesená",J1079,0)</f>
        <v>0</v>
      </c>
      <c r="BI1079" s="227">
        <f>IF(N1079="nulová",J1079,0)</f>
        <v>0</v>
      </c>
      <c r="BJ1079" s="20" t="s">
        <v>80</v>
      </c>
      <c r="BK1079" s="227">
        <f>ROUND(I1079*H1079,2)</f>
        <v>0</v>
      </c>
      <c r="BL1079" s="20" t="s">
        <v>280</v>
      </c>
      <c r="BM1079" s="226" t="s">
        <v>2426</v>
      </c>
    </row>
    <row r="1080" s="2" customFormat="1">
      <c r="A1080" s="41"/>
      <c r="B1080" s="42"/>
      <c r="C1080" s="43"/>
      <c r="D1080" s="228" t="s">
        <v>195</v>
      </c>
      <c r="E1080" s="43"/>
      <c r="F1080" s="229" t="s">
        <v>2427</v>
      </c>
      <c r="G1080" s="43"/>
      <c r="H1080" s="43"/>
      <c r="I1080" s="230"/>
      <c r="J1080" s="43"/>
      <c r="K1080" s="43"/>
      <c r="L1080" s="47"/>
      <c r="M1080" s="231"/>
      <c r="N1080" s="232"/>
      <c r="O1080" s="87"/>
      <c r="P1080" s="87"/>
      <c r="Q1080" s="87"/>
      <c r="R1080" s="87"/>
      <c r="S1080" s="87"/>
      <c r="T1080" s="88"/>
      <c r="U1080" s="41"/>
      <c r="V1080" s="41"/>
      <c r="W1080" s="41"/>
      <c r="X1080" s="41"/>
      <c r="Y1080" s="41"/>
      <c r="Z1080" s="41"/>
      <c r="AA1080" s="41"/>
      <c r="AB1080" s="41"/>
      <c r="AC1080" s="41"/>
      <c r="AD1080" s="41"/>
      <c r="AE1080" s="41"/>
      <c r="AT1080" s="20" t="s">
        <v>195</v>
      </c>
      <c r="AU1080" s="20" t="s">
        <v>82</v>
      </c>
    </row>
    <row r="1081" s="2" customFormat="1">
      <c r="A1081" s="41"/>
      <c r="B1081" s="42"/>
      <c r="C1081" s="43"/>
      <c r="D1081" s="233" t="s">
        <v>197</v>
      </c>
      <c r="E1081" s="43"/>
      <c r="F1081" s="234" t="s">
        <v>2428</v>
      </c>
      <c r="G1081" s="43"/>
      <c r="H1081" s="43"/>
      <c r="I1081" s="230"/>
      <c r="J1081" s="43"/>
      <c r="K1081" s="43"/>
      <c r="L1081" s="47"/>
      <c r="M1081" s="231"/>
      <c r="N1081" s="232"/>
      <c r="O1081" s="87"/>
      <c r="P1081" s="87"/>
      <c r="Q1081" s="87"/>
      <c r="R1081" s="87"/>
      <c r="S1081" s="87"/>
      <c r="T1081" s="88"/>
      <c r="U1081" s="41"/>
      <c r="V1081" s="41"/>
      <c r="W1081" s="41"/>
      <c r="X1081" s="41"/>
      <c r="Y1081" s="41"/>
      <c r="Z1081" s="41"/>
      <c r="AA1081" s="41"/>
      <c r="AB1081" s="41"/>
      <c r="AC1081" s="41"/>
      <c r="AD1081" s="41"/>
      <c r="AE1081" s="41"/>
      <c r="AT1081" s="20" t="s">
        <v>197</v>
      </c>
      <c r="AU1081" s="20" t="s">
        <v>82</v>
      </c>
    </row>
    <row r="1082" s="13" customFormat="1">
      <c r="A1082" s="13"/>
      <c r="B1082" s="235"/>
      <c r="C1082" s="236"/>
      <c r="D1082" s="228" t="s">
        <v>199</v>
      </c>
      <c r="E1082" s="237" t="s">
        <v>19</v>
      </c>
      <c r="F1082" s="238" t="s">
        <v>2429</v>
      </c>
      <c r="G1082" s="236"/>
      <c r="H1082" s="237" t="s">
        <v>19</v>
      </c>
      <c r="I1082" s="239"/>
      <c r="J1082" s="236"/>
      <c r="K1082" s="236"/>
      <c r="L1082" s="240"/>
      <c r="M1082" s="241"/>
      <c r="N1082" s="242"/>
      <c r="O1082" s="242"/>
      <c r="P1082" s="242"/>
      <c r="Q1082" s="242"/>
      <c r="R1082" s="242"/>
      <c r="S1082" s="242"/>
      <c r="T1082" s="243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T1082" s="244" t="s">
        <v>199</v>
      </c>
      <c r="AU1082" s="244" t="s">
        <v>82</v>
      </c>
      <c r="AV1082" s="13" t="s">
        <v>80</v>
      </c>
      <c r="AW1082" s="13" t="s">
        <v>34</v>
      </c>
      <c r="AX1082" s="13" t="s">
        <v>73</v>
      </c>
      <c r="AY1082" s="244" t="s">
        <v>185</v>
      </c>
    </row>
    <row r="1083" s="14" customFormat="1">
      <c r="A1083" s="14"/>
      <c r="B1083" s="245"/>
      <c r="C1083" s="246"/>
      <c r="D1083" s="228" t="s">
        <v>199</v>
      </c>
      <c r="E1083" s="247" t="s">
        <v>19</v>
      </c>
      <c r="F1083" s="248" t="s">
        <v>2430</v>
      </c>
      <c r="G1083" s="246"/>
      <c r="H1083" s="249">
        <v>22.605</v>
      </c>
      <c r="I1083" s="250"/>
      <c r="J1083" s="246"/>
      <c r="K1083" s="246"/>
      <c r="L1083" s="251"/>
      <c r="M1083" s="252"/>
      <c r="N1083" s="253"/>
      <c r="O1083" s="253"/>
      <c r="P1083" s="253"/>
      <c r="Q1083" s="253"/>
      <c r="R1083" s="253"/>
      <c r="S1083" s="253"/>
      <c r="T1083" s="254"/>
      <c r="U1083" s="14"/>
      <c r="V1083" s="14"/>
      <c r="W1083" s="14"/>
      <c r="X1083" s="14"/>
      <c r="Y1083" s="14"/>
      <c r="Z1083" s="14"/>
      <c r="AA1083" s="14"/>
      <c r="AB1083" s="14"/>
      <c r="AC1083" s="14"/>
      <c r="AD1083" s="14"/>
      <c r="AE1083" s="14"/>
      <c r="AT1083" s="255" t="s">
        <v>199</v>
      </c>
      <c r="AU1083" s="255" t="s">
        <v>82</v>
      </c>
      <c r="AV1083" s="14" t="s">
        <v>82</v>
      </c>
      <c r="AW1083" s="14" t="s">
        <v>34</v>
      </c>
      <c r="AX1083" s="14" t="s">
        <v>73</v>
      </c>
      <c r="AY1083" s="255" t="s">
        <v>185</v>
      </c>
    </row>
    <row r="1084" s="15" customFormat="1">
      <c r="A1084" s="15"/>
      <c r="B1084" s="256"/>
      <c r="C1084" s="257"/>
      <c r="D1084" s="228" t="s">
        <v>199</v>
      </c>
      <c r="E1084" s="258" t="s">
        <v>19</v>
      </c>
      <c r="F1084" s="259" t="s">
        <v>202</v>
      </c>
      <c r="G1084" s="257"/>
      <c r="H1084" s="260">
        <v>22.605</v>
      </c>
      <c r="I1084" s="261"/>
      <c r="J1084" s="257"/>
      <c r="K1084" s="257"/>
      <c r="L1084" s="262"/>
      <c r="M1084" s="263"/>
      <c r="N1084" s="264"/>
      <c r="O1084" s="264"/>
      <c r="P1084" s="264"/>
      <c r="Q1084" s="264"/>
      <c r="R1084" s="264"/>
      <c r="S1084" s="264"/>
      <c r="T1084" s="265"/>
      <c r="U1084" s="15"/>
      <c r="V1084" s="15"/>
      <c r="W1084" s="15"/>
      <c r="X1084" s="15"/>
      <c r="Y1084" s="15"/>
      <c r="Z1084" s="15"/>
      <c r="AA1084" s="15"/>
      <c r="AB1084" s="15"/>
      <c r="AC1084" s="15"/>
      <c r="AD1084" s="15"/>
      <c r="AE1084" s="15"/>
      <c r="AT1084" s="266" t="s">
        <v>199</v>
      </c>
      <c r="AU1084" s="266" t="s">
        <v>82</v>
      </c>
      <c r="AV1084" s="15" t="s">
        <v>193</v>
      </c>
      <c r="AW1084" s="15" t="s">
        <v>34</v>
      </c>
      <c r="AX1084" s="15" t="s">
        <v>80</v>
      </c>
      <c r="AY1084" s="266" t="s">
        <v>185</v>
      </c>
    </row>
    <row r="1085" s="2" customFormat="1" ht="16.5" customHeight="1">
      <c r="A1085" s="41"/>
      <c r="B1085" s="42"/>
      <c r="C1085" s="215" t="s">
        <v>2431</v>
      </c>
      <c r="D1085" s="215" t="s">
        <v>188</v>
      </c>
      <c r="E1085" s="216" t="s">
        <v>2432</v>
      </c>
      <c r="F1085" s="217" t="s">
        <v>2433</v>
      </c>
      <c r="G1085" s="218" t="s">
        <v>226</v>
      </c>
      <c r="H1085" s="219">
        <v>14.949999999999999</v>
      </c>
      <c r="I1085" s="220"/>
      <c r="J1085" s="221">
        <f>ROUND(I1085*H1085,2)</f>
        <v>0</v>
      </c>
      <c r="K1085" s="217" t="s">
        <v>192</v>
      </c>
      <c r="L1085" s="47"/>
      <c r="M1085" s="222" t="s">
        <v>19</v>
      </c>
      <c r="N1085" s="223" t="s">
        <v>44</v>
      </c>
      <c r="O1085" s="87"/>
      <c r="P1085" s="224">
        <f>O1085*H1085</f>
        <v>0</v>
      </c>
      <c r="Q1085" s="224">
        <v>0.0066299999999999996</v>
      </c>
      <c r="R1085" s="224">
        <f>Q1085*H1085</f>
        <v>0.099118499999999984</v>
      </c>
      <c r="S1085" s="224">
        <v>0</v>
      </c>
      <c r="T1085" s="225">
        <f>S1085*H1085</f>
        <v>0</v>
      </c>
      <c r="U1085" s="41"/>
      <c r="V1085" s="41"/>
      <c r="W1085" s="41"/>
      <c r="X1085" s="41"/>
      <c r="Y1085" s="41"/>
      <c r="Z1085" s="41"/>
      <c r="AA1085" s="41"/>
      <c r="AB1085" s="41"/>
      <c r="AC1085" s="41"/>
      <c r="AD1085" s="41"/>
      <c r="AE1085" s="41"/>
      <c r="AR1085" s="226" t="s">
        <v>280</v>
      </c>
      <c r="AT1085" s="226" t="s">
        <v>188</v>
      </c>
      <c r="AU1085" s="226" t="s">
        <v>82</v>
      </c>
      <c r="AY1085" s="20" t="s">
        <v>185</v>
      </c>
      <c r="BE1085" s="227">
        <f>IF(N1085="základní",J1085,0)</f>
        <v>0</v>
      </c>
      <c r="BF1085" s="227">
        <f>IF(N1085="snížená",J1085,0)</f>
        <v>0</v>
      </c>
      <c r="BG1085" s="227">
        <f>IF(N1085="zákl. přenesená",J1085,0)</f>
        <v>0</v>
      </c>
      <c r="BH1085" s="227">
        <f>IF(N1085="sníž. přenesená",J1085,0)</f>
        <v>0</v>
      </c>
      <c r="BI1085" s="227">
        <f>IF(N1085="nulová",J1085,0)</f>
        <v>0</v>
      </c>
      <c r="BJ1085" s="20" t="s">
        <v>80</v>
      </c>
      <c r="BK1085" s="227">
        <f>ROUND(I1085*H1085,2)</f>
        <v>0</v>
      </c>
      <c r="BL1085" s="20" t="s">
        <v>280</v>
      </c>
      <c r="BM1085" s="226" t="s">
        <v>2434</v>
      </c>
    </row>
    <row r="1086" s="2" customFormat="1">
      <c r="A1086" s="41"/>
      <c r="B1086" s="42"/>
      <c r="C1086" s="43"/>
      <c r="D1086" s="228" t="s">
        <v>195</v>
      </c>
      <c r="E1086" s="43"/>
      <c r="F1086" s="229" t="s">
        <v>2435</v>
      </c>
      <c r="G1086" s="43"/>
      <c r="H1086" s="43"/>
      <c r="I1086" s="230"/>
      <c r="J1086" s="43"/>
      <c r="K1086" s="43"/>
      <c r="L1086" s="47"/>
      <c r="M1086" s="231"/>
      <c r="N1086" s="232"/>
      <c r="O1086" s="87"/>
      <c r="P1086" s="87"/>
      <c r="Q1086" s="87"/>
      <c r="R1086" s="87"/>
      <c r="S1086" s="87"/>
      <c r="T1086" s="88"/>
      <c r="U1086" s="41"/>
      <c r="V1086" s="41"/>
      <c r="W1086" s="41"/>
      <c r="X1086" s="41"/>
      <c r="Y1086" s="41"/>
      <c r="Z1086" s="41"/>
      <c r="AA1086" s="41"/>
      <c r="AB1086" s="41"/>
      <c r="AC1086" s="41"/>
      <c r="AD1086" s="41"/>
      <c r="AE1086" s="41"/>
      <c r="AT1086" s="20" t="s">
        <v>195</v>
      </c>
      <c r="AU1086" s="20" t="s">
        <v>82</v>
      </c>
    </row>
    <row r="1087" s="2" customFormat="1">
      <c r="A1087" s="41"/>
      <c r="B1087" s="42"/>
      <c r="C1087" s="43"/>
      <c r="D1087" s="233" t="s">
        <v>197</v>
      </c>
      <c r="E1087" s="43"/>
      <c r="F1087" s="234" t="s">
        <v>2436</v>
      </c>
      <c r="G1087" s="43"/>
      <c r="H1087" s="43"/>
      <c r="I1087" s="230"/>
      <c r="J1087" s="43"/>
      <c r="K1087" s="43"/>
      <c r="L1087" s="47"/>
      <c r="M1087" s="231"/>
      <c r="N1087" s="232"/>
      <c r="O1087" s="87"/>
      <c r="P1087" s="87"/>
      <c r="Q1087" s="87"/>
      <c r="R1087" s="87"/>
      <c r="S1087" s="87"/>
      <c r="T1087" s="88"/>
      <c r="U1087" s="41"/>
      <c r="V1087" s="41"/>
      <c r="W1087" s="41"/>
      <c r="X1087" s="41"/>
      <c r="Y1087" s="41"/>
      <c r="Z1087" s="41"/>
      <c r="AA1087" s="41"/>
      <c r="AB1087" s="41"/>
      <c r="AC1087" s="41"/>
      <c r="AD1087" s="41"/>
      <c r="AE1087" s="41"/>
      <c r="AT1087" s="20" t="s">
        <v>197</v>
      </c>
      <c r="AU1087" s="20" t="s">
        <v>82</v>
      </c>
    </row>
    <row r="1088" s="13" customFormat="1">
      <c r="A1088" s="13"/>
      <c r="B1088" s="235"/>
      <c r="C1088" s="236"/>
      <c r="D1088" s="228" t="s">
        <v>199</v>
      </c>
      <c r="E1088" s="237" t="s">
        <v>19</v>
      </c>
      <c r="F1088" s="238" t="s">
        <v>2437</v>
      </c>
      <c r="G1088" s="236"/>
      <c r="H1088" s="237" t="s">
        <v>19</v>
      </c>
      <c r="I1088" s="239"/>
      <c r="J1088" s="236"/>
      <c r="K1088" s="236"/>
      <c r="L1088" s="240"/>
      <c r="M1088" s="241"/>
      <c r="N1088" s="242"/>
      <c r="O1088" s="242"/>
      <c r="P1088" s="242"/>
      <c r="Q1088" s="242"/>
      <c r="R1088" s="242"/>
      <c r="S1088" s="242"/>
      <c r="T1088" s="243"/>
      <c r="U1088" s="13"/>
      <c r="V1088" s="13"/>
      <c r="W1088" s="13"/>
      <c r="X1088" s="13"/>
      <c r="Y1088" s="13"/>
      <c r="Z1088" s="13"/>
      <c r="AA1088" s="13"/>
      <c r="AB1088" s="13"/>
      <c r="AC1088" s="13"/>
      <c r="AD1088" s="13"/>
      <c r="AE1088" s="13"/>
      <c r="AT1088" s="244" t="s">
        <v>199</v>
      </c>
      <c r="AU1088" s="244" t="s">
        <v>82</v>
      </c>
      <c r="AV1088" s="13" t="s">
        <v>80</v>
      </c>
      <c r="AW1088" s="13" t="s">
        <v>34</v>
      </c>
      <c r="AX1088" s="13" t="s">
        <v>73</v>
      </c>
      <c r="AY1088" s="244" t="s">
        <v>185</v>
      </c>
    </row>
    <row r="1089" s="14" customFormat="1">
      <c r="A1089" s="14"/>
      <c r="B1089" s="245"/>
      <c r="C1089" s="246"/>
      <c r="D1089" s="228" t="s">
        <v>199</v>
      </c>
      <c r="E1089" s="247" t="s">
        <v>19</v>
      </c>
      <c r="F1089" s="248" t="s">
        <v>2438</v>
      </c>
      <c r="G1089" s="246"/>
      <c r="H1089" s="249">
        <v>14.949999999999999</v>
      </c>
      <c r="I1089" s="250"/>
      <c r="J1089" s="246"/>
      <c r="K1089" s="246"/>
      <c r="L1089" s="251"/>
      <c r="M1089" s="252"/>
      <c r="N1089" s="253"/>
      <c r="O1089" s="253"/>
      <c r="P1089" s="253"/>
      <c r="Q1089" s="253"/>
      <c r="R1089" s="253"/>
      <c r="S1089" s="253"/>
      <c r="T1089" s="254"/>
      <c r="U1089" s="14"/>
      <c r="V1089" s="14"/>
      <c r="W1089" s="14"/>
      <c r="X1089" s="14"/>
      <c r="Y1089" s="14"/>
      <c r="Z1089" s="14"/>
      <c r="AA1089" s="14"/>
      <c r="AB1089" s="14"/>
      <c r="AC1089" s="14"/>
      <c r="AD1089" s="14"/>
      <c r="AE1089" s="14"/>
      <c r="AT1089" s="255" t="s">
        <v>199</v>
      </c>
      <c r="AU1089" s="255" t="s">
        <v>82</v>
      </c>
      <c r="AV1089" s="14" t="s">
        <v>82</v>
      </c>
      <c r="AW1089" s="14" t="s">
        <v>34</v>
      </c>
      <c r="AX1089" s="14" t="s">
        <v>73</v>
      </c>
      <c r="AY1089" s="255" t="s">
        <v>185</v>
      </c>
    </row>
    <row r="1090" s="15" customFormat="1">
      <c r="A1090" s="15"/>
      <c r="B1090" s="256"/>
      <c r="C1090" s="257"/>
      <c r="D1090" s="228" t="s">
        <v>199</v>
      </c>
      <c r="E1090" s="258" t="s">
        <v>19</v>
      </c>
      <c r="F1090" s="259" t="s">
        <v>202</v>
      </c>
      <c r="G1090" s="257"/>
      <c r="H1090" s="260">
        <v>14.949999999999999</v>
      </c>
      <c r="I1090" s="261"/>
      <c r="J1090" s="257"/>
      <c r="K1090" s="257"/>
      <c r="L1090" s="262"/>
      <c r="M1090" s="263"/>
      <c r="N1090" s="264"/>
      <c r="O1090" s="264"/>
      <c r="P1090" s="264"/>
      <c r="Q1090" s="264"/>
      <c r="R1090" s="264"/>
      <c r="S1090" s="264"/>
      <c r="T1090" s="265"/>
      <c r="U1090" s="15"/>
      <c r="V1090" s="15"/>
      <c r="W1090" s="15"/>
      <c r="X1090" s="15"/>
      <c r="Y1090" s="15"/>
      <c r="Z1090" s="15"/>
      <c r="AA1090" s="15"/>
      <c r="AB1090" s="15"/>
      <c r="AC1090" s="15"/>
      <c r="AD1090" s="15"/>
      <c r="AE1090" s="15"/>
      <c r="AT1090" s="266" t="s">
        <v>199</v>
      </c>
      <c r="AU1090" s="266" t="s">
        <v>82</v>
      </c>
      <c r="AV1090" s="15" t="s">
        <v>193</v>
      </c>
      <c r="AW1090" s="15" t="s">
        <v>34</v>
      </c>
      <c r="AX1090" s="15" t="s">
        <v>80</v>
      </c>
      <c r="AY1090" s="266" t="s">
        <v>185</v>
      </c>
    </row>
    <row r="1091" s="2" customFormat="1" ht="16.5" customHeight="1">
      <c r="A1091" s="41"/>
      <c r="B1091" s="42"/>
      <c r="C1091" s="215" t="s">
        <v>2439</v>
      </c>
      <c r="D1091" s="215" t="s">
        <v>188</v>
      </c>
      <c r="E1091" s="216" t="s">
        <v>2440</v>
      </c>
      <c r="F1091" s="217" t="s">
        <v>2441</v>
      </c>
      <c r="G1091" s="218" t="s">
        <v>226</v>
      </c>
      <c r="H1091" s="219">
        <v>56.350000000000001</v>
      </c>
      <c r="I1091" s="220"/>
      <c r="J1091" s="221">
        <f>ROUND(I1091*H1091,2)</f>
        <v>0</v>
      </c>
      <c r="K1091" s="217" t="s">
        <v>192</v>
      </c>
      <c r="L1091" s="47"/>
      <c r="M1091" s="222" t="s">
        <v>19</v>
      </c>
      <c r="N1091" s="223" t="s">
        <v>44</v>
      </c>
      <c r="O1091" s="87"/>
      <c r="P1091" s="224">
        <f>O1091*H1091</f>
        <v>0</v>
      </c>
      <c r="Q1091" s="224">
        <v>0</v>
      </c>
      <c r="R1091" s="224">
        <f>Q1091*H1091</f>
        <v>0</v>
      </c>
      <c r="S1091" s="224">
        <v>0</v>
      </c>
      <c r="T1091" s="225">
        <f>S1091*H1091</f>
        <v>0</v>
      </c>
      <c r="U1091" s="41"/>
      <c r="V1091" s="41"/>
      <c r="W1091" s="41"/>
      <c r="X1091" s="41"/>
      <c r="Y1091" s="41"/>
      <c r="Z1091" s="41"/>
      <c r="AA1091" s="41"/>
      <c r="AB1091" s="41"/>
      <c r="AC1091" s="41"/>
      <c r="AD1091" s="41"/>
      <c r="AE1091" s="41"/>
      <c r="AR1091" s="226" t="s">
        <v>280</v>
      </c>
      <c r="AT1091" s="226" t="s">
        <v>188</v>
      </c>
      <c r="AU1091" s="226" t="s">
        <v>82</v>
      </c>
      <c r="AY1091" s="20" t="s">
        <v>185</v>
      </c>
      <c r="BE1091" s="227">
        <f>IF(N1091="základní",J1091,0)</f>
        <v>0</v>
      </c>
      <c r="BF1091" s="227">
        <f>IF(N1091="snížená",J1091,0)</f>
        <v>0</v>
      </c>
      <c r="BG1091" s="227">
        <f>IF(N1091="zákl. přenesená",J1091,0)</f>
        <v>0</v>
      </c>
      <c r="BH1091" s="227">
        <f>IF(N1091="sníž. přenesená",J1091,0)</f>
        <v>0</v>
      </c>
      <c r="BI1091" s="227">
        <f>IF(N1091="nulová",J1091,0)</f>
        <v>0</v>
      </c>
      <c r="BJ1091" s="20" t="s">
        <v>80</v>
      </c>
      <c r="BK1091" s="227">
        <f>ROUND(I1091*H1091,2)</f>
        <v>0</v>
      </c>
      <c r="BL1091" s="20" t="s">
        <v>280</v>
      </c>
      <c r="BM1091" s="226" t="s">
        <v>2442</v>
      </c>
    </row>
    <row r="1092" s="2" customFormat="1">
      <c r="A1092" s="41"/>
      <c r="B1092" s="42"/>
      <c r="C1092" s="43"/>
      <c r="D1092" s="228" t="s">
        <v>195</v>
      </c>
      <c r="E1092" s="43"/>
      <c r="F1092" s="229" t="s">
        <v>2443</v>
      </c>
      <c r="G1092" s="43"/>
      <c r="H1092" s="43"/>
      <c r="I1092" s="230"/>
      <c r="J1092" s="43"/>
      <c r="K1092" s="43"/>
      <c r="L1092" s="47"/>
      <c r="M1092" s="231"/>
      <c r="N1092" s="232"/>
      <c r="O1092" s="87"/>
      <c r="P1092" s="87"/>
      <c r="Q1092" s="87"/>
      <c r="R1092" s="87"/>
      <c r="S1092" s="87"/>
      <c r="T1092" s="88"/>
      <c r="U1092" s="41"/>
      <c r="V1092" s="41"/>
      <c r="W1092" s="41"/>
      <c r="X1092" s="41"/>
      <c r="Y1092" s="41"/>
      <c r="Z1092" s="41"/>
      <c r="AA1092" s="41"/>
      <c r="AB1092" s="41"/>
      <c r="AC1092" s="41"/>
      <c r="AD1092" s="41"/>
      <c r="AE1092" s="41"/>
      <c r="AT1092" s="20" t="s">
        <v>195</v>
      </c>
      <c r="AU1092" s="20" t="s">
        <v>82</v>
      </c>
    </row>
    <row r="1093" s="2" customFormat="1">
      <c r="A1093" s="41"/>
      <c r="B1093" s="42"/>
      <c r="C1093" s="43"/>
      <c r="D1093" s="233" t="s">
        <v>197</v>
      </c>
      <c r="E1093" s="43"/>
      <c r="F1093" s="234" t="s">
        <v>2444</v>
      </c>
      <c r="G1093" s="43"/>
      <c r="H1093" s="43"/>
      <c r="I1093" s="230"/>
      <c r="J1093" s="43"/>
      <c r="K1093" s="43"/>
      <c r="L1093" s="47"/>
      <c r="M1093" s="231"/>
      <c r="N1093" s="232"/>
      <c r="O1093" s="87"/>
      <c r="P1093" s="87"/>
      <c r="Q1093" s="87"/>
      <c r="R1093" s="87"/>
      <c r="S1093" s="87"/>
      <c r="T1093" s="88"/>
      <c r="U1093" s="41"/>
      <c r="V1093" s="41"/>
      <c r="W1093" s="41"/>
      <c r="X1093" s="41"/>
      <c r="Y1093" s="41"/>
      <c r="Z1093" s="41"/>
      <c r="AA1093" s="41"/>
      <c r="AB1093" s="41"/>
      <c r="AC1093" s="41"/>
      <c r="AD1093" s="41"/>
      <c r="AE1093" s="41"/>
      <c r="AT1093" s="20" t="s">
        <v>197</v>
      </c>
      <c r="AU1093" s="20" t="s">
        <v>82</v>
      </c>
    </row>
    <row r="1094" s="13" customFormat="1">
      <c r="A1094" s="13"/>
      <c r="B1094" s="235"/>
      <c r="C1094" s="236"/>
      <c r="D1094" s="228" t="s">
        <v>199</v>
      </c>
      <c r="E1094" s="237" t="s">
        <v>19</v>
      </c>
      <c r="F1094" s="238" t="s">
        <v>2445</v>
      </c>
      <c r="G1094" s="236"/>
      <c r="H1094" s="237" t="s">
        <v>19</v>
      </c>
      <c r="I1094" s="239"/>
      <c r="J1094" s="236"/>
      <c r="K1094" s="236"/>
      <c r="L1094" s="240"/>
      <c r="M1094" s="241"/>
      <c r="N1094" s="242"/>
      <c r="O1094" s="242"/>
      <c r="P1094" s="242"/>
      <c r="Q1094" s="242"/>
      <c r="R1094" s="242"/>
      <c r="S1094" s="242"/>
      <c r="T1094" s="243"/>
      <c r="U1094" s="13"/>
      <c r="V1094" s="13"/>
      <c r="W1094" s="13"/>
      <c r="X1094" s="13"/>
      <c r="Y1094" s="13"/>
      <c r="Z1094" s="13"/>
      <c r="AA1094" s="13"/>
      <c r="AB1094" s="13"/>
      <c r="AC1094" s="13"/>
      <c r="AD1094" s="13"/>
      <c r="AE1094" s="13"/>
      <c r="AT1094" s="244" t="s">
        <v>199</v>
      </c>
      <c r="AU1094" s="244" t="s">
        <v>82</v>
      </c>
      <c r="AV1094" s="13" t="s">
        <v>80</v>
      </c>
      <c r="AW1094" s="13" t="s">
        <v>34</v>
      </c>
      <c r="AX1094" s="13" t="s">
        <v>73</v>
      </c>
      <c r="AY1094" s="244" t="s">
        <v>185</v>
      </c>
    </row>
    <row r="1095" s="14" customFormat="1">
      <c r="A1095" s="14"/>
      <c r="B1095" s="245"/>
      <c r="C1095" s="246"/>
      <c r="D1095" s="228" t="s">
        <v>199</v>
      </c>
      <c r="E1095" s="247" t="s">
        <v>19</v>
      </c>
      <c r="F1095" s="248" t="s">
        <v>2446</v>
      </c>
      <c r="G1095" s="246"/>
      <c r="H1095" s="249">
        <v>56.350000000000001</v>
      </c>
      <c r="I1095" s="250"/>
      <c r="J1095" s="246"/>
      <c r="K1095" s="246"/>
      <c r="L1095" s="251"/>
      <c r="M1095" s="252"/>
      <c r="N1095" s="253"/>
      <c r="O1095" s="253"/>
      <c r="P1095" s="253"/>
      <c r="Q1095" s="253"/>
      <c r="R1095" s="253"/>
      <c r="S1095" s="253"/>
      <c r="T1095" s="254"/>
      <c r="U1095" s="14"/>
      <c r="V1095" s="14"/>
      <c r="W1095" s="14"/>
      <c r="X1095" s="14"/>
      <c r="Y1095" s="14"/>
      <c r="Z1095" s="14"/>
      <c r="AA1095" s="14"/>
      <c r="AB1095" s="14"/>
      <c r="AC1095" s="14"/>
      <c r="AD1095" s="14"/>
      <c r="AE1095" s="14"/>
      <c r="AT1095" s="255" t="s">
        <v>199</v>
      </c>
      <c r="AU1095" s="255" t="s">
        <v>82</v>
      </c>
      <c r="AV1095" s="14" t="s">
        <v>82</v>
      </c>
      <c r="AW1095" s="14" t="s">
        <v>34</v>
      </c>
      <c r="AX1095" s="14" t="s">
        <v>73</v>
      </c>
      <c r="AY1095" s="255" t="s">
        <v>185</v>
      </c>
    </row>
    <row r="1096" s="15" customFormat="1">
      <c r="A1096" s="15"/>
      <c r="B1096" s="256"/>
      <c r="C1096" s="257"/>
      <c r="D1096" s="228" t="s">
        <v>199</v>
      </c>
      <c r="E1096" s="258" t="s">
        <v>19</v>
      </c>
      <c r="F1096" s="259" t="s">
        <v>202</v>
      </c>
      <c r="G1096" s="257"/>
      <c r="H1096" s="260">
        <v>56.350000000000001</v>
      </c>
      <c r="I1096" s="261"/>
      <c r="J1096" s="257"/>
      <c r="K1096" s="257"/>
      <c r="L1096" s="262"/>
      <c r="M1096" s="263"/>
      <c r="N1096" s="264"/>
      <c r="O1096" s="264"/>
      <c r="P1096" s="264"/>
      <c r="Q1096" s="264"/>
      <c r="R1096" s="264"/>
      <c r="S1096" s="264"/>
      <c r="T1096" s="265"/>
      <c r="U1096" s="15"/>
      <c r="V1096" s="15"/>
      <c r="W1096" s="15"/>
      <c r="X1096" s="15"/>
      <c r="Y1096" s="15"/>
      <c r="Z1096" s="15"/>
      <c r="AA1096" s="15"/>
      <c r="AB1096" s="15"/>
      <c r="AC1096" s="15"/>
      <c r="AD1096" s="15"/>
      <c r="AE1096" s="15"/>
      <c r="AT1096" s="266" t="s">
        <v>199</v>
      </c>
      <c r="AU1096" s="266" t="s">
        <v>82</v>
      </c>
      <c r="AV1096" s="15" t="s">
        <v>193</v>
      </c>
      <c r="AW1096" s="15" t="s">
        <v>34</v>
      </c>
      <c r="AX1096" s="15" t="s">
        <v>80</v>
      </c>
      <c r="AY1096" s="266" t="s">
        <v>185</v>
      </c>
    </row>
    <row r="1097" s="2" customFormat="1" ht="16.5" customHeight="1">
      <c r="A1097" s="41"/>
      <c r="B1097" s="42"/>
      <c r="C1097" s="271" t="s">
        <v>2447</v>
      </c>
      <c r="D1097" s="271" t="s">
        <v>491</v>
      </c>
      <c r="E1097" s="272" t="s">
        <v>2448</v>
      </c>
      <c r="F1097" s="273" t="s">
        <v>2449</v>
      </c>
      <c r="G1097" s="274" t="s">
        <v>226</v>
      </c>
      <c r="H1097" s="275">
        <v>57.476999999999997</v>
      </c>
      <c r="I1097" s="276"/>
      <c r="J1097" s="277">
        <f>ROUND(I1097*H1097,2)</f>
        <v>0</v>
      </c>
      <c r="K1097" s="273" t="s">
        <v>19</v>
      </c>
      <c r="L1097" s="278"/>
      <c r="M1097" s="279" t="s">
        <v>19</v>
      </c>
      <c r="N1097" s="280" t="s">
        <v>44</v>
      </c>
      <c r="O1097" s="87"/>
      <c r="P1097" s="224">
        <f>O1097*H1097</f>
        <v>0</v>
      </c>
      <c r="Q1097" s="224">
        <v>0.01</v>
      </c>
      <c r="R1097" s="224">
        <f>Q1097*H1097</f>
        <v>0.57477</v>
      </c>
      <c r="S1097" s="224">
        <v>0</v>
      </c>
      <c r="T1097" s="225">
        <f>S1097*H1097</f>
        <v>0</v>
      </c>
      <c r="U1097" s="41"/>
      <c r="V1097" s="41"/>
      <c r="W1097" s="41"/>
      <c r="X1097" s="41"/>
      <c r="Y1097" s="41"/>
      <c r="Z1097" s="41"/>
      <c r="AA1097" s="41"/>
      <c r="AB1097" s="41"/>
      <c r="AC1097" s="41"/>
      <c r="AD1097" s="41"/>
      <c r="AE1097" s="41"/>
      <c r="AR1097" s="226" t="s">
        <v>415</v>
      </c>
      <c r="AT1097" s="226" t="s">
        <v>491</v>
      </c>
      <c r="AU1097" s="226" t="s">
        <v>82</v>
      </c>
      <c r="AY1097" s="20" t="s">
        <v>185</v>
      </c>
      <c r="BE1097" s="227">
        <f>IF(N1097="základní",J1097,0)</f>
        <v>0</v>
      </c>
      <c r="BF1097" s="227">
        <f>IF(N1097="snížená",J1097,0)</f>
        <v>0</v>
      </c>
      <c r="BG1097" s="227">
        <f>IF(N1097="zákl. přenesená",J1097,0)</f>
        <v>0</v>
      </c>
      <c r="BH1097" s="227">
        <f>IF(N1097="sníž. přenesená",J1097,0)</f>
        <v>0</v>
      </c>
      <c r="BI1097" s="227">
        <f>IF(N1097="nulová",J1097,0)</f>
        <v>0</v>
      </c>
      <c r="BJ1097" s="20" t="s">
        <v>80</v>
      </c>
      <c r="BK1097" s="227">
        <f>ROUND(I1097*H1097,2)</f>
        <v>0</v>
      </c>
      <c r="BL1097" s="20" t="s">
        <v>280</v>
      </c>
      <c r="BM1097" s="226" t="s">
        <v>2450</v>
      </c>
    </row>
    <row r="1098" s="2" customFormat="1">
      <c r="A1098" s="41"/>
      <c r="B1098" s="42"/>
      <c r="C1098" s="43"/>
      <c r="D1098" s="228" t="s">
        <v>195</v>
      </c>
      <c r="E1098" s="43"/>
      <c r="F1098" s="229" t="s">
        <v>2451</v>
      </c>
      <c r="G1098" s="43"/>
      <c r="H1098" s="43"/>
      <c r="I1098" s="230"/>
      <c r="J1098" s="43"/>
      <c r="K1098" s="43"/>
      <c r="L1098" s="47"/>
      <c r="M1098" s="231"/>
      <c r="N1098" s="232"/>
      <c r="O1098" s="87"/>
      <c r="P1098" s="87"/>
      <c r="Q1098" s="87"/>
      <c r="R1098" s="87"/>
      <c r="S1098" s="87"/>
      <c r="T1098" s="88"/>
      <c r="U1098" s="41"/>
      <c r="V1098" s="41"/>
      <c r="W1098" s="41"/>
      <c r="X1098" s="41"/>
      <c r="Y1098" s="41"/>
      <c r="Z1098" s="41"/>
      <c r="AA1098" s="41"/>
      <c r="AB1098" s="41"/>
      <c r="AC1098" s="41"/>
      <c r="AD1098" s="41"/>
      <c r="AE1098" s="41"/>
      <c r="AT1098" s="20" t="s">
        <v>195</v>
      </c>
      <c r="AU1098" s="20" t="s">
        <v>82</v>
      </c>
    </row>
    <row r="1099" s="14" customFormat="1">
      <c r="A1099" s="14"/>
      <c r="B1099" s="245"/>
      <c r="C1099" s="246"/>
      <c r="D1099" s="228" t="s">
        <v>199</v>
      </c>
      <c r="E1099" s="246"/>
      <c r="F1099" s="248" t="s">
        <v>2452</v>
      </c>
      <c r="G1099" s="246"/>
      <c r="H1099" s="249">
        <v>57.476999999999997</v>
      </c>
      <c r="I1099" s="250"/>
      <c r="J1099" s="246"/>
      <c r="K1099" s="246"/>
      <c r="L1099" s="251"/>
      <c r="M1099" s="252"/>
      <c r="N1099" s="253"/>
      <c r="O1099" s="253"/>
      <c r="P1099" s="253"/>
      <c r="Q1099" s="253"/>
      <c r="R1099" s="253"/>
      <c r="S1099" s="253"/>
      <c r="T1099" s="254"/>
      <c r="U1099" s="14"/>
      <c r="V1099" s="14"/>
      <c r="W1099" s="14"/>
      <c r="X1099" s="14"/>
      <c r="Y1099" s="14"/>
      <c r="Z1099" s="14"/>
      <c r="AA1099" s="14"/>
      <c r="AB1099" s="14"/>
      <c r="AC1099" s="14"/>
      <c r="AD1099" s="14"/>
      <c r="AE1099" s="14"/>
      <c r="AT1099" s="255" t="s">
        <v>199</v>
      </c>
      <c r="AU1099" s="255" t="s">
        <v>82</v>
      </c>
      <c r="AV1099" s="14" t="s">
        <v>82</v>
      </c>
      <c r="AW1099" s="14" t="s">
        <v>4</v>
      </c>
      <c r="AX1099" s="14" t="s">
        <v>80</v>
      </c>
      <c r="AY1099" s="255" t="s">
        <v>185</v>
      </c>
    </row>
    <row r="1100" s="2" customFormat="1" ht="16.5" customHeight="1">
      <c r="A1100" s="41"/>
      <c r="B1100" s="42"/>
      <c r="C1100" s="215" t="s">
        <v>2453</v>
      </c>
      <c r="D1100" s="215" t="s">
        <v>188</v>
      </c>
      <c r="E1100" s="216" t="s">
        <v>735</v>
      </c>
      <c r="F1100" s="217" t="s">
        <v>736</v>
      </c>
      <c r="G1100" s="218" t="s">
        <v>672</v>
      </c>
      <c r="H1100" s="281"/>
      <c r="I1100" s="220"/>
      <c r="J1100" s="221">
        <f>ROUND(I1100*H1100,2)</f>
        <v>0</v>
      </c>
      <c r="K1100" s="217" t="s">
        <v>192</v>
      </c>
      <c r="L1100" s="47"/>
      <c r="M1100" s="222" t="s">
        <v>19</v>
      </c>
      <c r="N1100" s="223" t="s">
        <v>44</v>
      </c>
      <c r="O1100" s="87"/>
      <c r="P1100" s="224">
        <f>O1100*H1100</f>
        <v>0</v>
      </c>
      <c r="Q1100" s="224">
        <v>0</v>
      </c>
      <c r="R1100" s="224">
        <f>Q1100*H1100</f>
        <v>0</v>
      </c>
      <c r="S1100" s="224">
        <v>0</v>
      </c>
      <c r="T1100" s="225">
        <f>S1100*H1100</f>
        <v>0</v>
      </c>
      <c r="U1100" s="41"/>
      <c r="V1100" s="41"/>
      <c r="W1100" s="41"/>
      <c r="X1100" s="41"/>
      <c r="Y1100" s="41"/>
      <c r="Z1100" s="41"/>
      <c r="AA1100" s="41"/>
      <c r="AB1100" s="41"/>
      <c r="AC1100" s="41"/>
      <c r="AD1100" s="41"/>
      <c r="AE1100" s="41"/>
      <c r="AR1100" s="226" t="s">
        <v>280</v>
      </c>
      <c r="AT1100" s="226" t="s">
        <v>188</v>
      </c>
      <c r="AU1100" s="226" t="s">
        <v>82</v>
      </c>
      <c r="AY1100" s="20" t="s">
        <v>185</v>
      </c>
      <c r="BE1100" s="227">
        <f>IF(N1100="základní",J1100,0)</f>
        <v>0</v>
      </c>
      <c r="BF1100" s="227">
        <f>IF(N1100="snížená",J1100,0)</f>
        <v>0</v>
      </c>
      <c r="BG1100" s="227">
        <f>IF(N1100="zákl. přenesená",J1100,0)</f>
        <v>0</v>
      </c>
      <c r="BH1100" s="227">
        <f>IF(N1100="sníž. přenesená",J1100,0)</f>
        <v>0</v>
      </c>
      <c r="BI1100" s="227">
        <f>IF(N1100="nulová",J1100,0)</f>
        <v>0</v>
      </c>
      <c r="BJ1100" s="20" t="s">
        <v>80</v>
      </c>
      <c r="BK1100" s="227">
        <f>ROUND(I1100*H1100,2)</f>
        <v>0</v>
      </c>
      <c r="BL1100" s="20" t="s">
        <v>280</v>
      </c>
      <c r="BM1100" s="226" t="s">
        <v>2454</v>
      </c>
    </row>
    <row r="1101" s="2" customFormat="1">
      <c r="A1101" s="41"/>
      <c r="B1101" s="42"/>
      <c r="C1101" s="43"/>
      <c r="D1101" s="228" t="s">
        <v>195</v>
      </c>
      <c r="E1101" s="43"/>
      <c r="F1101" s="229" t="s">
        <v>738</v>
      </c>
      <c r="G1101" s="43"/>
      <c r="H1101" s="43"/>
      <c r="I1101" s="230"/>
      <c r="J1101" s="43"/>
      <c r="K1101" s="43"/>
      <c r="L1101" s="47"/>
      <c r="M1101" s="231"/>
      <c r="N1101" s="232"/>
      <c r="O1101" s="87"/>
      <c r="P1101" s="87"/>
      <c r="Q1101" s="87"/>
      <c r="R1101" s="87"/>
      <c r="S1101" s="87"/>
      <c r="T1101" s="88"/>
      <c r="U1101" s="41"/>
      <c r="V1101" s="41"/>
      <c r="W1101" s="41"/>
      <c r="X1101" s="41"/>
      <c r="Y1101" s="41"/>
      <c r="Z1101" s="41"/>
      <c r="AA1101" s="41"/>
      <c r="AB1101" s="41"/>
      <c r="AC1101" s="41"/>
      <c r="AD1101" s="41"/>
      <c r="AE1101" s="41"/>
      <c r="AT1101" s="20" t="s">
        <v>195</v>
      </c>
      <c r="AU1101" s="20" t="s">
        <v>82</v>
      </c>
    </row>
    <row r="1102" s="2" customFormat="1">
      <c r="A1102" s="41"/>
      <c r="B1102" s="42"/>
      <c r="C1102" s="43"/>
      <c r="D1102" s="233" t="s">
        <v>197</v>
      </c>
      <c r="E1102" s="43"/>
      <c r="F1102" s="234" t="s">
        <v>739</v>
      </c>
      <c r="G1102" s="43"/>
      <c r="H1102" s="43"/>
      <c r="I1102" s="230"/>
      <c r="J1102" s="43"/>
      <c r="K1102" s="43"/>
      <c r="L1102" s="47"/>
      <c r="M1102" s="231"/>
      <c r="N1102" s="232"/>
      <c r="O1102" s="87"/>
      <c r="P1102" s="87"/>
      <c r="Q1102" s="87"/>
      <c r="R1102" s="87"/>
      <c r="S1102" s="87"/>
      <c r="T1102" s="88"/>
      <c r="U1102" s="41"/>
      <c r="V1102" s="41"/>
      <c r="W1102" s="41"/>
      <c r="X1102" s="41"/>
      <c r="Y1102" s="41"/>
      <c r="Z1102" s="41"/>
      <c r="AA1102" s="41"/>
      <c r="AB1102" s="41"/>
      <c r="AC1102" s="41"/>
      <c r="AD1102" s="41"/>
      <c r="AE1102" s="41"/>
      <c r="AT1102" s="20" t="s">
        <v>197</v>
      </c>
      <c r="AU1102" s="20" t="s">
        <v>82</v>
      </c>
    </row>
    <row r="1103" s="12" customFormat="1" ht="22.8" customHeight="1">
      <c r="A1103" s="12"/>
      <c r="B1103" s="199"/>
      <c r="C1103" s="200"/>
      <c r="D1103" s="201" t="s">
        <v>72</v>
      </c>
      <c r="E1103" s="213" t="s">
        <v>336</v>
      </c>
      <c r="F1103" s="213" t="s">
        <v>337</v>
      </c>
      <c r="G1103" s="200"/>
      <c r="H1103" s="200"/>
      <c r="I1103" s="203"/>
      <c r="J1103" s="214">
        <f>BK1103</f>
        <v>0</v>
      </c>
      <c r="K1103" s="200"/>
      <c r="L1103" s="205"/>
      <c r="M1103" s="206"/>
      <c r="N1103" s="207"/>
      <c r="O1103" s="207"/>
      <c r="P1103" s="208">
        <f>SUM(P1104:P1192)</f>
        <v>0</v>
      </c>
      <c r="Q1103" s="207"/>
      <c r="R1103" s="208">
        <f>SUM(R1104:R1192)</f>
        <v>0.94401504999999986</v>
      </c>
      <c r="S1103" s="207"/>
      <c r="T1103" s="209">
        <f>SUM(T1104:T1192)</f>
        <v>0</v>
      </c>
      <c r="U1103" s="12"/>
      <c r="V1103" s="12"/>
      <c r="W1103" s="12"/>
      <c r="X1103" s="12"/>
      <c r="Y1103" s="12"/>
      <c r="Z1103" s="12"/>
      <c r="AA1103" s="12"/>
      <c r="AB1103" s="12"/>
      <c r="AC1103" s="12"/>
      <c r="AD1103" s="12"/>
      <c r="AE1103" s="12"/>
      <c r="AR1103" s="210" t="s">
        <v>82</v>
      </c>
      <c r="AT1103" s="211" t="s">
        <v>72</v>
      </c>
      <c r="AU1103" s="211" t="s">
        <v>80</v>
      </c>
      <c r="AY1103" s="210" t="s">
        <v>185</v>
      </c>
      <c r="BK1103" s="212">
        <f>SUM(BK1104:BK1192)</f>
        <v>0</v>
      </c>
    </row>
    <row r="1104" s="2" customFormat="1" ht="16.5" customHeight="1">
      <c r="A1104" s="41"/>
      <c r="B1104" s="42"/>
      <c r="C1104" s="215" t="s">
        <v>2455</v>
      </c>
      <c r="D1104" s="215" t="s">
        <v>188</v>
      </c>
      <c r="E1104" s="216" t="s">
        <v>2456</v>
      </c>
      <c r="F1104" s="217" t="s">
        <v>2457</v>
      </c>
      <c r="G1104" s="218" t="s">
        <v>226</v>
      </c>
      <c r="H1104" s="219">
        <v>0.80000000000000004</v>
      </c>
      <c r="I1104" s="220"/>
      <c r="J1104" s="221">
        <f>ROUND(I1104*H1104,2)</f>
        <v>0</v>
      </c>
      <c r="K1104" s="217" t="s">
        <v>19</v>
      </c>
      <c r="L1104" s="47"/>
      <c r="M1104" s="222" t="s">
        <v>19</v>
      </c>
      <c r="N1104" s="223" t="s">
        <v>44</v>
      </c>
      <c r="O1104" s="87"/>
      <c r="P1104" s="224">
        <f>O1104*H1104</f>
        <v>0</v>
      </c>
      <c r="Q1104" s="224">
        <v>0.0035400000000000002</v>
      </c>
      <c r="R1104" s="224">
        <f>Q1104*H1104</f>
        <v>0.0028320000000000003</v>
      </c>
      <c r="S1104" s="224">
        <v>0</v>
      </c>
      <c r="T1104" s="225">
        <f>S1104*H1104</f>
        <v>0</v>
      </c>
      <c r="U1104" s="41"/>
      <c r="V1104" s="41"/>
      <c r="W1104" s="41"/>
      <c r="X1104" s="41"/>
      <c r="Y1104" s="41"/>
      <c r="Z1104" s="41"/>
      <c r="AA1104" s="41"/>
      <c r="AB1104" s="41"/>
      <c r="AC1104" s="41"/>
      <c r="AD1104" s="41"/>
      <c r="AE1104" s="41"/>
      <c r="AR1104" s="226" t="s">
        <v>280</v>
      </c>
      <c r="AT1104" s="226" t="s">
        <v>188</v>
      </c>
      <c r="AU1104" s="226" t="s">
        <v>82</v>
      </c>
      <c r="AY1104" s="20" t="s">
        <v>185</v>
      </c>
      <c r="BE1104" s="227">
        <f>IF(N1104="základní",J1104,0)</f>
        <v>0</v>
      </c>
      <c r="BF1104" s="227">
        <f>IF(N1104="snížená",J1104,0)</f>
        <v>0</v>
      </c>
      <c r="BG1104" s="227">
        <f>IF(N1104="zákl. přenesená",J1104,0)</f>
        <v>0</v>
      </c>
      <c r="BH1104" s="227">
        <f>IF(N1104="sníž. přenesená",J1104,0)</f>
        <v>0</v>
      </c>
      <c r="BI1104" s="227">
        <f>IF(N1104="nulová",J1104,0)</f>
        <v>0</v>
      </c>
      <c r="BJ1104" s="20" t="s">
        <v>80</v>
      </c>
      <c r="BK1104" s="227">
        <f>ROUND(I1104*H1104,2)</f>
        <v>0</v>
      </c>
      <c r="BL1104" s="20" t="s">
        <v>280</v>
      </c>
      <c r="BM1104" s="226" t="s">
        <v>2458</v>
      </c>
    </row>
    <row r="1105" s="2" customFormat="1">
      <c r="A1105" s="41"/>
      <c r="B1105" s="42"/>
      <c r="C1105" s="43"/>
      <c r="D1105" s="228" t="s">
        <v>195</v>
      </c>
      <c r="E1105" s="43"/>
      <c r="F1105" s="229" t="s">
        <v>2459</v>
      </c>
      <c r="G1105" s="43"/>
      <c r="H1105" s="43"/>
      <c r="I1105" s="230"/>
      <c r="J1105" s="43"/>
      <c r="K1105" s="43"/>
      <c r="L1105" s="47"/>
      <c r="M1105" s="231"/>
      <c r="N1105" s="232"/>
      <c r="O1105" s="87"/>
      <c r="P1105" s="87"/>
      <c r="Q1105" s="87"/>
      <c r="R1105" s="87"/>
      <c r="S1105" s="87"/>
      <c r="T1105" s="88"/>
      <c r="U1105" s="41"/>
      <c r="V1105" s="41"/>
      <c r="W1105" s="41"/>
      <c r="X1105" s="41"/>
      <c r="Y1105" s="41"/>
      <c r="Z1105" s="41"/>
      <c r="AA1105" s="41"/>
      <c r="AB1105" s="41"/>
      <c r="AC1105" s="41"/>
      <c r="AD1105" s="41"/>
      <c r="AE1105" s="41"/>
      <c r="AT1105" s="20" t="s">
        <v>195</v>
      </c>
      <c r="AU1105" s="20" t="s">
        <v>82</v>
      </c>
    </row>
    <row r="1106" s="13" customFormat="1">
      <c r="A1106" s="13"/>
      <c r="B1106" s="235"/>
      <c r="C1106" s="236"/>
      <c r="D1106" s="228" t="s">
        <v>199</v>
      </c>
      <c r="E1106" s="237" t="s">
        <v>19</v>
      </c>
      <c r="F1106" s="238" t="s">
        <v>745</v>
      </c>
      <c r="G1106" s="236"/>
      <c r="H1106" s="237" t="s">
        <v>19</v>
      </c>
      <c r="I1106" s="239"/>
      <c r="J1106" s="236"/>
      <c r="K1106" s="236"/>
      <c r="L1106" s="240"/>
      <c r="M1106" s="241"/>
      <c r="N1106" s="242"/>
      <c r="O1106" s="242"/>
      <c r="P1106" s="242"/>
      <c r="Q1106" s="242"/>
      <c r="R1106" s="242"/>
      <c r="S1106" s="242"/>
      <c r="T1106" s="243"/>
      <c r="U1106" s="13"/>
      <c r="V1106" s="13"/>
      <c r="W1106" s="13"/>
      <c r="X1106" s="13"/>
      <c r="Y1106" s="13"/>
      <c r="Z1106" s="13"/>
      <c r="AA1106" s="13"/>
      <c r="AB1106" s="13"/>
      <c r="AC1106" s="13"/>
      <c r="AD1106" s="13"/>
      <c r="AE1106" s="13"/>
      <c r="AT1106" s="244" t="s">
        <v>199</v>
      </c>
      <c r="AU1106" s="244" t="s">
        <v>82</v>
      </c>
      <c r="AV1106" s="13" t="s">
        <v>80</v>
      </c>
      <c r="AW1106" s="13" t="s">
        <v>34</v>
      </c>
      <c r="AX1106" s="13" t="s">
        <v>73</v>
      </c>
      <c r="AY1106" s="244" t="s">
        <v>185</v>
      </c>
    </row>
    <row r="1107" s="14" customFormat="1">
      <c r="A1107" s="14"/>
      <c r="B1107" s="245"/>
      <c r="C1107" s="246"/>
      <c r="D1107" s="228" t="s">
        <v>199</v>
      </c>
      <c r="E1107" s="247" t="s">
        <v>19</v>
      </c>
      <c r="F1107" s="248" t="s">
        <v>2460</v>
      </c>
      <c r="G1107" s="246"/>
      <c r="H1107" s="249">
        <v>0.80000000000000004</v>
      </c>
      <c r="I1107" s="250"/>
      <c r="J1107" s="246"/>
      <c r="K1107" s="246"/>
      <c r="L1107" s="251"/>
      <c r="M1107" s="252"/>
      <c r="N1107" s="253"/>
      <c r="O1107" s="253"/>
      <c r="P1107" s="253"/>
      <c r="Q1107" s="253"/>
      <c r="R1107" s="253"/>
      <c r="S1107" s="253"/>
      <c r="T1107" s="254"/>
      <c r="U1107" s="14"/>
      <c r="V1107" s="14"/>
      <c r="W1107" s="14"/>
      <c r="X1107" s="14"/>
      <c r="Y1107" s="14"/>
      <c r="Z1107" s="14"/>
      <c r="AA1107" s="14"/>
      <c r="AB1107" s="14"/>
      <c r="AC1107" s="14"/>
      <c r="AD1107" s="14"/>
      <c r="AE1107" s="14"/>
      <c r="AT1107" s="255" t="s">
        <v>199</v>
      </c>
      <c r="AU1107" s="255" t="s">
        <v>82</v>
      </c>
      <c r="AV1107" s="14" t="s">
        <v>82</v>
      </c>
      <c r="AW1107" s="14" t="s">
        <v>34</v>
      </c>
      <c r="AX1107" s="14" t="s">
        <v>73</v>
      </c>
      <c r="AY1107" s="255" t="s">
        <v>185</v>
      </c>
    </row>
    <row r="1108" s="15" customFormat="1">
      <c r="A1108" s="15"/>
      <c r="B1108" s="256"/>
      <c r="C1108" s="257"/>
      <c r="D1108" s="228" t="s">
        <v>199</v>
      </c>
      <c r="E1108" s="258" t="s">
        <v>19</v>
      </c>
      <c r="F1108" s="259" t="s">
        <v>202</v>
      </c>
      <c r="G1108" s="257"/>
      <c r="H1108" s="260">
        <v>0.80000000000000004</v>
      </c>
      <c r="I1108" s="261"/>
      <c r="J1108" s="257"/>
      <c r="K1108" s="257"/>
      <c r="L1108" s="262"/>
      <c r="M1108" s="263"/>
      <c r="N1108" s="264"/>
      <c r="O1108" s="264"/>
      <c r="P1108" s="264"/>
      <c r="Q1108" s="264"/>
      <c r="R1108" s="264"/>
      <c r="S1108" s="264"/>
      <c r="T1108" s="265"/>
      <c r="U1108" s="15"/>
      <c r="V1108" s="15"/>
      <c r="W1108" s="15"/>
      <c r="X1108" s="15"/>
      <c r="Y1108" s="15"/>
      <c r="Z1108" s="15"/>
      <c r="AA1108" s="15"/>
      <c r="AB1108" s="15"/>
      <c r="AC1108" s="15"/>
      <c r="AD1108" s="15"/>
      <c r="AE1108" s="15"/>
      <c r="AT1108" s="266" t="s">
        <v>199</v>
      </c>
      <c r="AU1108" s="266" t="s">
        <v>82</v>
      </c>
      <c r="AV1108" s="15" t="s">
        <v>193</v>
      </c>
      <c r="AW1108" s="15" t="s">
        <v>34</v>
      </c>
      <c r="AX1108" s="15" t="s">
        <v>80</v>
      </c>
      <c r="AY1108" s="266" t="s">
        <v>185</v>
      </c>
    </row>
    <row r="1109" s="2" customFormat="1" ht="16.5" customHeight="1">
      <c r="A1109" s="41"/>
      <c r="B1109" s="42"/>
      <c r="C1109" s="215" t="s">
        <v>2461</v>
      </c>
      <c r="D1109" s="215" t="s">
        <v>188</v>
      </c>
      <c r="E1109" s="216" t="s">
        <v>2462</v>
      </c>
      <c r="F1109" s="217" t="s">
        <v>2463</v>
      </c>
      <c r="G1109" s="218" t="s">
        <v>191</v>
      </c>
      <c r="H1109" s="219">
        <v>48.960000000000001</v>
      </c>
      <c r="I1109" s="220"/>
      <c r="J1109" s="221">
        <f>ROUND(I1109*H1109,2)</f>
        <v>0</v>
      </c>
      <c r="K1109" s="217" t="s">
        <v>192</v>
      </c>
      <c r="L1109" s="47"/>
      <c r="M1109" s="222" t="s">
        <v>19</v>
      </c>
      <c r="N1109" s="223" t="s">
        <v>44</v>
      </c>
      <c r="O1109" s="87"/>
      <c r="P1109" s="224">
        <f>O1109*H1109</f>
        <v>0</v>
      </c>
      <c r="Q1109" s="224">
        <v>0</v>
      </c>
      <c r="R1109" s="224">
        <f>Q1109*H1109</f>
        <v>0</v>
      </c>
      <c r="S1109" s="224">
        <v>0</v>
      </c>
      <c r="T1109" s="225">
        <f>S1109*H1109</f>
        <v>0</v>
      </c>
      <c r="U1109" s="41"/>
      <c r="V1109" s="41"/>
      <c r="W1109" s="41"/>
      <c r="X1109" s="41"/>
      <c r="Y1109" s="41"/>
      <c r="Z1109" s="41"/>
      <c r="AA1109" s="41"/>
      <c r="AB1109" s="41"/>
      <c r="AC1109" s="41"/>
      <c r="AD1109" s="41"/>
      <c r="AE1109" s="41"/>
      <c r="AR1109" s="226" t="s">
        <v>193</v>
      </c>
      <c r="AT1109" s="226" t="s">
        <v>188</v>
      </c>
      <c r="AU1109" s="226" t="s">
        <v>82</v>
      </c>
      <c r="AY1109" s="20" t="s">
        <v>185</v>
      </c>
      <c r="BE1109" s="227">
        <f>IF(N1109="základní",J1109,0)</f>
        <v>0</v>
      </c>
      <c r="BF1109" s="227">
        <f>IF(N1109="snížená",J1109,0)</f>
        <v>0</v>
      </c>
      <c r="BG1109" s="227">
        <f>IF(N1109="zákl. přenesená",J1109,0)</f>
        <v>0</v>
      </c>
      <c r="BH1109" s="227">
        <f>IF(N1109="sníž. přenesená",J1109,0)</f>
        <v>0</v>
      </c>
      <c r="BI1109" s="227">
        <f>IF(N1109="nulová",J1109,0)</f>
        <v>0</v>
      </c>
      <c r="BJ1109" s="20" t="s">
        <v>80</v>
      </c>
      <c r="BK1109" s="227">
        <f>ROUND(I1109*H1109,2)</f>
        <v>0</v>
      </c>
      <c r="BL1109" s="20" t="s">
        <v>193</v>
      </c>
      <c r="BM1109" s="226" t="s">
        <v>2464</v>
      </c>
    </row>
    <row r="1110" s="2" customFormat="1">
      <c r="A1110" s="41"/>
      <c r="B1110" s="42"/>
      <c r="C1110" s="43"/>
      <c r="D1110" s="228" t="s">
        <v>195</v>
      </c>
      <c r="E1110" s="43"/>
      <c r="F1110" s="229" t="s">
        <v>2465</v>
      </c>
      <c r="G1110" s="43"/>
      <c r="H1110" s="43"/>
      <c r="I1110" s="230"/>
      <c r="J1110" s="43"/>
      <c r="K1110" s="43"/>
      <c r="L1110" s="47"/>
      <c r="M1110" s="231"/>
      <c r="N1110" s="232"/>
      <c r="O1110" s="87"/>
      <c r="P1110" s="87"/>
      <c r="Q1110" s="87"/>
      <c r="R1110" s="87"/>
      <c r="S1110" s="87"/>
      <c r="T1110" s="88"/>
      <c r="U1110" s="41"/>
      <c r="V1110" s="41"/>
      <c r="W1110" s="41"/>
      <c r="X1110" s="41"/>
      <c r="Y1110" s="41"/>
      <c r="Z1110" s="41"/>
      <c r="AA1110" s="41"/>
      <c r="AB1110" s="41"/>
      <c r="AC1110" s="41"/>
      <c r="AD1110" s="41"/>
      <c r="AE1110" s="41"/>
      <c r="AT1110" s="20" t="s">
        <v>195</v>
      </c>
      <c r="AU1110" s="20" t="s">
        <v>82</v>
      </c>
    </row>
    <row r="1111" s="2" customFormat="1">
      <c r="A1111" s="41"/>
      <c r="B1111" s="42"/>
      <c r="C1111" s="43"/>
      <c r="D1111" s="233" t="s">
        <v>197</v>
      </c>
      <c r="E1111" s="43"/>
      <c r="F1111" s="234" t="s">
        <v>2466</v>
      </c>
      <c r="G1111" s="43"/>
      <c r="H1111" s="43"/>
      <c r="I1111" s="230"/>
      <c r="J1111" s="43"/>
      <c r="K1111" s="43"/>
      <c r="L1111" s="47"/>
      <c r="M1111" s="231"/>
      <c r="N1111" s="232"/>
      <c r="O1111" s="87"/>
      <c r="P1111" s="87"/>
      <c r="Q1111" s="87"/>
      <c r="R1111" s="87"/>
      <c r="S1111" s="87"/>
      <c r="T1111" s="88"/>
      <c r="U1111" s="41"/>
      <c r="V1111" s="41"/>
      <c r="W1111" s="41"/>
      <c r="X1111" s="41"/>
      <c r="Y1111" s="41"/>
      <c r="Z1111" s="41"/>
      <c r="AA1111" s="41"/>
      <c r="AB1111" s="41"/>
      <c r="AC1111" s="41"/>
      <c r="AD1111" s="41"/>
      <c r="AE1111" s="41"/>
      <c r="AT1111" s="20" t="s">
        <v>197</v>
      </c>
      <c r="AU1111" s="20" t="s">
        <v>82</v>
      </c>
    </row>
    <row r="1112" s="13" customFormat="1">
      <c r="A1112" s="13"/>
      <c r="B1112" s="235"/>
      <c r="C1112" s="236"/>
      <c r="D1112" s="228" t="s">
        <v>199</v>
      </c>
      <c r="E1112" s="237" t="s">
        <v>19</v>
      </c>
      <c r="F1112" s="238" t="s">
        <v>2337</v>
      </c>
      <c r="G1112" s="236"/>
      <c r="H1112" s="237" t="s">
        <v>19</v>
      </c>
      <c r="I1112" s="239"/>
      <c r="J1112" s="236"/>
      <c r="K1112" s="236"/>
      <c r="L1112" s="240"/>
      <c r="M1112" s="241"/>
      <c r="N1112" s="242"/>
      <c r="O1112" s="242"/>
      <c r="P1112" s="242"/>
      <c r="Q1112" s="242"/>
      <c r="R1112" s="242"/>
      <c r="S1112" s="242"/>
      <c r="T1112" s="243"/>
      <c r="U1112" s="13"/>
      <c r="V1112" s="13"/>
      <c r="W1112" s="13"/>
      <c r="X1112" s="13"/>
      <c r="Y1112" s="13"/>
      <c r="Z1112" s="13"/>
      <c r="AA1112" s="13"/>
      <c r="AB1112" s="13"/>
      <c r="AC1112" s="13"/>
      <c r="AD1112" s="13"/>
      <c r="AE1112" s="13"/>
      <c r="AT1112" s="244" t="s">
        <v>199</v>
      </c>
      <c r="AU1112" s="244" t="s">
        <v>82</v>
      </c>
      <c r="AV1112" s="13" t="s">
        <v>80</v>
      </c>
      <c r="AW1112" s="13" t="s">
        <v>34</v>
      </c>
      <c r="AX1112" s="13" t="s">
        <v>73</v>
      </c>
      <c r="AY1112" s="244" t="s">
        <v>185</v>
      </c>
    </row>
    <row r="1113" s="14" customFormat="1">
      <c r="A1113" s="14"/>
      <c r="B1113" s="245"/>
      <c r="C1113" s="246"/>
      <c r="D1113" s="228" t="s">
        <v>199</v>
      </c>
      <c r="E1113" s="247" t="s">
        <v>19</v>
      </c>
      <c r="F1113" s="248" t="s">
        <v>2338</v>
      </c>
      <c r="G1113" s="246"/>
      <c r="H1113" s="249">
        <v>48.960000000000001</v>
      </c>
      <c r="I1113" s="250"/>
      <c r="J1113" s="246"/>
      <c r="K1113" s="246"/>
      <c r="L1113" s="251"/>
      <c r="M1113" s="252"/>
      <c r="N1113" s="253"/>
      <c r="O1113" s="253"/>
      <c r="P1113" s="253"/>
      <c r="Q1113" s="253"/>
      <c r="R1113" s="253"/>
      <c r="S1113" s="253"/>
      <c r="T1113" s="254"/>
      <c r="U1113" s="14"/>
      <c r="V1113" s="14"/>
      <c r="W1113" s="14"/>
      <c r="X1113" s="14"/>
      <c r="Y1113" s="14"/>
      <c r="Z1113" s="14"/>
      <c r="AA1113" s="14"/>
      <c r="AB1113" s="14"/>
      <c r="AC1113" s="14"/>
      <c r="AD1113" s="14"/>
      <c r="AE1113" s="14"/>
      <c r="AT1113" s="255" t="s">
        <v>199</v>
      </c>
      <c r="AU1113" s="255" t="s">
        <v>82</v>
      </c>
      <c r="AV1113" s="14" t="s">
        <v>82</v>
      </c>
      <c r="AW1113" s="14" t="s">
        <v>34</v>
      </c>
      <c r="AX1113" s="14" t="s">
        <v>73</v>
      </c>
      <c r="AY1113" s="255" t="s">
        <v>185</v>
      </c>
    </row>
    <row r="1114" s="15" customFormat="1">
      <c r="A1114" s="15"/>
      <c r="B1114" s="256"/>
      <c r="C1114" s="257"/>
      <c r="D1114" s="228" t="s">
        <v>199</v>
      </c>
      <c r="E1114" s="258" t="s">
        <v>19</v>
      </c>
      <c r="F1114" s="259" t="s">
        <v>202</v>
      </c>
      <c r="G1114" s="257"/>
      <c r="H1114" s="260">
        <v>48.960000000000001</v>
      </c>
      <c r="I1114" s="261"/>
      <c r="J1114" s="257"/>
      <c r="K1114" s="257"/>
      <c r="L1114" s="262"/>
      <c r="M1114" s="263"/>
      <c r="N1114" s="264"/>
      <c r="O1114" s="264"/>
      <c r="P1114" s="264"/>
      <c r="Q1114" s="264"/>
      <c r="R1114" s="264"/>
      <c r="S1114" s="264"/>
      <c r="T1114" s="265"/>
      <c r="U1114" s="15"/>
      <c r="V1114" s="15"/>
      <c r="W1114" s="15"/>
      <c r="X1114" s="15"/>
      <c r="Y1114" s="15"/>
      <c r="Z1114" s="15"/>
      <c r="AA1114" s="15"/>
      <c r="AB1114" s="15"/>
      <c r="AC1114" s="15"/>
      <c r="AD1114" s="15"/>
      <c r="AE1114" s="15"/>
      <c r="AT1114" s="266" t="s">
        <v>199</v>
      </c>
      <c r="AU1114" s="266" t="s">
        <v>82</v>
      </c>
      <c r="AV1114" s="15" t="s">
        <v>193</v>
      </c>
      <c r="AW1114" s="15" t="s">
        <v>34</v>
      </c>
      <c r="AX1114" s="15" t="s">
        <v>80</v>
      </c>
      <c r="AY1114" s="266" t="s">
        <v>185</v>
      </c>
    </row>
    <row r="1115" s="2" customFormat="1" ht="16.5" customHeight="1">
      <c r="A1115" s="41"/>
      <c r="B1115" s="42"/>
      <c r="C1115" s="271" t="s">
        <v>2467</v>
      </c>
      <c r="D1115" s="271" t="s">
        <v>491</v>
      </c>
      <c r="E1115" s="272" t="s">
        <v>2468</v>
      </c>
      <c r="F1115" s="273" t="s">
        <v>2469</v>
      </c>
      <c r="G1115" s="274" t="s">
        <v>191</v>
      </c>
      <c r="H1115" s="275">
        <v>53.856000000000002</v>
      </c>
      <c r="I1115" s="276"/>
      <c r="J1115" s="277">
        <f>ROUND(I1115*H1115,2)</f>
        <v>0</v>
      </c>
      <c r="K1115" s="273" t="s">
        <v>192</v>
      </c>
      <c r="L1115" s="278"/>
      <c r="M1115" s="279" t="s">
        <v>19</v>
      </c>
      <c r="N1115" s="280" t="s">
        <v>44</v>
      </c>
      <c r="O1115" s="87"/>
      <c r="P1115" s="224">
        <f>O1115*H1115</f>
        <v>0</v>
      </c>
      <c r="Q1115" s="224">
        <v>0.0074999999999999997</v>
      </c>
      <c r="R1115" s="224">
        <f>Q1115*H1115</f>
        <v>0.40392</v>
      </c>
      <c r="S1115" s="224">
        <v>0</v>
      </c>
      <c r="T1115" s="225">
        <f>S1115*H1115</f>
        <v>0</v>
      </c>
      <c r="U1115" s="41"/>
      <c r="V1115" s="41"/>
      <c r="W1115" s="41"/>
      <c r="X1115" s="41"/>
      <c r="Y1115" s="41"/>
      <c r="Z1115" s="41"/>
      <c r="AA1115" s="41"/>
      <c r="AB1115" s="41"/>
      <c r="AC1115" s="41"/>
      <c r="AD1115" s="41"/>
      <c r="AE1115" s="41"/>
      <c r="AR1115" s="226" t="s">
        <v>246</v>
      </c>
      <c r="AT1115" s="226" t="s">
        <v>491</v>
      </c>
      <c r="AU1115" s="226" t="s">
        <v>82</v>
      </c>
      <c r="AY1115" s="20" t="s">
        <v>185</v>
      </c>
      <c r="BE1115" s="227">
        <f>IF(N1115="základní",J1115,0)</f>
        <v>0</v>
      </c>
      <c r="BF1115" s="227">
        <f>IF(N1115="snížená",J1115,0)</f>
        <v>0</v>
      </c>
      <c r="BG1115" s="227">
        <f>IF(N1115="zákl. přenesená",J1115,0)</f>
        <v>0</v>
      </c>
      <c r="BH1115" s="227">
        <f>IF(N1115="sníž. přenesená",J1115,0)</f>
        <v>0</v>
      </c>
      <c r="BI1115" s="227">
        <f>IF(N1115="nulová",J1115,0)</f>
        <v>0</v>
      </c>
      <c r="BJ1115" s="20" t="s">
        <v>80</v>
      </c>
      <c r="BK1115" s="227">
        <f>ROUND(I1115*H1115,2)</f>
        <v>0</v>
      </c>
      <c r="BL1115" s="20" t="s">
        <v>193</v>
      </c>
      <c r="BM1115" s="226" t="s">
        <v>2470</v>
      </c>
    </row>
    <row r="1116" s="2" customFormat="1">
      <c r="A1116" s="41"/>
      <c r="B1116" s="42"/>
      <c r="C1116" s="43"/>
      <c r="D1116" s="228" t="s">
        <v>195</v>
      </c>
      <c r="E1116" s="43"/>
      <c r="F1116" s="229" t="s">
        <v>2469</v>
      </c>
      <c r="G1116" s="43"/>
      <c r="H1116" s="43"/>
      <c r="I1116" s="230"/>
      <c r="J1116" s="43"/>
      <c r="K1116" s="43"/>
      <c r="L1116" s="47"/>
      <c r="M1116" s="231"/>
      <c r="N1116" s="232"/>
      <c r="O1116" s="87"/>
      <c r="P1116" s="87"/>
      <c r="Q1116" s="87"/>
      <c r="R1116" s="87"/>
      <c r="S1116" s="87"/>
      <c r="T1116" s="88"/>
      <c r="U1116" s="41"/>
      <c r="V1116" s="41"/>
      <c r="W1116" s="41"/>
      <c r="X1116" s="41"/>
      <c r="Y1116" s="41"/>
      <c r="Z1116" s="41"/>
      <c r="AA1116" s="41"/>
      <c r="AB1116" s="41"/>
      <c r="AC1116" s="41"/>
      <c r="AD1116" s="41"/>
      <c r="AE1116" s="41"/>
      <c r="AT1116" s="20" t="s">
        <v>195</v>
      </c>
      <c r="AU1116" s="20" t="s">
        <v>82</v>
      </c>
    </row>
    <row r="1117" s="14" customFormat="1">
      <c r="A1117" s="14"/>
      <c r="B1117" s="245"/>
      <c r="C1117" s="246"/>
      <c r="D1117" s="228" t="s">
        <v>199</v>
      </c>
      <c r="E1117" s="246"/>
      <c r="F1117" s="248" t="s">
        <v>2471</v>
      </c>
      <c r="G1117" s="246"/>
      <c r="H1117" s="249">
        <v>53.856000000000002</v>
      </c>
      <c r="I1117" s="250"/>
      <c r="J1117" s="246"/>
      <c r="K1117" s="246"/>
      <c r="L1117" s="251"/>
      <c r="M1117" s="252"/>
      <c r="N1117" s="253"/>
      <c r="O1117" s="253"/>
      <c r="P1117" s="253"/>
      <c r="Q1117" s="253"/>
      <c r="R1117" s="253"/>
      <c r="S1117" s="253"/>
      <c r="T1117" s="254"/>
      <c r="U1117" s="14"/>
      <c r="V1117" s="14"/>
      <c r="W1117" s="14"/>
      <c r="X1117" s="14"/>
      <c r="Y1117" s="14"/>
      <c r="Z1117" s="14"/>
      <c r="AA1117" s="14"/>
      <c r="AB1117" s="14"/>
      <c r="AC1117" s="14"/>
      <c r="AD1117" s="14"/>
      <c r="AE1117" s="14"/>
      <c r="AT1117" s="255" t="s">
        <v>199</v>
      </c>
      <c r="AU1117" s="255" t="s">
        <v>82</v>
      </c>
      <c r="AV1117" s="14" t="s">
        <v>82</v>
      </c>
      <c r="AW1117" s="14" t="s">
        <v>4</v>
      </c>
      <c r="AX1117" s="14" t="s">
        <v>80</v>
      </c>
      <c r="AY1117" s="255" t="s">
        <v>185</v>
      </c>
    </row>
    <row r="1118" s="2" customFormat="1" ht="21.75" customHeight="1">
      <c r="A1118" s="41"/>
      <c r="B1118" s="42"/>
      <c r="C1118" s="215" t="s">
        <v>2472</v>
      </c>
      <c r="D1118" s="215" t="s">
        <v>188</v>
      </c>
      <c r="E1118" s="216" t="s">
        <v>2473</v>
      </c>
      <c r="F1118" s="217" t="s">
        <v>2474</v>
      </c>
      <c r="G1118" s="218" t="s">
        <v>226</v>
      </c>
      <c r="H1118" s="219">
        <v>6.8200000000000003</v>
      </c>
      <c r="I1118" s="220"/>
      <c r="J1118" s="221">
        <f>ROUND(I1118*H1118,2)</f>
        <v>0</v>
      </c>
      <c r="K1118" s="217" t="s">
        <v>192</v>
      </c>
      <c r="L1118" s="47"/>
      <c r="M1118" s="222" t="s">
        <v>19</v>
      </c>
      <c r="N1118" s="223" t="s">
        <v>44</v>
      </c>
      <c r="O1118" s="87"/>
      <c r="P1118" s="224">
        <f>O1118*H1118</f>
        <v>0</v>
      </c>
      <c r="Q1118" s="224">
        <v>0.0027100000000000002</v>
      </c>
      <c r="R1118" s="224">
        <f>Q1118*H1118</f>
        <v>0.018482200000000001</v>
      </c>
      <c r="S1118" s="224">
        <v>0</v>
      </c>
      <c r="T1118" s="225">
        <f>S1118*H1118</f>
        <v>0</v>
      </c>
      <c r="U1118" s="41"/>
      <c r="V1118" s="41"/>
      <c r="W1118" s="41"/>
      <c r="X1118" s="41"/>
      <c r="Y1118" s="41"/>
      <c r="Z1118" s="41"/>
      <c r="AA1118" s="41"/>
      <c r="AB1118" s="41"/>
      <c r="AC1118" s="41"/>
      <c r="AD1118" s="41"/>
      <c r="AE1118" s="41"/>
      <c r="AR1118" s="226" t="s">
        <v>280</v>
      </c>
      <c r="AT1118" s="226" t="s">
        <v>188</v>
      </c>
      <c r="AU1118" s="226" t="s">
        <v>82</v>
      </c>
      <c r="AY1118" s="20" t="s">
        <v>185</v>
      </c>
      <c r="BE1118" s="227">
        <f>IF(N1118="základní",J1118,0)</f>
        <v>0</v>
      </c>
      <c r="BF1118" s="227">
        <f>IF(N1118="snížená",J1118,0)</f>
        <v>0</v>
      </c>
      <c r="BG1118" s="227">
        <f>IF(N1118="zákl. přenesená",J1118,0)</f>
        <v>0</v>
      </c>
      <c r="BH1118" s="227">
        <f>IF(N1118="sníž. přenesená",J1118,0)</f>
        <v>0</v>
      </c>
      <c r="BI1118" s="227">
        <f>IF(N1118="nulová",J1118,0)</f>
        <v>0</v>
      </c>
      <c r="BJ1118" s="20" t="s">
        <v>80</v>
      </c>
      <c r="BK1118" s="227">
        <f>ROUND(I1118*H1118,2)</f>
        <v>0</v>
      </c>
      <c r="BL1118" s="20" t="s">
        <v>280</v>
      </c>
      <c r="BM1118" s="226" t="s">
        <v>2475</v>
      </c>
    </row>
    <row r="1119" s="2" customFormat="1">
      <c r="A1119" s="41"/>
      <c r="B1119" s="42"/>
      <c r="C1119" s="43"/>
      <c r="D1119" s="228" t="s">
        <v>195</v>
      </c>
      <c r="E1119" s="43"/>
      <c r="F1119" s="229" t="s">
        <v>2476</v>
      </c>
      <c r="G1119" s="43"/>
      <c r="H1119" s="43"/>
      <c r="I1119" s="230"/>
      <c r="J1119" s="43"/>
      <c r="K1119" s="43"/>
      <c r="L1119" s="47"/>
      <c r="M1119" s="231"/>
      <c r="N1119" s="232"/>
      <c r="O1119" s="87"/>
      <c r="P1119" s="87"/>
      <c r="Q1119" s="87"/>
      <c r="R1119" s="87"/>
      <c r="S1119" s="87"/>
      <c r="T1119" s="88"/>
      <c r="U1119" s="41"/>
      <c r="V1119" s="41"/>
      <c r="W1119" s="41"/>
      <c r="X1119" s="41"/>
      <c r="Y1119" s="41"/>
      <c r="Z1119" s="41"/>
      <c r="AA1119" s="41"/>
      <c r="AB1119" s="41"/>
      <c r="AC1119" s="41"/>
      <c r="AD1119" s="41"/>
      <c r="AE1119" s="41"/>
      <c r="AT1119" s="20" t="s">
        <v>195</v>
      </c>
      <c r="AU1119" s="20" t="s">
        <v>82</v>
      </c>
    </row>
    <row r="1120" s="2" customFormat="1">
      <c r="A1120" s="41"/>
      <c r="B1120" s="42"/>
      <c r="C1120" s="43"/>
      <c r="D1120" s="233" t="s">
        <v>197</v>
      </c>
      <c r="E1120" s="43"/>
      <c r="F1120" s="234" t="s">
        <v>2477</v>
      </c>
      <c r="G1120" s="43"/>
      <c r="H1120" s="43"/>
      <c r="I1120" s="230"/>
      <c r="J1120" s="43"/>
      <c r="K1120" s="43"/>
      <c r="L1120" s="47"/>
      <c r="M1120" s="231"/>
      <c r="N1120" s="232"/>
      <c r="O1120" s="87"/>
      <c r="P1120" s="87"/>
      <c r="Q1120" s="87"/>
      <c r="R1120" s="87"/>
      <c r="S1120" s="87"/>
      <c r="T1120" s="88"/>
      <c r="U1120" s="41"/>
      <c r="V1120" s="41"/>
      <c r="W1120" s="41"/>
      <c r="X1120" s="41"/>
      <c r="Y1120" s="41"/>
      <c r="Z1120" s="41"/>
      <c r="AA1120" s="41"/>
      <c r="AB1120" s="41"/>
      <c r="AC1120" s="41"/>
      <c r="AD1120" s="41"/>
      <c r="AE1120" s="41"/>
      <c r="AT1120" s="20" t="s">
        <v>197</v>
      </c>
      <c r="AU1120" s="20" t="s">
        <v>82</v>
      </c>
    </row>
    <row r="1121" s="13" customFormat="1">
      <c r="A1121" s="13"/>
      <c r="B1121" s="235"/>
      <c r="C1121" s="236"/>
      <c r="D1121" s="228" t="s">
        <v>199</v>
      </c>
      <c r="E1121" s="237" t="s">
        <v>19</v>
      </c>
      <c r="F1121" s="238" t="s">
        <v>745</v>
      </c>
      <c r="G1121" s="236"/>
      <c r="H1121" s="237" t="s">
        <v>19</v>
      </c>
      <c r="I1121" s="239"/>
      <c r="J1121" s="236"/>
      <c r="K1121" s="236"/>
      <c r="L1121" s="240"/>
      <c r="M1121" s="241"/>
      <c r="N1121" s="242"/>
      <c r="O1121" s="242"/>
      <c r="P1121" s="242"/>
      <c r="Q1121" s="242"/>
      <c r="R1121" s="242"/>
      <c r="S1121" s="242"/>
      <c r="T1121" s="243"/>
      <c r="U1121" s="13"/>
      <c r="V1121" s="13"/>
      <c r="W1121" s="13"/>
      <c r="X1121" s="13"/>
      <c r="Y1121" s="13"/>
      <c r="Z1121" s="13"/>
      <c r="AA1121" s="13"/>
      <c r="AB1121" s="13"/>
      <c r="AC1121" s="13"/>
      <c r="AD1121" s="13"/>
      <c r="AE1121" s="13"/>
      <c r="AT1121" s="244" t="s">
        <v>199</v>
      </c>
      <c r="AU1121" s="244" t="s">
        <v>82</v>
      </c>
      <c r="AV1121" s="13" t="s">
        <v>80</v>
      </c>
      <c r="AW1121" s="13" t="s">
        <v>34</v>
      </c>
      <c r="AX1121" s="13" t="s">
        <v>73</v>
      </c>
      <c r="AY1121" s="244" t="s">
        <v>185</v>
      </c>
    </row>
    <row r="1122" s="14" customFormat="1">
      <c r="A1122" s="14"/>
      <c r="B1122" s="245"/>
      <c r="C1122" s="246"/>
      <c r="D1122" s="228" t="s">
        <v>199</v>
      </c>
      <c r="E1122" s="247" t="s">
        <v>19</v>
      </c>
      <c r="F1122" s="248" t="s">
        <v>2478</v>
      </c>
      <c r="G1122" s="246"/>
      <c r="H1122" s="249">
        <v>6.8200000000000003</v>
      </c>
      <c r="I1122" s="250"/>
      <c r="J1122" s="246"/>
      <c r="K1122" s="246"/>
      <c r="L1122" s="251"/>
      <c r="M1122" s="252"/>
      <c r="N1122" s="253"/>
      <c r="O1122" s="253"/>
      <c r="P1122" s="253"/>
      <c r="Q1122" s="253"/>
      <c r="R1122" s="253"/>
      <c r="S1122" s="253"/>
      <c r="T1122" s="254"/>
      <c r="U1122" s="14"/>
      <c r="V1122" s="14"/>
      <c r="W1122" s="14"/>
      <c r="X1122" s="14"/>
      <c r="Y1122" s="14"/>
      <c r="Z1122" s="14"/>
      <c r="AA1122" s="14"/>
      <c r="AB1122" s="14"/>
      <c r="AC1122" s="14"/>
      <c r="AD1122" s="14"/>
      <c r="AE1122" s="14"/>
      <c r="AT1122" s="255" t="s">
        <v>199</v>
      </c>
      <c r="AU1122" s="255" t="s">
        <v>82</v>
      </c>
      <c r="AV1122" s="14" t="s">
        <v>82</v>
      </c>
      <c r="AW1122" s="14" t="s">
        <v>34</v>
      </c>
      <c r="AX1122" s="14" t="s">
        <v>73</v>
      </c>
      <c r="AY1122" s="255" t="s">
        <v>185</v>
      </c>
    </row>
    <row r="1123" s="15" customFormat="1">
      <c r="A1123" s="15"/>
      <c r="B1123" s="256"/>
      <c r="C1123" s="257"/>
      <c r="D1123" s="228" t="s">
        <v>199</v>
      </c>
      <c r="E1123" s="258" t="s">
        <v>19</v>
      </c>
      <c r="F1123" s="259" t="s">
        <v>202</v>
      </c>
      <c r="G1123" s="257"/>
      <c r="H1123" s="260">
        <v>6.8200000000000003</v>
      </c>
      <c r="I1123" s="261"/>
      <c r="J1123" s="257"/>
      <c r="K1123" s="257"/>
      <c r="L1123" s="262"/>
      <c r="M1123" s="263"/>
      <c r="N1123" s="264"/>
      <c r="O1123" s="264"/>
      <c r="P1123" s="264"/>
      <c r="Q1123" s="264"/>
      <c r="R1123" s="264"/>
      <c r="S1123" s="264"/>
      <c r="T1123" s="265"/>
      <c r="U1123" s="15"/>
      <c r="V1123" s="15"/>
      <c r="W1123" s="15"/>
      <c r="X1123" s="15"/>
      <c r="Y1123" s="15"/>
      <c r="Z1123" s="15"/>
      <c r="AA1123" s="15"/>
      <c r="AB1123" s="15"/>
      <c r="AC1123" s="15"/>
      <c r="AD1123" s="15"/>
      <c r="AE1123" s="15"/>
      <c r="AT1123" s="266" t="s">
        <v>199</v>
      </c>
      <c r="AU1123" s="266" t="s">
        <v>82</v>
      </c>
      <c r="AV1123" s="15" t="s">
        <v>193</v>
      </c>
      <c r="AW1123" s="15" t="s">
        <v>34</v>
      </c>
      <c r="AX1123" s="15" t="s">
        <v>80</v>
      </c>
      <c r="AY1123" s="266" t="s">
        <v>185</v>
      </c>
    </row>
    <row r="1124" s="2" customFormat="1" ht="16.5" customHeight="1">
      <c r="A1124" s="41"/>
      <c r="B1124" s="42"/>
      <c r="C1124" s="215" t="s">
        <v>2479</v>
      </c>
      <c r="D1124" s="215" t="s">
        <v>188</v>
      </c>
      <c r="E1124" s="216" t="s">
        <v>2480</v>
      </c>
      <c r="F1124" s="217" t="s">
        <v>2481</v>
      </c>
      <c r="G1124" s="218" t="s">
        <v>226</v>
      </c>
      <c r="H1124" s="219">
        <v>6.75</v>
      </c>
      <c r="I1124" s="220"/>
      <c r="J1124" s="221">
        <f>ROUND(I1124*H1124,2)</f>
        <v>0</v>
      </c>
      <c r="K1124" s="217" t="s">
        <v>19</v>
      </c>
      <c r="L1124" s="47"/>
      <c r="M1124" s="222" t="s">
        <v>19</v>
      </c>
      <c r="N1124" s="223" t="s">
        <v>44</v>
      </c>
      <c r="O1124" s="87"/>
      <c r="P1124" s="224">
        <f>O1124*H1124</f>
        <v>0</v>
      </c>
      <c r="Q1124" s="224">
        <v>0.00347</v>
      </c>
      <c r="R1124" s="224">
        <f>Q1124*H1124</f>
        <v>0.023422499999999999</v>
      </c>
      <c r="S1124" s="224">
        <v>0</v>
      </c>
      <c r="T1124" s="225">
        <f>S1124*H1124</f>
        <v>0</v>
      </c>
      <c r="U1124" s="41"/>
      <c r="V1124" s="41"/>
      <c r="W1124" s="41"/>
      <c r="X1124" s="41"/>
      <c r="Y1124" s="41"/>
      <c r="Z1124" s="41"/>
      <c r="AA1124" s="41"/>
      <c r="AB1124" s="41"/>
      <c r="AC1124" s="41"/>
      <c r="AD1124" s="41"/>
      <c r="AE1124" s="41"/>
      <c r="AR1124" s="226" t="s">
        <v>280</v>
      </c>
      <c r="AT1124" s="226" t="s">
        <v>188</v>
      </c>
      <c r="AU1124" s="226" t="s">
        <v>82</v>
      </c>
      <c r="AY1124" s="20" t="s">
        <v>185</v>
      </c>
      <c r="BE1124" s="227">
        <f>IF(N1124="základní",J1124,0)</f>
        <v>0</v>
      </c>
      <c r="BF1124" s="227">
        <f>IF(N1124="snížená",J1124,0)</f>
        <v>0</v>
      </c>
      <c r="BG1124" s="227">
        <f>IF(N1124="zákl. přenesená",J1124,0)</f>
        <v>0</v>
      </c>
      <c r="BH1124" s="227">
        <f>IF(N1124="sníž. přenesená",J1124,0)</f>
        <v>0</v>
      </c>
      <c r="BI1124" s="227">
        <f>IF(N1124="nulová",J1124,0)</f>
        <v>0</v>
      </c>
      <c r="BJ1124" s="20" t="s">
        <v>80</v>
      </c>
      <c r="BK1124" s="227">
        <f>ROUND(I1124*H1124,2)</f>
        <v>0</v>
      </c>
      <c r="BL1124" s="20" t="s">
        <v>280</v>
      </c>
      <c r="BM1124" s="226" t="s">
        <v>2482</v>
      </c>
    </row>
    <row r="1125" s="2" customFormat="1">
      <c r="A1125" s="41"/>
      <c r="B1125" s="42"/>
      <c r="C1125" s="43"/>
      <c r="D1125" s="228" t="s">
        <v>195</v>
      </c>
      <c r="E1125" s="43"/>
      <c r="F1125" s="229" t="s">
        <v>2483</v>
      </c>
      <c r="G1125" s="43"/>
      <c r="H1125" s="43"/>
      <c r="I1125" s="230"/>
      <c r="J1125" s="43"/>
      <c r="K1125" s="43"/>
      <c r="L1125" s="47"/>
      <c r="M1125" s="231"/>
      <c r="N1125" s="232"/>
      <c r="O1125" s="87"/>
      <c r="P1125" s="87"/>
      <c r="Q1125" s="87"/>
      <c r="R1125" s="87"/>
      <c r="S1125" s="87"/>
      <c r="T1125" s="88"/>
      <c r="U1125" s="41"/>
      <c r="V1125" s="41"/>
      <c r="W1125" s="41"/>
      <c r="X1125" s="41"/>
      <c r="Y1125" s="41"/>
      <c r="Z1125" s="41"/>
      <c r="AA1125" s="41"/>
      <c r="AB1125" s="41"/>
      <c r="AC1125" s="41"/>
      <c r="AD1125" s="41"/>
      <c r="AE1125" s="41"/>
      <c r="AT1125" s="20" t="s">
        <v>195</v>
      </c>
      <c r="AU1125" s="20" t="s">
        <v>82</v>
      </c>
    </row>
    <row r="1126" s="13" customFormat="1">
      <c r="A1126" s="13"/>
      <c r="B1126" s="235"/>
      <c r="C1126" s="236"/>
      <c r="D1126" s="228" t="s">
        <v>199</v>
      </c>
      <c r="E1126" s="237" t="s">
        <v>19</v>
      </c>
      <c r="F1126" s="238" t="s">
        <v>745</v>
      </c>
      <c r="G1126" s="236"/>
      <c r="H1126" s="237" t="s">
        <v>19</v>
      </c>
      <c r="I1126" s="239"/>
      <c r="J1126" s="236"/>
      <c r="K1126" s="236"/>
      <c r="L1126" s="240"/>
      <c r="M1126" s="241"/>
      <c r="N1126" s="242"/>
      <c r="O1126" s="242"/>
      <c r="P1126" s="242"/>
      <c r="Q1126" s="242"/>
      <c r="R1126" s="242"/>
      <c r="S1126" s="242"/>
      <c r="T1126" s="243"/>
      <c r="U1126" s="13"/>
      <c r="V1126" s="13"/>
      <c r="W1126" s="13"/>
      <c r="X1126" s="13"/>
      <c r="Y1126" s="13"/>
      <c r="Z1126" s="13"/>
      <c r="AA1126" s="13"/>
      <c r="AB1126" s="13"/>
      <c r="AC1126" s="13"/>
      <c r="AD1126" s="13"/>
      <c r="AE1126" s="13"/>
      <c r="AT1126" s="244" t="s">
        <v>199</v>
      </c>
      <c r="AU1126" s="244" t="s">
        <v>82</v>
      </c>
      <c r="AV1126" s="13" t="s">
        <v>80</v>
      </c>
      <c r="AW1126" s="13" t="s">
        <v>34</v>
      </c>
      <c r="AX1126" s="13" t="s">
        <v>73</v>
      </c>
      <c r="AY1126" s="244" t="s">
        <v>185</v>
      </c>
    </row>
    <row r="1127" s="14" customFormat="1">
      <c r="A1127" s="14"/>
      <c r="B1127" s="245"/>
      <c r="C1127" s="246"/>
      <c r="D1127" s="228" t="s">
        <v>199</v>
      </c>
      <c r="E1127" s="247" t="s">
        <v>19</v>
      </c>
      <c r="F1127" s="248" t="s">
        <v>2484</v>
      </c>
      <c r="G1127" s="246"/>
      <c r="H1127" s="249">
        <v>6.75</v>
      </c>
      <c r="I1127" s="250"/>
      <c r="J1127" s="246"/>
      <c r="K1127" s="246"/>
      <c r="L1127" s="251"/>
      <c r="M1127" s="252"/>
      <c r="N1127" s="253"/>
      <c r="O1127" s="253"/>
      <c r="P1127" s="253"/>
      <c r="Q1127" s="253"/>
      <c r="R1127" s="253"/>
      <c r="S1127" s="253"/>
      <c r="T1127" s="254"/>
      <c r="U1127" s="14"/>
      <c r="V1127" s="14"/>
      <c r="W1127" s="14"/>
      <c r="X1127" s="14"/>
      <c r="Y1127" s="14"/>
      <c r="Z1127" s="14"/>
      <c r="AA1127" s="14"/>
      <c r="AB1127" s="14"/>
      <c r="AC1127" s="14"/>
      <c r="AD1127" s="14"/>
      <c r="AE1127" s="14"/>
      <c r="AT1127" s="255" t="s">
        <v>199</v>
      </c>
      <c r="AU1127" s="255" t="s">
        <v>82</v>
      </c>
      <c r="AV1127" s="14" t="s">
        <v>82</v>
      </c>
      <c r="AW1127" s="14" t="s">
        <v>34</v>
      </c>
      <c r="AX1127" s="14" t="s">
        <v>73</v>
      </c>
      <c r="AY1127" s="255" t="s">
        <v>185</v>
      </c>
    </row>
    <row r="1128" s="15" customFormat="1">
      <c r="A1128" s="15"/>
      <c r="B1128" s="256"/>
      <c r="C1128" s="257"/>
      <c r="D1128" s="228" t="s">
        <v>199</v>
      </c>
      <c r="E1128" s="258" t="s">
        <v>19</v>
      </c>
      <c r="F1128" s="259" t="s">
        <v>202</v>
      </c>
      <c r="G1128" s="257"/>
      <c r="H1128" s="260">
        <v>6.75</v>
      </c>
      <c r="I1128" s="261"/>
      <c r="J1128" s="257"/>
      <c r="K1128" s="257"/>
      <c r="L1128" s="262"/>
      <c r="M1128" s="263"/>
      <c r="N1128" s="264"/>
      <c r="O1128" s="264"/>
      <c r="P1128" s="264"/>
      <c r="Q1128" s="264"/>
      <c r="R1128" s="264"/>
      <c r="S1128" s="264"/>
      <c r="T1128" s="265"/>
      <c r="U1128" s="15"/>
      <c r="V1128" s="15"/>
      <c r="W1128" s="15"/>
      <c r="X1128" s="15"/>
      <c r="Y1128" s="15"/>
      <c r="Z1128" s="15"/>
      <c r="AA1128" s="15"/>
      <c r="AB1128" s="15"/>
      <c r="AC1128" s="15"/>
      <c r="AD1128" s="15"/>
      <c r="AE1128" s="15"/>
      <c r="AT1128" s="266" t="s">
        <v>199</v>
      </c>
      <c r="AU1128" s="266" t="s">
        <v>82</v>
      </c>
      <c r="AV1128" s="15" t="s">
        <v>193</v>
      </c>
      <c r="AW1128" s="15" t="s">
        <v>34</v>
      </c>
      <c r="AX1128" s="15" t="s">
        <v>80</v>
      </c>
      <c r="AY1128" s="266" t="s">
        <v>185</v>
      </c>
    </row>
    <row r="1129" s="2" customFormat="1" ht="16.5" customHeight="1">
      <c r="A1129" s="41"/>
      <c r="B1129" s="42"/>
      <c r="C1129" s="215" t="s">
        <v>2485</v>
      </c>
      <c r="D1129" s="215" t="s">
        <v>188</v>
      </c>
      <c r="E1129" s="216" t="s">
        <v>2486</v>
      </c>
      <c r="F1129" s="217" t="s">
        <v>2487</v>
      </c>
      <c r="G1129" s="218" t="s">
        <v>226</v>
      </c>
      <c r="H1129" s="219">
        <v>36.649999999999999</v>
      </c>
      <c r="I1129" s="220"/>
      <c r="J1129" s="221">
        <f>ROUND(I1129*H1129,2)</f>
        <v>0</v>
      </c>
      <c r="K1129" s="217" t="s">
        <v>19</v>
      </c>
      <c r="L1129" s="47"/>
      <c r="M1129" s="222" t="s">
        <v>19</v>
      </c>
      <c r="N1129" s="223" t="s">
        <v>44</v>
      </c>
      <c r="O1129" s="87"/>
      <c r="P1129" s="224">
        <f>O1129*H1129</f>
        <v>0</v>
      </c>
      <c r="Q1129" s="224">
        <v>0.0043299999999999996</v>
      </c>
      <c r="R1129" s="224">
        <f>Q1129*H1129</f>
        <v>0.15869449999999999</v>
      </c>
      <c r="S1129" s="224">
        <v>0</v>
      </c>
      <c r="T1129" s="225">
        <f>S1129*H1129</f>
        <v>0</v>
      </c>
      <c r="U1129" s="41"/>
      <c r="V1129" s="41"/>
      <c r="W1129" s="41"/>
      <c r="X1129" s="41"/>
      <c r="Y1129" s="41"/>
      <c r="Z1129" s="41"/>
      <c r="AA1129" s="41"/>
      <c r="AB1129" s="41"/>
      <c r="AC1129" s="41"/>
      <c r="AD1129" s="41"/>
      <c r="AE1129" s="41"/>
      <c r="AR1129" s="226" t="s">
        <v>280</v>
      </c>
      <c r="AT1129" s="226" t="s">
        <v>188</v>
      </c>
      <c r="AU1129" s="226" t="s">
        <v>82</v>
      </c>
      <c r="AY1129" s="20" t="s">
        <v>185</v>
      </c>
      <c r="BE1129" s="227">
        <f>IF(N1129="základní",J1129,0)</f>
        <v>0</v>
      </c>
      <c r="BF1129" s="227">
        <f>IF(N1129="snížená",J1129,0)</f>
        <v>0</v>
      </c>
      <c r="BG1129" s="227">
        <f>IF(N1129="zákl. přenesená",J1129,0)</f>
        <v>0</v>
      </c>
      <c r="BH1129" s="227">
        <f>IF(N1129="sníž. přenesená",J1129,0)</f>
        <v>0</v>
      </c>
      <c r="BI1129" s="227">
        <f>IF(N1129="nulová",J1129,0)</f>
        <v>0</v>
      </c>
      <c r="BJ1129" s="20" t="s">
        <v>80</v>
      </c>
      <c r="BK1129" s="227">
        <f>ROUND(I1129*H1129,2)</f>
        <v>0</v>
      </c>
      <c r="BL1129" s="20" t="s">
        <v>280</v>
      </c>
      <c r="BM1129" s="226" t="s">
        <v>2488</v>
      </c>
    </row>
    <row r="1130" s="2" customFormat="1">
      <c r="A1130" s="41"/>
      <c r="B1130" s="42"/>
      <c r="C1130" s="43"/>
      <c r="D1130" s="228" t="s">
        <v>195</v>
      </c>
      <c r="E1130" s="43"/>
      <c r="F1130" s="229" t="s">
        <v>2489</v>
      </c>
      <c r="G1130" s="43"/>
      <c r="H1130" s="43"/>
      <c r="I1130" s="230"/>
      <c r="J1130" s="43"/>
      <c r="K1130" s="43"/>
      <c r="L1130" s="47"/>
      <c r="M1130" s="231"/>
      <c r="N1130" s="232"/>
      <c r="O1130" s="87"/>
      <c r="P1130" s="87"/>
      <c r="Q1130" s="87"/>
      <c r="R1130" s="87"/>
      <c r="S1130" s="87"/>
      <c r="T1130" s="88"/>
      <c r="U1130" s="41"/>
      <c r="V1130" s="41"/>
      <c r="W1130" s="41"/>
      <c r="X1130" s="41"/>
      <c r="Y1130" s="41"/>
      <c r="Z1130" s="41"/>
      <c r="AA1130" s="41"/>
      <c r="AB1130" s="41"/>
      <c r="AC1130" s="41"/>
      <c r="AD1130" s="41"/>
      <c r="AE1130" s="41"/>
      <c r="AT1130" s="20" t="s">
        <v>195</v>
      </c>
      <c r="AU1130" s="20" t="s">
        <v>82</v>
      </c>
    </row>
    <row r="1131" s="13" customFormat="1">
      <c r="A1131" s="13"/>
      <c r="B1131" s="235"/>
      <c r="C1131" s="236"/>
      <c r="D1131" s="228" t="s">
        <v>199</v>
      </c>
      <c r="E1131" s="237" t="s">
        <v>19</v>
      </c>
      <c r="F1131" s="238" t="s">
        <v>745</v>
      </c>
      <c r="G1131" s="236"/>
      <c r="H1131" s="237" t="s">
        <v>19</v>
      </c>
      <c r="I1131" s="239"/>
      <c r="J1131" s="236"/>
      <c r="K1131" s="236"/>
      <c r="L1131" s="240"/>
      <c r="M1131" s="241"/>
      <c r="N1131" s="242"/>
      <c r="O1131" s="242"/>
      <c r="P1131" s="242"/>
      <c r="Q1131" s="242"/>
      <c r="R1131" s="242"/>
      <c r="S1131" s="242"/>
      <c r="T1131" s="243"/>
      <c r="U1131" s="13"/>
      <c r="V1131" s="13"/>
      <c r="W1131" s="13"/>
      <c r="X1131" s="13"/>
      <c r="Y1131" s="13"/>
      <c r="Z1131" s="13"/>
      <c r="AA1131" s="13"/>
      <c r="AB1131" s="13"/>
      <c r="AC1131" s="13"/>
      <c r="AD1131" s="13"/>
      <c r="AE1131" s="13"/>
      <c r="AT1131" s="244" t="s">
        <v>199</v>
      </c>
      <c r="AU1131" s="244" t="s">
        <v>82</v>
      </c>
      <c r="AV1131" s="13" t="s">
        <v>80</v>
      </c>
      <c r="AW1131" s="13" t="s">
        <v>34</v>
      </c>
      <c r="AX1131" s="13" t="s">
        <v>73</v>
      </c>
      <c r="AY1131" s="244" t="s">
        <v>185</v>
      </c>
    </row>
    <row r="1132" s="14" customFormat="1">
      <c r="A1132" s="14"/>
      <c r="B1132" s="245"/>
      <c r="C1132" s="246"/>
      <c r="D1132" s="228" t="s">
        <v>199</v>
      </c>
      <c r="E1132" s="247" t="s">
        <v>19</v>
      </c>
      <c r="F1132" s="248" t="s">
        <v>2490</v>
      </c>
      <c r="G1132" s="246"/>
      <c r="H1132" s="249">
        <v>36.649999999999999</v>
      </c>
      <c r="I1132" s="250"/>
      <c r="J1132" s="246"/>
      <c r="K1132" s="246"/>
      <c r="L1132" s="251"/>
      <c r="M1132" s="252"/>
      <c r="N1132" s="253"/>
      <c r="O1132" s="253"/>
      <c r="P1132" s="253"/>
      <c r="Q1132" s="253"/>
      <c r="R1132" s="253"/>
      <c r="S1132" s="253"/>
      <c r="T1132" s="254"/>
      <c r="U1132" s="14"/>
      <c r="V1132" s="14"/>
      <c r="W1132" s="14"/>
      <c r="X1132" s="14"/>
      <c r="Y1132" s="14"/>
      <c r="Z1132" s="14"/>
      <c r="AA1132" s="14"/>
      <c r="AB1132" s="14"/>
      <c r="AC1132" s="14"/>
      <c r="AD1132" s="14"/>
      <c r="AE1132" s="14"/>
      <c r="AT1132" s="255" t="s">
        <v>199</v>
      </c>
      <c r="AU1132" s="255" t="s">
        <v>82</v>
      </c>
      <c r="AV1132" s="14" t="s">
        <v>82</v>
      </c>
      <c r="AW1132" s="14" t="s">
        <v>34</v>
      </c>
      <c r="AX1132" s="14" t="s">
        <v>73</v>
      </c>
      <c r="AY1132" s="255" t="s">
        <v>185</v>
      </c>
    </row>
    <row r="1133" s="15" customFormat="1">
      <c r="A1133" s="15"/>
      <c r="B1133" s="256"/>
      <c r="C1133" s="257"/>
      <c r="D1133" s="228" t="s">
        <v>199</v>
      </c>
      <c r="E1133" s="258" t="s">
        <v>19</v>
      </c>
      <c r="F1133" s="259" t="s">
        <v>202</v>
      </c>
      <c r="G1133" s="257"/>
      <c r="H1133" s="260">
        <v>36.649999999999999</v>
      </c>
      <c r="I1133" s="261"/>
      <c r="J1133" s="257"/>
      <c r="K1133" s="257"/>
      <c r="L1133" s="262"/>
      <c r="M1133" s="263"/>
      <c r="N1133" s="264"/>
      <c r="O1133" s="264"/>
      <c r="P1133" s="264"/>
      <c r="Q1133" s="264"/>
      <c r="R1133" s="264"/>
      <c r="S1133" s="264"/>
      <c r="T1133" s="265"/>
      <c r="U1133" s="15"/>
      <c r="V1133" s="15"/>
      <c r="W1133" s="15"/>
      <c r="X1133" s="15"/>
      <c r="Y1133" s="15"/>
      <c r="Z1133" s="15"/>
      <c r="AA1133" s="15"/>
      <c r="AB1133" s="15"/>
      <c r="AC1133" s="15"/>
      <c r="AD1133" s="15"/>
      <c r="AE1133" s="15"/>
      <c r="AT1133" s="266" t="s">
        <v>199</v>
      </c>
      <c r="AU1133" s="266" t="s">
        <v>82</v>
      </c>
      <c r="AV1133" s="15" t="s">
        <v>193</v>
      </c>
      <c r="AW1133" s="15" t="s">
        <v>34</v>
      </c>
      <c r="AX1133" s="15" t="s">
        <v>80</v>
      </c>
      <c r="AY1133" s="266" t="s">
        <v>185</v>
      </c>
    </row>
    <row r="1134" s="2" customFormat="1" ht="16.5" customHeight="1">
      <c r="A1134" s="41"/>
      <c r="B1134" s="42"/>
      <c r="C1134" s="215" t="s">
        <v>2491</v>
      </c>
      <c r="D1134" s="215" t="s">
        <v>188</v>
      </c>
      <c r="E1134" s="216" t="s">
        <v>2492</v>
      </c>
      <c r="F1134" s="217" t="s">
        <v>2493</v>
      </c>
      <c r="G1134" s="218" t="s">
        <v>226</v>
      </c>
      <c r="H1134" s="219">
        <v>36.649999999999999</v>
      </c>
      <c r="I1134" s="220"/>
      <c r="J1134" s="221">
        <f>ROUND(I1134*H1134,2)</f>
        <v>0</v>
      </c>
      <c r="K1134" s="217" t="s">
        <v>19</v>
      </c>
      <c r="L1134" s="47"/>
      <c r="M1134" s="222" t="s">
        <v>19</v>
      </c>
      <c r="N1134" s="223" t="s">
        <v>44</v>
      </c>
      <c r="O1134" s="87"/>
      <c r="P1134" s="224">
        <f>O1134*H1134</f>
        <v>0</v>
      </c>
      <c r="Q1134" s="224">
        <v>0.00167</v>
      </c>
      <c r="R1134" s="224">
        <f>Q1134*H1134</f>
        <v>0.061205499999999996</v>
      </c>
      <c r="S1134" s="224">
        <v>0</v>
      </c>
      <c r="T1134" s="225">
        <f>S1134*H1134</f>
        <v>0</v>
      </c>
      <c r="U1134" s="41"/>
      <c r="V1134" s="41"/>
      <c r="W1134" s="41"/>
      <c r="X1134" s="41"/>
      <c r="Y1134" s="41"/>
      <c r="Z1134" s="41"/>
      <c r="AA1134" s="41"/>
      <c r="AB1134" s="41"/>
      <c r="AC1134" s="41"/>
      <c r="AD1134" s="41"/>
      <c r="AE1134" s="41"/>
      <c r="AR1134" s="226" t="s">
        <v>280</v>
      </c>
      <c r="AT1134" s="226" t="s">
        <v>188</v>
      </c>
      <c r="AU1134" s="226" t="s">
        <v>82</v>
      </c>
      <c r="AY1134" s="20" t="s">
        <v>185</v>
      </c>
      <c r="BE1134" s="227">
        <f>IF(N1134="základní",J1134,0)</f>
        <v>0</v>
      </c>
      <c r="BF1134" s="227">
        <f>IF(N1134="snížená",J1134,0)</f>
        <v>0</v>
      </c>
      <c r="BG1134" s="227">
        <f>IF(N1134="zákl. přenesená",J1134,0)</f>
        <v>0</v>
      </c>
      <c r="BH1134" s="227">
        <f>IF(N1134="sníž. přenesená",J1134,0)</f>
        <v>0</v>
      </c>
      <c r="BI1134" s="227">
        <f>IF(N1134="nulová",J1134,0)</f>
        <v>0</v>
      </c>
      <c r="BJ1134" s="20" t="s">
        <v>80</v>
      </c>
      <c r="BK1134" s="227">
        <f>ROUND(I1134*H1134,2)</f>
        <v>0</v>
      </c>
      <c r="BL1134" s="20" t="s">
        <v>280</v>
      </c>
      <c r="BM1134" s="226" t="s">
        <v>2494</v>
      </c>
    </row>
    <row r="1135" s="2" customFormat="1">
      <c r="A1135" s="41"/>
      <c r="B1135" s="42"/>
      <c r="C1135" s="43"/>
      <c r="D1135" s="228" t="s">
        <v>195</v>
      </c>
      <c r="E1135" s="43"/>
      <c r="F1135" s="229" t="s">
        <v>2495</v>
      </c>
      <c r="G1135" s="43"/>
      <c r="H1135" s="43"/>
      <c r="I1135" s="230"/>
      <c r="J1135" s="43"/>
      <c r="K1135" s="43"/>
      <c r="L1135" s="47"/>
      <c r="M1135" s="231"/>
      <c r="N1135" s="232"/>
      <c r="O1135" s="87"/>
      <c r="P1135" s="87"/>
      <c r="Q1135" s="87"/>
      <c r="R1135" s="87"/>
      <c r="S1135" s="87"/>
      <c r="T1135" s="88"/>
      <c r="U1135" s="41"/>
      <c r="V1135" s="41"/>
      <c r="W1135" s="41"/>
      <c r="X1135" s="41"/>
      <c r="Y1135" s="41"/>
      <c r="Z1135" s="41"/>
      <c r="AA1135" s="41"/>
      <c r="AB1135" s="41"/>
      <c r="AC1135" s="41"/>
      <c r="AD1135" s="41"/>
      <c r="AE1135" s="41"/>
      <c r="AT1135" s="20" t="s">
        <v>195</v>
      </c>
      <c r="AU1135" s="20" t="s">
        <v>82</v>
      </c>
    </row>
    <row r="1136" s="13" customFormat="1">
      <c r="A1136" s="13"/>
      <c r="B1136" s="235"/>
      <c r="C1136" s="236"/>
      <c r="D1136" s="228" t="s">
        <v>199</v>
      </c>
      <c r="E1136" s="237" t="s">
        <v>19</v>
      </c>
      <c r="F1136" s="238" t="s">
        <v>745</v>
      </c>
      <c r="G1136" s="236"/>
      <c r="H1136" s="237" t="s">
        <v>19</v>
      </c>
      <c r="I1136" s="239"/>
      <c r="J1136" s="236"/>
      <c r="K1136" s="236"/>
      <c r="L1136" s="240"/>
      <c r="M1136" s="241"/>
      <c r="N1136" s="242"/>
      <c r="O1136" s="242"/>
      <c r="P1136" s="242"/>
      <c r="Q1136" s="242"/>
      <c r="R1136" s="242"/>
      <c r="S1136" s="242"/>
      <c r="T1136" s="243"/>
      <c r="U1136" s="13"/>
      <c r="V1136" s="13"/>
      <c r="W1136" s="13"/>
      <c r="X1136" s="13"/>
      <c r="Y1136" s="13"/>
      <c r="Z1136" s="13"/>
      <c r="AA1136" s="13"/>
      <c r="AB1136" s="13"/>
      <c r="AC1136" s="13"/>
      <c r="AD1136" s="13"/>
      <c r="AE1136" s="13"/>
      <c r="AT1136" s="244" t="s">
        <v>199</v>
      </c>
      <c r="AU1136" s="244" t="s">
        <v>82</v>
      </c>
      <c r="AV1136" s="13" t="s">
        <v>80</v>
      </c>
      <c r="AW1136" s="13" t="s">
        <v>34</v>
      </c>
      <c r="AX1136" s="13" t="s">
        <v>73</v>
      </c>
      <c r="AY1136" s="244" t="s">
        <v>185</v>
      </c>
    </row>
    <row r="1137" s="14" customFormat="1">
      <c r="A1137" s="14"/>
      <c r="B1137" s="245"/>
      <c r="C1137" s="246"/>
      <c r="D1137" s="228" t="s">
        <v>199</v>
      </c>
      <c r="E1137" s="247" t="s">
        <v>19</v>
      </c>
      <c r="F1137" s="248" t="s">
        <v>2496</v>
      </c>
      <c r="G1137" s="246"/>
      <c r="H1137" s="249">
        <v>36.649999999999999</v>
      </c>
      <c r="I1137" s="250"/>
      <c r="J1137" s="246"/>
      <c r="K1137" s="246"/>
      <c r="L1137" s="251"/>
      <c r="M1137" s="252"/>
      <c r="N1137" s="253"/>
      <c r="O1137" s="253"/>
      <c r="P1137" s="253"/>
      <c r="Q1137" s="253"/>
      <c r="R1137" s="253"/>
      <c r="S1137" s="253"/>
      <c r="T1137" s="254"/>
      <c r="U1137" s="14"/>
      <c r="V1137" s="14"/>
      <c r="W1137" s="14"/>
      <c r="X1137" s="14"/>
      <c r="Y1137" s="14"/>
      <c r="Z1137" s="14"/>
      <c r="AA1137" s="14"/>
      <c r="AB1137" s="14"/>
      <c r="AC1137" s="14"/>
      <c r="AD1137" s="14"/>
      <c r="AE1137" s="14"/>
      <c r="AT1137" s="255" t="s">
        <v>199</v>
      </c>
      <c r="AU1137" s="255" t="s">
        <v>82</v>
      </c>
      <c r="AV1137" s="14" t="s">
        <v>82</v>
      </c>
      <c r="AW1137" s="14" t="s">
        <v>34</v>
      </c>
      <c r="AX1137" s="14" t="s">
        <v>73</v>
      </c>
      <c r="AY1137" s="255" t="s">
        <v>185</v>
      </c>
    </row>
    <row r="1138" s="15" customFormat="1">
      <c r="A1138" s="15"/>
      <c r="B1138" s="256"/>
      <c r="C1138" s="257"/>
      <c r="D1138" s="228" t="s">
        <v>199</v>
      </c>
      <c r="E1138" s="258" t="s">
        <v>19</v>
      </c>
      <c r="F1138" s="259" t="s">
        <v>202</v>
      </c>
      <c r="G1138" s="257"/>
      <c r="H1138" s="260">
        <v>36.649999999999999</v>
      </c>
      <c r="I1138" s="261"/>
      <c r="J1138" s="257"/>
      <c r="K1138" s="257"/>
      <c r="L1138" s="262"/>
      <c r="M1138" s="263"/>
      <c r="N1138" s="264"/>
      <c r="O1138" s="264"/>
      <c r="P1138" s="264"/>
      <c r="Q1138" s="264"/>
      <c r="R1138" s="264"/>
      <c r="S1138" s="264"/>
      <c r="T1138" s="265"/>
      <c r="U1138" s="15"/>
      <c r="V1138" s="15"/>
      <c r="W1138" s="15"/>
      <c r="X1138" s="15"/>
      <c r="Y1138" s="15"/>
      <c r="Z1138" s="15"/>
      <c r="AA1138" s="15"/>
      <c r="AB1138" s="15"/>
      <c r="AC1138" s="15"/>
      <c r="AD1138" s="15"/>
      <c r="AE1138" s="15"/>
      <c r="AT1138" s="266" t="s">
        <v>199</v>
      </c>
      <c r="AU1138" s="266" t="s">
        <v>82</v>
      </c>
      <c r="AV1138" s="15" t="s">
        <v>193</v>
      </c>
      <c r="AW1138" s="15" t="s">
        <v>34</v>
      </c>
      <c r="AX1138" s="15" t="s">
        <v>80</v>
      </c>
      <c r="AY1138" s="266" t="s">
        <v>185</v>
      </c>
    </row>
    <row r="1139" s="2" customFormat="1" ht="16.5" customHeight="1">
      <c r="A1139" s="41"/>
      <c r="B1139" s="42"/>
      <c r="C1139" s="215" t="s">
        <v>2497</v>
      </c>
      <c r="D1139" s="215" t="s">
        <v>188</v>
      </c>
      <c r="E1139" s="216" t="s">
        <v>2498</v>
      </c>
      <c r="F1139" s="217" t="s">
        <v>2499</v>
      </c>
      <c r="G1139" s="218" t="s">
        <v>226</v>
      </c>
      <c r="H1139" s="219">
        <v>6.9000000000000004</v>
      </c>
      <c r="I1139" s="220"/>
      <c r="J1139" s="221">
        <f>ROUND(I1139*H1139,2)</f>
        <v>0</v>
      </c>
      <c r="K1139" s="217" t="s">
        <v>19</v>
      </c>
      <c r="L1139" s="47"/>
      <c r="M1139" s="222" t="s">
        <v>19</v>
      </c>
      <c r="N1139" s="223" t="s">
        <v>44</v>
      </c>
      <c r="O1139" s="87"/>
      <c r="P1139" s="224">
        <f>O1139*H1139</f>
        <v>0</v>
      </c>
      <c r="Q1139" s="224">
        <v>0.0019400000000000001</v>
      </c>
      <c r="R1139" s="224">
        <f>Q1139*H1139</f>
        <v>0.013386000000000002</v>
      </c>
      <c r="S1139" s="224">
        <v>0</v>
      </c>
      <c r="T1139" s="225">
        <f>S1139*H1139</f>
        <v>0</v>
      </c>
      <c r="U1139" s="41"/>
      <c r="V1139" s="41"/>
      <c r="W1139" s="41"/>
      <c r="X1139" s="41"/>
      <c r="Y1139" s="41"/>
      <c r="Z1139" s="41"/>
      <c r="AA1139" s="41"/>
      <c r="AB1139" s="41"/>
      <c r="AC1139" s="41"/>
      <c r="AD1139" s="41"/>
      <c r="AE1139" s="41"/>
      <c r="AR1139" s="226" t="s">
        <v>280</v>
      </c>
      <c r="AT1139" s="226" t="s">
        <v>188</v>
      </c>
      <c r="AU1139" s="226" t="s">
        <v>82</v>
      </c>
      <c r="AY1139" s="20" t="s">
        <v>185</v>
      </c>
      <c r="BE1139" s="227">
        <f>IF(N1139="základní",J1139,0)</f>
        <v>0</v>
      </c>
      <c r="BF1139" s="227">
        <f>IF(N1139="snížená",J1139,0)</f>
        <v>0</v>
      </c>
      <c r="BG1139" s="227">
        <f>IF(N1139="zákl. přenesená",J1139,0)</f>
        <v>0</v>
      </c>
      <c r="BH1139" s="227">
        <f>IF(N1139="sníž. přenesená",J1139,0)</f>
        <v>0</v>
      </c>
      <c r="BI1139" s="227">
        <f>IF(N1139="nulová",J1139,0)</f>
        <v>0</v>
      </c>
      <c r="BJ1139" s="20" t="s">
        <v>80</v>
      </c>
      <c r="BK1139" s="227">
        <f>ROUND(I1139*H1139,2)</f>
        <v>0</v>
      </c>
      <c r="BL1139" s="20" t="s">
        <v>280</v>
      </c>
      <c r="BM1139" s="226" t="s">
        <v>2500</v>
      </c>
    </row>
    <row r="1140" s="2" customFormat="1">
      <c r="A1140" s="41"/>
      <c r="B1140" s="42"/>
      <c r="C1140" s="43"/>
      <c r="D1140" s="228" t="s">
        <v>195</v>
      </c>
      <c r="E1140" s="43"/>
      <c r="F1140" s="229" t="s">
        <v>2501</v>
      </c>
      <c r="G1140" s="43"/>
      <c r="H1140" s="43"/>
      <c r="I1140" s="230"/>
      <c r="J1140" s="43"/>
      <c r="K1140" s="43"/>
      <c r="L1140" s="47"/>
      <c r="M1140" s="231"/>
      <c r="N1140" s="232"/>
      <c r="O1140" s="87"/>
      <c r="P1140" s="87"/>
      <c r="Q1140" s="87"/>
      <c r="R1140" s="87"/>
      <c r="S1140" s="87"/>
      <c r="T1140" s="88"/>
      <c r="U1140" s="41"/>
      <c r="V1140" s="41"/>
      <c r="W1140" s="41"/>
      <c r="X1140" s="41"/>
      <c r="Y1140" s="41"/>
      <c r="Z1140" s="41"/>
      <c r="AA1140" s="41"/>
      <c r="AB1140" s="41"/>
      <c r="AC1140" s="41"/>
      <c r="AD1140" s="41"/>
      <c r="AE1140" s="41"/>
      <c r="AT1140" s="20" t="s">
        <v>195</v>
      </c>
      <c r="AU1140" s="20" t="s">
        <v>82</v>
      </c>
    </row>
    <row r="1141" s="13" customFormat="1">
      <c r="A1141" s="13"/>
      <c r="B1141" s="235"/>
      <c r="C1141" s="236"/>
      <c r="D1141" s="228" t="s">
        <v>199</v>
      </c>
      <c r="E1141" s="237" t="s">
        <v>19</v>
      </c>
      <c r="F1141" s="238" t="s">
        <v>745</v>
      </c>
      <c r="G1141" s="236"/>
      <c r="H1141" s="237" t="s">
        <v>19</v>
      </c>
      <c r="I1141" s="239"/>
      <c r="J1141" s="236"/>
      <c r="K1141" s="236"/>
      <c r="L1141" s="240"/>
      <c r="M1141" s="241"/>
      <c r="N1141" s="242"/>
      <c r="O1141" s="242"/>
      <c r="P1141" s="242"/>
      <c r="Q1141" s="242"/>
      <c r="R1141" s="242"/>
      <c r="S1141" s="242"/>
      <c r="T1141" s="243"/>
      <c r="U1141" s="13"/>
      <c r="V1141" s="13"/>
      <c r="W1141" s="13"/>
      <c r="X1141" s="13"/>
      <c r="Y1141" s="13"/>
      <c r="Z1141" s="13"/>
      <c r="AA1141" s="13"/>
      <c r="AB1141" s="13"/>
      <c r="AC1141" s="13"/>
      <c r="AD1141" s="13"/>
      <c r="AE1141" s="13"/>
      <c r="AT1141" s="244" t="s">
        <v>199</v>
      </c>
      <c r="AU1141" s="244" t="s">
        <v>82</v>
      </c>
      <c r="AV1141" s="13" t="s">
        <v>80</v>
      </c>
      <c r="AW1141" s="13" t="s">
        <v>34</v>
      </c>
      <c r="AX1141" s="13" t="s">
        <v>73</v>
      </c>
      <c r="AY1141" s="244" t="s">
        <v>185</v>
      </c>
    </row>
    <row r="1142" s="14" customFormat="1">
      <c r="A1142" s="14"/>
      <c r="B1142" s="245"/>
      <c r="C1142" s="246"/>
      <c r="D1142" s="228" t="s">
        <v>199</v>
      </c>
      <c r="E1142" s="247" t="s">
        <v>19</v>
      </c>
      <c r="F1142" s="248" t="s">
        <v>2502</v>
      </c>
      <c r="G1142" s="246"/>
      <c r="H1142" s="249">
        <v>6.9000000000000004</v>
      </c>
      <c r="I1142" s="250"/>
      <c r="J1142" s="246"/>
      <c r="K1142" s="246"/>
      <c r="L1142" s="251"/>
      <c r="M1142" s="252"/>
      <c r="N1142" s="253"/>
      <c r="O1142" s="253"/>
      <c r="P1142" s="253"/>
      <c r="Q1142" s="253"/>
      <c r="R1142" s="253"/>
      <c r="S1142" s="253"/>
      <c r="T1142" s="254"/>
      <c r="U1142" s="14"/>
      <c r="V1142" s="14"/>
      <c r="W1142" s="14"/>
      <c r="X1142" s="14"/>
      <c r="Y1142" s="14"/>
      <c r="Z1142" s="14"/>
      <c r="AA1142" s="14"/>
      <c r="AB1142" s="14"/>
      <c r="AC1142" s="14"/>
      <c r="AD1142" s="14"/>
      <c r="AE1142" s="14"/>
      <c r="AT1142" s="255" t="s">
        <v>199</v>
      </c>
      <c r="AU1142" s="255" t="s">
        <v>82</v>
      </c>
      <c r="AV1142" s="14" t="s">
        <v>82</v>
      </c>
      <c r="AW1142" s="14" t="s">
        <v>34</v>
      </c>
      <c r="AX1142" s="14" t="s">
        <v>73</v>
      </c>
      <c r="AY1142" s="255" t="s">
        <v>185</v>
      </c>
    </row>
    <row r="1143" s="15" customFormat="1">
      <c r="A1143" s="15"/>
      <c r="B1143" s="256"/>
      <c r="C1143" s="257"/>
      <c r="D1143" s="228" t="s">
        <v>199</v>
      </c>
      <c r="E1143" s="258" t="s">
        <v>19</v>
      </c>
      <c r="F1143" s="259" t="s">
        <v>202</v>
      </c>
      <c r="G1143" s="257"/>
      <c r="H1143" s="260">
        <v>6.9000000000000004</v>
      </c>
      <c r="I1143" s="261"/>
      <c r="J1143" s="257"/>
      <c r="K1143" s="257"/>
      <c r="L1143" s="262"/>
      <c r="M1143" s="263"/>
      <c r="N1143" s="264"/>
      <c r="O1143" s="264"/>
      <c r="P1143" s="264"/>
      <c r="Q1143" s="264"/>
      <c r="R1143" s="264"/>
      <c r="S1143" s="264"/>
      <c r="T1143" s="265"/>
      <c r="U1143" s="15"/>
      <c r="V1143" s="15"/>
      <c r="W1143" s="15"/>
      <c r="X1143" s="15"/>
      <c r="Y1143" s="15"/>
      <c r="Z1143" s="15"/>
      <c r="AA1143" s="15"/>
      <c r="AB1143" s="15"/>
      <c r="AC1143" s="15"/>
      <c r="AD1143" s="15"/>
      <c r="AE1143" s="15"/>
      <c r="AT1143" s="266" t="s">
        <v>199</v>
      </c>
      <c r="AU1143" s="266" t="s">
        <v>82</v>
      </c>
      <c r="AV1143" s="15" t="s">
        <v>193</v>
      </c>
      <c r="AW1143" s="15" t="s">
        <v>34</v>
      </c>
      <c r="AX1143" s="15" t="s">
        <v>80</v>
      </c>
      <c r="AY1143" s="266" t="s">
        <v>185</v>
      </c>
    </row>
    <row r="1144" s="2" customFormat="1" ht="16.5" customHeight="1">
      <c r="A1144" s="41"/>
      <c r="B1144" s="42"/>
      <c r="C1144" s="215" t="s">
        <v>2503</v>
      </c>
      <c r="D1144" s="215" t="s">
        <v>188</v>
      </c>
      <c r="E1144" s="216" t="s">
        <v>2504</v>
      </c>
      <c r="F1144" s="217" t="s">
        <v>2505</v>
      </c>
      <c r="G1144" s="218" t="s">
        <v>226</v>
      </c>
      <c r="H1144" s="219">
        <v>31.035</v>
      </c>
      <c r="I1144" s="220"/>
      <c r="J1144" s="221">
        <f>ROUND(I1144*H1144,2)</f>
        <v>0</v>
      </c>
      <c r="K1144" s="217" t="s">
        <v>192</v>
      </c>
      <c r="L1144" s="47"/>
      <c r="M1144" s="222" t="s">
        <v>19</v>
      </c>
      <c r="N1144" s="223" t="s">
        <v>44</v>
      </c>
      <c r="O1144" s="87"/>
      <c r="P1144" s="224">
        <f>O1144*H1144</f>
        <v>0</v>
      </c>
      <c r="Q1144" s="224">
        <v>0.0023700000000000001</v>
      </c>
      <c r="R1144" s="224">
        <f>Q1144*H1144</f>
        <v>0.073552950000000006</v>
      </c>
      <c r="S1144" s="224">
        <v>0</v>
      </c>
      <c r="T1144" s="225">
        <f>S1144*H1144</f>
        <v>0</v>
      </c>
      <c r="U1144" s="41"/>
      <c r="V1144" s="41"/>
      <c r="W1144" s="41"/>
      <c r="X1144" s="41"/>
      <c r="Y1144" s="41"/>
      <c r="Z1144" s="41"/>
      <c r="AA1144" s="41"/>
      <c r="AB1144" s="41"/>
      <c r="AC1144" s="41"/>
      <c r="AD1144" s="41"/>
      <c r="AE1144" s="41"/>
      <c r="AR1144" s="226" t="s">
        <v>280</v>
      </c>
      <c r="AT1144" s="226" t="s">
        <v>188</v>
      </c>
      <c r="AU1144" s="226" t="s">
        <v>82</v>
      </c>
      <c r="AY1144" s="20" t="s">
        <v>185</v>
      </c>
      <c r="BE1144" s="227">
        <f>IF(N1144="základní",J1144,0)</f>
        <v>0</v>
      </c>
      <c r="BF1144" s="227">
        <f>IF(N1144="snížená",J1144,0)</f>
        <v>0</v>
      </c>
      <c r="BG1144" s="227">
        <f>IF(N1144="zákl. přenesená",J1144,0)</f>
        <v>0</v>
      </c>
      <c r="BH1144" s="227">
        <f>IF(N1144="sníž. přenesená",J1144,0)</f>
        <v>0</v>
      </c>
      <c r="BI1144" s="227">
        <f>IF(N1144="nulová",J1144,0)</f>
        <v>0</v>
      </c>
      <c r="BJ1144" s="20" t="s">
        <v>80</v>
      </c>
      <c r="BK1144" s="227">
        <f>ROUND(I1144*H1144,2)</f>
        <v>0</v>
      </c>
      <c r="BL1144" s="20" t="s">
        <v>280</v>
      </c>
      <c r="BM1144" s="226" t="s">
        <v>2506</v>
      </c>
    </row>
    <row r="1145" s="2" customFormat="1">
      <c r="A1145" s="41"/>
      <c r="B1145" s="42"/>
      <c r="C1145" s="43"/>
      <c r="D1145" s="228" t="s">
        <v>195</v>
      </c>
      <c r="E1145" s="43"/>
      <c r="F1145" s="229" t="s">
        <v>2507</v>
      </c>
      <c r="G1145" s="43"/>
      <c r="H1145" s="43"/>
      <c r="I1145" s="230"/>
      <c r="J1145" s="43"/>
      <c r="K1145" s="43"/>
      <c r="L1145" s="47"/>
      <c r="M1145" s="231"/>
      <c r="N1145" s="232"/>
      <c r="O1145" s="87"/>
      <c r="P1145" s="87"/>
      <c r="Q1145" s="87"/>
      <c r="R1145" s="87"/>
      <c r="S1145" s="87"/>
      <c r="T1145" s="88"/>
      <c r="U1145" s="41"/>
      <c r="V1145" s="41"/>
      <c r="W1145" s="41"/>
      <c r="X1145" s="41"/>
      <c r="Y1145" s="41"/>
      <c r="Z1145" s="41"/>
      <c r="AA1145" s="41"/>
      <c r="AB1145" s="41"/>
      <c r="AC1145" s="41"/>
      <c r="AD1145" s="41"/>
      <c r="AE1145" s="41"/>
      <c r="AT1145" s="20" t="s">
        <v>195</v>
      </c>
      <c r="AU1145" s="20" t="s">
        <v>82</v>
      </c>
    </row>
    <row r="1146" s="2" customFormat="1">
      <c r="A1146" s="41"/>
      <c r="B1146" s="42"/>
      <c r="C1146" s="43"/>
      <c r="D1146" s="233" t="s">
        <v>197</v>
      </c>
      <c r="E1146" s="43"/>
      <c r="F1146" s="234" t="s">
        <v>2508</v>
      </c>
      <c r="G1146" s="43"/>
      <c r="H1146" s="43"/>
      <c r="I1146" s="230"/>
      <c r="J1146" s="43"/>
      <c r="K1146" s="43"/>
      <c r="L1146" s="47"/>
      <c r="M1146" s="231"/>
      <c r="N1146" s="232"/>
      <c r="O1146" s="87"/>
      <c r="P1146" s="87"/>
      <c r="Q1146" s="87"/>
      <c r="R1146" s="87"/>
      <c r="S1146" s="87"/>
      <c r="T1146" s="88"/>
      <c r="U1146" s="41"/>
      <c r="V1146" s="41"/>
      <c r="W1146" s="41"/>
      <c r="X1146" s="41"/>
      <c r="Y1146" s="41"/>
      <c r="Z1146" s="41"/>
      <c r="AA1146" s="41"/>
      <c r="AB1146" s="41"/>
      <c r="AC1146" s="41"/>
      <c r="AD1146" s="41"/>
      <c r="AE1146" s="41"/>
      <c r="AT1146" s="20" t="s">
        <v>197</v>
      </c>
      <c r="AU1146" s="20" t="s">
        <v>82</v>
      </c>
    </row>
    <row r="1147" s="13" customFormat="1">
      <c r="A1147" s="13"/>
      <c r="B1147" s="235"/>
      <c r="C1147" s="236"/>
      <c r="D1147" s="228" t="s">
        <v>199</v>
      </c>
      <c r="E1147" s="237" t="s">
        <v>19</v>
      </c>
      <c r="F1147" s="238" t="s">
        <v>745</v>
      </c>
      <c r="G1147" s="236"/>
      <c r="H1147" s="237" t="s">
        <v>19</v>
      </c>
      <c r="I1147" s="239"/>
      <c r="J1147" s="236"/>
      <c r="K1147" s="236"/>
      <c r="L1147" s="240"/>
      <c r="M1147" s="241"/>
      <c r="N1147" s="242"/>
      <c r="O1147" s="242"/>
      <c r="P1147" s="242"/>
      <c r="Q1147" s="242"/>
      <c r="R1147" s="242"/>
      <c r="S1147" s="242"/>
      <c r="T1147" s="243"/>
      <c r="U1147" s="13"/>
      <c r="V1147" s="13"/>
      <c r="W1147" s="13"/>
      <c r="X1147" s="13"/>
      <c r="Y1147" s="13"/>
      <c r="Z1147" s="13"/>
      <c r="AA1147" s="13"/>
      <c r="AB1147" s="13"/>
      <c r="AC1147" s="13"/>
      <c r="AD1147" s="13"/>
      <c r="AE1147" s="13"/>
      <c r="AT1147" s="244" t="s">
        <v>199</v>
      </c>
      <c r="AU1147" s="244" t="s">
        <v>82</v>
      </c>
      <c r="AV1147" s="13" t="s">
        <v>80</v>
      </c>
      <c r="AW1147" s="13" t="s">
        <v>34</v>
      </c>
      <c r="AX1147" s="13" t="s">
        <v>73</v>
      </c>
      <c r="AY1147" s="244" t="s">
        <v>185</v>
      </c>
    </row>
    <row r="1148" s="14" customFormat="1">
      <c r="A1148" s="14"/>
      <c r="B1148" s="245"/>
      <c r="C1148" s="246"/>
      <c r="D1148" s="228" t="s">
        <v>199</v>
      </c>
      <c r="E1148" s="247" t="s">
        <v>19</v>
      </c>
      <c r="F1148" s="248" t="s">
        <v>2509</v>
      </c>
      <c r="G1148" s="246"/>
      <c r="H1148" s="249">
        <v>31.035</v>
      </c>
      <c r="I1148" s="250"/>
      <c r="J1148" s="246"/>
      <c r="K1148" s="246"/>
      <c r="L1148" s="251"/>
      <c r="M1148" s="252"/>
      <c r="N1148" s="253"/>
      <c r="O1148" s="253"/>
      <c r="P1148" s="253"/>
      <c r="Q1148" s="253"/>
      <c r="R1148" s="253"/>
      <c r="S1148" s="253"/>
      <c r="T1148" s="254"/>
      <c r="U1148" s="14"/>
      <c r="V1148" s="14"/>
      <c r="W1148" s="14"/>
      <c r="X1148" s="14"/>
      <c r="Y1148" s="14"/>
      <c r="Z1148" s="14"/>
      <c r="AA1148" s="14"/>
      <c r="AB1148" s="14"/>
      <c r="AC1148" s="14"/>
      <c r="AD1148" s="14"/>
      <c r="AE1148" s="14"/>
      <c r="AT1148" s="255" t="s">
        <v>199</v>
      </c>
      <c r="AU1148" s="255" t="s">
        <v>82</v>
      </c>
      <c r="AV1148" s="14" t="s">
        <v>82</v>
      </c>
      <c r="AW1148" s="14" t="s">
        <v>34</v>
      </c>
      <c r="AX1148" s="14" t="s">
        <v>73</v>
      </c>
      <c r="AY1148" s="255" t="s">
        <v>185</v>
      </c>
    </row>
    <row r="1149" s="15" customFormat="1">
      <c r="A1149" s="15"/>
      <c r="B1149" s="256"/>
      <c r="C1149" s="257"/>
      <c r="D1149" s="228" t="s">
        <v>199</v>
      </c>
      <c r="E1149" s="258" t="s">
        <v>19</v>
      </c>
      <c r="F1149" s="259" t="s">
        <v>202</v>
      </c>
      <c r="G1149" s="257"/>
      <c r="H1149" s="260">
        <v>31.035</v>
      </c>
      <c r="I1149" s="261"/>
      <c r="J1149" s="257"/>
      <c r="K1149" s="257"/>
      <c r="L1149" s="262"/>
      <c r="M1149" s="263"/>
      <c r="N1149" s="264"/>
      <c r="O1149" s="264"/>
      <c r="P1149" s="264"/>
      <c r="Q1149" s="264"/>
      <c r="R1149" s="264"/>
      <c r="S1149" s="264"/>
      <c r="T1149" s="265"/>
      <c r="U1149" s="15"/>
      <c r="V1149" s="15"/>
      <c r="W1149" s="15"/>
      <c r="X1149" s="15"/>
      <c r="Y1149" s="15"/>
      <c r="Z1149" s="15"/>
      <c r="AA1149" s="15"/>
      <c r="AB1149" s="15"/>
      <c r="AC1149" s="15"/>
      <c r="AD1149" s="15"/>
      <c r="AE1149" s="15"/>
      <c r="AT1149" s="266" t="s">
        <v>199</v>
      </c>
      <c r="AU1149" s="266" t="s">
        <v>82</v>
      </c>
      <c r="AV1149" s="15" t="s">
        <v>193</v>
      </c>
      <c r="AW1149" s="15" t="s">
        <v>34</v>
      </c>
      <c r="AX1149" s="15" t="s">
        <v>80</v>
      </c>
      <c r="AY1149" s="266" t="s">
        <v>185</v>
      </c>
    </row>
    <row r="1150" s="2" customFormat="1" ht="16.5" customHeight="1">
      <c r="A1150" s="41"/>
      <c r="B1150" s="42"/>
      <c r="C1150" s="215" t="s">
        <v>2510</v>
      </c>
      <c r="D1150" s="215" t="s">
        <v>188</v>
      </c>
      <c r="E1150" s="216" t="s">
        <v>2511</v>
      </c>
      <c r="F1150" s="217" t="s">
        <v>2512</v>
      </c>
      <c r="G1150" s="218" t="s">
        <v>226</v>
      </c>
      <c r="H1150" s="219">
        <v>6.9000000000000004</v>
      </c>
      <c r="I1150" s="220"/>
      <c r="J1150" s="221">
        <f>ROUND(I1150*H1150,2)</f>
        <v>0</v>
      </c>
      <c r="K1150" s="217" t="s">
        <v>19</v>
      </c>
      <c r="L1150" s="47"/>
      <c r="M1150" s="222" t="s">
        <v>19</v>
      </c>
      <c r="N1150" s="223" t="s">
        <v>44</v>
      </c>
      <c r="O1150" s="87"/>
      <c r="P1150" s="224">
        <f>O1150*H1150</f>
        <v>0</v>
      </c>
      <c r="Q1150" s="224">
        <v>0.00172</v>
      </c>
      <c r="R1150" s="224">
        <f>Q1150*H1150</f>
        <v>0.011868</v>
      </c>
      <c r="S1150" s="224">
        <v>0</v>
      </c>
      <c r="T1150" s="225">
        <f>S1150*H1150</f>
        <v>0</v>
      </c>
      <c r="U1150" s="41"/>
      <c r="V1150" s="41"/>
      <c r="W1150" s="41"/>
      <c r="X1150" s="41"/>
      <c r="Y1150" s="41"/>
      <c r="Z1150" s="41"/>
      <c r="AA1150" s="41"/>
      <c r="AB1150" s="41"/>
      <c r="AC1150" s="41"/>
      <c r="AD1150" s="41"/>
      <c r="AE1150" s="41"/>
      <c r="AR1150" s="226" t="s">
        <v>193</v>
      </c>
      <c r="AT1150" s="226" t="s">
        <v>188</v>
      </c>
      <c r="AU1150" s="226" t="s">
        <v>82</v>
      </c>
      <c r="AY1150" s="20" t="s">
        <v>185</v>
      </c>
      <c r="BE1150" s="227">
        <f>IF(N1150="základní",J1150,0)</f>
        <v>0</v>
      </c>
      <c r="BF1150" s="227">
        <f>IF(N1150="snížená",J1150,0)</f>
        <v>0</v>
      </c>
      <c r="BG1150" s="227">
        <f>IF(N1150="zákl. přenesená",J1150,0)</f>
        <v>0</v>
      </c>
      <c r="BH1150" s="227">
        <f>IF(N1150="sníž. přenesená",J1150,0)</f>
        <v>0</v>
      </c>
      <c r="BI1150" s="227">
        <f>IF(N1150="nulová",J1150,0)</f>
        <v>0</v>
      </c>
      <c r="BJ1150" s="20" t="s">
        <v>80</v>
      </c>
      <c r="BK1150" s="227">
        <f>ROUND(I1150*H1150,2)</f>
        <v>0</v>
      </c>
      <c r="BL1150" s="20" t="s">
        <v>193</v>
      </c>
      <c r="BM1150" s="226" t="s">
        <v>2513</v>
      </c>
    </row>
    <row r="1151" s="2" customFormat="1">
      <c r="A1151" s="41"/>
      <c r="B1151" s="42"/>
      <c r="C1151" s="43"/>
      <c r="D1151" s="228" t="s">
        <v>195</v>
      </c>
      <c r="E1151" s="43"/>
      <c r="F1151" s="229" t="s">
        <v>2514</v>
      </c>
      <c r="G1151" s="43"/>
      <c r="H1151" s="43"/>
      <c r="I1151" s="230"/>
      <c r="J1151" s="43"/>
      <c r="K1151" s="43"/>
      <c r="L1151" s="47"/>
      <c r="M1151" s="231"/>
      <c r="N1151" s="232"/>
      <c r="O1151" s="87"/>
      <c r="P1151" s="87"/>
      <c r="Q1151" s="87"/>
      <c r="R1151" s="87"/>
      <c r="S1151" s="87"/>
      <c r="T1151" s="88"/>
      <c r="U1151" s="41"/>
      <c r="V1151" s="41"/>
      <c r="W1151" s="41"/>
      <c r="X1151" s="41"/>
      <c r="Y1151" s="41"/>
      <c r="Z1151" s="41"/>
      <c r="AA1151" s="41"/>
      <c r="AB1151" s="41"/>
      <c r="AC1151" s="41"/>
      <c r="AD1151" s="41"/>
      <c r="AE1151" s="41"/>
      <c r="AT1151" s="20" t="s">
        <v>195</v>
      </c>
      <c r="AU1151" s="20" t="s">
        <v>82</v>
      </c>
    </row>
    <row r="1152" s="13" customFormat="1">
      <c r="A1152" s="13"/>
      <c r="B1152" s="235"/>
      <c r="C1152" s="236"/>
      <c r="D1152" s="228" t="s">
        <v>199</v>
      </c>
      <c r="E1152" s="237" t="s">
        <v>19</v>
      </c>
      <c r="F1152" s="238" t="s">
        <v>2515</v>
      </c>
      <c r="G1152" s="236"/>
      <c r="H1152" s="237" t="s">
        <v>19</v>
      </c>
      <c r="I1152" s="239"/>
      <c r="J1152" s="236"/>
      <c r="K1152" s="236"/>
      <c r="L1152" s="240"/>
      <c r="M1152" s="241"/>
      <c r="N1152" s="242"/>
      <c r="O1152" s="242"/>
      <c r="P1152" s="242"/>
      <c r="Q1152" s="242"/>
      <c r="R1152" s="242"/>
      <c r="S1152" s="242"/>
      <c r="T1152" s="243"/>
      <c r="U1152" s="13"/>
      <c r="V1152" s="13"/>
      <c r="W1152" s="13"/>
      <c r="X1152" s="13"/>
      <c r="Y1152" s="13"/>
      <c r="Z1152" s="13"/>
      <c r="AA1152" s="13"/>
      <c r="AB1152" s="13"/>
      <c r="AC1152" s="13"/>
      <c r="AD1152" s="13"/>
      <c r="AE1152" s="13"/>
      <c r="AT1152" s="244" t="s">
        <v>199</v>
      </c>
      <c r="AU1152" s="244" t="s">
        <v>82</v>
      </c>
      <c r="AV1152" s="13" t="s">
        <v>80</v>
      </c>
      <c r="AW1152" s="13" t="s">
        <v>34</v>
      </c>
      <c r="AX1152" s="13" t="s">
        <v>73</v>
      </c>
      <c r="AY1152" s="244" t="s">
        <v>185</v>
      </c>
    </row>
    <row r="1153" s="13" customFormat="1">
      <c r="A1153" s="13"/>
      <c r="B1153" s="235"/>
      <c r="C1153" s="236"/>
      <c r="D1153" s="228" t="s">
        <v>199</v>
      </c>
      <c r="E1153" s="237" t="s">
        <v>19</v>
      </c>
      <c r="F1153" s="238" t="s">
        <v>2516</v>
      </c>
      <c r="G1153" s="236"/>
      <c r="H1153" s="237" t="s">
        <v>19</v>
      </c>
      <c r="I1153" s="239"/>
      <c r="J1153" s="236"/>
      <c r="K1153" s="236"/>
      <c r="L1153" s="240"/>
      <c r="M1153" s="241"/>
      <c r="N1153" s="242"/>
      <c r="O1153" s="242"/>
      <c r="P1153" s="242"/>
      <c r="Q1153" s="242"/>
      <c r="R1153" s="242"/>
      <c r="S1153" s="242"/>
      <c r="T1153" s="243"/>
      <c r="U1153" s="13"/>
      <c r="V1153" s="13"/>
      <c r="W1153" s="13"/>
      <c r="X1153" s="13"/>
      <c r="Y1153" s="13"/>
      <c r="Z1153" s="13"/>
      <c r="AA1153" s="13"/>
      <c r="AB1153" s="13"/>
      <c r="AC1153" s="13"/>
      <c r="AD1153" s="13"/>
      <c r="AE1153" s="13"/>
      <c r="AT1153" s="244" t="s">
        <v>199</v>
      </c>
      <c r="AU1153" s="244" t="s">
        <v>82</v>
      </c>
      <c r="AV1153" s="13" t="s">
        <v>80</v>
      </c>
      <c r="AW1153" s="13" t="s">
        <v>34</v>
      </c>
      <c r="AX1153" s="13" t="s">
        <v>73</v>
      </c>
      <c r="AY1153" s="244" t="s">
        <v>185</v>
      </c>
    </row>
    <row r="1154" s="14" customFormat="1">
      <c r="A1154" s="14"/>
      <c r="B1154" s="245"/>
      <c r="C1154" s="246"/>
      <c r="D1154" s="228" t="s">
        <v>199</v>
      </c>
      <c r="E1154" s="247" t="s">
        <v>19</v>
      </c>
      <c r="F1154" s="248" t="s">
        <v>2517</v>
      </c>
      <c r="G1154" s="246"/>
      <c r="H1154" s="249">
        <v>6.9000000000000004</v>
      </c>
      <c r="I1154" s="250"/>
      <c r="J1154" s="246"/>
      <c r="K1154" s="246"/>
      <c r="L1154" s="251"/>
      <c r="M1154" s="252"/>
      <c r="N1154" s="253"/>
      <c r="O1154" s="253"/>
      <c r="P1154" s="253"/>
      <c r="Q1154" s="253"/>
      <c r="R1154" s="253"/>
      <c r="S1154" s="253"/>
      <c r="T1154" s="254"/>
      <c r="U1154" s="14"/>
      <c r="V1154" s="14"/>
      <c r="W1154" s="14"/>
      <c r="X1154" s="14"/>
      <c r="Y1154" s="14"/>
      <c r="Z1154" s="14"/>
      <c r="AA1154" s="14"/>
      <c r="AB1154" s="14"/>
      <c r="AC1154" s="14"/>
      <c r="AD1154" s="14"/>
      <c r="AE1154" s="14"/>
      <c r="AT1154" s="255" t="s">
        <v>199</v>
      </c>
      <c r="AU1154" s="255" t="s">
        <v>82</v>
      </c>
      <c r="AV1154" s="14" t="s">
        <v>82</v>
      </c>
      <c r="AW1154" s="14" t="s">
        <v>34</v>
      </c>
      <c r="AX1154" s="14" t="s">
        <v>73</v>
      </c>
      <c r="AY1154" s="255" t="s">
        <v>185</v>
      </c>
    </row>
    <row r="1155" s="15" customFormat="1">
      <c r="A1155" s="15"/>
      <c r="B1155" s="256"/>
      <c r="C1155" s="257"/>
      <c r="D1155" s="228" t="s">
        <v>199</v>
      </c>
      <c r="E1155" s="258" t="s">
        <v>19</v>
      </c>
      <c r="F1155" s="259" t="s">
        <v>202</v>
      </c>
      <c r="G1155" s="257"/>
      <c r="H1155" s="260">
        <v>6.9000000000000004</v>
      </c>
      <c r="I1155" s="261"/>
      <c r="J1155" s="257"/>
      <c r="K1155" s="257"/>
      <c r="L1155" s="262"/>
      <c r="M1155" s="263"/>
      <c r="N1155" s="264"/>
      <c r="O1155" s="264"/>
      <c r="P1155" s="264"/>
      <c r="Q1155" s="264"/>
      <c r="R1155" s="264"/>
      <c r="S1155" s="264"/>
      <c r="T1155" s="265"/>
      <c r="U1155" s="15"/>
      <c r="V1155" s="15"/>
      <c r="W1155" s="15"/>
      <c r="X1155" s="15"/>
      <c r="Y1155" s="15"/>
      <c r="Z1155" s="15"/>
      <c r="AA1155" s="15"/>
      <c r="AB1155" s="15"/>
      <c r="AC1155" s="15"/>
      <c r="AD1155" s="15"/>
      <c r="AE1155" s="15"/>
      <c r="AT1155" s="266" t="s">
        <v>199</v>
      </c>
      <c r="AU1155" s="266" t="s">
        <v>82</v>
      </c>
      <c r="AV1155" s="15" t="s">
        <v>193</v>
      </c>
      <c r="AW1155" s="15" t="s">
        <v>34</v>
      </c>
      <c r="AX1155" s="15" t="s">
        <v>80</v>
      </c>
      <c r="AY1155" s="266" t="s">
        <v>185</v>
      </c>
    </row>
    <row r="1156" s="2" customFormat="1" ht="16.5" customHeight="1">
      <c r="A1156" s="41"/>
      <c r="B1156" s="42"/>
      <c r="C1156" s="215" t="s">
        <v>2518</v>
      </c>
      <c r="D1156" s="215" t="s">
        <v>188</v>
      </c>
      <c r="E1156" s="216" t="s">
        <v>2519</v>
      </c>
      <c r="F1156" s="217" t="s">
        <v>2520</v>
      </c>
      <c r="G1156" s="218" t="s">
        <v>226</v>
      </c>
      <c r="H1156" s="219">
        <v>15.15</v>
      </c>
      <c r="I1156" s="220"/>
      <c r="J1156" s="221">
        <f>ROUND(I1156*H1156,2)</f>
        <v>0</v>
      </c>
      <c r="K1156" s="217" t="s">
        <v>192</v>
      </c>
      <c r="L1156" s="47"/>
      <c r="M1156" s="222" t="s">
        <v>19</v>
      </c>
      <c r="N1156" s="223" t="s">
        <v>44</v>
      </c>
      <c r="O1156" s="87"/>
      <c r="P1156" s="224">
        <f>O1156*H1156</f>
        <v>0</v>
      </c>
      <c r="Q1156" s="224">
        <v>0.0022599999999999999</v>
      </c>
      <c r="R1156" s="224">
        <f>Q1156*H1156</f>
        <v>0.034238999999999999</v>
      </c>
      <c r="S1156" s="224">
        <v>0</v>
      </c>
      <c r="T1156" s="225">
        <f>S1156*H1156</f>
        <v>0</v>
      </c>
      <c r="U1156" s="41"/>
      <c r="V1156" s="41"/>
      <c r="W1156" s="41"/>
      <c r="X1156" s="41"/>
      <c r="Y1156" s="41"/>
      <c r="Z1156" s="41"/>
      <c r="AA1156" s="41"/>
      <c r="AB1156" s="41"/>
      <c r="AC1156" s="41"/>
      <c r="AD1156" s="41"/>
      <c r="AE1156" s="41"/>
      <c r="AR1156" s="226" t="s">
        <v>280</v>
      </c>
      <c r="AT1156" s="226" t="s">
        <v>188</v>
      </c>
      <c r="AU1156" s="226" t="s">
        <v>82</v>
      </c>
      <c r="AY1156" s="20" t="s">
        <v>185</v>
      </c>
      <c r="BE1156" s="227">
        <f>IF(N1156="základní",J1156,0)</f>
        <v>0</v>
      </c>
      <c r="BF1156" s="227">
        <f>IF(N1156="snížená",J1156,0)</f>
        <v>0</v>
      </c>
      <c r="BG1156" s="227">
        <f>IF(N1156="zákl. přenesená",J1156,0)</f>
        <v>0</v>
      </c>
      <c r="BH1156" s="227">
        <f>IF(N1156="sníž. přenesená",J1156,0)</f>
        <v>0</v>
      </c>
      <c r="BI1156" s="227">
        <f>IF(N1156="nulová",J1156,0)</f>
        <v>0</v>
      </c>
      <c r="BJ1156" s="20" t="s">
        <v>80</v>
      </c>
      <c r="BK1156" s="227">
        <f>ROUND(I1156*H1156,2)</f>
        <v>0</v>
      </c>
      <c r="BL1156" s="20" t="s">
        <v>280</v>
      </c>
      <c r="BM1156" s="226" t="s">
        <v>2521</v>
      </c>
    </row>
    <row r="1157" s="2" customFormat="1">
      <c r="A1157" s="41"/>
      <c r="B1157" s="42"/>
      <c r="C1157" s="43"/>
      <c r="D1157" s="228" t="s">
        <v>195</v>
      </c>
      <c r="E1157" s="43"/>
      <c r="F1157" s="229" t="s">
        <v>2522</v>
      </c>
      <c r="G1157" s="43"/>
      <c r="H1157" s="43"/>
      <c r="I1157" s="230"/>
      <c r="J1157" s="43"/>
      <c r="K1157" s="43"/>
      <c r="L1157" s="47"/>
      <c r="M1157" s="231"/>
      <c r="N1157" s="232"/>
      <c r="O1157" s="87"/>
      <c r="P1157" s="87"/>
      <c r="Q1157" s="87"/>
      <c r="R1157" s="87"/>
      <c r="S1157" s="87"/>
      <c r="T1157" s="88"/>
      <c r="U1157" s="41"/>
      <c r="V1157" s="41"/>
      <c r="W1157" s="41"/>
      <c r="X1157" s="41"/>
      <c r="Y1157" s="41"/>
      <c r="Z1157" s="41"/>
      <c r="AA1157" s="41"/>
      <c r="AB1157" s="41"/>
      <c r="AC1157" s="41"/>
      <c r="AD1157" s="41"/>
      <c r="AE1157" s="41"/>
      <c r="AT1157" s="20" t="s">
        <v>195</v>
      </c>
      <c r="AU1157" s="20" t="s">
        <v>82</v>
      </c>
    </row>
    <row r="1158" s="2" customFormat="1">
      <c r="A1158" s="41"/>
      <c r="B1158" s="42"/>
      <c r="C1158" s="43"/>
      <c r="D1158" s="233" t="s">
        <v>197</v>
      </c>
      <c r="E1158" s="43"/>
      <c r="F1158" s="234" t="s">
        <v>2523</v>
      </c>
      <c r="G1158" s="43"/>
      <c r="H1158" s="43"/>
      <c r="I1158" s="230"/>
      <c r="J1158" s="43"/>
      <c r="K1158" s="43"/>
      <c r="L1158" s="47"/>
      <c r="M1158" s="231"/>
      <c r="N1158" s="232"/>
      <c r="O1158" s="87"/>
      <c r="P1158" s="87"/>
      <c r="Q1158" s="87"/>
      <c r="R1158" s="87"/>
      <c r="S1158" s="87"/>
      <c r="T1158" s="88"/>
      <c r="U1158" s="41"/>
      <c r="V1158" s="41"/>
      <c r="W1158" s="41"/>
      <c r="X1158" s="41"/>
      <c r="Y1158" s="41"/>
      <c r="Z1158" s="41"/>
      <c r="AA1158" s="41"/>
      <c r="AB1158" s="41"/>
      <c r="AC1158" s="41"/>
      <c r="AD1158" s="41"/>
      <c r="AE1158" s="41"/>
      <c r="AT1158" s="20" t="s">
        <v>197</v>
      </c>
      <c r="AU1158" s="20" t="s">
        <v>82</v>
      </c>
    </row>
    <row r="1159" s="13" customFormat="1">
      <c r="A1159" s="13"/>
      <c r="B1159" s="235"/>
      <c r="C1159" s="236"/>
      <c r="D1159" s="228" t="s">
        <v>199</v>
      </c>
      <c r="E1159" s="237" t="s">
        <v>19</v>
      </c>
      <c r="F1159" s="238" t="s">
        <v>745</v>
      </c>
      <c r="G1159" s="236"/>
      <c r="H1159" s="237" t="s">
        <v>19</v>
      </c>
      <c r="I1159" s="239"/>
      <c r="J1159" s="236"/>
      <c r="K1159" s="236"/>
      <c r="L1159" s="240"/>
      <c r="M1159" s="241"/>
      <c r="N1159" s="242"/>
      <c r="O1159" s="242"/>
      <c r="P1159" s="242"/>
      <c r="Q1159" s="242"/>
      <c r="R1159" s="242"/>
      <c r="S1159" s="242"/>
      <c r="T1159" s="243"/>
      <c r="U1159" s="13"/>
      <c r="V1159" s="13"/>
      <c r="W1159" s="13"/>
      <c r="X1159" s="13"/>
      <c r="Y1159" s="13"/>
      <c r="Z1159" s="13"/>
      <c r="AA1159" s="13"/>
      <c r="AB1159" s="13"/>
      <c r="AC1159" s="13"/>
      <c r="AD1159" s="13"/>
      <c r="AE1159" s="13"/>
      <c r="AT1159" s="244" t="s">
        <v>199</v>
      </c>
      <c r="AU1159" s="244" t="s">
        <v>82</v>
      </c>
      <c r="AV1159" s="13" t="s">
        <v>80</v>
      </c>
      <c r="AW1159" s="13" t="s">
        <v>34</v>
      </c>
      <c r="AX1159" s="13" t="s">
        <v>73</v>
      </c>
      <c r="AY1159" s="244" t="s">
        <v>185</v>
      </c>
    </row>
    <row r="1160" s="14" customFormat="1">
      <c r="A1160" s="14"/>
      <c r="B1160" s="245"/>
      <c r="C1160" s="246"/>
      <c r="D1160" s="228" t="s">
        <v>199</v>
      </c>
      <c r="E1160" s="247" t="s">
        <v>19</v>
      </c>
      <c r="F1160" s="248" t="s">
        <v>2524</v>
      </c>
      <c r="G1160" s="246"/>
      <c r="H1160" s="249">
        <v>8.1999999999999993</v>
      </c>
      <c r="I1160" s="250"/>
      <c r="J1160" s="246"/>
      <c r="K1160" s="246"/>
      <c r="L1160" s="251"/>
      <c r="M1160" s="252"/>
      <c r="N1160" s="253"/>
      <c r="O1160" s="253"/>
      <c r="P1160" s="253"/>
      <c r="Q1160" s="253"/>
      <c r="R1160" s="253"/>
      <c r="S1160" s="253"/>
      <c r="T1160" s="254"/>
      <c r="U1160" s="14"/>
      <c r="V1160" s="14"/>
      <c r="W1160" s="14"/>
      <c r="X1160" s="14"/>
      <c r="Y1160" s="14"/>
      <c r="Z1160" s="14"/>
      <c r="AA1160" s="14"/>
      <c r="AB1160" s="14"/>
      <c r="AC1160" s="14"/>
      <c r="AD1160" s="14"/>
      <c r="AE1160" s="14"/>
      <c r="AT1160" s="255" t="s">
        <v>199</v>
      </c>
      <c r="AU1160" s="255" t="s">
        <v>82</v>
      </c>
      <c r="AV1160" s="14" t="s">
        <v>82</v>
      </c>
      <c r="AW1160" s="14" t="s">
        <v>34</v>
      </c>
      <c r="AX1160" s="14" t="s">
        <v>73</v>
      </c>
      <c r="AY1160" s="255" t="s">
        <v>185</v>
      </c>
    </row>
    <row r="1161" s="14" customFormat="1">
      <c r="A1161" s="14"/>
      <c r="B1161" s="245"/>
      <c r="C1161" s="246"/>
      <c r="D1161" s="228" t="s">
        <v>199</v>
      </c>
      <c r="E1161" s="247" t="s">
        <v>19</v>
      </c>
      <c r="F1161" s="248" t="s">
        <v>2525</v>
      </c>
      <c r="G1161" s="246"/>
      <c r="H1161" s="249">
        <v>4.6500000000000004</v>
      </c>
      <c r="I1161" s="250"/>
      <c r="J1161" s="246"/>
      <c r="K1161" s="246"/>
      <c r="L1161" s="251"/>
      <c r="M1161" s="252"/>
      <c r="N1161" s="253"/>
      <c r="O1161" s="253"/>
      <c r="P1161" s="253"/>
      <c r="Q1161" s="253"/>
      <c r="R1161" s="253"/>
      <c r="S1161" s="253"/>
      <c r="T1161" s="254"/>
      <c r="U1161" s="14"/>
      <c r="V1161" s="14"/>
      <c r="W1161" s="14"/>
      <c r="X1161" s="14"/>
      <c r="Y1161" s="14"/>
      <c r="Z1161" s="14"/>
      <c r="AA1161" s="14"/>
      <c r="AB1161" s="14"/>
      <c r="AC1161" s="14"/>
      <c r="AD1161" s="14"/>
      <c r="AE1161" s="14"/>
      <c r="AT1161" s="255" t="s">
        <v>199</v>
      </c>
      <c r="AU1161" s="255" t="s">
        <v>82</v>
      </c>
      <c r="AV1161" s="14" t="s">
        <v>82</v>
      </c>
      <c r="AW1161" s="14" t="s">
        <v>34</v>
      </c>
      <c r="AX1161" s="14" t="s">
        <v>73</v>
      </c>
      <c r="AY1161" s="255" t="s">
        <v>185</v>
      </c>
    </row>
    <row r="1162" s="14" customFormat="1">
      <c r="A1162" s="14"/>
      <c r="B1162" s="245"/>
      <c r="C1162" s="246"/>
      <c r="D1162" s="228" t="s">
        <v>199</v>
      </c>
      <c r="E1162" s="247" t="s">
        <v>19</v>
      </c>
      <c r="F1162" s="248" t="s">
        <v>2526</v>
      </c>
      <c r="G1162" s="246"/>
      <c r="H1162" s="249">
        <v>1.25</v>
      </c>
      <c r="I1162" s="250"/>
      <c r="J1162" s="246"/>
      <c r="K1162" s="246"/>
      <c r="L1162" s="251"/>
      <c r="M1162" s="252"/>
      <c r="N1162" s="253"/>
      <c r="O1162" s="253"/>
      <c r="P1162" s="253"/>
      <c r="Q1162" s="253"/>
      <c r="R1162" s="253"/>
      <c r="S1162" s="253"/>
      <c r="T1162" s="254"/>
      <c r="U1162" s="14"/>
      <c r="V1162" s="14"/>
      <c r="W1162" s="14"/>
      <c r="X1162" s="14"/>
      <c r="Y1162" s="14"/>
      <c r="Z1162" s="14"/>
      <c r="AA1162" s="14"/>
      <c r="AB1162" s="14"/>
      <c r="AC1162" s="14"/>
      <c r="AD1162" s="14"/>
      <c r="AE1162" s="14"/>
      <c r="AT1162" s="255" t="s">
        <v>199</v>
      </c>
      <c r="AU1162" s="255" t="s">
        <v>82</v>
      </c>
      <c r="AV1162" s="14" t="s">
        <v>82</v>
      </c>
      <c r="AW1162" s="14" t="s">
        <v>34</v>
      </c>
      <c r="AX1162" s="14" t="s">
        <v>73</v>
      </c>
      <c r="AY1162" s="255" t="s">
        <v>185</v>
      </c>
    </row>
    <row r="1163" s="14" customFormat="1">
      <c r="A1163" s="14"/>
      <c r="B1163" s="245"/>
      <c r="C1163" s="246"/>
      <c r="D1163" s="228" t="s">
        <v>199</v>
      </c>
      <c r="E1163" s="247" t="s">
        <v>19</v>
      </c>
      <c r="F1163" s="248" t="s">
        <v>2527</v>
      </c>
      <c r="G1163" s="246"/>
      <c r="H1163" s="249">
        <v>1.05</v>
      </c>
      <c r="I1163" s="250"/>
      <c r="J1163" s="246"/>
      <c r="K1163" s="246"/>
      <c r="L1163" s="251"/>
      <c r="M1163" s="252"/>
      <c r="N1163" s="253"/>
      <c r="O1163" s="253"/>
      <c r="P1163" s="253"/>
      <c r="Q1163" s="253"/>
      <c r="R1163" s="253"/>
      <c r="S1163" s="253"/>
      <c r="T1163" s="254"/>
      <c r="U1163" s="14"/>
      <c r="V1163" s="14"/>
      <c r="W1163" s="14"/>
      <c r="X1163" s="14"/>
      <c r="Y1163" s="14"/>
      <c r="Z1163" s="14"/>
      <c r="AA1163" s="14"/>
      <c r="AB1163" s="14"/>
      <c r="AC1163" s="14"/>
      <c r="AD1163" s="14"/>
      <c r="AE1163" s="14"/>
      <c r="AT1163" s="255" t="s">
        <v>199</v>
      </c>
      <c r="AU1163" s="255" t="s">
        <v>82</v>
      </c>
      <c r="AV1163" s="14" t="s">
        <v>82</v>
      </c>
      <c r="AW1163" s="14" t="s">
        <v>34</v>
      </c>
      <c r="AX1163" s="14" t="s">
        <v>73</v>
      </c>
      <c r="AY1163" s="255" t="s">
        <v>185</v>
      </c>
    </row>
    <row r="1164" s="15" customFormat="1">
      <c r="A1164" s="15"/>
      <c r="B1164" s="256"/>
      <c r="C1164" s="257"/>
      <c r="D1164" s="228" t="s">
        <v>199</v>
      </c>
      <c r="E1164" s="258" t="s">
        <v>19</v>
      </c>
      <c r="F1164" s="259" t="s">
        <v>202</v>
      </c>
      <c r="G1164" s="257"/>
      <c r="H1164" s="260">
        <v>15.15</v>
      </c>
      <c r="I1164" s="261"/>
      <c r="J1164" s="257"/>
      <c r="K1164" s="257"/>
      <c r="L1164" s="262"/>
      <c r="M1164" s="263"/>
      <c r="N1164" s="264"/>
      <c r="O1164" s="264"/>
      <c r="P1164" s="264"/>
      <c r="Q1164" s="264"/>
      <c r="R1164" s="264"/>
      <c r="S1164" s="264"/>
      <c r="T1164" s="265"/>
      <c r="U1164" s="15"/>
      <c r="V1164" s="15"/>
      <c r="W1164" s="15"/>
      <c r="X1164" s="15"/>
      <c r="Y1164" s="15"/>
      <c r="Z1164" s="15"/>
      <c r="AA1164" s="15"/>
      <c r="AB1164" s="15"/>
      <c r="AC1164" s="15"/>
      <c r="AD1164" s="15"/>
      <c r="AE1164" s="15"/>
      <c r="AT1164" s="266" t="s">
        <v>199</v>
      </c>
      <c r="AU1164" s="266" t="s">
        <v>82</v>
      </c>
      <c r="AV1164" s="15" t="s">
        <v>193</v>
      </c>
      <c r="AW1164" s="15" t="s">
        <v>34</v>
      </c>
      <c r="AX1164" s="15" t="s">
        <v>80</v>
      </c>
      <c r="AY1164" s="266" t="s">
        <v>185</v>
      </c>
    </row>
    <row r="1165" s="2" customFormat="1" ht="21.75" customHeight="1">
      <c r="A1165" s="41"/>
      <c r="B1165" s="42"/>
      <c r="C1165" s="215" t="s">
        <v>2528</v>
      </c>
      <c r="D1165" s="215" t="s">
        <v>188</v>
      </c>
      <c r="E1165" s="216" t="s">
        <v>2529</v>
      </c>
      <c r="F1165" s="217" t="s">
        <v>2530</v>
      </c>
      <c r="G1165" s="218" t="s">
        <v>226</v>
      </c>
      <c r="H1165" s="219">
        <v>1.2</v>
      </c>
      <c r="I1165" s="220"/>
      <c r="J1165" s="221">
        <f>ROUND(I1165*H1165,2)</f>
        <v>0</v>
      </c>
      <c r="K1165" s="217" t="s">
        <v>192</v>
      </c>
      <c r="L1165" s="47"/>
      <c r="M1165" s="222" t="s">
        <v>19</v>
      </c>
      <c r="N1165" s="223" t="s">
        <v>44</v>
      </c>
      <c r="O1165" s="87"/>
      <c r="P1165" s="224">
        <f>O1165*H1165</f>
        <v>0</v>
      </c>
      <c r="Q1165" s="224">
        <v>0.0028900000000000002</v>
      </c>
      <c r="R1165" s="224">
        <f>Q1165*H1165</f>
        <v>0.0034680000000000002</v>
      </c>
      <c r="S1165" s="224">
        <v>0</v>
      </c>
      <c r="T1165" s="225">
        <f>S1165*H1165</f>
        <v>0</v>
      </c>
      <c r="U1165" s="41"/>
      <c r="V1165" s="41"/>
      <c r="W1165" s="41"/>
      <c r="X1165" s="41"/>
      <c r="Y1165" s="41"/>
      <c r="Z1165" s="41"/>
      <c r="AA1165" s="41"/>
      <c r="AB1165" s="41"/>
      <c r="AC1165" s="41"/>
      <c r="AD1165" s="41"/>
      <c r="AE1165" s="41"/>
      <c r="AR1165" s="226" t="s">
        <v>280</v>
      </c>
      <c r="AT1165" s="226" t="s">
        <v>188</v>
      </c>
      <c r="AU1165" s="226" t="s">
        <v>82</v>
      </c>
      <c r="AY1165" s="20" t="s">
        <v>185</v>
      </c>
      <c r="BE1165" s="227">
        <f>IF(N1165="základní",J1165,0)</f>
        <v>0</v>
      </c>
      <c r="BF1165" s="227">
        <f>IF(N1165="snížená",J1165,0)</f>
        <v>0</v>
      </c>
      <c r="BG1165" s="227">
        <f>IF(N1165="zákl. přenesená",J1165,0)</f>
        <v>0</v>
      </c>
      <c r="BH1165" s="227">
        <f>IF(N1165="sníž. přenesená",J1165,0)</f>
        <v>0</v>
      </c>
      <c r="BI1165" s="227">
        <f>IF(N1165="nulová",J1165,0)</f>
        <v>0</v>
      </c>
      <c r="BJ1165" s="20" t="s">
        <v>80</v>
      </c>
      <c r="BK1165" s="227">
        <f>ROUND(I1165*H1165,2)</f>
        <v>0</v>
      </c>
      <c r="BL1165" s="20" t="s">
        <v>280</v>
      </c>
      <c r="BM1165" s="226" t="s">
        <v>2531</v>
      </c>
    </row>
    <row r="1166" s="2" customFormat="1">
      <c r="A1166" s="41"/>
      <c r="B1166" s="42"/>
      <c r="C1166" s="43"/>
      <c r="D1166" s="228" t="s">
        <v>195</v>
      </c>
      <c r="E1166" s="43"/>
      <c r="F1166" s="229" t="s">
        <v>2532</v>
      </c>
      <c r="G1166" s="43"/>
      <c r="H1166" s="43"/>
      <c r="I1166" s="230"/>
      <c r="J1166" s="43"/>
      <c r="K1166" s="43"/>
      <c r="L1166" s="47"/>
      <c r="M1166" s="231"/>
      <c r="N1166" s="232"/>
      <c r="O1166" s="87"/>
      <c r="P1166" s="87"/>
      <c r="Q1166" s="87"/>
      <c r="R1166" s="87"/>
      <c r="S1166" s="87"/>
      <c r="T1166" s="88"/>
      <c r="U1166" s="41"/>
      <c r="V1166" s="41"/>
      <c r="W1166" s="41"/>
      <c r="X1166" s="41"/>
      <c r="Y1166" s="41"/>
      <c r="Z1166" s="41"/>
      <c r="AA1166" s="41"/>
      <c r="AB1166" s="41"/>
      <c r="AC1166" s="41"/>
      <c r="AD1166" s="41"/>
      <c r="AE1166" s="41"/>
      <c r="AT1166" s="20" t="s">
        <v>195</v>
      </c>
      <c r="AU1166" s="20" t="s">
        <v>82</v>
      </c>
    </row>
    <row r="1167" s="2" customFormat="1">
      <c r="A1167" s="41"/>
      <c r="B1167" s="42"/>
      <c r="C1167" s="43"/>
      <c r="D1167" s="233" t="s">
        <v>197</v>
      </c>
      <c r="E1167" s="43"/>
      <c r="F1167" s="234" t="s">
        <v>2533</v>
      </c>
      <c r="G1167" s="43"/>
      <c r="H1167" s="43"/>
      <c r="I1167" s="230"/>
      <c r="J1167" s="43"/>
      <c r="K1167" s="43"/>
      <c r="L1167" s="47"/>
      <c r="M1167" s="231"/>
      <c r="N1167" s="232"/>
      <c r="O1167" s="87"/>
      <c r="P1167" s="87"/>
      <c r="Q1167" s="87"/>
      <c r="R1167" s="87"/>
      <c r="S1167" s="87"/>
      <c r="T1167" s="88"/>
      <c r="U1167" s="41"/>
      <c r="V1167" s="41"/>
      <c r="W1167" s="41"/>
      <c r="X1167" s="41"/>
      <c r="Y1167" s="41"/>
      <c r="Z1167" s="41"/>
      <c r="AA1167" s="41"/>
      <c r="AB1167" s="41"/>
      <c r="AC1167" s="41"/>
      <c r="AD1167" s="41"/>
      <c r="AE1167" s="41"/>
      <c r="AT1167" s="20" t="s">
        <v>197</v>
      </c>
      <c r="AU1167" s="20" t="s">
        <v>82</v>
      </c>
    </row>
    <row r="1168" s="13" customFormat="1">
      <c r="A1168" s="13"/>
      <c r="B1168" s="235"/>
      <c r="C1168" s="236"/>
      <c r="D1168" s="228" t="s">
        <v>199</v>
      </c>
      <c r="E1168" s="237" t="s">
        <v>19</v>
      </c>
      <c r="F1168" s="238" t="s">
        <v>745</v>
      </c>
      <c r="G1168" s="236"/>
      <c r="H1168" s="237" t="s">
        <v>19</v>
      </c>
      <c r="I1168" s="239"/>
      <c r="J1168" s="236"/>
      <c r="K1168" s="236"/>
      <c r="L1168" s="240"/>
      <c r="M1168" s="241"/>
      <c r="N1168" s="242"/>
      <c r="O1168" s="242"/>
      <c r="P1168" s="242"/>
      <c r="Q1168" s="242"/>
      <c r="R1168" s="242"/>
      <c r="S1168" s="242"/>
      <c r="T1168" s="243"/>
      <c r="U1168" s="13"/>
      <c r="V1168" s="13"/>
      <c r="W1168" s="13"/>
      <c r="X1168" s="13"/>
      <c r="Y1168" s="13"/>
      <c r="Z1168" s="13"/>
      <c r="AA1168" s="13"/>
      <c r="AB1168" s="13"/>
      <c r="AC1168" s="13"/>
      <c r="AD1168" s="13"/>
      <c r="AE1168" s="13"/>
      <c r="AT1168" s="244" t="s">
        <v>199</v>
      </c>
      <c r="AU1168" s="244" t="s">
        <v>82</v>
      </c>
      <c r="AV1168" s="13" t="s">
        <v>80</v>
      </c>
      <c r="AW1168" s="13" t="s">
        <v>34</v>
      </c>
      <c r="AX1168" s="13" t="s">
        <v>73</v>
      </c>
      <c r="AY1168" s="244" t="s">
        <v>185</v>
      </c>
    </row>
    <row r="1169" s="14" customFormat="1">
      <c r="A1169" s="14"/>
      <c r="B1169" s="245"/>
      <c r="C1169" s="246"/>
      <c r="D1169" s="228" t="s">
        <v>199</v>
      </c>
      <c r="E1169" s="247" t="s">
        <v>19</v>
      </c>
      <c r="F1169" s="248" t="s">
        <v>2534</v>
      </c>
      <c r="G1169" s="246"/>
      <c r="H1169" s="249">
        <v>1.2</v>
      </c>
      <c r="I1169" s="250"/>
      <c r="J1169" s="246"/>
      <c r="K1169" s="246"/>
      <c r="L1169" s="251"/>
      <c r="M1169" s="252"/>
      <c r="N1169" s="253"/>
      <c r="O1169" s="253"/>
      <c r="P1169" s="253"/>
      <c r="Q1169" s="253"/>
      <c r="R1169" s="253"/>
      <c r="S1169" s="253"/>
      <c r="T1169" s="254"/>
      <c r="U1169" s="14"/>
      <c r="V1169" s="14"/>
      <c r="W1169" s="14"/>
      <c r="X1169" s="14"/>
      <c r="Y1169" s="14"/>
      <c r="Z1169" s="14"/>
      <c r="AA1169" s="14"/>
      <c r="AB1169" s="14"/>
      <c r="AC1169" s="14"/>
      <c r="AD1169" s="14"/>
      <c r="AE1169" s="14"/>
      <c r="AT1169" s="255" t="s">
        <v>199</v>
      </c>
      <c r="AU1169" s="255" t="s">
        <v>82</v>
      </c>
      <c r="AV1169" s="14" t="s">
        <v>82</v>
      </c>
      <c r="AW1169" s="14" t="s">
        <v>34</v>
      </c>
      <c r="AX1169" s="14" t="s">
        <v>73</v>
      </c>
      <c r="AY1169" s="255" t="s">
        <v>185</v>
      </c>
    </row>
    <row r="1170" s="15" customFormat="1">
      <c r="A1170" s="15"/>
      <c r="B1170" s="256"/>
      <c r="C1170" s="257"/>
      <c r="D1170" s="228" t="s">
        <v>199</v>
      </c>
      <c r="E1170" s="258" t="s">
        <v>19</v>
      </c>
      <c r="F1170" s="259" t="s">
        <v>202</v>
      </c>
      <c r="G1170" s="257"/>
      <c r="H1170" s="260">
        <v>1.2</v>
      </c>
      <c r="I1170" s="261"/>
      <c r="J1170" s="257"/>
      <c r="K1170" s="257"/>
      <c r="L1170" s="262"/>
      <c r="M1170" s="263"/>
      <c r="N1170" s="264"/>
      <c r="O1170" s="264"/>
      <c r="P1170" s="264"/>
      <c r="Q1170" s="264"/>
      <c r="R1170" s="264"/>
      <c r="S1170" s="264"/>
      <c r="T1170" s="265"/>
      <c r="U1170" s="15"/>
      <c r="V1170" s="15"/>
      <c r="W1170" s="15"/>
      <c r="X1170" s="15"/>
      <c r="Y1170" s="15"/>
      <c r="Z1170" s="15"/>
      <c r="AA1170" s="15"/>
      <c r="AB1170" s="15"/>
      <c r="AC1170" s="15"/>
      <c r="AD1170" s="15"/>
      <c r="AE1170" s="15"/>
      <c r="AT1170" s="266" t="s">
        <v>199</v>
      </c>
      <c r="AU1170" s="266" t="s">
        <v>82</v>
      </c>
      <c r="AV1170" s="15" t="s">
        <v>193</v>
      </c>
      <c r="AW1170" s="15" t="s">
        <v>34</v>
      </c>
      <c r="AX1170" s="15" t="s">
        <v>80</v>
      </c>
      <c r="AY1170" s="266" t="s">
        <v>185</v>
      </c>
    </row>
    <row r="1171" s="2" customFormat="1" ht="16.5" customHeight="1">
      <c r="A1171" s="41"/>
      <c r="B1171" s="42"/>
      <c r="C1171" s="215" t="s">
        <v>2535</v>
      </c>
      <c r="D1171" s="215" t="s">
        <v>188</v>
      </c>
      <c r="E1171" s="216" t="s">
        <v>2536</v>
      </c>
      <c r="F1171" s="217" t="s">
        <v>2537</v>
      </c>
      <c r="G1171" s="218" t="s">
        <v>226</v>
      </c>
      <c r="H1171" s="219">
        <v>10.76</v>
      </c>
      <c r="I1171" s="220"/>
      <c r="J1171" s="221">
        <f>ROUND(I1171*H1171,2)</f>
        <v>0</v>
      </c>
      <c r="K1171" s="217" t="s">
        <v>19</v>
      </c>
      <c r="L1171" s="47"/>
      <c r="M1171" s="222" t="s">
        <v>19</v>
      </c>
      <c r="N1171" s="223" t="s">
        <v>44</v>
      </c>
      <c r="O1171" s="87"/>
      <c r="P1171" s="224">
        <f>O1171*H1171</f>
        <v>0</v>
      </c>
      <c r="Q1171" s="224">
        <v>0.0022000000000000001</v>
      </c>
      <c r="R1171" s="224">
        <f>Q1171*H1171</f>
        <v>0.023672000000000002</v>
      </c>
      <c r="S1171" s="224">
        <v>0</v>
      </c>
      <c r="T1171" s="225">
        <f>S1171*H1171</f>
        <v>0</v>
      </c>
      <c r="U1171" s="41"/>
      <c r="V1171" s="41"/>
      <c r="W1171" s="41"/>
      <c r="X1171" s="41"/>
      <c r="Y1171" s="41"/>
      <c r="Z1171" s="41"/>
      <c r="AA1171" s="41"/>
      <c r="AB1171" s="41"/>
      <c r="AC1171" s="41"/>
      <c r="AD1171" s="41"/>
      <c r="AE1171" s="41"/>
      <c r="AR1171" s="226" t="s">
        <v>280</v>
      </c>
      <c r="AT1171" s="226" t="s">
        <v>188</v>
      </c>
      <c r="AU1171" s="226" t="s">
        <v>82</v>
      </c>
      <c r="AY1171" s="20" t="s">
        <v>185</v>
      </c>
      <c r="BE1171" s="227">
        <f>IF(N1171="základní",J1171,0)</f>
        <v>0</v>
      </c>
      <c r="BF1171" s="227">
        <f>IF(N1171="snížená",J1171,0)</f>
        <v>0</v>
      </c>
      <c r="BG1171" s="227">
        <f>IF(N1171="zákl. přenesená",J1171,0)</f>
        <v>0</v>
      </c>
      <c r="BH1171" s="227">
        <f>IF(N1171="sníž. přenesená",J1171,0)</f>
        <v>0</v>
      </c>
      <c r="BI1171" s="227">
        <f>IF(N1171="nulová",J1171,0)</f>
        <v>0</v>
      </c>
      <c r="BJ1171" s="20" t="s">
        <v>80</v>
      </c>
      <c r="BK1171" s="227">
        <f>ROUND(I1171*H1171,2)</f>
        <v>0</v>
      </c>
      <c r="BL1171" s="20" t="s">
        <v>280</v>
      </c>
      <c r="BM1171" s="226" t="s">
        <v>2538</v>
      </c>
    </row>
    <row r="1172" s="2" customFormat="1">
      <c r="A1172" s="41"/>
      <c r="B1172" s="42"/>
      <c r="C1172" s="43"/>
      <c r="D1172" s="228" t="s">
        <v>195</v>
      </c>
      <c r="E1172" s="43"/>
      <c r="F1172" s="229" t="s">
        <v>2539</v>
      </c>
      <c r="G1172" s="43"/>
      <c r="H1172" s="43"/>
      <c r="I1172" s="230"/>
      <c r="J1172" s="43"/>
      <c r="K1172" s="43"/>
      <c r="L1172" s="47"/>
      <c r="M1172" s="231"/>
      <c r="N1172" s="232"/>
      <c r="O1172" s="87"/>
      <c r="P1172" s="87"/>
      <c r="Q1172" s="87"/>
      <c r="R1172" s="87"/>
      <c r="S1172" s="87"/>
      <c r="T1172" s="88"/>
      <c r="U1172" s="41"/>
      <c r="V1172" s="41"/>
      <c r="W1172" s="41"/>
      <c r="X1172" s="41"/>
      <c r="Y1172" s="41"/>
      <c r="Z1172" s="41"/>
      <c r="AA1172" s="41"/>
      <c r="AB1172" s="41"/>
      <c r="AC1172" s="41"/>
      <c r="AD1172" s="41"/>
      <c r="AE1172" s="41"/>
      <c r="AT1172" s="20" t="s">
        <v>195</v>
      </c>
      <c r="AU1172" s="20" t="s">
        <v>82</v>
      </c>
    </row>
    <row r="1173" s="13" customFormat="1">
      <c r="A1173" s="13"/>
      <c r="B1173" s="235"/>
      <c r="C1173" s="236"/>
      <c r="D1173" s="228" t="s">
        <v>199</v>
      </c>
      <c r="E1173" s="237" t="s">
        <v>19</v>
      </c>
      <c r="F1173" s="238" t="s">
        <v>745</v>
      </c>
      <c r="G1173" s="236"/>
      <c r="H1173" s="237" t="s">
        <v>19</v>
      </c>
      <c r="I1173" s="239"/>
      <c r="J1173" s="236"/>
      <c r="K1173" s="236"/>
      <c r="L1173" s="240"/>
      <c r="M1173" s="241"/>
      <c r="N1173" s="242"/>
      <c r="O1173" s="242"/>
      <c r="P1173" s="242"/>
      <c r="Q1173" s="242"/>
      <c r="R1173" s="242"/>
      <c r="S1173" s="242"/>
      <c r="T1173" s="243"/>
      <c r="U1173" s="13"/>
      <c r="V1173" s="13"/>
      <c r="W1173" s="13"/>
      <c r="X1173" s="13"/>
      <c r="Y1173" s="13"/>
      <c r="Z1173" s="13"/>
      <c r="AA1173" s="13"/>
      <c r="AB1173" s="13"/>
      <c r="AC1173" s="13"/>
      <c r="AD1173" s="13"/>
      <c r="AE1173" s="13"/>
      <c r="AT1173" s="244" t="s">
        <v>199</v>
      </c>
      <c r="AU1173" s="244" t="s">
        <v>82</v>
      </c>
      <c r="AV1173" s="13" t="s">
        <v>80</v>
      </c>
      <c r="AW1173" s="13" t="s">
        <v>34</v>
      </c>
      <c r="AX1173" s="13" t="s">
        <v>73</v>
      </c>
      <c r="AY1173" s="244" t="s">
        <v>185</v>
      </c>
    </row>
    <row r="1174" s="14" customFormat="1">
      <c r="A1174" s="14"/>
      <c r="B1174" s="245"/>
      <c r="C1174" s="246"/>
      <c r="D1174" s="228" t="s">
        <v>199</v>
      </c>
      <c r="E1174" s="247" t="s">
        <v>19</v>
      </c>
      <c r="F1174" s="248" t="s">
        <v>2540</v>
      </c>
      <c r="G1174" s="246"/>
      <c r="H1174" s="249">
        <v>10.76</v>
      </c>
      <c r="I1174" s="250"/>
      <c r="J1174" s="246"/>
      <c r="K1174" s="246"/>
      <c r="L1174" s="251"/>
      <c r="M1174" s="252"/>
      <c r="N1174" s="253"/>
      <c r="O1174" s="253"/>
      <c r="P1174" s="253"/>
      <c r="Q1174" s="253"/>
      <c r="R1174" s="253"/>
      <c r="S1174" s="253"/>
      <c r="T1174" s="254"/>
      <c r="U1174" s="14"/>
      <c r="V1174" s="14"/>
      <c r="W1174" s="14"/>
      <c r="X1174" s="14"/>
      <c r="Y1174" s="14"/>
      <c r="Z1174" s="14"/>
      <c r="AA1174" s="14"/>
      <c r="AB1174" s="14"/>
      <c r="AC1174" s="14"/>
      <c r="AD1174" s="14"/>
      <c r="AE1174" s="14"/>
      <c r="AT1174" s="255" t="s">
        <v>199</v>
      </c>
      <c r="AU1174" s="255" t="s">
        <v>82</v>
      </c>
      <c r="AV1174" s="14" t="s">
        <v>82</v>
      </c>
      <c r="AW1174" s="14" t="s">
        <v>34</v>
      </c>
      <c r="AX1174" s="14" t="s">
        <v>73</v>
      </c>
      <c r="AY1174" s="255" t="s">
        <v>185</v>
      </c>
    </row>
    <row r="1175" s="15" customFormat="1">
      <c r="A1175" s="15"/>
      <c r="B1175" s="256"/>
      <c r="C1175" s="257"/>
      <c r="D1175" s="228" t="s">
        <v>199</v>
      </c>
      <c r="E1175" s="258" t="s">
        <v>19</v>
      </c>
      <c r="F1175" s="259" t="s">
        <v>202</v>
      </c>
      <c r="G1175" s="257"/>
      <c r="H1175" s="260">
        <v>10.76</v>
      </c>
      <c r="I1175" s="261"/>
      <c r="J1175" s="257"/>
      <c r="K1175" s="257"/>
      <c r="L1175" s="262"/>
      <c r="M1175" s="263"/>
      <c r="N1175" s="264"/>
      <c r="O1175" s="264"/>
      <c r="P1175" s="264"/>
      <c r="Q1175" s="264"/>
      <c r="R1175" s="264"/>
      <c r="S1175" s="264"/>
      <c r="T1175" s="265"/>
      <c r="U1175" s="15"/>
      <c r="V1175" s="15"/>
      <c r="W1175" s="15"/>
      <c r="X1175" s="15"/>
      <c r="Y1175" s="15"/>
      <c r="Z1175" s="15"/>
      <c r="AA1175" s="15"/>
      <c r="AB1175" s="15"/>
      <c r="AC1175" s="15"/>
      <c r="AD1175" s="15"/>
      <c r="AE1175" s="15"/>
      <c r="AT1175" s="266" t="s">
        <v>199</v>
      </c>
      <c r="AU1175" s="266" t="s">
        <v>82</v>
      </c>
      <c r="AV1175" s="15" t="s">
        <v>193</v>
      </c>
      <c r="AW1175" s="15" t="s">
        <v>34</v>
      </c>
      <c r="AX1175" s="15" t="s">
        <v>80</v>
      </c>
      <c r="AY1175" s="266" t="s">
        <v>185</v>
      </c>
    </row>
    <row r="1176" s="2" customFormat="1" ht="16.5" customHeight="1">
      <c r="A1176" s="41"/>
      <c r="B1176" s="42"/>
      <c r="C1176" s="215" t="s">
        <v>2541</v>
      </c>
      <c r="D1176" s="215" t="s">
        <v>188</v>
      </c>
      <c r="E1176" s="216" t="s">
        <v>750</v>
      </c>
      <c r="F1176" s="217" t="s">
        <v>751</v>
      </c>
      <c r="G1176" s="218" t="s">
        <v>226</v>
      </c>
      <c r="H1176" s="219">
        <v>37.93</v>
      </c>
      <c r="I1176" s="220"/>
      <c r="J1176" s="221">
        <f>ROUND(I1176*H1176,2)</f>
        <v>0</v>
      </c>
      <c r="K1176" s="217" t="s">
        <v>192</v>
      </c>
      <c r="L1176" s="47"/>
      <c r="M1176" s="222" t="s">
        <v>19</v>
      </c>
      <c r="N1176" s="223" t="s">
        <v>44</v>
      </c>
      <c r="O1176" s="87"/>
      <c r="P1176" s="224">
        <f>O1176*H1176</f>
        <v>0</v>
      </c>
      <c r="Q1176" s="224">
        <v>0.0027399999999999998</v>
      </c>
      <c r="R1176" s="224">
        <f>Q1176*H1176</f>
        <v>0.1039282</v>
      </c>
      <c r="S1176" s="224">
        <v>0</v>
      </c>
      <c r="T1176" s="225">
        <f>S1176*H1176</f>
        <v>0</v>
      </c>
      <c r="U1176" s="41"/>
      <c r="V1176" s="41"/>
      <c r="W1176" s="41"/>
      <c r="X1176" s="41"/>
      <c r="Y1176" s="41"/>
      <c r="Z1176" s="41"/>
      <c r="AA1176" s="41"/>
      <c r="AB1176" s="41"/>
      <c r="AC1176" s="41"/>
      <c r="AD1176" s="41"/>
      <c r="AE1176" s="41"/>
      <c r="AR1176" s="226" t="s">
        <v>280</v>
      </c>
      <c r="AT1176" s="226" t="s">
        <v>188</v>
      </c>
      <c r="AU1176" s="226" t="s">
        <v>82</v>
      </c>
      <c r="AY1176" s="20" t="s">
        <v>185</v>
      </c>
      <c r="BE1176" s="227">
        <f>IF(N1176="základní",J1176,0)</f>
        <v>0</v>
      </c>
      <c r="BF1176" s="227">
        <f>IF(N1176="snížená",J1176,0)</f>
        <v>0</v>
      </c>
      <c r="BG1176" s="227">
        <f>IF(N1176="zákl. přenesená",J1176,0)</f>
        <v>0</v>
      </c>
      <c r="BH1176" s="227">
        <f>IF(N1176="sníž. přenesená",J1176,0)</f>
        <v>0</v>
      </c>
      <c r="BI1176" s="227">
        <f>IF(N1176="nulová",J1176,0)</f>
        <v>0</v>
      </c>
      <c r="BJ1176" s="20" t="s">
        <v>80</v>
      </c>
      <c r="BK1176" s="227">
        <f>ROUND(I1176*H1176,2)</f>
        <v>0</v>
      </c>
      <c r="BL1176" s="20" t="s">
        <v>280</v>
      </c>
      <c r="BM1176" s="226" t="s">
        <v>2542</v>
      </c>
    </row>
    <row r="1177" s="2" customFormat="1">
      <c r="A1177" s="41"/>
      <c r="B1177" s="42"/>
      <c r="C1177" s="43"/>
      <c r="D1177" s="228" t="s">
        <v>195</v>
      </c>
      <c r="E1177" s="43"/>
      <c r="F1177" s="229" t="s">
        <v>753</v>
      </c>
      <c r="G1177" s="43"/>
      <c r="H1177" s="43"/>
      <c r="I1177" s="230"/>
      <c r="J1177" s="43"/>
      <c r="K1177" s="43"/>
      <c r="L1177" s="47"/>
      <c r="M1177" s="231"/>
      <c r="N1177" s="232"/>
      <c r="O1177" s="87"/>
      <c r="P1177" s="87"/>
      <c r="Q1177" s="87"/>
      <c r="R1177" s="87"/>
      <c r="S1177" s="87"/>
      <c r="T1177" s="88"/>
      <c r="U1177" s="41"/>
      <c r="V1177" s="41"/>
      <c r="W1177" s="41"/>
      <c r="X1177" s="41"/>
      <c r="Y1177" s="41"/>
      <c r="Z1177" s="41"/>
      <c r="AA1177" s="41"/>
      <c r="AB1177" s="41"/>
      <c r="AC1177" s="41"/>
      <c r="AD1177" s="41"/>
      <c r="AE1177" s="41"/>
      <c r="AT1177" s="20" t="s">
        <v>195</v>
      </c>
      <c r="AU1177" s="20" t="s">
        <v>82</v>
      </c>
    </row>
    <row r="1178" s="2" customFormat="1">
      <c r="A1178" s="41"/>
      <c r="B1178" s="42"/>
      <c r="C1178" s="43"/>
      <c r="D1178" s="233" t="s">
        <v>197</v>
      </c>
      <c r="E1178" s="43"/>
      <c r="F1178" s="234" t="s">
        <v>754</v>
      </c>
      <c r="G1178" s="43"/>
      <c r="H1178" s="43"/>
      <c r="I1178" s="230"/>
      <c r="J1178" s="43"/>
      <c r="K1178" s="43"/>
      <c r="L1178" s="47"/>
      <c r="M1178" s="231"/>
      <c r="N1178" s="232"/>
      <c r="O1178" s="87"/>
      <c r="P1178" s="87"/>
      <c r="Q1178" s="87"/>
      <c r="R1178" s="87"/>
      <c r="S1178" s="87"/>
      <c r="T1178" s="88"/>
      <c r="U1178" s="41"/>
      <c r="V1178" s="41"/>
      <c r="W1178" s="41"/>
      <c r="X1178" s="41"/>
      <c r="Y1178" s="41"/>
      <c r="Z1178" s="41"/>
      <c r="AA1178" s="41"/>
      <c r="AB1178" s="41"/>
      <c r="AC1178" s="41"/>
      <c r="AD1178" s="41"/>
      <c r="AE1178" s="41"/>
      <c r="AT1178" s="20" t="s">
        <v>197</v>
      </c>
      <c r="AU1178" s="20" t="s">
        <v>82</v>
      </c>
    </row>
    <row r="1179" s="13" customFormat="1">
      <c r="A1179" s="13"/>
      <c r="B1179" s="235"/>
      <c r="C1179" s="236"/>
      <c r="D1179" s="228" t="s">
        <v>199</v>
      </c>
      <c r="E1179" s="237" t="s">
        <v>19</v>
      </c>
      <c r="F1179" s="238" t="s">
        <v>745</v>
      </c>
      <c r="G1179" s="236"/>
      <c r="H1179" s="237" t="s">
        <v>19</v>
      </c>
      <c r="I1179" s="239"/>
      <c r="J1179" s="236"/>
      <c r="K1179" s="236"/>
      <c r="L1179" s="240"/>
      <c r="M1179" s="241"/>
      <c r="N1179" s="242"/>
      <c r="O1179" s="242"/>
      <c r="P1179" s="242"/>
      <c r="Q1179" s="242"/>
      <c r="R1179" s="242"/>
      <c r="S1179" s="242"/>
      <c r="T1179" s="243"/>
      <c r="U1179" s="13"/>
      <c r="V1179" s="13"/>
      <c r="W1179" s="13"/>
      <c r="X1179" s="13"/>
      <c r="Y1179" s="13"/>
      <c r="Z1179" s="13"/>
      <c r="AA1179" s="13"/>
      <c r="AB1179" s="13"/>
      <c r="AC1179" s="13"/>
      <c r="AD1179" s="13"/>
      <c r="AE1179" s="13"/>
      <c r="AT1179" s="244" t="s">
        <v>199</v>
      </c>
      <c r="AU1179" s="244" t="s">
        <v>82</v>
      </c>
      <c r="AV1179" s="13" t="s">
        <v>80</v>
      </c>
      <c r="AW1179" s="13" t="s">
        <v>34</v>
      </c>
      <c r="AX1179" s="13" t="s">
        <v>73</v>
      </c>
      <c r="AY1179" s="244" t="s">
        <v>185</v>
      </c>
    </row>
    <row r="1180" s="14" customFormat="1">
      <c r="A1180" s="14"/>
      <c r="B1180" s="245"/>
      <c r="C1180" s="246"/>
      <c r="D1180" s="228" t="s">
        <v>199</v>
      </c>
      <c r="E1180" s="247" t="s">
        <v>19</v>
      </c>
      <c r="F1180" s="248" t="s">
        <v>2543</v>
      </c>
      <c r="G1180" s="246"/>
      <c r="H1180" s="249">
        <v>31.030000000000001</v>
      </c>
      <c r="I1180" s="250"/>
      <c r="J1180" s="246"/>
      <c r="K1180" s="246"/>
      <c r="L1180" s="251"/>
      <c r="M1180" s="252"/>
      <c r="N1180" s="253"/>
      <c r="O1180" s="253"/>
      <c r="P1180" s="253"/>
      <c r="Q1180" s="253"/>
      <c r="R1180" s="253"/>
      <c r="S1180" s="253"/>
      <c r="T1180" s="254"/>
      <c r="U1180" s="14"/>
      <c r="V1180" s="14"/>
      <c r="W1180" s="14"/>
      <c r="X1180" s="14"/>
      <c r="Y1180" s="14"/>
      <c r="Z1180" s="14"/>
      <c r="AA1180" s="14"/>
      <c r="AB1180" s="14"/>
      <c r="AC1180" s="14"/>
      <c r="AD1180" s="14"/>
      <c r="AE1180" s="14"/>
      <c r="AT1180" s="255" t="s">
        <v>199</v>
      </c>
      <c r="AU1180" s="255" t="s">
        <v>82</v>
      </c>
      <c r="AV1180" s="14" t="s">
        <v>82</v>
      </c>
      <c r="AW1180" s="14" t="s">
        <v>34</v>
      </c>
      <c r="AX1180" s="14" t="s">
        <v>73</v>
      </c>
      <c r="AY1180" s="255" t="s">
        <v>185</v>
      </c>
    </row>
    <row r="1181" s="14" customFormat="1">
      <c r="A1181" s="14"/>
      <c r="B1181" s="245"/>
      <c r="C1181" s="246"/>
      <c r="D1181" s="228" t="s">
        <v>199</v>
      </c>
      <c r="E1181" s="247" t="s">
        <v>19</v>
      </c>
      <c r="F1181" s="248" t="s">
        <v>2544</v>
      </c>
      <c r="G1181" s="246"/>
      <c r="H1181" s="249">
        <v>6.9000000000000004</v>
      </c>
      <c r="I1181" s="250"/>
      <c r="J1181" s="246"/>
      <c r="K1181" s="246"/>
      <c r="L1181" s="251"/>
      <c r="M1181" s="252"/>
      <c r="N1181" s="253"/>
      <c r="O1181" s="253"/>
      <c r="P1181" s="253"/>
      <c r="Q1181" s="253"/>
      <c r="R1181" s="253"/>
      <c r="S1181" s="253"/>
      <c r="T1181" s="254"/>
      <c r="U1181" s="14"/>
      <c r="V1181" s="14"/>
      <c r="W1181" s="14"/>
      <c r="X1181" s="14"/>
      <c r="Y1181" s="14"/>
      <c r="Z1181" s="14"/>
      <c r="AA1181" s="14"/>
      <c r="AB1181" s="14"/>
      <c r="AC1181" s="14"/>
      <c r="AD1181" s="14"/>
      <c r="AE1181" s="14"/>
      <c r="AT1181" s="255" t="s">
        <v>199</v>
      </c>
      <c r="AU1181" s="255" t="s">
        <v>82</v>
      </c>
      <c r="AV1181" s="14" t="s">
        <v>82</v>
      </c>
      <c r="AW1181" s="14" t="s">
        <v>34</v>
      </c>
      <c r="AX1181" s="14" t="s">
        <v>73</v>
      </c>
      <c r="AY1181" s="255" t="s">
        <v>185</v>
      </c>
    </row>
    <row r="1182" s="15" customFormat="1">
      <c r="A1182" s="15"/>
      <c r="B1182" s="256"/>
      <c r="C1182" s="257"/>
      <c r="D1182" s="228" t="s">
        <v>199</v>
      </c>
      <c r="E1182" s="258" t="s">
        <v>19</v>
      </c>
      <c r="F1182" s="259" t="s">
        <v>202</v>
      </c>
      <c r="G1182" s="257"/>
      <c r="H1182" s="260">
        <v>37.93</v>
      </c>
      <c r="I1182" s="261"/>
      <c r="J1182" s="257"/>
      <c r="K1182" s="257"/>
      <c r="L1182" s="262"/>
      <c r="M1182" s="263"/>
      <c r="N1182" s="264"/>
      <c r="O1182" s="264"/>
      <c r="P1182" s="264"/>
      <c r="Q1182" s="264"/>
      <c r="R1182" s="264"/>
      <c r="S1182" s="264"/>
      <c r="T1182" s="265"/>
      <c r="U1182" s="15"/>
      <c r="V1182" s="15"/>
      <c r="W1182" s="15"/>
      <c r="X1182" s="15"/>
      <c r="Y1182" s="15"/>
      <c r="Z1182" s="15"/>
      <c r="AA1182" s="15"/>
      <c r="AB1182" s="15"/>
      <c r="AC1182" s="15"/>
      <c r="AD1182" s="15"/>
      <c r="AE1182" s="15"/>
      <c r="AT1182" s="266" t="s">
        <v>199</v>
      </c>
      <c r="AU1182" s="266" t="s">
        <v>82</v>
      </c>
      <c r="AV1182" s="15" t="s">
        <v>193</v>
      </c>
      <c r="AW1182" s="15" t="s">
        <v>34</v>
      </c>
      <c r="AX1182" s="15" t="s">
        <v>80</v>
      </c>
      <c r="AY1182" s="266" t="s">
        <v>185</v>
      </c>
    </row>
    <row r="1183" s="2" customFormat="1" ht="16.5" customHeight="1">
      <c r="A1183" s="41"/>
      <c r="B1183" s="42"/>
      <c r="C1183" s="215" t="s">
        <v>2545</v>
      </c>
      <c r="D1183" s="215" t="s">
        <v>188</v>
      </c>
      <c r="E1183" s="216" t="s">
        <v>757</v>
      </c>
      <c r="F1183" s="217" t="s">
        <v>758</v>
      </c>
      <c r="G1183" s="218" t="s">
        <v>226</v>
      </c>
      <c r="H1183" s="219">
        <v>10.220000000000001</v>
      </c>
      <c r="I1183" s="220"/>
      <c r="J1183" s="221">
        <f>ROUND(I1183*H1183,2)</f>
        <v>0</v>
      </c>
      <c r="K1183" s="217" t="s">
        <v>192</v>
      </c>
      <c r="L1183" s="47"/>
      <c r="M1183" s="222" t="s">
        <v>19</v>
      </c>
      <c r="N1183" s="223" t="s">
        <v>44</v>
      </c>
      <c r="O1183" s="87"/>
      <c r="P1183" s="224">
        <f>O1183*H1183</f>
        <v>0</v>
      </c>
      <c r="Q1183" s="224">
        <v>0.0011100000000000001</v>
      </c>
      <c r="R1183" s="224">
        <f>Q1183*H1183</f>
        <v>0.011344200000000002</v>
      </c>
      <c r="S1183" s="224">
        <v>0</v>
      </c>
      <c r="T1183" s="225">
        <f>S1183*H1183</f>
        <v>0</v>
      </c>
      <c r="U1183" s="41"/>
      <c r="V1183" s="41"/>
      <c r="W1183" s="41"/>
      <c r="X1183" s="41"/>
      <c r="Y1183" s="41"/>
      <c r="Z1183" s="41"/>
      <c r="AA1183" s="41"/>
      <c r="AB1183" s="41"/>
      <c r="AC1183" s="41"/>
      <c r="AD1183" s="41"/>
      <c r="AE1183" s="41"/>
      <c r="AR1183" s="226" t="s">
        <v>280</v>
      </c>
      <c r="AT1183" s="226" t="s">
        <v>188</v>
      </c>
      <c r="AU1183" s="226" t="s">
        <v>82</v>
      </c>
      <c r="AY1183" s="20" t="s">
        <v>185</v>
      </c>
      <c r="BE1183" s="227">
        <f>IF(N1183="základní",J1183,0)</f>
        <v>0</v>
      </c>
      <c r="BF1183" s="227">
        <f>IF(N1183="snížená",J1183,0)</f>
        <v>0</v>
      </c>
      <c r="BG1183" s="227">
        <f>IF(N1183="zákl. přenesená",J1183,0)</f>
        <v>0</v>
      </c>
      <c r="BH1183" s="227">
        <f>IF(N1183="sníž. přenesená",J1183,0)</f>
        <v>0</v>
      </c>
      <c r="BI1183" s="227">
        <f>IF(N1183="nulová",J1183,0)</f>
        <v>0</v>
      </c>
      <c r="BJ1183" s="20" t="s">
        <v>80</v>
      </c>
      <c r="BK1183" s="227">
        <f>ROUND(I1183*H1183,2)</f>
        <v>0</v>
      </c>
      <c r="BL1183" s="20" t="s">
        <v>280</v>
      </c>
      <c r="BM1183" s="226" t="s">
        <v>2546</v>
      </c>
    </row>
    <row r="1184" s="2" customFormat="1">
      <c r="A1184" s="41"/>
      <c r="B1184" s="42"/>
      <c r="C1184" s="43"/>
      <c r="D1184" s="228" t="s">
        <v>195</v>
      </c>
      <c r="E1184" s="43"/>
      <c r="F1184" s="229" t="s">
        <v>760</v>
      </c>
      <c r="G1184" s="43"/>
      <c r="H1184" s="43"/>
      <c r="I1184" s="230"/>
      <c r="J1184" s="43"/>
      <c r="K1184" s="43"/>
      <c r="L1184" s="47"/>
      <c r="M1184" s="231"/>
      <c r="N1184" s="232"/>
      <c r="O1184" s="87"/>
      <c r="P1184" s="87"/>
      <c r="Q1184" s="87"/>
      <c r="R1184" s="87"/>
      <c r="S1184" s="87"/>
      <c r="T1184" s="88"/>
      <c r="U1184" s="41"/>
      <c r="V1184" s="41"/>
      <c r="W1184" s="41"/>
      <c r="X1184" s="41"/>
      <c r="Y1184" s="41"/>
      <c r="Z1184" s="41"/>
      <c r="AA1184" s="41"/>
      <c r="AB1184" s="41"/>
      <c r="AC1184" s="41"/>
      <c r="AD1184" s="41"/>
      <c r="AE1184" s="41"/>
      <c r="AT1184" s="20" t="s">
        <v>195</v>
      </c>
      <c r="AU1184" s="20" t="s">
        <v>82</v>
      </c>
    </row>
    <row r="1185" s="2" customFormat="1">
      <c r="A1185" s="41"/>
      <c r="B1185" s="42"/>
      <c r="C1185" s="43"/>
      <c r="D1185" s="233" t="s">
        <v>197</v>
      </c>
      <c r="E1185" s="43"/>
      <c r="F1185" s="234" t="s">
        <v>761</v>
      </c>
      <c r="G1185" s="43"/>
      <c r="H1185" s="43"/>
      <c r="I1185" s="230"/>
      <c r="J1185" s="43"/>
      <c r="K1185" s="43"/>
      <c r="L1185" s="47"/>
      <c r="M1185" s="231"/>
      <c r="N1185" s="232"/>
      <c r="O1185" s="87"/>
      <c r="P1185" s="87"/>
      <c r="Q1185" s="87"/>
      <c r="R1185" s="87"/>
      <c r="S1185" s="87"/>
      <c r="T1185" s="88"/>
      <c r="U1185" s="41"/>
      <c r="V1185" s="41"/>
      <c r="W1185" s="41"/>
      <c r="X1185" s="41"/>
      <c r="Y1185" s="41"/>
      <c r="Z1185" s="41"/>
      <c r="AA1185" s="41"/>
      <c r="AB1185" s="41"/>
      <c r="AC1185" s="41"/>
      <c r="AD1185" s="41"/>
      <c r="AE1185" s="41"/>
      <c r="AT1185" s="20" t="s">
        <v>197</v>
      </c>
      <c r="AU1185" s="20" t="s">
        <v>82</v>
      </c>
    </row>
    <row r="1186" s="13" customFormat="1">
      <c r="A1186" s="13"/>
      <c r="B1186" s="235"/>
      <c r="C1186" s="236"/>
      <c r="D1186" s="228" t="s">
        <v>199</v>
      </c>
      <c r="E1186" s="237" t="s">
        <v>19</v>
      </c>
      <c r="F1186" s="238" t="s">
        <v>745</v>
      </c>
      <c r="G1186" s="236"/>
      <c r="H1186" s="237" t="s">
        <v>19</v>
      </c>
      <c r="I1186" s="239"/>
      <c r="J1186" s="236"/>
      <c r="K1186" s="236"/>
      <c r="L1186" s="240"/>
      <c r="M1186" s="241"/>
      <c r="N1186" s="242"/>
      <c r="O1186" s="242"/>
      <c r="P1186" s="242"/>
      <c r="Q1186" s="242"/>
      <c r="R1186" s="242"/>
      <c r="S1186" s="242"/>
      <c r="T1186" s="243"/>
      <c r="U1186" s="13"/>
      <c r="V1186" s="13"/>
      <c r="W1186" s="13"/>
      <c r="X1186" s="13"/>
      <c r="Y1186" s="13"/>
      <c r="Z1186" s="13"/>
      <c r="AA1186" s="13"/>
      <c r="AB1186" s="13"/>
      <c r="AC1186" s="13"/>
      <c r="AD1186" s="13"/>
      <c r="AE1186" s="13"/>
      <c r="AT1186" s="244" t="s">
        <v>199</v>
      </c>
      <c r="AU1186" s="244" t="s">
        <v>82</v>
      </c>
      <c r="AV1186" s="13" t="s">
        <v>80</v>
      </c>
      <c r="AW1186" s="13" t="s">
        <v>34</v>
      </c>
      <c r="AX1186" s="13" t="s">
        <v>73</v>
      </c>
      <c r="AY1186" s="244" t="s">
        <v>185</v>
      </c>
    </row>
    <row r="1187" s="14" customFormat="1">
      <c r="A1187" s="14"/>
      <c r="B1187" s="245"/>
      <c r="C1187" s="246"/>
      <c r="D1187" s="228" t="s">
        <v>199</v>
      </c>
      <c r="E1187" s="247" t="s">
        <v>19</v>
      </c>
      <c r="F1187" s="248" t="s">
        <v>2547</v>
      </c>
      <c r="G1187" s="246"/>
      <c r="H1187" s="249">
        <v>6.7199999999999998</v>
      </c>
      <c r="I1187" s="250"/>
      <c r="J1187" s="246"/>
      <c r="K1187" s="246"/>
      <c r="L1187" s="251"/>
      <c r="M1187" s="252"/>
      <c r="N1187" s="253"/>
      <c r="O1187" s="253"/>
      <c r="P1187" s="253"/>
      <c r="Q1187" s="253"/>
      <c r="R1187" s="253"/>
      <c r="S1187" s="253"/>
      <c r="T1187" s="254"/>
      <c r="U1187" s="14"/>
      <c r="V1187" s="14"/>
      <c r="W1187" s="14"/>
      <c r="X1187" s="14"/>
      <c r="Y1187" s="14"/>
      <c r="Z1187" s="14"/>
      <c r="AA1187" s="14"/>
      <c r="AB1187" s="14"/>
      <c r="AC1187" s="14"/>
      <c r="AD1187" s="14"/>
      <c r="AE1187" s="14"/>
      <c r="AT1187" s="255" t="s">
        <v>199</v>
      </c>
      <c r="AU1187" s="255" t="s">
        <v>82</v>
      </c>
      <c r="AV1187" s="14" t="s">
        <v>82</v>
      </c>
      <c r="AW1187" s="14" t="s">
        <v>34</v>
      </c>
      <c r="AX1187" s="14" t="s">
        <v>73</v>
      </c>
      <c r="AY1187" s="255" t="s">
        <v>185</v>
      </c>
    </row>
    <row r="1188" s="14" customFormat="1">
      <c r="A1188" s="14"/>
      <c r="B1188" s="245"/>
      <c r="C1188" s="246"/>
      <c r="D1188" s="228" t="s">
        <v>199</v>
      </c>
      <c r="E1188" s="247" t="s">
        <v>19</v>
      </c>
      <c r="F1188" s="248" t="s">
        <v>2548</v>
      </c>
      <c r="G1188" s="246"/>
      <c r="H1188" s="249">
        <v>3.5</v>
      </c>
      <c r="I1188" s="250"/>
      <c r="J1188" s="246"/>
      <c r="K1188" s="246"/>
      <c r="L1188" s="251"/>
      <c r="M1188" s="252"/>
      <c r="N1188" s="253"/>
      <c r="O1188" s="253"/>
      <c r="P1188" s="253"/>
      <c r="Q1188" s="253"/>
      <c r="R1188" s="253"/>
      <c r="S1188" s="253"/>
      <c r="T1188" s="254"/>
      <c r="U1188" s="14"/>
      <c r="V1188" s="14"/>
      <c r="W1188" s="14"/>
      <c r="X1188" s="14"/>
      <c r="Y1188" s="14"/>
      <c r="Z1188" s="14"/>
      <c r="AA1188" s="14"/>
      <c r="AB1188" s="14"/>
      <c r="AC1188" s="14"/>
      <c r="AD1188" s="14"/>
      <c r="AE1188" s="14"/>
      <c r="AT1188" s="255" t="s">
        <v>199</v>
      </c>
      <c r="AU1188" s="255" t="s">
        <v>82</v>
      </c>
      <c r="AV1188" s="14" t="s">
        <v>82</v>
      </c>
      <c r="AW1188" s="14" t="s">
        <v>34</v>
      </c>
      <c r="AX1188" s="14" t="s">
        <v>73</v>
      </c>
      <c r="AY1188" s="255" t="s">
        <v>185</v>
      </c>
    </row>
    <row r="1189" s="15" customFormat="1">
      <c r="A1189" s="15"/>
      <c r="B1189" s="256"/>
      <c r="C1189" s="257"/>
      <c r="D1189" s="228" t="s">
        <v>199</v>
      </c>
      <c r="E1189" s="258" t="s">
        <v>19</v>
      </c>
      <c r="F1189" s="259" t="s">
        <v>202</v>
      </c>
      <c r="G1189" s="257"/>
      <c r="H1189" s="260">
        <v>10.219999999999999</v>
      </c>
      <c r="I1189" s="261"/>
      <c r="J1189" s="257"/>
      <c r="K1189" s="257"/>
      <c r="L1189" s="262"/>
      <c r="M1189" s="263"/>
      <c r="N1189" s="264"/>
      <c r="O1189" s="264"/>
      <c r="P1189" s="264"/>
      <c r="Q1189" s="264"/>
      <c r="R1189" s="264"/>
      <c r="S1189" s="264"/>
      <c r="T1189" s="265"/>
      <c r="U1189" s="15"/>
      <c r="V1189" s="15"/>
      <c r="W1189" s="15"/>
      <c r="X1189" s="15"/>
      <c r="Y1189" s="15"/>
      <c r="Z1189" s="15"/>
      <c r="AA1189" s="15"/>
      <c r="AB1189" s="15"/>
      <c r="AC1189" s="15"/>
      <c r="AD1189" s="15"/>
      <c r="AE1189" s="15"/>
      <c r="AT1189" s="266" t="s">
        <v>199</v>
      </c>
      <c r="AU1189" s="266" t="s">
        <v>82</v>
      </c>
      <c r="AV1189" s="15" t="s">
        <v>193</v>
      </c>
      <c r="AW1189" s="15" t="s">
        <v>34</v>
      </c>
      <c r="AX1189" s="15" t="s">
        <v>80</v>
      </c>
      <c r="AY1189" s="266" t="s">
        <v>185</v>
      </c>
    </row>
    <row r="1190" s="2" customFormat="1" ht="16.5" customHeight="1">
      <c r="A1190" s="41"/>
      <c r="B1190" s="42"/>
      <c r="C1190" s="215" t="s">
        <v>2549</v>
      </c>
      <c r="D1190" s="215" t="s">
        <v>188</v>
      </c>
      <c r="E1190" s="216" t="s">
        <v>765</v>
      </c>
      <c r="F1190" s="217" t="s">
        <v>766</v>
      </c>
      <c r="G1190" s="218" t="s">
        <v>672</v>
      </c>
      <c r="H1190" s="281"/>
      <c r="I1190" s="220"/>
      <c r="J1190" s="221">
        <f>ROUND(I1190*H1190,2)</f>
        <v>0</v>
      </c>
      <c r="K1190" s="217" t="s">
        <v>192</v>
      </c>
      <c r="L1190" s="47"/>
      <c r="M1190" s="222" t="s">
        <v>19</v>
      </c>
      <c r="N1190" s="223" t="s">
        <v>44</v>
      </c>
      <c r="O1190" s="87"/>
      <c r="P1190" s="224">
        <f>O1190*H1190</f>
        <v>0</v>
      </c>
      <c r="Q1190" s="224">
        <v>0</v>
      </c>
      <c r="R1190" s="224">
        <f>Q1190*H1190</f>
        <v>0</v>
      </c>
      <c r="S1190" s="224">
        <v>0</v>
      </c>
      <c r="T1190" s="225">
        <f>S1190*H1190</f>
        <v>0</v>
      </c>
      <c r="U1190" s="41"/>
      <c r="V1190" s="41"/>
      <c r="W1190" s="41"/>
      <c r="X1190" s="41"/>
      <c r="Y1190" s="41"/>
      <c r="Z1190" s="41"/>
      <c r="AA1190" s="41"/>
      <c r="AB1190" s="41"/>
      <c r="AC1190" s="41"/>
      <c r="AD1190" s="41"/>
      <c r="AE1190" s="41"/>
      <c r="AR1190" s="226" t="s">
        <v>280</v>
      </c>
      <c r="AT1190" s="226" t="s">
        <v>188</v>
      </c>
      <c r="AU1190" s="226" t="s">
        <v>82</v>
      </c>
      <c r="AY1190" s="20" t="s">
        <v>185</v>
      </c>
      <c r="BE1190" s="227">
        <f>IF(N1190="základní",J1190,0)</f>
        <v>0</v>
      </c>
      <c r="BF1190" s="227">
        <f>IF(N1190="snížená",J1190,0)</f>
        <v>0</v>
      </c>
      <c r="BG1190" s="227">
        <f>IF(N1190="zákl. přenesená",J1190,0)</f>
        <v>0</v>
      </c>
      <c r="BH1190" s="227">
        <f>IF(N1190="sníž. přenesená",J1190,0)</f>
        <v>0</v>
      </c>
      <c r="BI1190" s="227">
        <f>IF(N1190="nulová",J1190,0)</f>
        <v>0</v>
      </c>
      <c r="BJ1190" s="20" t="s">
        <v>80</v>
      </c>
      <c r="BK1190" s="227">
        <f>ROUND(I1190*H1190,2)</f>
        <v>0</v>
      </c>
      <c r="BL1190" s="20" t="s">
        <v>280</v>
      </c>
      <c r="BM1190" s="226" t="s">
        <v>2550</v>
      </c>
    </row>
    <row r="1191" s="2" customFormat="1">
      <c r="A1191" s="41"/>
      <c r="B1191" s="42"/>
      <c r="C1191" s="43"/>
      <c r="D1191" s="228" t="s">
        <v>195</v>
      </c>
      <c r="E1191" s="43"/>
      <c r="F1191" s="229" t="s">
        <v>768</v>
      </c>
      <c r="G1191" s="43"/>
      <c r="H1191" s="43"/>
      <c r="I1191" s="230"/>
      <c r="J1191" s="43"/>
      <c r="K1191" s="43"/>
      <c r="L1191" s="47"/>
      <c r="M1191" s="231"/>
      <c r="N1191" s="232"/>
      <c r="O1191" s="87"/>
      <c r="P1191" s="87"/>
      <c r="Q1191" s="87"/>
      <c r="R1191" s="87"/>
      <c r="S1191" s="87"/>
      <c r="T1191" s="88"/>
      <c r="U1191" s="41"/>
      <c r="V1191" s="41"/>
      <c r="W1191" s="41"/>
      <c r="X1191" s="41"/>
      <c r="Y1191" s="41"/>
      <c r="Z1191" s="41"/>
      <c r="AA1191" s="41"/>
      <c r="AB1191" s="41"/>
      <c r="AC1191" s="41"/>
      <c r="AD1191" s="41"/>
      <c r="AE1191" s="41"/>
      <c r="AT1191" s="20" t="s">
        <v>195</v>
      </c>
      <c r="AU1191" s="20" t="s">
        <v>82</v>
      </c>
    </row>
    <row r="1192" s="2" customFormat="1">
      <c r="A1192" s="41"/>
      <c r="B1192" s="42"/>
      <c r="C1192" s="43"/>
      <c r="D1192" s="233" t="s">
        <v>197</v>
      </c>
      <c r="E1192" s="43"/>
      <c r="F1192" s="234" t="s">
        <v>769</v>
      </c>
      <c r="G1192" s="43"/>
      <c r="H1192" s="43"/>
      <c r="I1192" s="230"/>
      <c r="J1192" s="43"/>
      <c r="K1192" s="43"/>
      <c r="L1192" s="47"/>
      <c r="M1192" s="231"/>
      <c r="N1192" s="232"/>
      <c r="O1192" s="87"/>
      <c r="P1192" s="87"/>
      <c r="Q1192" s="87"/>
      <c r="R1192" s="87"/>
      <c r="S1192" s="87"/>
      <c r="T1192" s="88"/>
      <c r="U1192" s="41"/>
      <c r="V1192" s="41"/>
      <c r="W1192" s="41"/>
      <c r="X1192" s="41"/>
      <c r="Y1192" s="41"/>
      <c r="Z1192" s="41"/>
      <c r="AA1192" s="41"/>
      <c r="AB1192" s="41"/>
      <c r="AC1192" s="41"/>
      <c r="AD1192" s="41"/>
      <c r="AE1192" s="41"/>
      <c r="AT1192" s="20" t="s">
        <v>197</v>
      </c>
      <c r="AU1192" s="20" t="s">
        <v>82</v>
      </c>
    </row>
    <row r="1193" s="12" customFormat="1" ht="22.8" customHeight="1">
      <c r="A1193" s="12"/>
      <c r="B1193" s="199"/>
      <c r="C1193" s="200"/>
      <c r="D1193" s="201" t="s">
        <v>72</v>
      </c>
      <c r="E1193" s="213" t="s">
        <v>386</v>
      </c>
      <c r="F1193" s="213" t="s">
        <v>387</v>
      </c>
      <c r="G1193" s="200"/>
      <c r="H1193" s="200"/>
      <c r="I1193" s="203"/>
      <c r="J1193" s="214">
        <f>BK1193</f>
        <v>0</v>
      </c>
      <c r="K1193" s="200"/>
      <c r="L1193" s="205"/>
      <c r="M1193" s="206"/>
      <c r="N1193" s="207"/>
      <c r="O1193" s="207"/>
      <c r="P1193" s="208">
        <f>SUM(P1194:P1206)</f>
        <v>0</v>
      </c>
      <c r="Q1193" s="207"/>
      <c r="R1193" s="208">
        <f>SUM(R1194:R1206)</f>
        <v>0.0096451200000000001</v>
      </c>
      <c r="S1193" s="207"/>
      <c r="T1193" s="209">
        <f>SUM(T1194:T1206)</f>
        <v>0</v>
      </c>
      <c r="U1193" s="12"/>
      <c r="V1193" s="12"/>
      <c r="W1193" s="12"/>
      <c r="X1193" s="12"/>
      <c r="Y1193" s="12"/>
      <c r="Z1193" s="12"/>
      <c r="AA1193" s="12"/>
      <c r="AB1193" s="12"/>
      <c r="AC1193" s="12"/>
      <c r="AD1193" s="12"/>
      <c r="AE1193" s="12"/>
      <c r="AR1193" s="210" t="s">
        <v>82</v>
      </c>
      <c r="AT1193" s="211" t="s">
        <v>72</v>
      </c>
      <c r="AU1193" s="211" t="s">
        <v>80</v>
      </c>
      <c r="AY1193" s="210" t="s">
        <v>185</v>
      </c>
      <c r="BK1193" s="212">
        <f>SUM(BK1194:BK1206)</f>
        <v>0</v>
      </c>
    </row>
    <row r="1194" s="2" customFormat="1" ht="21.75" customHeight="1">
      <c r="A1194" s="41"/>
      <c r="B1194" s="42"/>
      <c r="C1194" s="215" t="s">
        <v>2551</v>
      </c>
      <c r="D1194" s="215" t="s">
        <v>188</v>
      </c>
      <c r="E1194" s="216" t="s">
        <v>2552</v>
      </c>
      <c r="F1194" s="217" t="s">
        <v>2553</v>
      </c>
      <c r="G1194" s="218" t="s">
        <v>191</v>
      </c>
      <c r="H1194" s="219">
        <v>48.960000000000001</v>
      </c>
      <c r="I1194" s="220"/>
      <c r="J1194" s="221">
        <f>ROUND(I1194*H1194,2)</f>
        <v>0</v>
      </c>
      <c r="K1194" s="217" t="s">
        <v>192</v>
      </c>
      <c r="L1194" s="47"/>
      <c r="M1194" s="222" t="s">
        <v>19</v>
      </c>
      <c r="N1194" s="223" t="s">
        <v>44</v>
      </c>
      <c r="O1194" s="87"/>
      <c r="P1194" s="224">
        <f>O1194*H1194</f>
        <v>0</v>
      </c>
      <c r="Q1194" s="224">
        <v>1.0000000000000001E-05</v>
      </c>
      <c r="R1194" s="224">
        <f>Q1194*H1194</f>
        <v>0.00048960000000000008</v>
      </c>
      <c r="S1194" s="224">
        <v>0</v>
      </c>
      <c r="T1194" s="225">
        <f>S1194*H1194</f>
        <v>0</v>
      </c>
      <c r="U1194" s="41"/>
      <c r="V1194" s="41"/>
      <c r="W1194" s="41"/>
      <c r="X1194" s="41"/>
      <c r="Y1194" s="41"/>
      <c r="Z1194" s="41"/>
      <c r="AA1194" s="41"/>
      <c r="AB1194" s="41"/>
      <c r="AC1194" s="41"/>
      <c r="AD1194" s="41"/>
      <c r="AE1194" s="41"/>
      <c r="AR1194" s="226" t="s">
        <v>280</v>
      </c>
      <c r="AT1194" s="226" t="s">
        <v>188</v>
      </c>
      <c r="AU1194" s="226" t="s">
        <v>82</v>
      </c>
      <c r="AY1194" s="20" t="s">
        <v>185</v>
      </c>
      <c r="BE1194" s="227">
        <f>IF(N1194="základní",J1194,0)</f>
        <v>0</v>
      </c>
      <c r="BF1194" s="227">
        <f>IF(N1194="snížená",J1194,0)</f>
        <v>0</v>
      </c>
      <c r="BG1194" s="227">
        <f>IF(N1194="zákl. přenesená",J1194,0)</f>
        <v>0</v>
      </c>
      <c r="BH1194" s="227">
        <f>IF(N1194="sníž. přenesená",J1194,0)</f>
        <v>0</v>
      </c>
      <c r="BI1194" s="227">
        <f>IF(N1194="nulová",J1194,0)</f>
        <v>0</v>
      </c>
      <c r="BJ1194" s="20" t="s">
        <v>80</v>
      </c>
      <c r="BK1194" s="227">
        <f>ROUND(I1194*H1194,2)</f>
        <v>0</v>
      </c>
      <c r="BL1194" s="20" t="s">
        <v>280</v>
      </c>
      <c r="BM1194" s="226" t="s">
        <v>2554</v>
      </c>
    </row>
    <row r="1195" s="2" customFormat="1">
      <c r="A1195" s="41"/>
      <c r="B1195" s="42"/>
      <c r="C1195" s="43"/>
      <c r="D1195" s="228" t="s">
        <v>195</v>
      </c>
      <c r="E1195" s="43"/>
      <c r="F1195" s="229" t="s">
        <v>2555</v>
      </c>
      <c r="G1195" s="43"/>
      <c r="H1195" s="43"/>
      <c r="I1195" s="230"/>
      <c r="J1195" s="43"/>
      <c r="K1195" s="43"/>
      <c r="L1195" s="47"/>
      <c r="M1195" s="231"/>
      <c r="N1195" s="232"/>
      <c r="O1195" s="87"/>
      <c r="P1195" s="87"/>
      <c r="Q1195" s="87"/>
      <c r="R1195" s="87"/>
      <c r="S1195" s="87"/>
      <c r="T1195" s="88"/>
      <c r="U1195" s="41"/>
      <c r="V1195" s="41"/>
      <c r="W1195" s="41"/>
      <c r="X1195" s="41"/>
      <c r="Y1195" s="41"/>
      <c r="Z1195" s="41"/>
      <c r="AA1195" s="41"/>
      <c r="AB1195" s="41"/>
      <c r="AC1195" s="41"/>
      <c r="AD1195" s="41"/>
      <c r="AE1195" s="41"/>
      <c r="AT1195" s="20" t="s">
        <v>195</v>
      </c>
      <c r="AU1195" s="20" t="s">
        <v>82</v>
      </c>
    </row>
    <row r="1196" s="2" customFormat="1">
      <c r="A1196" s="41"/>
      <c r="B1196" s="42"/>
      <c r="C1196" s="43"/>
      <c r="D1196" s="233" t="s">
        <v>197</v>
      </c>
      <c r="E1196" s="43"/>
      <c r="F1196" s="234" t="s">
        <v>2556</v>
      </c>
      <c r="G1196" s="43"/>
      <c r="H1196" s="43"/>
      <c r="I1196" s="230"/>
      <c r="J1196" s="43"/>
      <c r="K1196" s="43"/>
      <c r="L1196" s="47"/>
      <c r="M1196" s="231"/>
      <c r="N1196" s="232"/>
      <c r="O1196" s="87"/>
      <c r="P1196" s="87"/>
      <c r="Q1196" s="87"/>
      <c r="R1196" s="87"/>
      <c r="S1196" s="87"/>
      <c r="T1196" s="88"/>
      <c r="U1196" s="41"/>
      <c r="V1196" s="41"/>
      <c r="W1196" s="41"/>
      <c r="X1196" s="41"/>
      <c r="Y1196" s="41"/>
      <c r="Z1196" s="41"/>
      <c r="AA1196" s="41"/>
      <c r="AB1196" s="41"/>
      <c r="AC1196" s="41"/>
      <c r="AD1196" s="41"/>
      <c r="AE1196" s="41"/>
      <c r="AT1196" s="20" t="s">
        <v>197</v>
      </c>
      <c r="AU1196" s="20" t="s">
        <v>82</v>
      </c>
    </row>
    <row r="1197" s="13" customFormat="1">
      <c r="A1197" s="13"/>
      <c r="B1197" s="235"/>
      <c r="C1197" s="236"/>
      <c r="D1197" s="228" t="s">
        <v>199</v>
      </c>
      <c r="E1197" s="237" t="s">
        <v>19</v>
      </c>
      <c r="F1197" s="238" t="s">
        <v>2557</v>
      </c>
      <c r="G1197" s="236"/>
      <c r="H1197" s="237" t="s">
        <v>19</v>
      </c>
      <c r="I1197" s="239"/>
      <c r="J1197" s="236"/>
      <c r="K1197" s="236"/>
      <c r="L1197" s="240"/>
      <c r="M1197" s="241"/>
      <c r="N1197" s="242"/>
      <c r="O1197" s="242"/>
      <c r="P1197" s="242"/>
      <c r="Q1197" s="242"/>
      <c r="R1197" s="242"/>
      <c r="S1197" s="242"/>
      <c r="T1197" s="243"/>
      <c r="U1197" s="13"/>
      <c r="V1197" s="13"/>
      <c r="W1197" s="13"/>
      <c r="X1197" s="13"/>
      <c r="Y1197" s="13"/>
      <c r="Z1197" s="13"/>
      <c r="AA1197" s="13"/>
      <c r="AB1197" s="13"/>
      <c r="AC1197" s="13"/>
      <c r="AD1197" s="13"/>
      <c r="AE1197" s="13"/>
      <c r="AT1197" s="244" t="s">
        <v>199</v>
      </c>
      <c r="AU1197" s="244" t="s">
        <v>82</v>
      </c>
      <c r="AV1197" s="13" t="s">
        <v>80</v>
      </c>
      <c r="AW1197" s="13" t="s">
        <v>34</v>
      </c>
      <c r="AX1197" s="13" t="s">
        <v>73</v>
      </c>
      <c r="AY1197" s="244" t="s">
        <v>185</v>
      </c>
    </row>
    <row r="1198" s="13" customFormat="1">
      <c r="A1198" s="13"/>
      <c r="B1198" s="235"/>
      <c r="C1198" s="236"/>
      <c r="D1198" s="228" t="s">
        <v>199</v>
      </c>
      <c r="E1198" s="237" t="s">
        <v>19</v>
      </c>
      <c r="F1198" s="238" t="s">
        <v>2558</v>
      </c>
      <c r="G1198" s="236"/>
      <c r="H1198" s="237" t="s">
        <v>19</v>
      </c>
      <c r="I1198" s="239"/>
      <c r="J1198" s="236"/>
      <c r="K1198" s="236"/>
      <c r="L1198" s="240"/>
      <c r="M1198" s="241"/>
      <c r="N1198" s="242"/>
      <c r="O1198" s="242"/>
      <c r="P1198" s="242"/>
      <c r="Q1198" s="242"/>
      <c r="R1198" s="242"/>
      <c r="S1198" s="242"/>
      <c r="T1198" s="243"/>
      <c r="U1198" s="13"/>
      <c r="V1198" s="13"/>
      <c r="W1198" s="13"/>
      <c r="X1198" s="13"/>
      <c r="Y1198" s="13"/>
      <c r="Z1198" s="13"/>
      <c r="AA1198" s="13"/>
      <c r="AB1198" s="13"/>
      <c r="AC1198" s="13"/>
      <c r="AD1198" s="13"/>
      <c r="AE1198" s="13"/>
      <c r="AT1198" s="244" t="s">
        <v>199</v>
      </c>
      <c r="AU1198" s="244" t="s">
        <v>82</v>
      </c>
      <c r="AV1198" s="13" t="s">
        <v>80</v>
      </c>
      <c r="AW1198" s="13" t="s">
        <v>34</v>
      </c>
      <c r="AX1198" s="13" t="s">
        <v>73</v>
      </c>
      <c r="AY1198" s="244" t="s">
        <v>185</v>
      </c>
    </row>
    <row r="1199" s="14" customFormat="1">
      <c r="A1199" s="14"/>
      <c r="B1199" s="245"/>
      <c r="C1199" s="246"/>
      <c r="D1199" s="228" t="s">
        <v>199</v>
      </c>
      <c r="E1199" s="247" t="s">
        <v>19</v>
      </c>
      <c r="F1199" s="248" t="s">
        <v>2338</v>
      </c>
      <c r="G1199" s="246"/>
      <c r="H1199" s="249">
        <v>48.960000000000001</v>
      </c>
      <c r="I1199" s="250"/>
      <c r="J1199" s="246"/>
      <c r="K1199" s="246"/>
      <c r="L1199" s="251"/>
      <c r="M1199" s="252"/>
      <c r="N1199" s="253"/>
      <c r="O1199" s="253"/>
      <c r="P1199" s="253"/>
      <c r="Q1199" s="253"/>
      <c r="R1199" s="253"/>
      <c r="S1199" s="253"/>
      <c r="T1199" s="254"/>
      <c r="U1199" s="14"/>
      <c r="V1199" s="14"/>
      <c r="W1199" s="14"/>
      <c r="X1199" s="14"/>
      <c r="Y1199" s="14"/>
      <c r="Z1199" s="14"/>
      <c r="AA1199" s="14"/>
      <c r="AB1199" s="14"/>
      <c r="AC1199" s="14"/>
      <c r="AD1199" s="14"/>
      <c r="AE1199" s="14"/>
      <c r="AT1199" s="255" t="s">
        <v>199</v>
      </c>
      <c r="AU1199" s="255" t="s">
        <v>82</v>
      </c>
      <c r="AV1199" s="14" t="s">
        <v>82</v>
      </c>
      <c r="AW1199" s="14" t="s">
        <v>34</v>
      </c>
      <c r="AX1199" s="14" t="s">
        <v>73</v>
      </c>
      <c r="AY1199" s="255" t="s">
        <v>185</v>
      </c>
    </row>
    <row r="1200" s="15" customFormat="1">
      <c r="A1200" s="15"/>
      <c r="B1200" s="256"/>
      <c r="C1200" s="257"/>
      <c r="D1200" s="228" t="s">
        <v>199</v>
      </c>
      <c r="E1200" s="258" t="s">
        <v>19</v>
      </c>
      <c r="F1200" s="259" t="s">
        <v>202</v>
      </c>
      <c r="G1200" s="257"/>
      <c r="H1200" s="260">
        <v>48.960000000000001</v>
      </c>
      <c r="I1200" s="261"/>
      <c r="J1200" s="257"/>
      <c r="K1200" s="257"/>
      <c r="L1200" s="262"/>
      <c r="M1200" s="263"/>
      <c r="N1200" s="264"/>
      <c r="O1200" s="264"/>
      <c r="P1200" s="264"/>
      <c r="Q1200" s="264"/>
      <c r="R1200" s="264"/>
      <c r="S1200" s="264"/>
      <c r="T1200" s="265"/>
      <c r="U1200" s="15"/>
      <c r="V1200" s="15"/>
      <c r="W1200" s="15"/>
      <c r="X1200" s="15"/>
      <c r="Y1200" s="15"/>
      <c r="Z1200" s="15"/>
      <c r="AA1200" s="15"/>
      <c r="AB1200" s="15"/>
      <c r="AC1200" s="15"/>
      <c r="AD1200" s="15"/>
      <c r="AE1200" s="15"/>
      <c r="AT1200" s="266" t="s">
        <v>199</v>
      </c>
      <c r="AU1200" s="266" t="s">
        <v>82</v>
      </c>
      <c r="AV1200" s="15" t="s">
        <v>193</v>
      </c>
      <c r="AW1200" s="15" t="s">
        <v>34</v>
      </c>
      <c r="AX1200" s="15" t="s">
        <v>80</v>
      </c>
      <c r="AY1200" s="266" t="s">
        <v>185</v>
      </c>
    </row>
    <row r="1201" s="2" customFormat="1" ht="24.15" customHeight="1">
      <c r="A1201" s="41"/>
      <c r="B1201" s="42"/>
      <c r="C1201" s="271" t="s">
        <v>2559</v>
      </c>
      <c r="D1201" s="271" t="s">
        <v>491</v>
      </c>
      <c r="E1201" s="272" t="s">
        <v>2560</v>
      </c>
      <c r="F1201" s="273" t="s">
        <v>2561</v>
      </c>
      <c r="G1201" s="274" t="s">
        <v>191</v>
      </c>
      <c r="H1201" s="275">
        <v>53.856000000000002</v>
      </c>
      <c r="I1201" s="276"/>
      <c r="J1201" s="277">
        <f>ROUND(I1201*H1201,2)</f>
        <v>0</v>
      </c>
      <c r="K1201" s="273" t="s">
        <v>192</v>
      </c>
      <c r="L1201" s="278"/>
      <c r="M1201" s="279" t="s">
        <v>19</v>
      </c>
      <c r="N1201" s="280" t="s">
        <v>44</v>
      </c>
      <c r="O1201" s="87"/>
      <c r="P1201" s="224">
        <f>O1201*H1201</f>
        <v>0</v>
      </c>
      <c r="Q1201" s="224">
        <v>0.00017000000000000001</v>
      </c>
      <c r="R1201" s="224">
        <f>Q1201*H1201</f>
        <v>0.0091555200000000003</v>
      </c>
      <c r="S1201" s="224">
        <v>0</v>
      </c>
      <c r="T1201" s="225">
        <f>S1201*H1201</f>
        <v>0</v>
      </c>
      <c r="U1201" s="41"/>
      <c r="V1201" s="41"/>
      <c r="W1201" s="41"/>
      <c r="X1201" s="41"/>
      <c r="Y1201" s="41"/>
      <c r="Z1201" s="41"/>
      <c r="AA1201" s="41"/>
      <c r="AB1201" s="41"/>
      <c r="AC1201" s="41"/>
      <c r="AD1201" s="41"/>
      <c r="AE1201" s="41"/>
      <c r="AR1201" s="226" t="s">
        <v>415</v>
      </c>
      <c r="AT1201" s="226" t="s">
        <v>491</v>
      </c>
      <c r="AU1201" s="226" t="s">
        <v>82</v>
      </c>
      <c r="AY1201" s="20" t="s">
        <v>185</v>
      </c>
      <c r="BE1201" s="227">
        <f>IF(N1201="základní",J1201,0)</f>
        <v>0</v>
      </c>
      <c r="BF1201" s="227">
        <f>IF(N1201="snížená",J1201,0)</f>
        <v>0</v>
      </c>
      <c r="BG1201" s="227">
        <f>IF(N1201="zákl. přenesená",J1201,0)</f>
        <v>0</v>
      </c>
      <c r="BH1201" s="227">
        <f>IF(N1201="sníž. přenesená",J1201,0)</f>
        <v>0</v>
      </c>
      <c r="BI1201" s="227">
        <f>IF(N1201="nulová",J1201,0)</f>
        <v>0</v>
      </c>
      <c r="BJ1201" s="20" t="s">
        <v>80</v>
      </c>
      <c r="BK1201" s="227">
        <f>ROUND(I1201*H1201,2)</f>
        <v>0</v>
      </c>
      <c r="BL1201" s="20" t="s">
        <v>280</v>
      </c>
      <c r="BM1201" s="226" t="s">
        <v>2562</v>
      </c>
    </row>
    <row r="1202" s="2" customFormat="1">
      <c r="A1202" s="41"/>
      <c r="B1202" s="42"/>
      <c r="C1202" s="43"/>
      <c r="D1202" s="228" t="s">
        <v>195</v>
      </c>
      <c r="E1202" s="43"/>
      <c r="F1202" s="229" t="s">
        <v>2561</v>
      </c>
      <c r="G1202" s="43"/>
      <c r="H1202" s="43"/>
      <c r="I1202" s="230"/>
      <c r="J1202" s="43"/>
      <c r="K1202" s="43"/>
      <c r="L1202" s="47"/>
      <c r="M1202" s="231"/>
      <c r="N1202" s="232"/>
      <c r="O1202" s="87"/>
      <c r="P1202" s="87"/>
      <c r="Q1202" s="87"/>
      <c r="R1202" s="87"/>
      <c r="S1202" s="87"/>
      <c r="T1202" s="88"/>
      <c r="U1202" s="41"/>
      <c r="V1202" s="41"/>
      <c r="W1202" s="41"/>
      <c r="X1202" s="41"/>
      <c r="Y1202" s="41"/>
      <c r="Z1202" s="41"/>
      <c r="AA1202" s="41"/>
      <c r="AB1202" s="41"/>
      <c r="AC1202" s="41"/>
      <c r="AD1202" s="41"/>
      <c r="AE1202" s="41"/>
      <c r="AT1202" s="20" t="s">
        <v>195</v>
      </c>
      <c r="AU1202" s="20" t="s">
        <v>82</v>
      </c>
    </row>
    <row r="1203" s="14" customFormat="1">
      <c r="A1203" s="14"/>
      <c r="B1203" s="245"/>
      <c r="C1203" s="246"/>
      <c r="D1203" s="228" t="s">
        <v>199</v>
      </c>
      <c r="E1203" s="246"/>
      <c r="F1203" s="248" t="s">
        <v>2471</v>
      </c>
      <c r="G1203" s="246"/>
      <c r="H1203" s="249">
        <v>53.856000000000002</v>
      </c>
      <c r="I1203" s="250"/>
      <c r="J1203" s="246"/>
      <c r="K1203" s="246"/>
      <c r="L1203" s="251"/>
      <c r="M1203" s="252"/>
      <c r="N1203" s="253"/>
      <c r="O1203" s="253"/>
      <c r="P1203" s="253"/>
      <c r="Q1203" s="253"/>
      <c r="R1203" s="253"/>
      <c r="S1203" s="253"/>
      <c r="T1203" s="254"/>
      <c r="U1203" s="14"/>
      <c r="V1203" s="14"/>
      <c r="W1203" s="14"/>
      <c r="X1203" s="14"/>
      <c r="Y1203" s="14"/>
      <c r="Z1203" s="14"/>
      <c r="AA1203" s="14"/>
      <c r="AB1203" s="14"/>
      <c r="AC1203" s="14"/>
      <c r="AD1203" s="14"/>
      <c r="AE1203" s="14"/>
      <c r="AT1203" s="255" t="s">
        <v>199</v>
      </c>
      <c r="AU1203" s="255" t="s">
        <v>82</v>
      </c>
      <c r="AV1203" s="14" t="s">
        <v>82</v>
      </c>
      <c r="AW1203" s="14" t="s">
        <v>4</v>
      </c>
      <c r="AX1203" s="14" t="s">
        <v>80</v>
      </c>
      <c r="AY1203" s="255" t="s">
        <v>185</v>
      </c>
    </row>
    <row r="1204" s="2" customFormat="1" ht="16.5" customHeight="1">
      <c r="A1204" s="41"/>
      <c r="B1204" s="42"/>
      <c r="C1204" s="215" t="s">
        <v>2563</v>
      </c>
      <c r="D1204" s="215" t="s">
        <v>188</v>
      </c>
      <c r="E1204" s="216" t="s">
        <v>2564</v>
      </c>
      <c r="F1204" s="217" t="s">
        <v>2565</v>
      </c>
      <c r="G1204" s="218" t="s">
        <v>672</v>
      </c>
      <c r="H1204" s="281"/>
      <c r="I1204" s="220"/>
      <c r="J1204" s="221">
        <f>ROUND(I1204*H1204,2)</f>
        <v>0</v>
      </c>
      <c r="K1204" s="217" t="s">
        <v>192</v>
      </c>
      <c r="L1204" s="47"/>
      <c r="M1204" s="222" t="s">
        <v>19</v>
      </c>
      <c r="N1204" s="223" t="s">
        <v>44</v>
      </c>
      <c r="O1204" s="87"/>
      <c r="P1204" s="224">
        <f>O1204*H1204</f>
        <v>0</v>
      </c>
      <c r="Q1204" s="224">
        <v>0</v>
      </c>
      <c r="R1204" s="224">
        <f>Q1204*H1204</f>
        <v>0</v>
      </c>
      <c r="S1204" s="224">
        <v>0</v>
      </c>
      <c r="T1204" s="225">
        <f>S1204*H1204</f>
        <v>0</v>
      </c>
      <c r="U1204" s="41"/>
      <c r="V1204" s="41"/>
      <c r="W1204" s="41"/>
      <c r="X1204" s="41"/>
      <c r="Y1204" s="41"/>
      <c r="Z1204" s="41"/>
      <c r="AA1204" s="41"/>
      <c r="AB1204" s="41"/>
      <c r="AC1204" s="41"/>
      <c r="AD1204" s="41"/>
      <c r="AE1204" s="41"/>
      <c r="AR1204" s="226" t="s">
        <v>280</v>
      </c>
      <c r="AT1204" s="226" t="s">
        <v>188</v>
      </c>
      <c r="AU1204" s="226" t="s">
        <v>82</v>
      </c>
      <c r="AY1204" s="20" t="s">
        <v>185</v>
      </c>
      <c r="BE1204" s="227">
        <f>IF(N1204="základní",J1204,0)</f>
        <v>0</v>
      </c>
      <c r="BF1204" s="227">
        <f>IF(N1204="snížená",J1204,0)</f>
        <v>0</v>
      </c>
      <c r="BG1204" s="227">
        <f>IF(N1204="zákl. přenesená",J1204,0)</f>
        <v>0</v>
      </c>
      <c r="BH1204" s="227">
        <f>IF(N1204="sníž. přenesená",J1204,0)</f>
        <v>0</v>
      </c>
      <c r="BI1204" s="227">
        <f>IF(N1204="nulová",J1204,0)</f>
        <v>0</v>
      </c>
      <c r="BJ1204" s="20" t="s">
        <v>80</v>
      </c>
      <c r="BK1204" s="227">
        <f>ROUND(I1204*H1204,2)</f>
        <v>0</v>
      </c>
      <c r="BL1204" s="20" t="s">
        <v>280</v>
      </c>
      <c r="BM1204" s="226" t="s">
        <v>2566</v>
      </c>
    </row>
    <row r="1205" s="2" customFormat="1">
      <c r="A1205" s="41"/>
      <c r="B1205" s="42"/>
      <c r="C1205" s="43"/>
      <c r="D1205" s="228" t="s">
        <v>195</v>
      </c>
      <c r="E1205" s="43"/>
      <c r="F1205" s="229" t="s">
        <v>2567</v>
      </c>
      <c r="G1205" s="43"/>
      <c r="H1205" s="43"/>
      <c r="I1205" s="230"/>
      <c r="J1205" s="43"/>
      <c r="K1205" s="43"/>
      <c r="L1205" s="47"/>
      <c r="M1205" s="231"/>
      <c r="N1205" s="232"/>
      <c r="O1205" s="87"/>
      <c r="P1205" s="87"/>
      <c r="Q1205" s="87"/>
      <c r="R1205" s="87"/>
      <c r="S1205" s="87"/>
      <c r="T1205" s="88"/>
      <c r="U1205" s="41"/>
      <c r="V1205" s="41"/>
      <c r="W1205" s="41"/>
      <c r="X1205" s="41"/>
      <c r="Y1205" s="41"/>
      <c r="Z1205" s="41"/>
      <c r="AA1205" s="41"/>
      <c r="AB1205" s="41"/>
      <c r="AC1205" s="41"/>
      <c r="AD1205" s="41"/>
      <c r="AE1205" s="41"/>
      <c r="AT1205" s="20" t="s">
        <v>195</v>
      </c>
      <c r="AU1205" s="20" t="s">
        <v>82</v>
      </c>
    </row>
    <row r="1206" s="2" customFormat="1">
      <c r="A1206" s="41"/>
      <c r="B1206" s="42"/>
      <c r="C1206" s="43"/>
      <c r="D1206" s="233" t="s">
        <v>197</v>
      </c>
      <c r="E1206" s="43"/>
      <c r="F1206" s="234" t="s">
        <v>2568</v>
      </c>
      <c r="G1206" s="43"/>
      <c r="H1206" s="43"/>
      <c r="I1206" s="230"/>
      <c r="J1206" s="43"/>
      <c r="K1206" s="43"/>
      <c r="L1206" s="47"/>
      <c r="M1206" s="231"/>
      <c r="N1206" s="232"/>
      <c r="O1206" s="87"/>
      <c r="P1206" s="87"/>
      <c r="Q1206" s="87"/>
      <c r="R1206" s="87"/>
      <c r="S1206" s="87"/>
      <c r="T1206" s="88"/>
      <c r="U1206" s="41"/>
      <c r="V1206" s="41"/>
      <c r="W1206" s="41"/>
      <c r="X1206" s="41"/>
      <c r="Y1206" s="41"/>
      <c r="Z1206" s="41"/>
      <c r="AA1206" s="41"/>
      <c r="AB1206" s="41"/>
      <c r="AC1206" s="41"/>
      <c r="AD1206" s="41"/>
      <c r="AE1206" s="41"/>
      <c r="AT1206" s="20" t="s">
        <v>197</v>
      </c>
      <c r="AU1206" s="20" t="s">
        <v>82</v>
      </c>
    </row>
    <row r="1207" s="12" customFormat="1" ht="22.8" customHeight="1">
      <c r="A1207" s="12"/>
      <c r="B1207" s="199"/>
      <c r="C1207" s="200"/>
      <c r="D1207" s="201" t="s">
        <v>72</v>
      </c>
      <c r="E1207" s="213" t="s">
        <v>398</v>
      </c>
      <c r="F1207" s="213" t="s">
        <v>399</v>
      </c>
      <c r="G1207" s="200"/>
      <c r="H1207" s="200"/>
      <c r="I1207" s="203"/>
      <c r="J1207" s="214">
        <f>BK1207</f>
        <v>0</v>
      </c>
      <c r="K1207" s="200"/>
      <c r="L1207" s="205"/>
      <c r="M1207" s="206"/>
      <c r="N1207" s="207"/>
      <c r="O1207" s="207"/>
      <c r="P1207" s="208">
        <f>SUM(P1208:P1395)</f>
        <v>0</v>
      </c>
      <c r="Q1207" s="207"/>
      <c r="R1207" s="208">
        <f>SUM(R1208:R1395)</f>
        <v>0.069415240000000003</v>
      </c>
      <c r="S1207" s="207"/>
      <c r="T1207" s="209">
        <f>SUM(T1208:T1395)</f>
        <v>0</v>
      </c>
      <c r="U1207" s="12"/>
      <c r="V1207" s="12"/>
      <c r="W1207" s="12"/>
      <c r="X1207" s="12"/>
      <c r="Y1207" s="12"/>
      <c r="Z1207" s="12"/>
      <c r="AA1207" s="12"/>
      <c r="AB1207" s="12"/>
      <c r="AC1207" s="12"/>
      <c r="AD1207" s="12"/>
      <c r="AE1207" s="12"/>
      <c r="AR1207" s="210" t="s">
        <v>82</v>
      </c>
      <c r="AT1207" s="211" t="s">
        <v>72</v>
      </c>
      <c r="AU1207" s="211" t="s">
        <v>80</v>
      </c>
      <c r="AY1207" s="210" t="s">
        <v>185</v>
      </c>
      <c r="BK1207" s="212">
        <f>SUM(BK1208:BK1395)</f>
        <v>0</v>
      </c>
    </row>
    <row r="1208" s="2" customFormat="1" ht="16.5" customHeight="1">
      <c r="A1208" s="41"/>
      <c r="B1208" s="42"/>
      <c r="C1208" s="215" t="s">
        <v>2569</v>
      </c>
      <c r="D1208" s="215" t="s">
        <v>188</v>
      </c>
      <c r="E1208" s="216" t="s">
        <v>783</v>
      </c>
      <c r="F1208" s="217" t="s">
        <v>784</v>
      </c>
      <c r="G1208" s="218" t="s">
        <v>191</v>
      </c>
      <c r="H1208" s="219">
        <v>219.74000000000001</v>
      </c>
      <c r="I1208" s="220"/>
      <c r="J1208" s="221">
        <f>ROUND(I1208*H1208,2)</f>
        <v>0</v>
      </c>
      <c r="K1208" s="217" t="s">
        <v>192</v>
      </c>
      <c r="L1208" s="47"/>
      <c r="M1208" s="222" t="s">
        <v>19</v>
      </c>
      <c r="N1208" s="223" t="s">
        <v>44</v>
      </c>
      <c r="O1208" s="87"/>
      <c r="P1208" s="224">
        <f>O1208*H1208</f>
        <v>0</v>
      </c>
      <c r="Q1208" s="224">
        <v>0</v>
      </c>
      <c r="R1208" s="224">
        <f>Q1208*H1208</f>
        <v>0</v>
      </c>
      <c r="S1208" s="224">
        <v>0</v>
      </c>
      <c r="T1208" s="225">
        <f>S1208*H1208</f>
        <v>0</v>
      </c>
      <c r="U1208" s="41"/>
      <c r="V1208" s="41"/>
      <c r="W1208" s="41"/>
      <c r="X1208" s="41"/>
      <c r="Y1208" s="41"/>
      <c r="Z1208" s="41"/>
      <c r="AA1208" s="41"/>
      <c r="AB1208" s="41"/>
      <c r="AC1208" s="41"/>
      <c r="AD1208" s="41"/>
      <c r="AE1208" s="41"/>
      <c r="AR1208" s="226" t="s">
        <v>280</v>
      </c>
      <c r="AT1208" s="226" t="s">
        <v>188</v>
      </c>
      <c r="AU1208" s="226" t="s">
        <v>82</v>
      </c>
      <c r="AY1208" s="20" t="s">
        <v>185</v>
      </c>
      <c r="BE1208" s="227">
        <f>IF(N1208="základní",J1208,0)</f>
        <v>0</v>
      </c>
      <c r="BF1208" s="227">
        <f>IF(N1208="snížená",J1208,0)</f>
        <v>0</v>
      </c>
      <c r="BG1208" s="227">
        <f>IF(N1208="zákl. přenesená",J1208,0)</f>
        <v>0</v>
      </c>
      <c r="BH1208" s="227">
        <f>IF(N1208="sníž. přenesená",J1208,0)</f>
        <v>0</v>
      </c>
      <c r="BI1208" s="227">
        <f>IF(N1208="nulová",J1208,0)</f>
        <v>0</v>
      </c>
      <c r="BJ1208" s="20" t="s">
        <v>80</v>
      </c>
      <c r="BK1208" s="227">
        <f>ROUND(I1208*H1208,2)</f>
        <v>0</v>
      </c>
      <c r="BL1208" s="20" t="s">
        <v>280</v>
      </c>
      <c r="BM1208" s="226" t="s">
        <v>2570</v>
      </c>
    </row>
    <row r="1209" s="2" customFormat="1">
      <c r="A1209" s="41"/>
      <c r="B1209" s="42"/>
      <c r="C1209" s="43"/>
      <c r="D1209" s="228" t="s">
        <v>195</v>
      </c>
      <c r="E1209" s="43"/>
      <c r="F1209" s="229" t="s">
        <v>786</v>
      </c>
      <c r="G1209" s="43"/>
      <c r="H1209" s="43"/>
      <c r="I1209" s="230"/>
      <c r="J1209" s="43"/>
      <c r="K1209" s="43"/>
      <c r="L1209" s="47"/>
      <c r="M1209" s="231"/>
      <c r="N1209" s="232"/>
      <c r="O1209" s="87"/>
      <c r="P1209" s="87"/>
      <c r="Q1209" s="87"/>
      <c r="R1209" s="87"/>
      <c r="S1209" s="87"/>
      <c r="T1209" s="88"/>
      <c r="U1209" s="41"/>
      <c r="V1209" s="41"/>
      <c r="W1209" s="41"/>
      <c r="X1209" s="41"/>
      <c r="Y1209" s="41"/>
      <c r="Z1209" s="41"/>
      <c r="AA1209" s="41"/>
      <c r="AB1209" s="41"/>
      <c r="AC1209" s="41"/>
      <c r="AD1209" s="41"/>
      <c r="AE1209" s="41"/>
      <c r="AT1209" s="20" t="s">
        <v>195</v>
      </c>
      <c r="AU1209" s="20" t="s">
        <v>82</v>
      </c>
    </row>
    <row r="1210" s="2" customFormat="1">
      <c r="A1210" s="41"/>
      <c r="B1210" s="42"/>
      <c r="C1210" s="43"/>
      <c r="D1210" s="233" t="s">
        <v>197</v>
      </c>
      <c r="E1210" s="43"/>
      <c r="F1210" s="234" t="s">
        <v>787</v>
      </c>
      <c r="G1210" s="43"/>
      <c r="H1210" s="43"/>
      <c r="I1210" s="230"/>
      <c r="J1210" s="43"/>
      <c r="K1210" s="43"/>
      <c r="L1210" s="47"/>
      <c r="M1210" s="231"/>
      <c r="N1210" s="232"/>
      <c r="O1210" s="87"/>
      <c r="P1210" s="87"/>
      <c r="Q1210" s="87"/>
      <c r="R1210" s="87"/>
      <c r="S1210" s="87"/>
      <c r="T1210" s="88"/>
      <c r="U1210" s="41"/>
      <c r="V1210" s="41"/>
      <c r="W1210" s="41"/>
      <c r="X1210" s="41"/>
      <c r="Y1210" s="41"/>
      <c r="Z1210" s="41"/>
      <c r="AA1210" s="41"/>
      <c r="AB1210" s="41"/>
      <c r="AC1210" s="41"/>
      <c r="AD1210" s="41"/>
      <c r="AE1210" s="41"/>
      <c r="AT1210" s="20" t="s">
        <v>197</v>
      </c>
      <c r="AU1210" s="20" t="s">
        <v>82</v>
      </c>
    </row>
    <row r="1211" s="13" customFormat="1">
      <c r="A1211" s="13"/>
      <c r="B1211" s="235"/>
      <c r="C1211" s="236"/>
      <c r="D1211" s="228" t="s">
        <v>199</v>
      </c>
      <c r="E1211" s="237" t="s">
        <v>19</v>
      </c>
      <c r="F1211" s="238" t="s">
        <v>2407</v>
      </c>
      <c r="G1211" s="236"/>
      <c r="H1211" s="237" t="s">
        <v>19</v>
      </c>
      <c r="I1211" s="239"/>
      <c r="J1211" s="236"/>
      <c r="K1211" s="236"/>
      <c r="L1211" s="240"/>
      <c r="M1211" s="241"/>
      <c r="N1211" s="242"/>
      <c r="O1211" s="242"/>
      <c r="P1211" s="242"/>
      <c r="Q1211" s="242"/>
      <c r="R1211" s="242"/>
      <c r="S1211" s="242"/>
      <c r="T1211" s="243"/>
      <c r="U1211" s="13"/>
      <c r="V1211" s="13"/>
      <c r="W1211" s="13"/>
      <c r="X1211" s="13"/>
      <c r="Y1211" s="13"/>
      <c r="Z1211" s="13"/>
      <c r="AA1211" s="13"/>
      <c r="AB1211" s="13"/>
      <c r="AC1211" s="13"/>
      <c r="AD1211" s="13"/>
      <c r="AE1211" s="13"/>
      <c r="AT1211" s="244" t="s">
        <v>199</v>
      </c>
      <c r="AU1211" s="244" t="s">
        <v>82</v>
      </c>
      <c r="AV1211" s="13" t="s">
        <v>80</v>
      </c>
      <c r="AW1211" s="13" t="s">
        <v>34</v>
      </c>
      <c r="AX1211" s="13" t="s">
        <v>73</v>
      </c>
      <c r="AY1211" s="244" t="s">
        <v>185</v>
      </c>
    </row>
    <row r="1212" s="14" customFormat="1">
      <c r="A1212" s="14"/>
      <c r="B1212" s="245"/>
      <c r="C1212" s="246"/>
      <c r="D1212" s="228" t="s">
        <v>199</v>
      </c>
      <c r="E1212" s="247" t="s">
        <v>19</v>
      </c>
      <c r="F1212" s="248" t="s">
        <v>2408</v>
      </c>
      <c r="G1212" s="246"/>
      <c r="H1212" s="249">
        <v>219.74000000000001</v>
      </c>
      <c r="I1212" s="250"/>
      <c r="J1212" s="246"/>
      <c r="K1212" s="246"/>
      <c r="L1212" s="251"/>
      <c r="M1212" s="252"/>
      <c r="N1212" s="253"/>
      <c r="O1212" s="253"/>
      <c r="P1212" s="253"/>
      <c r="Q1212" s="253"/>
      <c r="R1212" s="253"/>
      <c r="S1212" s="253"/>
      <c r="T1212" s="254"/>
      <c r="U1212" s="14"/>
      <c r="V1212" s="14"/>
      <c r="W1212" s="14"/>
      <c r="X1212" s="14"/>
      <c r="Y1212" s="14"/>
      <c r="Z1212" s="14"/>
      <c r="AA1212" s="14"/>
      <c r="AB1212" s="14"/>
      <c r="AC1212" s="14"/>
      <c r="AD1212" s="14"/>
      <c r="AE1212" s="14"/>
      <c r="AT1212" s="255" t="s">
        <v>199</v>
      </c>
      <c r="AU1212" s="255" t="s">
        <v>82</v>
      </c>
      <c r="AV1212" s="14" t="s">
        <v>82</v>
      </c>
      <c r="AW1212" s="14" t="s">
        <v>34</v>
      </c>
      <c r="AX1212" s="14" t="s">
        <v>73</v>
      </c>
      <c r="AY1212" s="255" t="s">
        <v>185</v>
      </c>
    </row>
    <row r="1213" s="15" customFormat="1">
      <c r="A1213" s="15"/>
      <c r="B1213" s="256"/>
      <c r="C1213" s="257"/>
      <c r="D1213" s="228" t="s">
        <v>199</v>
      </c>
      <c r="E1213" s="258" t="s">
        <v>19</v>
      </c>
      <c r="F1213" s="259" t="s">
        <v>202</v>
      </c>
      <c r="G1213" s="257"/>
      <c r="H1213" s="260">
        <v>219.74000000000001</v>
      </c>
      <c r="I1213" s="261"/>
      <c r="J1213" s="257"/>
      <c r="K1213" s="257"/>
      <c r="L1213" s="262"/>
      <c r="M1213" s="263"/>
      <c r="N1213" s="264"/>
      <c r="O1213" s="264"/>
      <c r="P1213" s="264"/>
      <c r="Q1213" s="264"/>
      <c r="R1213" s="264"/>
      <c r="S1213" s="264"/>
      <c r="T1213" s="265"/>
      <c r="U1213" s="15"/>
      <c r="V1213" s="15"/>
      <c r="W1213" s="15"/>
      <c r="X1213" s="15"/>
      <c r="Y1213" s="15"/>
      <c r="Z1213" s="15"/>
      <c r="AA1213" s="15"/>
      <c r="AB1213" s="15"/>
      <c r="AC1213" s="15"/>
      <c r="AD1213" s="15"/>
      <c r="AE1213" s="15"/>
      <c r="AT1213" s="266" t="s">
        <v>199</v>
      </c>
      <c r="AU1213" s="266" t="s">
        <v>82</v>
      </c>
      <c r="AV1213" s="15" t="s">
        <v>193</v>
      </c>
      <c r="AW1213" s="15" t="s">
        <v>34</v>
      </c>
      <c r="AX1213" s="15" t="s">
        <v>80</v>
      </c>
      <c r="AY1213" s="266" t="s">
        <v>185</v>
      </c>
    </row>
    <row r="1214" s="2" customFormat="1" ht="16.5" customHeight="1">
      <c r="A1214" s="41"/>
      <c r="B1214" s="42"/>
      <c r="C1214" s="271" t="s">
        <v>2571</v>
      </c>
      <c r="D1214" s="271" t="s">
        <v>491</v>
      </c>
      <c r="E1214" s="272" t="s">
        <v>791</v>
      </c>
      <c r="F1214" s="273" t="s">
        <v>792</v>
      </c>
      <c r="G1214" s="274" t="s">
        <v>191</v>
      </c>
      <c r="H1214" s="275">
        <v>244.131</v>
      </c>
      <c r="I1214" s="276"/>
      <c r="J1214" s="277">
        <f>ROUND(I1214*H1214,2)</f>
        <v>0</v>
      </c>
      <c r="K1214" s="273" t="s">
        <v>192</v>
      </c>
      <c r="L1214" s="278"/>
      <c r="M1214" s="279" t="s">
        <v>19</v>
      </c>
      <c r="N1214" s="280" t="s">
        <v>44</v>
      </c>
      <c r="O1214" s="87"/>
      <c r="P1214" s="224">
        <f>O1214*H1214</f>
        <v>0</v>
      </c>
      <c r="Q1214" s="224">
        <v>0.00016000000000000001</v>
      </c>
      <c r="R1214" s="224">
        <f>Q1214*H1214</f>
        <v>0.039060960000000006</v>
      </c>
      <c r="S1214" s="224">
        <v>0</v>
      </c>
      <c r="T1214" s="225">
        <f>S1214*H1214</f>
        <v>0</v>
      </c>
      <c r="U1214" s="41"/>
      <c r="V1214" s="41"/>
      <c r="W1214" s="41"/>
      <c r="X1214" s="41"/>
      <c r="Y1214" s="41"/>
      <c r="Z1214" s="41"/>
      <c r="AA1214" s="41"/>
      <c r="AB1214" s="41"/>
      <c r="AC1214" s="41"/>
      <c r="AD1214" s="41"/>
      <c r="AE1214" s="41"/>
      <c r="AR1214" s="226" t="s">
        <v>415</v>
      </c>
      <c r="AT1214" s="226" t="s">
        <v>491</v>
      </c>
      <c r="AU1214" s="226" t="s">
        <v>82</v>
      </c>
      <c r="AY1214" s="20" t="s">
        <v>185</v>
      </c>
      <c r="BE1214" s="227">
        <f>IF(N1214="základní",J1214,0)</f>
        <v>0</v>
      </c>
      <c r="BF1214" s="227">
        <f>IF(N1214="snížená",J1214,0)</f>
        <v>0</v>
      </c>
      <c r="BG1214" s="227">
        <f>IF(N1214="zákl. přenesená",J1214,0)</f>
        <v>0</v>
      </c>
      <c r="BH1214" s="227">
        <f>IF(N1214="sníž. přenesená",J1214,0)</f>
        <v>0</v>
      </c>
      <c r="BI1214" s="227">
        <f>IF(N1214="nulová",J1214,0)</f>
        <v>0</v>
      </c>
      <c r="BJ1214" s="20" t="s">
        <v>80</v>
      </c>
      <c r="BK1214" s="227">
        <f>ROUND(I1214*H1214,2)</f>
        <v>0</v>
      </c>
      <c r="BL1214" s="20" t="s">
        <v>280</v>
      </c>
      <c r="BM1214" s="226" t="s">
        <v>2572</v>
      </c>
    </row>
    <row r="1215" s="2" customFormat="1">
      <c r="A1215" s="41"/>
      <c r="B1215" s="42"/>
      <c r="C1215" s="43"/>
      <c r="D1215" s="228" t="s">
        <v>195</v>
      </c>
      <c r="E1215" s="43"/>
      <c r="F1215" s="229" t="s">
        <v>792</v>
      </c>
      <c r="G1215" s="43"/>
      <c r="H1215" s="43"/>
      <c r="I1215" s="230"/>
      <c r="J1215" s="43"/>
      <c r="K1215" s="43"/>
      <c r="L1215" s="47"/>
      <c r="M1215" s="231"/>
      <c r="N1215" s="232"/>
      <c r="O1215" s="87"/>
      <c r="P1215" s="87"/>
      <c r="Q1215" s="87"/>
      <c r="R1215" s="87"/>
      <c r="S1215" s="87"/>
      <c r="T1215" s="88"/>
      <c r="U1215" s="41"/>
      <c r="V1215" s="41"/>
      <c r="W1215" s="41"/>
      <c r="X1215" s="41"/>
      <c r="Y1215" s="41"/>
      <c r="Z1215" s="41"/>
      <c r="AA1215" s="41"/>
      <c r="AB1215" s="41"/>
      <c r="AC1215" s="41"/>
      <c r="AD1215" s="41"/>
      <c r="AE1215" s="41"/>
      <c r="AT1215" s="20" t="s">
        <v>195</v>
      </c>
      <c r="AU1215" s="20" t="s">
        <v>82</v>
      </c>
    </row>
    <row r="1216" s="14" customFormat="1">
      <c r="A1216" s="14"/>
      <c r="B1216" s="245"/>
      <c r="C1216" s="246"/>
      <c r="D1216" s="228" t="s">
        <v>199</v>
      </c>
      <c r="E1216" s="246"/>
      <c r="F1216" s="248" t="s">
        <v>2573</v>
      </c>
      <c r="G1216" s="246"/>
      <c r="H1216" s="249">
        <v>244.131</v>
      </c>
      <c r="I1216" s="250"/>
      <c r="J1216" s="246"/>
      <c r="K1216" s="246"/>
      <c r="L1216" s="251"/>
      <c r="M1216" s="252"/>
      <c r="N1216" s="253"/>
      <c r="O1216" s="253"/>
      <c r="P1216" s="253"/>
      <c r="Q1216" s="253"/>
      <c r="R1216" s="253"/>
      <c r="S1216" s="253"/>
      <c r="T1216" s="254"/>
      <c r="U1216" s="14"/>
      <c r="V1216" s="14"/>
      <c r="W1216" s="14"/>
      <c r="X1216" s="14"/>
      <c r="Y1216" s="14"/>
      <c r="Z1216" s="14"/>
      <c r="AA1216" s="14"/>
      <c r="AB1216" s="14"/>
      <c r="AC1216" s="14"/>
      <c r="AD1216" s="14"/>
      <c r="AE1216" s="14"/>
      <c r="AT1216" s="255" t="s">
        <v>199</v>
      </c>
      <c r="AU1216" s="255" t="s">
        <v>82</v>
      </c>
      <c r="AV1216" s="14" t="s">
        <v>82</v>
      </c>
      <c r="AW1216" s="14" t="s">
        <v>4</v>
      </c>
      <c r="AX1216" s="14" t="s">
        <v>80</v>
      </c>
      <c r="AY1216" s="255" t="s">
        <v>185</v>
      </c>
    </row>
    <row r="1217" s="2" customFormat="1" ht="16.5" customHeight="1">
      <c r="A1217" s="41"/>
      <c r="B1217" s="42"/>
      <c r="C1217" s="215" t="s">
        <v>2574</v>
      </c>
      <c r="D1217" s="215" t="s">
        <v>188</v>
      </c>
      <c r="E1217" s="216" t="s">
        <v>796</v>
      </c>
      <c r="F1217" s="217" t="s">
        <v>797</v>
      </c>
      <c r="G1217" s="218" t="s">
        <v>191</v>
      </c>
      <c r="H1217" s="219">
        <v>14.978</v>
      </c>
      <c r="I1217" s="220"/>
      <c r="J1217" s="221">
        <f>ROUND(I1217*H1217,2)</f>
        <v>0</v>
      </c>
      <c r="K1217" s="217" t="s">
        <v>192</v>
      </c>
      <c r="L1217" s="47"/>
      <c r="M1217" s="222" t="s">
        <v>19</v>
      </c>
      <c r="N1217" s="223" t="s">
        <v>44</v>
      </c>
      <c r="O1217" s="87"/>
      <c r="P1217" s="224">
        <f>O1217*H1217</f>
        <v>0</v>
      </c>
      <c r="Q1217" s="224">
        <v>0.00025999999999999998</v>
      </c>
      <c r="R1217" s="224">
        <f>Q1217*H1217</f>
        <v>0.0038942799999999995</v>
      </c>
      <c r="S1217" s="224">
        <v>0</v>
      </c>
      <c r="T1217" s="225">
        <f>S1217*H1217</f>
        <v>0</v>
      </c>
      <c r="U1217" s="41"/>
      <c r="V1217" s="41"/>
      <c r="W1217" s="41"/>
      <c r="X1217" s="41"/>
      <c r="Y1217" s="41"/>
      <c r="Z1217" s="41"/>
      <c r="AA1217" s="41"/>
      <c r="AB1217" s="41"/>
      <c r="AC1217" s="41"/>
      <c r="AD1217" s="41"/>
      <c r="AE1217" s="41"/>
      <c r="AR1217" s="226" t="s">
        <v>280</v>
      </c>
      <c r="AT1217" s="226" t="s">
        <v>188</v>
      </c>
      <c r="AU1217" s="226" t="s">
        <v>82</v>
      </c>
      <c r="AY1217" s="20" t="s">
        <v>185</v>
      </c>
      <c r="BE1217" s="227">
        <f>IF(N1217="základní",J1217,0)</f>
        <v>0</v>
      </c>
      <c r="BF1217" s="227">
        <f>IF(N1217="snížená",J1217,0)</f>
        <v>0</v>
      </c>
      <c r="BG1217" s="227">
        <f>IF(N1217="zákl. přenesená",J1217,0)</f>
        <v>0</v>
      </c>
      <c r="BH1217" s="227">
        <f>IF(N1217="sníž. přenesená",J1217,0)</f>
        <v>0</v>
      </c>
      <c r="BI1217" s="227">
        <f>IF(N1217="nulová",J1217,0)</f>
        <v>0</v>
      </c>
      <c r="BJ1217" s="20" t="s">
        <v>80</v>
      </c>
      <c r="BK1217" s="227">
        <f>ROUND(I1217*H1217,2)</f>
        <v>0</v>
      </c>
      <c r="BL1217" s="20" t="s">
        <v>280</v>
      </c>
      <c r="BM1217" s="226" t="s">
        <v>2575</v>
      </c>
    </row>
    <row r="1218" s="2" customFormat="1">
      <c r="A1218" s="41"/>
      <c r="B1218" s="42"/>
      <c r="C1218" s="43"/>
      <c r="D1218" s="228" t="s">
        <v>195</v>
      </c>
      <c r="E1218" s="43"/>
      <c r="F1218" s="229" t="s">
        <v>799</v>
      </c>
      <c r="G1218" s="43"/>
      <c r="H1218" s="43"/>
      <c r="I1218" s="230"/>
      <c r="J1218" s="43"/>
      <c r="K1218" s="43"/>
      <c r="L1218" s="47"/>
      <c r="M1218" s="231"/>
      <c r="N1218" s="232"/>
      <c r="O1218" s="87"/>
      <c r="P1218" s="87"/>
      <c r="Q1218" s="87"/>
      <c r="R1218" s="87"/>
      <c r="S1218" s="87"/>
      <c r="T1218" s="88"/>
      <c r="U1218" s="41"/>
      <c r="V1218" s="41"/>
      <c r="W1218" s="41"/>
      <c r="X1218" s="41"/>
      <c r="Y1218" s="41"/>
      <c r="Z1218" s="41"/>
      <c r="AA1218" s="41"/>
      <c r="AB1218" s="41"/>
      <c r="AC1218" s="41"/>
      <c r="AD1218" s="41"/>
      <c r="AE1218" s="41"/>
      <c r="AT1218" s="20" t="s">
        <v>195</v>
      </c>
      <c r="AU1218" s="20" t="s">
        <v>82</v>
      </c>
    </row>
    <row r="1219" s="2" customFormat="1">
      <c r="A1219" s="41"/>
      <c r="B1219" s="42"/>
      <c r="C1219" s="43"/>
      <c r="D1219" s="233" t="s">
        <v>197</v>
      </c>
      <c r="E1219" s="43"/>
      <c r="F1219" s="234" t="s">
        <v>800</v>
      </c>
      <c r="G1219" s="43"/>
      <c r="H1219" s="43"/>
      <c r="I1219" s="230"/>
      <c r="J1219" s="43"/>
      <c r="K1219" s="43"/>
      <c r="L1219" s="47"/>
      <c r="M1219" s="231"/>
      <c r="N1219" s="232"/>
      <c r="O1219" s="87"/>
      <c r="P1219" s="87"/>
      <c r="Q1219" s="87"/>
      <c r="R1219" s="87"/>
      <c r="S1219" s="87"/>
      <c r="T1219" s="88"/>
      <c r="U1219" s="41"/>
      <c r="V1219" s="41"/>
      <c r="W1219" s="41"/>
      <c r="X1219" s="41"/>
      <c r="Y1219" s="41"/>
      <c r="Z1219" s="41"/>
      <c r="AA1219" s="41"/>
      <c r="AB1219" s="41"/>
      <c r="AC1219" s="41"/>
      <c r="AD1219" s="41"/>
      <c r="AE1219" s="41"/>
      <c r="AT1219" s="20" t="s">
        <v>197</v>
      </c>
      <c r="AU1219" s="20" t="s">
        <v>82</v>
      </c>
    </row>
    <row r="1220" s="13" customFormat="1">
      <c r="A1220" s="13"/>
      <c r="B1220" s="235"/>
      <c r="C1220" s="236"/>
      <c r="D1220" s="228" t="s">
        <v>199</v>
      </c>
      <c r="E1220" s="237" t="s">
        <v>19</v>
      </c>
      <c r="F1220" s="238" t="s">
        <v>813</v>
      </c>
      <c r="G1220" s="236"/>
      <c r="H1220" s="237" t="s">
        <v>19</v>
      </c>
      <c r="I1220" s="239"/>
      <c r="J1220" s="236"/>
      <c r="K1220" s="236"/>
      <c r="L1220" s="240"/>
      <c r="M1220" s="241"/>
      <c r="N1220" s="242"/>
      <c r="O1220" s="242"/>
      <c r="P1220" s="242"/>
      <c r="Q1220" s="242"/>
      <c r="R1220" s="242"/>
      <c r="S1220" s="242"/>
      <c r="T1220" s="243"/>
      <c r="U1220" s="13"/>
      <c r="V1220" s="13"/>
      <c r="W1220" s="13"/>
      <c r="X1220" s="13"/>
      <c r="Y1220" s="13"/>
      <c r="Z1220" s="13"/>
      <c r="AA1220" s="13"/>
      <c r="AB1220" s="13"/>
      <c r="AC1220" s="13"/>
      <c r="AD1220" s="13"/>
      <c r="AE1220" s="13"/>
      <c r="AT1220" s="244" t="s">
        <v>199</v>
      </c>
      <c r="AU1220" s="244" t="s">
        <v>82</v>
      </c>
      <c r="AV1220" s="13" t="s">
        <v>80</v>
      </c>
      <c r="AW1220" s="13" t="s">
        <v>34</v>
      </c>
      <c r="AX1220" s="13" t="s">
        <v>73</v>
      </c>
      <c r="AY1220" s="244" t="s">
        <v>185</v>
      </c>
    </row>
    <row r="1221" s="13" customFormat="1">
      <c r="A1221" s="13"/>
      <c r="B1221" s="235"/>
      <c r="C1221" s="236"/>
      <c r="D1221" s="228" t="s">
        <v>199</v>
      </c>
      <c r="E1221" s="237" t="s">
        <v>19</v>
      </c>
      <c r="F1221" s="238" t="s">
        <v>2576</v>
      </c>
      <c r="G1221" s="236"/>
      <c r="H1221" s="237" t="s">
        <v>19</v>
      </c>
      <c r="I1221" s="239"/>
      <c r="J1221" s="236"/>
      <c r="K1221" s="236"/>
      <c r="L1221" s="240"/>
      <c r="M1221" s="241"/>
      <c r="N1221" s="242"/>
      <c r="O1221" s="242"/>
      <c r="P1221" s="242"/>
      <c r="Q1221" s="242"/>
      <c r="R1221" s="242"/>
      <c r="S1221" s="242"/>
      <c r="T1221" s="243"/>
      <c r="U1221" s="13"/>
      <c r="V1221" s="13"/>
      <c r="W1221" s="13"/>
      <c r="X1221" s="13"/>
      <c r="Y1221" s="13"/>
      <c r="Z1221" s="13"/>
      <c r="AA1221" s="13"/>
      <c r="AB1221" s="13"/>
      <c r="AC1221" s="13"/>
      <c r="AD1221" s="13"/>
      <c r="AE1221" s="13"/>
      <c r="AT1221" s="244" t="s">
        <v>199</v>
      </c>
      <c r="AU1221" s="244" t="s">
        <v>82</v>
      </c>
      <c r="AV1221" s="13" t="s">
        <v>80</v>
      </c>
      <c r="AW1221" s="13" t="s">
        <v>34</v>
      </c>
      <c r="AX1221" s="13" t="s">
        <v>73</v>
      </c>
      <c r="AY1221" s="244" t="s">
        <v>185</v>
      </c>
    </row>
    <row r="1222" s="14" customFormat="1">
      <c r="A1222" s="14"/>
      <c r="B1222" s="245"/>
      <c r="C1222" s="246"/>
      <c r="D1222" s="228" t="s">
        <v>199</v>
      </c>
      <c r="E1222" s="247" t="s">
        <v>19</v>
      </c>
      <c r="F1222" s="248" t="s">
        <v>2577</v>
      </c>
      <c r="G1222" s="246"/>
      <c r="H1222" s="249">
        <v>14.978</v>
      </c>
      <c r="I1222" s="250"/>
      <c r="J1222" s="246"/>
      <c r="K1222" s="246"/>
      <c r="L1222" s="251"/>
      <c r="M1222" s="252"/>
      <c r="N1222" s="253"/>
      <c r="O1222" s="253"/>
      <c r="P1222" s="253"/>
      <c r="Q1222" s="253"/>
      <c r="R1222" s="253"/>
      <c r="S1222" s="253"/>
      <c r="T1222" s="254"/>
      <c r="U1222" s="14"/>
      <c r="V1222" s="14"/>
      <c r="W1222" s="14"/>
      <c r="X1222" s="14"/>
      <c r="Y1222" s="14"/>
      <c r="Z1222" s="14"/>
      <c r="AA1222" s="14"/>
      <c r="AB1222" s="14"/>
      <c r="AC1222" s="14"/>
      <c r="AD1222" s="14"/>
      <c r="AE1222" s="14"/>
      <c r="AT1222" s="255" t="s">
        <v>199</v>
      </c>
      <c r="AU1222" s="255" t="s">
        <v>82</v>
      </c>
      <c r="AV1222" s="14" t="s">
        <v>82</v>
      </c>
      <c r="AW1222" s="14" t="s">
        <v>34</v>
      </c>
      <c r="AX1222" s="14" t="s">
        <v>73</v>
      </c>
      <c r="AY1222" s="255" t="s">
        <v>185</v>
      </c>
    </row>
    <row r="1223" s="15" customFormat="1">
      <c r="A1223" s="15"/>
      <c r="B1223" s="256"/>
      <c r="C1223" s="257"/>
      <c r="D1223" s="228" t="s">
        <v>199</v>
      </c>
      <c r="E1223" s="258" t="s">
        <v>19</v>
      </c>
      <c r="F1223" s="259" t="s">
        <v>202</v>
      </c>
      <c r="G1223" s="257"/>
      <c r="H1223" s="260">
        <v>14.978</v>
      </c>
      <c r="I1223" s="261"/>
      <c r="J1223" s="257"/>
      <c r="K1223" s="257"/>
      <c r="L1223" s="262"/>
      <c r="M1223" s="263"/>
      <c r="N1223" s="264"/>
      <c r="O1223" s="264"/>
      <c r="P1223" s="264"/>
      <c r="Q1223" s="264"/>
      <c r="R1223" s="264"/>
      <c r="S1223" s="264"/>
      <c r="T1223" s="265"/>
      <c r="U1223" s="15"/>
      <c r="V1223" s="15"/>
      <c r="W1223" s="15"/>
      <c r="X1223" s="15"/>
      <c r="Y1223" s="15"/>
      <c r="Z1223" s="15"/>
      <c r="AA1223" s="15"/>
      <c r="AB1223" s="15"/>
      <c r="AC1223" s="15"/>
      <c r="AD1223" s="15"/>
      <c r="AE1223" s="15"/>
      <c r="AT1223" s="266" t="s">
        <v>199</v>
      </c>
      <c r="AU1223" s="266" t="s">
        <v>82</v>
      </c>
      <c r="AV1223" s="15" t="s">
        <v>193</v>
      </c>
      <c r="AW1223" s="15" t="s">
        <v>34</v>
      </c>
      <c r="AX1223" s="15" t="s">
        <v>80</v>
      </c>
      <c r="AY1223" s="266" t="s">
        <v>185</v>
      </c>
    </row>
    <row r="1224" s="2" customFormat="1" ht="16.5" customHeight="1">
      <c r="A1224" s="41"/>
      <c r="B1224" s="42"/>
      <c r="C1224" s="271" t="s">
        <v>2578</v>
      </c>
      <c r="D1224" s="271" t="s">
        <v>491</v>
      </c>
      <c r="E1224" s="272" t="s">
        <v>2579</v>
      </c>
      <c r="F1224" s="273" t="s">
        <v>2580</v>
      </c>
      <c r="G1224" s="274" t="s">
        <v>191</v>
      </c>
      <c r="H1224" s="275">
        <v>6</v>
      </c>
      <c r="I1224" s="276"/>
      <c r="J1224" s="277">
        <f>ROUND(I1224*H1224,2)</f>
        <v>0</v>
      </c>
      <c r="K1224" s="273" t="s">
        <v>19</v>
      </c>
      <c r="L1224" s="278"/>
      <c r="M1224" s="279" t="s">
        <v>19</v>
      </c>
      <c r="N1224" s="280" t="s">
        <v>44</v>
      </c>
      <c r="O1224" s="87"/>
      <c r="P1224" s="224">
        <f>O1224*H1224</f>
        <v>0</v>
      </c>
      <c r="Q1224" s="224">
        <v>0</v>
      </c>
      <c r="R1224" s="224">
        <f>Q1224*H1224</f>
        <v>0</v>
      </c>
      <c r="S1224" s="224">
        <v>0</v>
      </c>
      <c r="T1224" s="225">
        <f>S1224*H1224</f>
        <v>0</v>
      </c>
      <c r="U1224" s="41"/>
      <c r="V1224" s="41"/>
      <c r="W1224" s="41"/>
      <c r="X1224" s="41"/>
      <c r="Y1224" s="41"/>
      <c r="Z1224" s="41"/>
      <c r="AA1224" s="41"/>
      <c r="AB1224" s="41"/>
      <c r="AC1224" s="41"/>
      <c r="AD1224" s="41"/>
      <c r="AE1224" s="41"/>
      <c r="AR1224" s="226" t="s">
        <v>415</v>
      </c>
      <c r="AT1224" s="226" t="s">
        <v>491</v>
      </c>
      <c r="AU1224" s="226" t="s">
        <v>82</v>
      </c>
      <c r="AY1224" s="20" t="s">
        <v>185</v>
      </c>
      <c r="BE1224" s="227">
        <f>IF(N1224="základní",J1224,0)</f>
        <v>0</v>
      </c>
      <c r="BF1224" s="227">
        <f>IF(N1224="snížená",J1224,0)</f>
        <v>0</v>
      </c>
      <c r="BG1224" s="227">
        <f>IF(N1224="zákl. přenesená",J1224,0)</f>
        <v>0</v>
      </c>
      <c r="BH1224" s="227">
        <f>IF(N1224="sníž. přenesená",J1224,0)</f>
        <v>0</v>
      </c>
      <c r="BI1224" s="227">
        <f>IF(N1224="nulová",J1224,0)</f>
        <v>0</v>
      </c>
      <c r="BJ1224" s="20" t="s">
        <v>80</v>
      </c>
      <c r="BK1224" s="227">
        <f>ROUND(I1224*H1224,2)</f>
        <v>0</v>
      </c>
      <c r="BL1224" s="20" t="s">
        <v>280</v>
      </c>
      <c r="BM1224" s="226" t="s">
        <v>2581</v>
      </c>
    </row>
    <row r="1225" s="2" customFormat="1">
      <c r="A1225" s="41"/>
      <c r="B1225" s="42"/>
      <c r="C1225" s="43"/>
      <c r="D1225" s="228" t="s">
        <v>195</v>
      </c>
      <c r="E1225" s="43"/>
      <c r="F1225" s="229" t="s">
        <v>2580</v>
      </c>
      <c r="G1225" s="43"/>
      <c r="H1225" s="43"/>
      <c r="I1225" s="230"/>
      <c r="J1225" s="43"/>
      <c r="K1225" s="43"/>
      <c r="L1225" s="47"/>
      <c r="M1225" s="231"/>
      <c r="N1225" s="232"/>
      <c r="O1225" s="87"/>
      <c r="P1225" s="87"/>
      <c r="Q1225" s="87"/>
      <c r="R1225" s="87"/>
      <c r="S1225" s="87"/>
      <c r="T1225" s="88"/>
      <c r="U1225" s="41"/>
      <c r="V1225" s="41"/>
      <c r="W1225" s="41"/>
      <c r="X1225" s="41"/>
      <c r="Y1225" s="41"/>
      <c r="Z1225" s="41"/>
      <c r="AA1225" s="41"/>
      <c r="AB1225" s="41"/>
      <c r="AC1225" s="41"/>
      <c r="AD1225" s="41"/>
      <c r="AE1225" s="41"/>
      <c r="AT1225" s="20" t="s">
        <v>195</v>
      </c>
      <c r="AU1225" s="20" t="s">
        <v>82</v>
      </c>
    </row>
    <row r="1226" s="2" customFormat="1" ht="16.5" customHeight="1">
      <c r="A1226" s="41"/>
      <c r="B1226" s="42"/>
      <c r="C1226" s="271" t="s">
        <v>2582</v>
      </c>
      <c r="D1226" s="271" t="s">
        <v>491</v>
      </c>
      <c r="E1226" s="272" t="s">
        <v>2583</v>
      </c>
      <c r="F1226" s="273" t="s">
        <v>2584</v>
      </c>
      <c r="G1226" s="274" t="s">
        <v>191</v>
      </c>
      <c r="H1226" s="275">
        <v>4.0199999999999996</v>
      </c>
      <c r="I1226" s="276"/>
      <c r="J1226" s="277">
        <f>ROUND(I1226*H1226,2)</f>
        <v>0</v>
      </c>
      <c r="K1226" s="273" t="s">
        <v>19</v>
      </c>
      <c r="L1226" s="278"/>
      <c r="M1226" s="279" t="s">
        <v>19</v>
      </c>
      <c r="N1226" s="280" t="s">
        <v>44</v>
      </c>
      <c r="O1226" s="87"/>
      <c r="P1226" s="224">
        <f>O1226*H1226</f>
        <v>0</v>
      </c>
      <c r="Q1226" s="224">
        <v>0</v>
      </c>
      <c r="R1226" s="224">
        <f>Q1226*H1226</f>
        <v>0</v>
      </c>
      <c r="S1226" s="224">
        <v>0</v>
      </c>
      <c r="T1226" s="225">
        <f>S1226*H1226</f>
        <v>0</v>
      </c>
      <c r="U1226" s="41"/>
      <c r="V1226" s="41"/>
      <c r="W1226" s="41"/>
      <c r="X1226" s="41"/>
      <c r="Y1226" s="41"/>
      <c r="Z1226" s="41"/>
      <c r="AA1226" s="41"/>
      <c r="AB1226" s="41"/>
      <c r="AC1226" s="41"/>
      <c r="AD1226" s="41"/>
      <c r="AE1226" s="41"/>
      <c r="AR1226" s="226" t="s">
        <v>415</v>
      </c>
      <c r="AT1226" s="226" t="s">
        <v>491</v>
      </c>
      <c r="AU1226" s="226" t="s">
        <v>82</v>
      </c>
      <c r="AY1226" s="20" t="s">
        <v>185</v>
      </c>
      <c r="BE1226" s="227">
        <f>IF(N1226="základní",J1226,0)</f>
        <v>0</v>
      </c>
      <c r="BF1226" s="227">
        <f>IF(N1226="snížená",J1226,0)</f>
        <v>0</v>
      </c>
      <c r="BG1226" s="227">
        <f>IF(N1226="zákl. přenesená",J1226,0)</f>
        <v>0</v>
      </c>
      <c r="BH1226" s="227">
        <f>IF(N1226="sníž. přenesená",J1226,0)</f>
        <v>0</v>
      </c>
      <c r="BI1226" s="227">
        <f>IF(N1226="nulová",J1226,0)</f>
        <v>0</v>
      </c>
      <c r="BJ1226" s="20" t="s">
        <v>80</v>
      </c>
      <c r="BK1226" s="227">
        <f>ROUND(I1226*H1226,2)</f>
        <v>0</v>
      </c>
      <c r="BL1226" s="20" t="s">
        <v>280</v>
      </c>
      <c r="BM1226" s="226" t="s">
        <v>2585</v>
      </c>
    </row>
    <row r="1227" s="2" customFormat="1">
      <c r="A1227" s="41"/>
      <c r="B1227" s="42"/>
      <c r="C1227" s="43"/>
      <c r="D1227" s="228" t="s">
        <v>195</v>
      </c>
      <c r="E1227" s="43"/>
      <c r="F1227" s="229" t="s">
        <v>2584</v>
      </c>
      <c r="G1227" s="43"/>
      <c r="H1227" s="43"/>
      <c r="I1227" s="230"/>
      <c r="J1227" s="43"/>
      <c r="K1227" s="43"/>
      <c r="L1227" s="47"/>
      <c r="M1227" s="231"/>
      <c r="N1227" s="232"/>
      <c r="O1227" s="87"/>
      <c r="P1227" s="87"/>
      <c r="Q1227" s="87"/>
      <c r="R1227" s="87"/>
      <c r="S1227" s="87"/>
      <c r="T1227" s="88"/>
      <c r="U1227" s="41"/>
      <c r="V1227" s="41"/>
      <c r="W1227" s="41"/>
      <c r="X1227" s="41"/>
      <c r="Y1227" s="41"/>
      <c r="Z1227" s="41"/>
      <c r="AA1227" s="41"/>
      <c r="AB1227" s="41"/>
      <c r="AC1227" s="41"/>
      <c r="AD1227" s="41"/>
      <c r="AE1227" s="41"/>
      <c r="AT1227" s="20" t="s">
        <v>195</v>
      </c>
      <c r="AU1227" s="20" t="s">
        <v>82</v>
      </c>
    </row>
    <row r="1228" s="2" customFormat="1" ht="16.5" customHeight="1">
      <c r="A1228" s="41"/>
      <c r="B1228" s="42"/>
      <c r="C1228" s="271" t="s">
        <v>2586</v>
      </c>
      <c r="D1228" s="271" t="s">
        <v>491</v>
      </c>
      <c r="E1228" s="272" t="s">
        <v>2587</v>
      </c>
      <c r="F1228" s="273" t="s">
        <v>2588</v>
      </c>
      <c r="G1228" s="274" t="s">
        <v>191</v>
      </c>
      <c r="H1228" s="275">
        <v>2.0099999999999998</v>
      </c>
      <c r="I1228" s="276"/>
      <c r="J1228" s="277">
        <f>ROUND(I1228*H1228,2)</f>
        <v>0</v>
      </c>
      <c r="K1228" s="273" t="s">
        <v>19</v>
      </c>
      <c r="L1228" s="278"/>
      <c r="M1228" s="279" t="s">
        <v>19</v>
      </c>
      <c r="N1228" s="280" t="s">
        <v>44</v>
      </c>
      <c r="O1228" s="87"/>
      <c r="P1228" s="224">
        <f>O1228*H1228</f>
        <v>0</v>
      </c>
      <c r="Q1228" s="224">
        <v>0</v>
      </c>
      <c r="R1228" s="224">
        <f>Q1228*H1228</f>
        <v>0</v>
      </c>
      <c r="S1228" s="224">
        <v>0</v>
      </c>
      <c r="T1228" s="225">
        <f>S1228*H1228</f>
        <v>0</v>
      </c>
      <c r="U1228" s="41"/>
      <c r="V1228" s="41"/>
      <c r="W1228" s="41"/>
      <c r="X1228" s="41"/>
      <c r="Y1228" s="41"/>
      <c r="Z1228" s="41"/>
      <c r="AA1228" s="41"/>
      <c r="AB1228" s="41"/>
      <c r="AC1228" s="41"/>
      <c r="AD1228" s="41"/>
      <c r="AE1228" s="41"/>
      <c r="AR1228" s="226" t="s">
        <v>415</v>
      </c>
      <c r="AT1228" s="226" t="s">
        <v>491</v>
      </c>
      <c r="AU1228" s="226" t="s">
        <v>82</v>
      </c>
      <c r="AY1228" s="20" t="s">
        <v>185</v>
      </c>
      <c r="BE1228" s="227">
        <f>IF(N1228="základní",J1228,0)</f>
        <v>0</v>
      </c>
      <c r="BF1228" s="227">
        <f>IF(N1228="snížená",J1228,0)</f>
        <v>0</v>
      </c>
      <c r="BG1228" s="227">
        <f>IF(N1228="zákl. přenesená",J1228,0)</f>
        <v>0</v>
      </c>
      <c r="BH1228" s="227">
        <f>IF(N1228="sníž. přenesená",J1228,0)</f>
        <v>0</v>
      </c>
      <c r="BI1228" s="227">
        <f>IF(N1228="nulová",J1228,0)</f>
        <v>0</v>
      </c>
      <c r="BJ1228" s="20" t="s">
        <v>80</v>
      </c>
      <c r="BK1228" s="227">
        <f>ROUND(I1228*H1228,2)</f>
        <v>0</v>
      </c>
      <c r="BL1228" s="20" t="s">
        <v>280</v>
      </c>
      <c r="BM1228" s="226" t="s">
        <v>2589</v>
      </c>
    </row>
    <row r="1229" s="2" customFormat="1">
      <c r="A1229" s="41"/>
      <c r="B1229" s="42"/>
      <c r="C1229" s="43"/>
      <c r="D1229" s="228" t="s">
        <v>195</v>
      </c>
      <c r="E1229" s="43"/>
      <c r="F1229" s="229" t="s">
        <v>2588</v>
      </c>
      <c r="G1229" s="43"/>
      <c r="H1229" s="43"/>
      <c r="I1229" s="230"/>
      <c r="J1229" s="43"/>
      <c r="K1229" s="43"/>
      <c r="L1229" s="47"/>
      <c r="M1229" s="231"/>
      <c r="N1229" s="232"/>
      <c r="O1229" s="87"/>
      <c r="P1229" s="87"/>
      <c r="Q1229" s="87"/>
      <c r="R1229" s="87"/>
      <c r="S1229" s="87"/>
      <c r="T1229" s="88"/>
      <c r="U1229" s="41"/>
      <c r="V1229" s="41"/>
      <c r="W1229" s="41"/>
      <c r="X1229" s="41"/>
      <c r="Y1229" s="41"/>
      <c r="Z1229" s="41"/>
      <c r="AA1229" s="41"/>
      <c r="AB1229" s="41"/>
      <c r="AC1229" s="41"/>
      <c r="AD1229" s="41"/>
      <c r="AE1229" s="41"/>
      <c r="AT1229" s="20" t="s">
        <v>195</v>
      </c>
      <c r="AU1229" s="20" t="s">
        <v>82</v>
      </c>
    </row>
    <row r="1230" s="2" customFormat="1" ht="16.5" customHeight="1">
      <c r="A1230" s="41"/>
      <c r="B1230" s="42"/>
      <c r="C1230" s="271" t="s">
        <v>2590</v>
      </c>
      <c r="D1230" s="271" t="s">
        <v>491</v>
      </c>
      <c r="E1230" s="272" t="s">
        <v>2591</v>
      </c>
      <c r="F1230" s="273" t="s">
        <v>2592</v>
      </c>
      <c r="G1230" s="274" t="s">
        <v>191</v>
      </c>
      <c r="H1230" s="275">
        <v>1.6080000000000001</v>
      </c>
      <c r="I1230" s="276"/>
      <c r="J1230" s="277">
        <f>ROUND(I1230*H1230,2)</f>
        <v>0</v>
      </c>
      <c r="K1230" s="273" t="s">
        <v>19</v>
      </c>
      <c r="L1230" s="278"/>
      <c r="M1230" s="279" t="s">
        <v>19</v>
      </c>
      <c r="N1230" s="280" t="s">
        <v>44</v>
      </c>
      <c r="O1230" s="87"/>
      <c r="P1230" s="224">
        <f>O1230*H1230</f>
        <v>0</v>
      </c>
      <c r="Q1230" s="224">
        <v>0</v>
      </c>
      <c r="R1230" s="224">
        <f>Q1230*H1230</f>
        <v>0</v>
      </c>
      <c r="S1230" s="224">
        <v>0</v>
      </c>
      <c r="T1230" s="225">
        <f>S1230*H1230</f>
        <v>0</v>
      </c>
      <c r="U1230" s="41"/>
      <c r="V1230" s="41"/>
      <c r="W1230" s="41"/>
      <c r="X1230" s="41"/>
      <c r="Y1230" s="41"/>
      <c r="Z1230" s="41"/>
      <c r="AA1230" s="41"/>
      <c r="AB1230" s="41"/>
      <c r="AC1230" s="41"/>
      <c r="AD1230" s="41"/>
      <c r="AE1230" s="41"/>
      <c r="AR1230" s="226" t="s">
        <v>415</v>
      </c>
      <c r="AT1230" s="226" t="s">
        <v>491</v>
      </c>
      <c r="AU1230" s="226" t="s">
        <v>82</v>
      </c>
      <c r="AY1230" s="20" t="s">
        <v>185</v>
      </c>
      <c r="BE1230" s="227">
        <f>IF(N1230="základní",J1230,0)</f>
        <v>0</v>
      </c>
      <c r="BF1230" s="227">
        <f>IF(N1230="snížená",J1230,0)</f>
        <v>0</v>
      </c>
      <c r="BG1230" s="227">
        <f>IF(N1230="zákl. přenesená",J1230,0)</f>
        <v>0</v>
      </c>
      <c r="BH1230" s="227">
        <f>IF(N1230="sníž. přenesená",J1230,0)</f>
        <v>0</v>
      </c>
      <c r="BI1230" s="227">
        <f>IF(N1230="nulová",J1230,0)</f>
        <v>0</v>
      </c>
      <c r="BJ1230" s="20" t="s">
        <v>80</v>
      </c>
      <c r="BK1230" s="227">
        <f>ROUND(I1230*H1230,2)</f>
        <v>0</v>
      </c>
      <c r="BL1230" s="20" t="s">
        <v>280</v>
      </c>
      <c r="BM1230" s="226" t="s">
        <v>2593</v>
      </c>
    </row>
    <row r="1231" s="2" customFormat="1">
      <c r="A1231" s="41"/>
      <c r="B1231" s="42"/>
      <c r="C1231" s="43"/>
      <c r="D1231" s="228" t="s">
        <v>195</v>
      </c>
      <c r="E1231" s="43"/>
      <c r="F1231" s="229" t="s">
        <v>2592</v>
      </c>
      <c r="G1231" s="43"/>
      <c r="H1231" s="43"/>
      <c r="I1231" s="230"/>
      <c r="J1231" s="43"/>
      <c r="K1231" s="43"/>
      <c r="L1231" s="47"/>
      <c r="M1231" s="231"/>
      <c r="N1231" s="232"/>
      <c r="O1231" s="87"/>
      <c r="P1231" s="87"/>
      <c r="Q1231" s="87"/>
      <c r="R1231" s="87"/>
      <c r="S1231" s="87"/>
      <c r="T1231" s="88"/>
      <c r="U1231" s="41"/>
      <c r="V1231" s="41"/>
      <c r="W1231" s="41"/>
      <c r="X1231" s="41"/>
      <c r="Y1231" s="41"/>
      <c r="Z1231" s="41"/>
      <c r="AA1231" s="41"/>
      <c r="AB1231" s="41"/>
      <c r="AC1231" s="41"/>
      <c r="AD1231" s="41"/>
      <c r="AE1231" s="41"/>
      <c r="AT1231" s="20" t="s">
        <v>195</v>
      </c>
      <c r="AU1231" s="20" t="s">
        <v>82</v>
      </c>
    </row>
    <row r="1232" s="2" customFormat="1" ht="16.5" customHeight="1">
      <c r="A1232" s="41"/>
      <c r="B1232" s="42"/>
      <c r="C1232" s="271" t="s">
        <v>2594</v>
      </c>
      <c r="D1232" s="271" t="s">
        <v>491</v>
      </c>
      <c r="E1232" s="272" t="s">
        <v>2595</v>
      </c>
      <c r="F1232" s="273" t="s">
        <v>2596</v>
      </c>
      <c r="G1232" s="274" t="s">
        <v>191</v>
      </c>
      <c r="H1232" s="275">
        <v>1.3400000000000001</v>
      </c>
      <c r="I1232" s="276"/>
      <c r="J1232" s="277">
        <f>ROUND(I1232*H1232,2)</f>
        <v>0</v>
      </c>
      <c r="K1232" s="273" t="s">
        <v>19</v>
      </c>
      <c r="L1232" s="278"/>
      <c r="M1232" s="279" t="s">
        <v>19</v>
      </c>
      <c r="N1232" s="280" t="s">
        <v>44</v>
      </c>
      <c r="O1232" s="87"/>
      <c r="P1232" s="224">
        <f>O1232*H1232</f>
        <v>0</v>
      </c>
      <c r="Q1232" s="224">
        <v>0</v>
      </c>
      <c r="R1232" s="224">
        <f>Q1232*H1232</f>
        <v>0</v>
      </c>
      <c r="S1232" s="224">
        <v>0</v>
      </c>
      <c r="T1232" s="225">
        <f>S1232*H1232</f>
        <v>0</v>
      </c>
      <c r="U1232" s="41"/>
      <c r="V1232" s="41"/>
      <c r="W1232" s="41"/>
      <c r="X1232" s="41"/>
      <c r="Y1232" s="41"/>
      <c r="Z1232" s="41"/>
      <c r="AA1232" s="41"/>
      <c r="AB1232" s="41"/>
      <c r="AC1232" s="41"/>
      <c r="AD1232" s="41"/>
      <c r="AE1232" s="41"/>
      <c r="AR1232" s="226" t="s">
        <v>415</v>
      </c>
      <c r="AT1232" s="226" t="s">
        <v>491</v>
      </c>
      <c r="AU1232" s="226" t="s">
        <v>82</v>
      </c>
      <c r="AY1232" s="20" t="s">
        <v>185</v>
      </c>
      <c r="BE1232" s="227">
        <f>IF(N1232="základní",J1232,0)</f>
        <v>0</v>
      </c>
      <c r="BF1232" s="227">
        <f>IF(N1232="snížená",J1232,0)</f>
        <v>0</v>
      </c>
      <c r="BG1232" s="227">
        <f>IF(N1232="zákl. přenesená",J1232,0)</f>
        <v>0</v>
      </c>
      <c r="BH1232" s="227">
        <f>IF(N1232="sníž. přenesená",J1232,0)</f>
        <v>0</v>
      </c>
      <c r="BI1232" s="227">
        <f>IF(N1232="nulová",J1232,0)</f>
        <v>0</v>
      </c>
      <c r="BJ1232" s="20" t="s">
        <v>80</v>
      </c>
      <c r="BK1232" s="227">
        <f>ROUND(I1232*H1232,2)</f>
        <v>0</v>
      </c>
      <c r="BL1232" s="20" t="s">
        <v>280</v>
      </c>
      <c r="BM1232" s="226" t="s">
        <v>2597</v>
      </c>
    </row>
    <row r="1233" s="2" customFormat="1">
      <c r="A1233" s="41"/>
      <c r="B1233" s="42"/>
      <c r="C1233" s="43"/>
      <c r="D1233" s="228" t="s">
        <v>195</v>
      </c>
      <c r="E1233" s="43"/>
      <c r="F1233" s="229" t="s">
        <v>2596</v>
      </c>
      <c r="G1233" s="43"/>
      <c r="H1233" s="43"/>
      <c r="I1233" s="230"/>
      <c r="J1233" s="43"/>
      <c r="K1233" s="43"/>
      <c r="L1233" s="47"/>
      <c r="M1233" s="231"/>
      <c r="N1233" s="232"/>
      <c r="O1233" s="87"/>
      <c r="P1233" s="87"/>
      <c r="Q1233" s="87"/>
      <c r="R1233" s="87"/>
      <c r="S1233" s="87"/>
      <c r="T1233" s="88"/>
      <c r="U1233" s="41"/>
      <c r="V1233" s="41"/>
      <c r="W1233" s="41"/>
      <c r="X1233" s="41"/>
      <c r="Y1233" s="41"/>
      <c r="Z1233" s="41"/>
      <c r="AA1233" s="41"/>
      <c r="AB1233" s="41"/>
      <c r="AC1233" s="41"/>
      <c r="AD1233" s="41"/>
      <c r="AE1233" s="41"/>
      <c r="AT1233" s="20" t="s">
        <v>195</v>
      </c>
      <c r="AU1233" s="20" t="s">
        <v>82</v>
      </c>
    </row>
    <row r="1234" s="2" customFormat="1" ht="16.5" customHeight="1">
      <c r="A1234" s="41"/>
      <c r="B1234" s="42"/>
      <c r="C1234" s="215" t="s">
        <v>2598</v>
      </c>
      <c r="D1234" s="215" t="s">
        <v>188</v>
      </c>
      <c r="E1234" s="216" t="s">
        <v>838</v>
      </c>
      <c r="F1234" s="217" t="s">
        <v>839</v>
      </c>
      <c r="G1234" s="218" t="s">
        <v>322</v>
      </c>
      <c r="H1234" s="219">
        <v>6</v>
      </c>
      <c r="I1234" s="220"/>
      <c r="J1234" s="221">
        <f>ROUND(I1234*H1234,2)</f>
        <v>0</v>
      </c>
      <c r="K1234" s="217" t="s">
        <v>192</v>
      </c>
      <c r="L1234" s="47"/>
      <c r="M1234" s="222" t="s">
        <v>19</v>
      </c>
      <c r="N1234" s="223" t="s">
        <v>44</v>
      </c>
      <c r="O1234" s="87"/>
      <c r="P1234" s="224">
        <f>O1234*H1234</f>
        <v>0</v>
      </c>
      <c r="Q1234" s="224">
        <v>0</v>
      </c>
      <c r="R1234" s="224">
        <f>Q1234*H1234</f>
        <v>0</v>
      </c>
      <c r="S1234" s="224">
        <v>0</v>
      </c>
      <c r="T1234" s="225">
        <f>S1234*H1234</f>
        <v>0</v>
      </c>
      <c r="U1234" s="41"/>
      <c r="V1234" s="41"/>
      <c r="W1234" s="41"/>
      <c r="X1234" s="41"/>
      <c r="Y1234" s="41"/>
      <c r="Z1234" s="41"/>
      <c r="AA1234" s="41"/>
      <c r="AB1234" s="41"/>
      <c r="AC1234" s="41"/>
      <c r="AD1234" s="41"/>
      <c r="AE1234" s="41"/>
      <c r="AR1234" s="226" t="s">
        <v>280</v>
      </c>
      <c r="AT1234" s="226" t="s">
        <v>188</v>
      </c>
      <c r="AU1234" s="226" t="s">
        <v>82</v>
      </c>
      <c r="AY1234" s="20" t="s">
        <v>185</v>
      </c>
      <c r="BE1234" s="227">
        <f>IF(N1234="základní",J1234,0)</f>
        <v>0</v>
      </c>
      <c r="BF1234" s="227">
        <f>IF(N1234="snížená",J1234,0)</f>
        <v>0</v>
      </c>
      <c r="BG1234" s="227">
        <f>IF(N1234="zákl. přenesená",J1234,0)</f>
        <v>0</v>
      </c>
      <c r="BH1234" s="227">
        <f>IF(N1234="sníž. přenesená",J1234,0)</f>
        <v>0</v>
      </c>
      <c r="BI1234" s="227">
        <f>IF(N1234="nulová",J1234,0)</f>
        <v>0</v>
      </c>
      <c r="BJ1234" s="20" t="s">
        <v>80</v>
      </c>
      <c r="BK1234" s="227">
        <f>ROUND(I1234*H1234,2)</f>
        <v>0</v>
      </c>
      <c r="BL1234" s="20" t="s">
        <v>280</v>
      </c>
      <c r="BM1234" s="226" t="s">
        <v>2599</v>
      </c>
    </row>
    <row r="1235" s="2" customFormat="1">
      <c r="A1235" s="41"/>
      <c r="B1235" s="42"/>
      <c r="C1235" s="43"/>
      <c r="D1235" s="228" t="s">
        <v>195</v>
      </c>
      <c r="E1235" s="43"/>
      <c r="F1235" s="229" t="s">
        <v>841</v>
      </c>
      <c r="G1235" s="43"/>
      <c r="H1235" s="43"/>
      <c r="I1235" s="230"/>
      <c r="J1235" s="43"/>
      <c r="K1235" s="43"/>
      <c r="L1235" s="47"/>
      <c r="M1235" s="231"/>
      <c r="N1235" s="232"/>
      <c r="O1235" s="87"/>
      <c r="P1235" s="87"/>
      <c r="Q1235" s="87"/>
      <c r="R1235" s="87"/>
      <c r="S1235" s="87"/>
      <c r="T1235" s="88"/>
      <c r="U1235" s="41"/>
      <c r="V1235" s="41"/>
      <c r="W1235" s="41"/>
      <c r="X1235" s="41"/>
      <c r="Y1235" s="41"/>
      <c r="Z1235" s="41"/>
      <c r="AA1235" s="41"/>
      <c r="AB1235" s="41"/>
      <c r="AC1235" s="41"/>
      <c r="AD1235" s="41"/>
      <c r="AE1235" s="41"/>
      <c r="AT1235" s="20" t="s">
        <v>195</v>
      </c>
      <c r="AU1235" s="20" t="s">
        <v>82</v>
      </c>
    </row>
    <row r="1236" s="2" customFormat="1">
      <c r="A1236" s="41"/>
      <c r="B1236" s="42"/>
      <c r="C1236" s="43"/>
      <c r="D1236" s="233" t="s">
        <v>197</v>
      </c>
      <c r="E1236" s="43"/>
      <c r="F1236" s="234" t="s">
        <v>842</v>
      </c>
      <c r="G1236" s="43"/>
      <c r="H1236" s="43"/>
      <c r="I1236" s="230"/>
      <c r="J1236" s="43"/>
      <c r="K1236" s="43"/>
      <c r="L1236" s="47"/>
      <c r="M1236" s="231"/>
      <c r="N1236" s="232"/>
      <c r="O1236" s="87"/>
      <c r="P1236" s="87"/>
      <c r="Q1236" s="87"/>
      <c r="R1236" s="87"/>
      <c r="S1236" s="87"/>
      <c r="T1236" s="88"/>
      <c r="U1236" s="41"/>
      <c r="V1236" s="41"/>
      <c r="W1236" s="41"/>
      <c r="X1236" s="41"/>
      <c r="Y1236" s="41"/>
      <c r="Z1236" s="41"/>
      <c r="AA1236" s="41"/>
      <c r="AB1236" s="41"/>
      <c r="AC1236" s="41"/>
      <c r="AD1236" s="41"/>
      <c r="AE1236" s="41"/>
      <c r="AT1236" s="20" t="s">
        <v>197</v>
      </c>
      <c r="AU1236" s="20" t="s">
        <v>82</v>
      </c>
    </row>
    <row r="1237" s="13" customFormat="1">
      <c r="A1237" s="13"/>
      <c r="B1237" s="235"/>
      <c r="C1237" s="236"/>
      <c r="D1237" s="228" t="s">
        <v>199</v>
      </c>
      <c r="E1237" s="237" t="s">
        <v>19</v>
      </c>
      <c r="F1237" s="238" t="s">
        <v>776</v>
      </c>
      <c r="G1237" s="236"/>
      <c r="H1237" s="237" t="s">
        <v>19</v>
      </c>
      <c r="I1237" s="239"/>
      <c r="J1237" s="236"/>
      <c r="K1237" s="236"/>
      <c r="L1237" s="240"/>
      <c r="M1237" s="241"/>
      <c r="N1237" s="242"/>
      <c r="O1237" s="242"/>
      <c r="P1237" s="242"/>
      <c r="Q1237" s="242"/>
      <c r="R1237" s="242"/>
      <c r="S1237" s="242"/>
      <c r="T1237" s="243"/>
      <c r="U1237" s="13"/>
      <c r="V1237" s="13"/>
      <c r="W1237" s="13"/>
      <c r="X1237" s="13"/>
      <c r="Y1237" s="13"/>
      <c r="Z1237" s="13"/>
      <c r="AA1237" s="13"/>
      <c r="AB1237" s="13"/>
      <c r="AC1237" s="13"/>
      <c r="AD1237" s="13"/>
      <c r="AE1237" s="13"/>
      <c r="AT1237" s="244" t="s">
        <v>199</v>
      </c>
      <c r="AU1237" s="244" t="s">
        <v>82</v>
      </c>
      <c r="AV1237" s="13" t="s">
        <v>80</v>
      </c>
      <c r="AW1237" s="13" t="s">
        <v>34</v>
      </c>
      <c r="AX1237" s="13" t="s">
        <v>73</v>
      </c>
      <c r="AY1237" s="244" t="s">
        <v>185</v>
      </c>
    </row>
    <row r="1238" s="13" customFormat="1">
      <c r="A1238" s="13"/>
      <c r="B1238" s="235"/>
      <c r="C1238" s="236"/>
      <c r="D1238" s="228" t="s">
        <v>199</v>
      </c>
      <c r="E1238" s="237" t="s">
        <v>19</v>
      </c>
      <c r="F1238" s="238" t="s">
        <v>2600</v>
      </c>
      <c r="G1238" s="236"/>
      <c r="H1238" s="237" t="s">
        <v>19</v>
      </c>
      <c r="I1238" s="239"/>
      <c r="J1238" s="236"/>
      <c r="K1238" s="236"/>
      <c r="L1238" s="240"/>
      <c r="M1238" s="241"/>
      <c r="N1238" s="242"/>
      <c r="O1238" s="242"/>
      <c r="P1238" s="242"/>
      <c r="Q1238" s="242"/>
      <c r="R1238" s="242"/>
      <c r="S1238" s="242"/>
      <c r="T1238" s="243"/>
      <c r="U1238" s="13"/>
      <c r="V1238" s="13"/>
      <c r="W1238" s="13"/>
      <c r="X1238" s="13"/>
      <c r="Y1238" s="13"/>
      <c r="Z1238" s="13"/>
      <c r="AA1238" s="13"/>
      <c r="AB1238" s="13"/>
      <c r="AC1238" s="13"/>
      <c r="AD1238" s="13"/>
      <c r="AE1238" s="13"/>
      <c r="AT1238" s="244" t="s">
        <v>199</v>
      </c>
      <c r="AU1238" s="244" t="s">
        <v>82</v>
      </c>
      <c r="AV1238" s="13" t="s">
        <v>80</v>
      </c>
      <c r="AW1238" s="13" t="s">
        <v>34</v>
      </c>
      <c r="AX1238" s="13" t="s">
        <v>73</v>
      </c>
      <c r="AY1238" s="244" t="s">
        <v>185</v>
      </c>
    </row>
    <row r="1239" s="14" customFormat="1">
      <c r="A1239" s="14"/>
      <c r="B1239" s="245"/>
      <c r="C1239" s="246"/>
      <c r="D1239" s="228" t="s">
        <v>199</v>
      </c>
      <c r="E1239" s="247" t="s">
        <v>19</v>
      </c>
      <c r="F1239" s="248" t="s">
        <v>2601</v>
      </c>
      <c r="G1239" s="246"/>
      <c r="H1239" s="249">
        <v>6</v>
      </c>
      <c r="I1239" s="250"/>
      <c r="J1239" s="246"/>
      <c r="K1239" s="246"/>
      <c r="L1239" s="251"/>
      <c r="M1239" s="252"/>
      <c r="N1239" s="253"/>
      <c r="O1239" s="253"/>
      <c r="P1239" s="253"/>
      <c r="Q1239" s="253"/>
      <c r="R1239" s="253"/>
      <c r="S1239" s="253"/>
      <c r="T1239" s="254"/>
      <c r="U1239" s="14"/>
      <c r="V1239" s="14"/>
      <c r="W1239" s="14"/>
      <c r="X1239" s="14"/>
      <c r="Y1239" s="14"/>
      <c r="Z1239" s="14"/>
      <c r="AA1239" s="14"/>
      <c r="AB1239" s="14"/>
      <c r="AC1239" s="14"/>
      <c r="AD1239" s="14"/>
      <c r="AE1239" s="14"/>
      <c r="AT1239" s="255" t="s">
        <v>199</v>
      </c>
      <c r="AU1239" s="255" t="s">
        <v>82</v>
      </c>
      <c r="AV1239" s="14" t="s">
        <v>82</v>
      </c>
      <c r="AW1239" s="14" t="s">
        <v>34</v>
      </c>
      <c r="AX1239" s="14" t="s">
        <v>73</v>
      </c>
      <c r="AY1239" s="255" t="s">
        <v>185</v>
      </c>
    </row>
    <row r="1240" s="15" customFormat="1">
      <c r="A1240" s="15"/>
      <c r="B1240" s="256"/>
      <c r="C1240" s="257"/>
      <c r="D1240" s="228" t="s">
        <v>199</v>
      </c>
      <c r="E1240" s="258" t="s">
        <v>19</v>
      </c>
      <c r="F1240" s="259" t="s">
        <v>202</v>
      </c>
      <c r="G1240" s="257"/>
      <c r="H1240" s="260">
        <v>6</v>
      </c>
      <c r="I1240" s="261"/>
      <c r="J1240" s="257"/>
      <c r="K1240" s="257"/>
      <c r="L1240" s="262"/>
      <c r="M1240" s="263"/>
      <c r="N1240" s="264"/>
      <c r="O1240" s="264"/>
      <c r="P1240" s="264"/>
      <c r="Q1240" s="264"/>
      <c r="R1240" s="264"/>
      <c r="S1240" s="264"/>
      <c r="T1240" s="265"/>
      <c r="U1240" s="15"/>
      <c r="V1240" s="15"/>
      <c r="W1240" s="15"/>
      <c r="X1240" s="15"/>
      <c r="Y1240" s="15"/>
      <c r="Z1240" s="15"/>
      <c r="AA1240" s="15"/>
      <c r="AB1240" s="15"/>
      <c r="AC1240" s="15"/>
      <c r="AD1240" s="15"/>
      <c r="AE1240" s="15"/>
      <c r="AT1240" s="266" t="s">
        <v>199</v>
      </c>
      <c r="AU1240" s="266" t="s">
        <v>82</v>
      </c>
      <c r="AV1240" s="15" t="s">
        <v>193</v>
      </c>
      <c r="AW1240" s="15" t="s">
        <v>34</v>
      </c>
      <c r="AX1240" s="15" t="s">
        <v>80</v>
      </c>
      <c r="AY1240" s="266" t="s">
        <v>185</v>
      </c>
    </row>
    <row r="1241" s="2" customFormat="1" ht="16.5" customHeight="1">
      <c r="A1241" s="41"/>
      <c r="B1241" s="42"/>
      <c r="C1241" s="271" t="s">
        <v>2602</v>
      </c>
      <c r="D1241" s="271" t="s">
        <v>491</v>
      </c>
      <c r="E1241" s="272" t="s">
        <v>855</v>
      </c>
      <c r="F1241" s="273" t="s">
        <v>2603</v>
      </c>
      <c r="G1241" s="274" t="s">
        <v>322</v>
      </c>
      <c r="H1241" s="275">
        <v>5</v>
      </c>
      <c r="I1241" s="276"/>
      <c r="J1241" s="277">
        <f>ROUND(I1241*H1241,2)</f>
        <v>0</v>
      </c>
      <c r="K1241" s="273" t="s">
        <v>19</v>
      </c>
      <c r="L1241" s="278"/>
      <c r="M1241" s="279" t="s">
        <v>19</v>
      </c>
      <c r="N1241" s="280" t="s">
        <v>44</v>
      </c>
      <c r="O1241" s="87"/>
      <c r="P1241" s="224">
        <f>O1241*H1241</f>
        <v>0</v>
      </c>
      <c r="Q1241" s="224">
        <v>0</v>
      </c>
      <c r="R1241" s="224">
        <f>Q1241*H1241</f>
        <v>0</v>
      </c>
      <c r="S1241" s="224">
        <v>0</v>
      </c>
      <c r="T1241" s="225">
        <f>S1241*H1241</f>
        <v>0</v>
      </c>
      <c r="U1241" s="41"/>
      <c r="V1241" s="41"/>
      <c r="W1241" s="41"/>
      <c r="X1241" s="41"/>
      <c r="Y1241" s="41"/>
      <c r="Z1241" s="41"/>
      <c r="AA1241" s="41"/>
      <c r="AB1241" s="41"/>
      <c r="AC1241" s="41"/>
      <c r="AD1241" s="41"/>
      <c r="AE1241" s="41"/>
      <c r="AR1241" s="226" t="s">
        <v>415</v>
      </c>
      <c r="AT1241" s="226" t="s">
        <v>491</v>
      </c>
      <c r="AU1241" s="226" t="s">
        <v>82</v>
      </c>
      <c r="AY1241" s="20" t="s">
        <v>185</v>
      </c>
      <c r="BE1241" s="227">
        <f>IF(N1241="základní",J1241,0)</f>
        <v>0</v>
      </c>
      <c r="BF1241" s="227">
        <f>IF(N1241="snížená",J1241,0)</f>
        <v>0</v>
      </c>
      <c r="BG1241" s="227">
        <f>IF(N1241="zákl. přenesená",J1241,0)</f>
        <v>0</v>
      </c>
      <c r="BH1241" s="227">
        <f>IF(N1241="sníž. přenesená",J1241,0)</f>
        <v>0</v>
      </c>
      <c r="BI1241" s="227">
        <f>IF(N1241="nulová",J1241,0)</f>
        <v>0</v>
      </c>
      <c r="BJ1241" s="20" t="s">
        <v>80</v>
      </c>
      <c r="BK1241" s="227">
        <f>ROUND(I1241*H1241,2)</f>
        <v>0</v>
      </c>
      <c r="BL1241" s="20" t="s">
        <v>280</v>
      </c>
      <c r="BM1241" s="226" t="s">
        <v>2604</v>
      </c>
    </row>
    <row r="1242" s="2" customFormat="1">
      <c r="A1242" s="41"/>
      <c r="B1242" s="42"/>
      <c r="C1242" s="43"/>
      <c r="D1242" s="228" t="s">
        <v>195</v>
      </c>
      <c r="E1242" s="43"/>
      <c r="F1242" s="229" t="s">
        <v>2603</v>
      </c>
      <c r="G1242" s="43"/>
      <c r="H1242" s="43"/>
      <c r="I1242" s="230"/>
      <c r="J1242" s="43"/>
      <c r="K1242" s="43"/>
      <c r="L1242" s="47"/>
      <c r="M1242" s="231"/>
      <c r="N1242" s="232"/>
      <c r="O1242" s="87"/>
      <c r="P1242" s="87"/>
      <c r="Q1242" s="87"/>
      <c r="R1242" s="87"/>
      <c r="S1242" s="87"/>
      <c r="T1242" s="88"/>
      <c r="U1242" s="41"/>
      <c r="V1242" s="41"/>
      <c r="W1242" s="41"/>
      <c r="X1242" s="41"/>
      <c r="Y1242" s="41"/>
      <c r="Z1242" s="41"/>
      <c r="AA1242" s="41"/>
      <c r="AB1242" s="41"/>
      <c r="AC1242" s="41"/>
      <c r="AD1242" s="41"/>
      <c r="AE1242" s="41"/>
      <c r="AT1242" s="20" t="s">
        <v>195</v>
      </c>
      <c r="AU1242" s="20" t="s">
        <v>82</v>
      </c>
    </row>
    <row r="1243" s="2" customFormat="1" ht="16.5" customHeight="1">
      <c r="A1243" s="41"/>
      <c r="B1243" s="42"/>
      <c r="C1243" s="271" t="s">
        <v>2605</v>
      </c>
      <c r="D1243" s="271" t="s">
        <v>491</v>
      </c>
      <c r="E1243" s="272" t="s">
        <v>858</v>
      </c>
      <c r="F1243" s="273" t="s">
        <v>2603</v>
      </c>
      <c r="G1243" s="274" t="s">
        <v>322</v>
      </c>
      <c r="H1243" s="275">
        <v>1</v>
      </c>
      <c r="I1243" s="276"/>
      <c r="J1243" s="277">
        <f>ROUND(I1243*H1243,2)</f>
        <v>0</v>
      </c>
      <c r="K1243" s="273" t="s">
        <v>19</v>
      </c>
      <c r="L1243" s="278"/>
      <c r="M1243" s="279" t="s">
        <v>19</v>
      </c>
      <c r="N1243" s="280" t="s">
        <v>44</v>
      </c>
      <c r="O1243" s="87"/>
      <c r="P1243" s="224">
        <f>O1243*H1243</f>
        <v>0</v>
      </c>
      <c r="Q1243" s="224">
        <v>0</v>
      </c>
      <c r="R1243" s="224">
        <f>Q1243*H1243</f>
        <v>0</v>
      </c>
      <c r="S1243" s="224">
        <v>0</v>
      </c>
      <c r="T1243" s="225">
        <f>S1243*H1243</f>
        <v>0</v>
      </c>
      <c r="U1243" s="41"/>
      <c r="V1243" s="41"/>
      <c r="W1243" s="41"/>
      <c r="X1243" s="41"/>
      <c r="Y1243" s="41"/>
      <c r="Z1243" s="41"/>
      <c r="AA1243" s="41"/>
      <c r="AB1243" s="41"/>
      <c r="AC1243" s="41"/>
      <c r="AD1243" s="41"/>
      <c r="AE1243" s="41"/>
      <c r="AR1243" s="226" t="s">
        <v>415</v>
      </c>
      <c r="AT1243" s="226" t="s">
        <v>491</v>
      </c>
      <c r="AU1243" s="226" t="s">
        <v>82</v>
      </c>
      <c r="AY1243" s="20" t="s">
        <v>185</v>
      </c>
      <c r="BE1243" s="227">
        <f>IF(N1243="základní",J1243,0)</f>
        <v>0</v>
      </c>
      <c r="BF1243" s="227">
        <f>IF(N1243="snížená",J1243,0)</f>
        <v>0</v>
      </c>
      <c r="BG1243" s="227">
        <f>IF(N1243="zákl. přenesená",J1243,0)</f>
        <v>0</v>
      </c>
      <c r="BH1243" s="227">
        <f>IF(N1243="sníž. přenesená",J1243,0)</f>
        <v>0</v>
      </c>
      <c r="BI1243" s="227">
        <f>IF(N1243="nulová",J1243,0)</f>
        <v>0</v>
      </c>
      <c r="BJ1243" s="20" t="s">
        <v>80</v>
      </c>
      <c r="BK1243" s="227">
        <f>ROUND(I1243*H1243,2)</f>
        <v>0</v>
      </c>
      <c r="BL1243" s="20" t="s">
        <v>280</v>
      </c>
      <c r="BM1243" s="226" t="s">
        <v>2606</v>
      </c>
    </row>
    <row r="1244" s="2" customFormat="1">
      <c r="A1244" s="41"/>
      <c r="B1244" s="42"/>
      <c r="C1244" s="43"/>
      <c r="D1244" s="228" t="s">
        <v>195</v>
      </c>
      <c r="E1244" s="43"/>
      <c r="F1244" s="229" t="s">
        <v>2603</v>
      </c>
      <c r="G1244" s="43"/>
      <c r="H1244" s="43"/>
      <c r="I1244" s="230"/>
      <c r="J1244" s="43"/>
      <c r="K1244" s="43"/>
      <c r="L1244" s="47"/>
      <c r="M1244" s="231"/>
      <c r="N1244" s="232"/>
      <c r="O1244" s="87"/>
      <c r="P1244" s="87"/>
      <c r="Q1244" s="87"/>
      <c r="R1244" s="87"/>
      <c r="S1244" s="87"/>
      <c r="T1244" s="88"/>
      <c r="U1244" s="41"/>
      <c r="V1244" s="41"/>
      <c r="W1244" s="41"/>
      <c r="X1244" s="41"/>
      <c r="Y1244" s="41"/>
      <c r="Z1244" s="41"/>
      <c r="AA1244" s="41"/>
      <c r="AB1244" s="41"/>
      <c r="AC1244" s="41"/>
      <c r="AD1244" s="41"/>
      <c r="AE1244" s="41"/>
      <c r="AT1244" s="20" t="s">
        <v>195</v>
      </c>
      <c r="AU1244" s="20" t="s">
        <v>82</v>
      </c>
    </row>
    <row r="1245" s="2" customFormat="1" ht="16.5" customHeight="1">
      <c r="A1245" s="41"/>
      <c r="B1245" s="42"/>
      <c r="C1245" s="215" t="s">
        <v>2607</v>
      </c>
      <c r="D1245" s="215" t="s">
        <v>188</v>
      </c>
      <c r="E1245" s="216" t="s">
        <v>2608</v>
      </c>
      <c r="F1245" s="217" t="s">
        <v>2609</v>
      </c>
      <c r="G1245" s="218" t="s">
        <v>322</v>
      </c>
      <c r="H1245" s="219">
        <v>3</v>
      </c>
      <c r="I1245" s="220"/>
      <c r="J1245" s="221">
        <f>ROUND(I1245*H1245,2)</f>
        <v>0</v>
      </c>
      <c r="K1245" s="217" t="s">
        <v>192</v>
      </c>
      <c r="L1245" s="47"/>
      <c r="M1245" s="222" t="s">
        <v>19</v>
      </c>
      <c r="N1245" s="223" t="s">
        <v>44</v>
      </c>
      <c r="O1245" s="87"/>
      <c r="P1245" s="224">
        <f>O1245*H1245</f>
        <v>0</v>
      </c>
      <c r="Q1245" s="224">
        <v>0</v>
      </c>
      <c r="R1245" s="224">
        <f>Q1245*H1245</f>
        <v>0</v>
      </c>
      <c r="S1245" s="224">
        <v>0</v>
      </c>
      <c r="T1245" s="225">
        <f>S1245*H1245</f>
        <v>0</v>
      </c>
      <c r="U1245" s="41"/>
      <c r="V1245" s="41"/>
      <c r="W1245" s="41"/>
      <c r="X1245" s="41"/>
      <c r="Y1245" s="41"/>
      <c r="Z1245" s="41"/>
      <c r="AA1245" s="41"/>
      <c r="AB1245" s="41"/>
      <c r="AC1245" s="41"/>
      <c r="AD1245" s="41"/>
      <c r="AE1245" s="41"/>
      <c r="AR1245" s="226" t="s">
        <v>280</v>
      </c>
      <c r="AT1245" s="226" t="s">
        <v>188</v>
      </c>
      <c r="AU1245" s="226" t="s">
        <v>82</v>
      </c>
      <c r="AY1245" s="20" t="s">
        <v>185</v>
      </c>
      <c r="BE1245" s="227">
        <f>IF(N1245="základní",J1245,0)</f>
        <v>0</v>
      </c>
      <c r="BF1245" s="227">
        <f>IF(N1245="snížená",J1245,0)</f>
        <v>0</v>
      </c>
      <c r="BG1245" s="227">
        <f>IF(N1245="zákl. přenesená",J1245,0)</f>
        <v>0</v>
      </c>
      <c r="BH1245" s="227">
        <f>IF(N1245="sníž. přenesená",J1245,0)</f>
        <v>0</v>
      </c>
      <c r="BI1245" s="227">
        <f>IF(N1245="nulová",J1245,0)</f>
        <v>0</v>
      </c>
      <c r="BJ1245" s="20" t="s">
        <v>80</v>
      </c>
      <c r="BK1245" s="227">
        <f>ROUND(I1245*H1245,2)</f>
        <v>0</v>
      </c>
      <c r="BL1245" s="20" t="s">
        <v>280</v>
      </c>
      <c r="BM1245" s="226" t="s">
        <v>2610</v>
      </c>
    </row>
    <row r="1246" s="2" customFormat="1">
      <c r="A1246" s="41"/>
      <c r="B1246" s="42"/>
      <c r="C1246" s="43"/>
      <c r="D1246" s="228" t="s">
        <v>195</v>
      </c>
      <c r="E1246" s="43"/>
      <c r="F1246" s="229" t="s">
        <v>2611</v>
      </c>
      <c r="G1246" s="43"/>
      <c r="H1246" s="43"/>
      <c r="I1246" s="230"/>
      <c r="J1246" s="43"/>
      <c r="K1246" s="43"/>
      <c r="L1246" s="47"/>
      <c r="M1246" s="231"/>
      <c r="N1246" s="232"/>
      <c r="O1246" s="87"/>
      <c r="P1246" s="87"/>
      <c r="Q1246" s="87"/>
      <c r="R1246" s="87"/>
      <c r="S1246" s="87"/>
      <c r="T1246" s="88"/>
      <c r="U1246" s="41"/>
      <c r="V1246" s="41"/>
      <c r="W1246" s="41"/>
      <c r="X1246" s="41"/>
      <c r="Y1246" s="41"/>
      <c r="Z1246" s="41"/>
      <c r="AA1246" s="41"/>
      <c r="AB1246" s="41"/>
      <c r="AC1246" s="41"/>
      <c r="AD1246" s="41"/>
      <c r="AE1246" s="41"/>
      <c r="AT1246" s="20" t="s">
        <v>195</v>
      </c>
      <c r="AU1246" s="20" t="s">
        <v>82</v>
      </c>
    </row>
    <row r="1247" s="2" customFormat="1">
      <c r="A1247" s="41"/>
      <c r="B1247" s="42"/>
      <c r="C1247" s="43"/>
      <c r="D1247" s="233" t="s">
        <v>197</v>
      </c>
      <c r="E1247" s="43"/>
      <c r="F1247" s="234" t="s">
        <v>2612</v>
      </c>
      <c r="G1247" s="43"/>
      <c r="H1247" s="43"/>
      <c r="I1247" s="230"/>
      <c r="J1247" s="43"/>
      <c r="K1247" s="43"/>
      <c r="L1247" s="47"/>
      <c r="M1247" s="231"/>
      <c r="N1247" s="232"/>
      <c r="O1247" s="87"/>
      <c r="P1247" s="87"/>
      <c r="Q1247" s="87"/>
      <c r="R1247" s="87"/>
      <c r="S1247" s="87"/>
      <c r="T1247" s="88"/>
      <c r="U1247" s="41"/>
      <c r="V1247" s="41"/>
      <c r="W1247" s="41"/>
      <c r="X1247" s="41"/>
      <c r="Y1247" s="41"/>
      <c r="Z1247" s="41"/>
      <c r="AA1247" s="41"/>
      <c r="AB1247" s="41"/>
      <c r="AC1247" s="41"/>
      <c r="AD1247" s="41"/>
      <c r="AE1247" s="41"/>
      <c r="AT1247" s="20" t="s">
        <v>197</v>
      </c>
      <c r="AU1247" s="20" t="s">
        <v>82</v>
      </c>
    </row>
    <row r="1248" s="13" customFormat="1">
      <c r="A1248" s="13"/>
      <c r="B1248" s="235"/>
      <c r="C1248" s="236"/>
      <c r="D1248" s="228" t="s">
        <v>199</v>
      </c>
      <c r="E1248" s="237" t="s">
        <v>19</v>
      </c>
      <c r="F1248" s="238" t="s">
        <v>776</v>
      </c>
      <c r="G1248" s="236"/>
      <c r="H1248" s="237" t="s">
        <v>19</v>
      </c>
      <c r="I1248" s="239"/>
      <c r="J1248" s="236"/>
      <c r="K1248" s="236"/>
      <c r="L1248" s="240"/>
      <c r="M1248" s="241"/>
      <c r="N1248" s="242"/>
      <c r="O1248" s="242"/>
      <c r="P1248" s="242"/>
      <c r="Q1248" s="242"/>
      <c r="R1248" s="242"/>
      <c r="S1248" s="242"/>
      <c r="T1248" s="243"/>
      <c r="U1248" s="13"/>
      <c r="V1248" s="13"/>
      <c r="W1248" s="13"/>
      <c r="X1248" s="13"/>
      <c r="Y1248" s="13"/>
      <c r="Z1248" s="13"/>
      <c r="AA1248" s="13"/>
      <c r="AB1248" s="13"/>
      <c r="AC1248" s="13"/>
      <c r="AD1248" s="13"/>
      <c r="AE1248" s="13"/>
      <c r="AT1248" s="244" t="s">
        <v>199</v>
      </c>
      <c r="AU1248" s="244" t="s">
        <v>82</v>
      </c>
      <c r="AV1248" s="13" t="s">
        <v>80</v>
      </c>
      <c r="AW1248" s="13" t="s">
        <v>34</v>
      </c>
      <c r="AX1248" s="13" t="s">
        <v>73</v>
      </c>
      <c r="AY1248" s="244" t="s">
        <v>185</v>
      </c>
    </row>
    <row r="1249" s="13" customFormat="1">
      <c r="A1249" s="13"/>
      <c r="B1249" s="235"/>
      <c r="C1249" s="236"/>
      <c r="D1249" s="228" t="s">
        <v>199</v>
      </c>
      <c r="E1249" s="237" t="s">
        <v>19</v>
      </c>
      <c r="F1249" s="238" t="s">
        <v>2613</v>
      </c>
      <c r="G1249" s="236"/>
      <c r="H1249" s="237" t="s">
        <v>19</v>
      </c>
      <c r="I1249" s="239"/>
      <c r="J1249" s="236"/>
      <c r="K1249" s="236"/>
      <c r="L1249" s="240"/>
      <c r="M1249" s="241"/>
      <c r="N1249" s="242"/>
      <c r="O1249" s="242"/>
      <c r="P1249" s="242"/>
      <c r="Q1249" s="242"/>
      <c r="R1249" s="242"/>
      <c r="S1249" s="242"/>
      <c r="T1249" s="243"/>
      <c r="U1249" s="13"/>
      <c r="V1249" s="13"/>
      <c r="W1249" s="13"/>
      <c r="X1249" s="13"/>
      <c r="Y1249" s="13"/>
      <c r="Z1249" s="13"/>
      <c r="AA1249" s="13"/>
      <c r="AB1249" s="13"/>
      <c r="AC1249" s="13"/>
      <c r="AD1249" s="13"/>
      <c r="AE1249" s="13"/>
      <c r="AT1249" s="244" t="s">
        <v>199</v>
      </c>
      <c r="AU1249" s="244" t="s">
        <v>82</v>
      </c>
      <c r="AV1249" s="13" t="s">
        <v>80</v>
      </c>
      <c r="AW1249" s="13" t="s">
        <v>34</v>
      </c>
      <c r="AX1249" s="13" t="s">
        <v>73</v>
      </c>
      <c r="AY1249" s="244" t="s">
        <v>185</v>
      </c>
    </row>
    <row r="1250" s="14" customFormat="1">
      <c r="A1250" s="14"/>
      <c r="B1250" s="245"/>
      <c r="C1250" s="246"/>
      <c r="D1250" s="228" t="s">
        <v>199</v>
      </c>
      <c r="E1250" s="247" t="s">
        <v>19</v>
      </c>
      <c r="F1250" s="248" t="s">
        <v>2614</v>
      </c>
      <c r="G1250" s="246"/>
      <c r="H1250" s="249">
        <v>3</v>
      </c>
      <c r="I1250" s="250"/>
      <c r="J1250" s="246"/>
      <c r="K1250" s="246"/>
      <c r="L1250" s="251"/>
      <c r="M1250" s="252"/>
      <c r="N1250" s="253"/>
      <c r="O1250" s="253"/>
      <c r="P1250" s="253"/>
      <c r="Q1250" s="253"/>
      <c r="R1250" s="253"/>
      <c r="S1250" s="253"/>
      <c r="T1250" s="254"/>
      <c r="U1250" s="14"/>
      <c r="V1250" s="14"/>
      <c r="W1250" s="14"/>
      <c r="X1250" s="14"/>
      <c r="Y1250" s="14"/>
      <c r="Z1250" s="14"/>
      <c r="AA1250" s="14"/>
      <c r="AB1250" s="14"/>
      <c r="AC1250" s="14"/>
      <c r="AD1250" s="14"/>
      <c r="AE1250" s="14"/>
      <c r="AT1250" s="255" t="s">
        <v>199</v>
      </c>
      <c r="AU1250" s="255" t="s">
        <v>82</v>
      </c>
      <c r="AV1250" s="14" t="s">
        <v>82</v>
      </c>
      <c r="AW1250" s="14" t="s">
        <v>34</v>
      </c>
      <c r="AX1250" s="14" t="s">
        <v>73</v>
      </c>
      <c r="AY1250" s="255" t="s">
        <v>185</v>
      </c>
    </row>
    <row r="1251" s="15" customFormat="1">
      <c r="A1251" s="15"/>
      <c r="B1251" s="256"/>
      <c r="C1251" s="257"/>
      <c r="D1251" s="228" t="s">
        <v>199</v>
      </c>
      <c r="E1251" s="258" t="s">
        <v>19</v>
      </c>
      <c r="F1251" s="259" t="s">
        <v>202</v>
      </c>
      <c r="G1251" s="257"/>
      <c r="H1251" s="260">
        <v>3</v>
      </c>
      <c r="I1251" s="261"/>
      <c r="J1251" s="257"/>
      <c r="K1251" s="257"/>
      <c r="L1251" s="262"/>
      <c r="M1251" s="263"/>
      <c r="N1251" s="264"/>
      <c r="O1251" s="264"/>
      <c r="P1251" s="264"/>
      <c r="Q1251" s="264"/>
      <c r="R1251" s="264"/>
      <c r="S1251" s="264"/>
      <c r="T1251" s="265"/>
      <c r="U1251" s="15"/>
      <c r="V1251" s="15"/>
      <c r="W1251" s="15"/>
      <c r="X1251" s="15"/>
      <c r="Y1251" s="15"/>
      <c r="Z1251" s="15"/>
      <c r="AA1251" s="15"/>
      <c r="AB1251" s="15"/>
      <c r="AC1251" s="15"/>
      <c r="AD1251" s="15"/>
      <c r="AE1251" s="15"/>
      <c r="AT1251" s="266" t="s">
        <v>199</v>
      </c>
      <c r="AU1251" s="266" t="s">
        <v>82</v>
      </c>
      <c r="AV1251" s="15" t="s">
        <v>193</v>
      </c>
      <c r="AW1251" s="15" t="s">
        <v>34</v>
      </c>
      <c r="AX1251" s="15" t="s">
        <v>80</v>
      </c>
      <c r="AY1251" s="266" t="s">
        <v>185</v>
      </c>
    </row>
    <row r="1252" s="2" customFormat="1" ht="16.5" customHeight="1">
      <c r="A1252" s="41"/>
      <c r="B1252" s="42"/>
      <c r="C1252" s="271" t="s">
        <v>2615</v>
      </c>
      <c r="D1252" s="271" t="s">
        <v>491</v>
      </c>
      <c r="E1252" s="272" t="s">
        <v>2616</v>
      </c>
      <c r="F1252" s="273" t="s">
        <v>2617</v>
      </c>
      <c r="G1252" s="274" t="s">
        <v>322</v>
      </c>
      <c r="H1252" s="275">
        <v>2</v>
      </c>
      <c r="I1252" s="276"/>
      <c r="J1252" s="277">
        <f>ROUND(I1252*H1252,2)</f>
        <v>0</v>
      </c>
      <c r="K1252" s="273" t="s">
        <v>19</v>
      </c>
      <c r="L1252" s="278"/>
      <c r="M1252" s="279" t="s">
        <v>19</v>
      </c>
      <c r="N1252" s="280" t="s">
        <v>44</v>
      </c>
      <c r="O1252" s="87"/>
      <c r="P1252" s="224">
        <f>O1252*H1252</f>
        <v>0</v>
      </c>
      <c r="Q1252" s="224">
        <v>0</v>
      </c>
      <c r="R1252" s="224">
        <f>Q1252*H1252</f>
        <v>0</v>
      </c>
      <c r="S1252" s="224">
        <v>0</v>
      </c>
      <c r="T1252" s="225">
        <f>S1252*H1252</f>
        <v>0</v>
      </c>
      <c r="U1252" s="41"/>
      <c r="V1252" s="41"/>
      <c r="W1252" s="41"/>
      <c r="X1252" s="41"/>
      <c r="Y1252" s="41"/>
      <c r="Z1252" s="41"/>
      <c r="AA1252" s="41"/>
      <c r="AB1252" s="41"/>
      <c r="AC1252" s="41"/>
      <c r="AD1252" s="41"/>
      <c r="AE1252" s="41"/>
      <c r="AR1252" s="226" t="s">
        <v>415</v>
      </c>
      <c r="AT1252" s="226" t="s">
        <v>491</v>
      </c>
      <c r="AU1252" s="226" t="s">
        <v>82</v>
      </c>
      <c r="AY1252" s="20" t="s">
        <v>185</v>
      </c>
      <c r="BE1252" s="227">
        <f>IF(N1252="základní",J1252,0)</f>
        <v>0</v>
      </c>
      <c r="BF1252" s="227">
        <f>IF(N1252="snížená",J1252,0)</f>
        <v>0</v>
      </c>
      <c r="BG1252" s="227">
        <f>IF(N1252="zákl. přenesená",J1252,0)</f>
        <v>0</v>
      </c>
      <c r="BH1252" s="227">
        <f>IF(N1252="sníž. přenesená",J1252,0)</f>
        <v>0</v>
      </c>
      <c r="BI1252" s="227">
        <f>IF(N1252="nulová",J1252,0)</f>
        <v>0</v>
      </c>
      <c r="BJ1252" s="20" t="s">
        <v>80</v>
      </c>
      <c r="BK1252" s="227">
        <f>ROUND(I1252*H1252,2)</f>
        <v>0</v>
      </c>
      <c r="BL1252" s="20" t="s">
        <v>280</v>
      </c>
      <c r="BM1252" s="226" t="s">
        <v>2618</v>
      </c>
    </row>
    <row r="1253" s="2" customFormat="1">
      <c r="A1253" s="41"/>
      <c r="B1253" s="42"/>
      <c r="C1253" s="43"/>
      <c r="D1253" s="228" t="s">
        <v>195</v>
      </c>
      <c r="E1253" s="43"/>
      <c r="F1253" s="229" t="s">
        <v>2617</v>
      </c>
      <c r="G1253" s="43"/>
      <c r="H1253" s="43"/>
      <c r="I1253" s="230"/>
      <c r="J1253" s="43"/>
      <c r="K1253" s="43"/>
      <c r="L1253" s="47"/>
      <c r="M1253" s="231"/>
      <c r="N1253" s="232"/>
      <c r="O1253" s="87"/>
      <c r="P1253" s="87"/>
      <c r="Q1253" s="87"/>
      <c r="R1253" s="87"/>
      <c r="S1253" s="87"/>
      <c r="T1253" s="88"/>
      <c r="U1253" s="41"/>
      <c r="V1253" s="41"/>
      <c r="W1253" s="41"/>
      <c r="X1253" s="41"/>
      <c r="Y1253" s="41"/>
      <c r="Z1253" s="41"/>
      <c r="AA1253" s="41"/>
      <c r="AB1253" s="41"/>
      <c r="AC1253" s="41"/>
      <c r="AD1253" s="41"/>
      <c r="AE1253" s="41"/>
      <c r="AT1253" s="20" t="s">
        <v>195</v>
      </c>
      <c r="AU1253" s="20" t="s">
        <v>82</v>
      </c>
    </row>
    <row r="1254" s="2" customFormat="1" ht="16.5" customHeight="1">
      <c r="A1254" s="41"/>
      <c r="B1254" s="42"/>
      <c r="C1254" s="271" t="s">
        <v>2619</v>
      </c>
      <c r="D1254" s="271" t="s">
        <v>491</v>
      </c>
      <c r="E1254" s="272" t="s">
        <v>2620</v>
      </c>
      <c r="F1254" s="273" t="s">
        <v>2617</v>
      </c>
      <c r="G1254" s="274" t="s">
        <v>322</v>
      </c>
      <c r="H1254" s="275">
        <v>1</v>
      </c>
      <c r="I1254" s="276"/>
      <c r="J1254" s="277">
        <f>ROUND(I1254*H1254,2)</f>
        <v>0</v>
      </c>
      <c r="K1254" s="273" t="s">
        <v>19</v>
      </c>
      <c r="L1254" s="278"/>
      <c r="M1254" s="279" t="s">
        <v>19</v>
      </c>
      <c r="N1254" s="280" t="s">
        <v>44</v>
      </c>
      <c r="O1254" s="87"/>
      <c r="P1254" s="224">
        <f>O1254*H1254</f>
        <v>0</v>
      </c>
      <c r="Q1254" s="224">
        <v>0</v>
      </c>
      <c r="R1254" s="224">
        <f>Q1254*H1254</f>
        <v>0</v>
      </c>
      <c r="S1254" s="224">
        <v>0</v>
      </c>
      <c r="T1254" s="225">
        <f>S1254*H1254</f>
        <v>0</v>
      </c>
      <c r="U1254" s="41"/>
      <c r="V1254" s="41"/>
      <c r="W1254" s="41"/>
      <c r="X1254" s="41"/>
      <c r="Y1254" s="41"/>
      <c r="Z1254" s="41"/>
      <c r="AA1254" s="41"/>
      <c r="AB1254" s="41"/>
      <c r="AC1254" s="41"/>
      <c r="AD1254" s="41"/>
      <c r="AE1254" s="41"/>
      <c r="AR1254" s="226" t="s">
        <v>415</v>
      </c>
      <c r="AT1254" s="226" t="s">
        <v>491</v>
      </c>
      <c r="AU1254" s="226" t="s">
        <v>82</v>
      </c>
      <c r="AY1254" s="20" t="s">
        <v>185</v>
      </c>
      <c r="BE1254" s="227">
        <f>IF(N1254="základní",J1254,0)</f>
        <v>0</v>
      </c>
      <c r="BF1254" s="227">
        <f>IF(N1254="snížená",J1254,0)</f>
        <v>0</v>
      </c>
      <c r="BG1254" s="227">
        <f>IF(N1254="zákl. přenesená",J1254,0)</f>
        <v>0</v>
      </c>
      <c r="BH1254" s="227">
        <f>IF(N1254="sníž. přenesená",J1254,0)</f>
        <v>0</v>
      </c>
      <c r="BI1254" s="227">
        <f>IF(N1254="nulová",J1254,0)</f>
        <v>0</v>
      </c>
      <c r="BJ1254" s="20" t="s">
        <v>80</v>
      </c>
      <c r="BK1254" s="227">
        <f>ROUND(I1254*H1254,2)</f>
        <v>0</v>
      </c>
      <c r="BL1254" s="20" t="s">
        <v>280</v>
      </c>
      <c r="BM1254" s="226" t="s">
        <v>2621</v>
      </c>
    </row>
    <row r="1255" s="2" customFormat="1">
      <c r="A1255" s="41"/>
      <c r="B1255" s="42"/>
      <c r="C1255" s="43"/>
      <c r="D1255" s="228" t="s">
        <v>195</v>
      </c>
      <c r="E1255" s="43"/>
      <c r="F1255" s="229" t="s">
        <v>2617</v>
      </c>
      <c r="G1255" s="43"/>
      <c r="H1255" s="43"/>
      <c r="I1255" s="230"/>
      <c r="J1255" s="43"/>
      <c r="K1255" s="43"/>
      <c r="L1255" s="47"/>
      <c r="M1255" s="231"/>
      <c r="N1255" s="232"/>
      <c r="O1255" s="87"/>
      <c r="P1255" s="87"/>
      <c r="Q1255" s="87"/>
      <c r="R1255" s="87"/>
      <c r="S1255" s="87"/>
      <c r="T1255" s="88"/>
      <c r="U1255" s="41"/>
      <c r="V1255" s="41"/>
      <c r="W1255" s="41"/>
      <c r="X1255" s="41"/>
      <c r="Y1255" s="41"/>
      <c r="Z1255" s="41"/>
      <c r="AA1255" s="41"/>
      <c r="AB1255" s="41"/>
      <c r="AC1255" s="41"/>
      <c r="AD1255" s="41"/>
      <c r="AE1255" s="41"/>
      <c r="AT1255" s="20" t="s">
        <v>195</v>
      </c>
      <c r="AU1255" s="20" t="s">
        <v>82</v>
      </c>
    </row>
    <row r="1256" s="2" customFormat="1" ht="16.5" customHeight="1">
      <c r="A1256" s="41"/>
      <c r="B1256" s="42"/>
      <c r="C1256" s="215" t="s">
        <v>2622</v>
      </c>
      <c r="D1256" s="215" t="s">
        <v>188</v>
      </c>
      <c r="E1256" s="216" t="s">
        <v>2623</v>
      </c>
      <c r="F1256" s="217" t="s">
        <v>2624</v>
      </c>
      <c r="G1256" s="218" t="s">
        <v>322</v>
      </c>
      <c r="H1256" s="219">
        <v>2</v>
      </c>
      <c r="I1256" s="220"/>
      <c r="J1256" s="221">
        <f>ROUND(I1256*H1256,2)</f>
        <v>0</v>
      </c>
      <c r="K1256" s="217" t="s">
        <v>192</v>
      </c>
      <c r="L1256" s="47"/>
      <c r="M1256" s="222" t="s">
        <v>19</v>
      </c>
      <c r="N1256" s="223" t="s">
        <v>44</v>
      </c>
      <c r="O1256" s="87"/>
      <c r="P1256" s="224">
        <f>O1256*H1256</f>
        <v>0</v>
      </c>
      <c r="Q1256" s="224">
        <v>0</v>
      </c>
      <c r="R1256" s="224">
        <f>Q1256*H1256</f>
        <v>0</v>
      </c>
      <c r="S1256" s="224">
        <v>0</v>
      </c>
      <c r="T1256" s="225">
        <f>S1256*H1256</f>
        <v>0</v>
      </c>
      <c r="U1256" s="41"/>
      <c r="V1256" s="41"/>
      <c r="W1256" s="41"/>
      <c r="X1256" s="41"/>
      <c r="Y1256" s="41"/>
      <c r="Z1256" s="41"/>
      <c r="AA1256" s="41"/>
      <c r="AB1256" s="41"/>
      <c r="AC1256" s="41"/>
      <c r="AD1256" s="41"/>
      <c r="AE1256" s="41"/>
      <c r="AR1256" s="226" t="s">
        <v>280</v>
      </c>
      <c r="AT1256" s="226" t="s">
        <v>188</v>
      </c>
      <c r="AU1256" s="226" t="s">
        <v>82</v>
      </c>
      <c r="AY1256" s="20" t="s">
        <v>185</v>
      </c>
      <c r="BE1256" s="227">
        <f>IF(N1256="základní",J1256,0)</f>
        <v>0</v>
      </c>
      <c r="BF1256" s="227">
        <f>IF(N1256="snížená",J1256,0)</f>
        <v>0</v>
      </c>
      <c r="BG1256" s="227">
        <f>IF(N1256="zákl. přenesená",J1256,0)</f>
        <v>0</v>
      </c>
      <c r="BH1256" s="227">
        <f>IF(N1256="sníž. přenesená",J1256,0)</f>
        <v>0</v>
      </c>
      <c r="BI1256" s="227">
        <f>IF(N1256="nulová",J1256,0)</f>
        <v>0</v>
      </c>
      <c r="BJ1256" s="20" t="s">
        <v>80</v>
      </c>
      <c r="BK1256" s="227">
        <f>ROUND(I1256*H1256,2)</f>
        <v>0</v>
      </c>
      <c r="BL1256" s="20" t="s">
        <v>280</v>
      </c>
      <c r="BM1256" s="226" t="s">
        <v>2625</v>
      </c>
    </row>
    <row r="1257" s="2" customFormat="1">
      <c r="A1257" s="41"/>
      <c r="B1257" s="42"/>
      <c r="C1257" s="43"/>
      <c r="D1257" s="228" t="s">
        <v>195</v>
      </c>
      <c r="E1257" s="43"/>
      <c r="F1257" s="229" t="s">
        <v>2626</v>
      </c>
      <c r="G1257" s="43"/>
      <c r="H1257" s="43"/>
      <c r="I1257" s="230"/>
      <c r="J1257" s="43"/>
      <c r="K1257" s="43"/>
      <c r="L1257" s="47"/>
      <c r="M1257" s="231"/>
      <c r="N1257" s="232"/>
      <c r="O1257" s="87"/>
      <c r="P1257" s="87"/>
      <c r="Q1257" s="87"/>
      <c r="R1257" s="87"/>
      <c r="S1257" s="87"/>
      <c r="T1257" s="88"/>
      <c r="U1257" s="41"/>
      <c r="V1257" s="41"/>
      <c r="W1257" s="41"/>
      <c r="X1257" s="41"/>
      <c r="Y1257" s="41"/>
      <c r="Z1257" s="41"/>
      <c r="AA1257" s="41"/>
      <c r="AB1257" s="41"/>
      <c r="AC1257" s="41"/>
      <c r="AD1257" s="41"/>
      <c r="AE1257" s="41"/>
      <c r="AT1257" s="20" t="s">
        <v>195</v>
      </c>
      <c r="AU1257" s="20" t="s">
        <v>82</v>
      </c>
    </row>
    <row r="1258" s="2" customFormat="1">
      <c r="A1258" s="41"/>
      <c r="B1258" s="42"/>
      <c r="C1258" s="43"/>
      <c r="D1258" s="233" t="s">
        <v>197</v>
      </c>
      <c r="E1258" s="43"/>
      <c r="F1258" s="234" t="s">
        <v>2627</v>
      </c>
      <c r="G1258" s="43"/>
      <c r="H1258" s="43"/>
      <c r="I1258" s="230"/>
      <c r="J1258" s="43"/>
      <c r="K1258" s="43"/>
      <c r="L1258" s="47"/>
      <c r="M1258" s="231"/>
      <c r="N1258" s="232"/>
      <c r="O1258" s="87"/>
      <c r="P1258" s="87"/>
      <c r="Q1258" s="87"/>
      <c r="R1258" s="87"/>
      <c r="S1258" s="87"/>
      <c r="T1258" s="88"/>
      <c r="U1258" s="41"/>
      <c r="V1258" s="41"/>
      <c r="W1258" s="41"/>
      <c r="X1258" s="41"/>
      <c r="Y1258" s="41"/>
      <c r="Z1258" s="41"/>
      <c r="AA1258" s="41"/>
      <c r="AB1258" s="41"/>
      <c r="AC1258" s="41"/>
      <c r="AD1258" s="41"/>
      <c r="AE1258" s="41"/>
      <c r="AT1258" s="20" t="s">
        <v>197</v>
      </c>
      <c r="AU1258" s="20" t="s">
        <v>82</v>
      </c>
    </row>
    <row r="1259" s="13" customFormat="1">
      <c r="A1259" s="13"/>
      <c r="B1259" s="235"/>
      <c r="C1259" s="236"/>
      <c r="D1259" s="228" t="s">
        <v>199</v>
      </c>
      <c r="E1259" s="237" t="s">
        <v>19</v>
      </c>
      <c r="F1259" s="238" t="s">
        <v>776</v>
      </c>
      <c r="G1259" s="236"/>
      <c r="H1259" s="237" t="s">
        <v>19</v>
      </c>
      <c r="I1259" s="239"/>
      <c r="J1259" s="236"/>
      <c r="K1259" s="236"/>
      <c r="L1259" s="240"/>
      <c r="M1259" s="241"/>
      <c r="N1259" s="242"/>
      <c r="O1259" s="242"/>
      <c r="P1259" s="242"/>
      <c r="Q1259" s="242"/>
      <c r="R1259" s="242"/>
      <c r="S1259" s="242"/>
      <c r="T1259" s="243"/>
      <c r="U1259" s="13"/>
      <c r="V1259" s="13"/>
      <c r="W1259" s="13"/>
      <c r="X1259" s="13"/>
      <c r="Y1259" s="13"/>
      <c r="Z1259" s="13"/>
      <c r="AA1259" s="13"/>
      <c r="AB1259" s="13"/>
      <c r="AC1259" s="13"/>
      <c r="AD1259" s="13"/>
      <c r="AE1259" s="13"/>
      <c r="AT1259" s="244" t="s">
        <v>199</v>
      </c>
      <c r="AU1259" s="244" t="s">
        <v>82</v>
      </c>
      <c r="AV1259" s="13" t="s">
        <v>80</v>
      </c>
      <c r="AW1259" s="13" t="s">
        <v>34</v>
      </c>
      <c r="AX1259" s="13" t="s">
        <v>73</v>
      </c>
      <c r="AY1259" s="244" t="s">
        <v>185</v>
      </c>
    </row>
    <row r="1260" s="13" customFormat="1">
      <c r="A1260" s="13"/>
      <c r="B1260" s="235"/>
      <c r="C1260" s="236"/>
      <c r="D1260" s="228" t="s">
        <v>199</v>
      </c>
      <c r="E1260" s="237" t="s">
        <v>19</v>
      </c>
      <c r="F1260" s="238" t="s">
        <v>2628</v>
      </c>
      <c r="G1260" s="236"/>
      <c r="H1260" s="237" t="s">
        <v>19</v>
      </c>
      <c r="I1260" s="239"/>
      <c r="J1260" s="236"/>
      <c r="K1260" s="236"/>
      <c r="L1260" s="240"/>
      <c r="M1260" s="241"/>
      <c r="N1260" s="242"/>
      <c r="O1260" s="242"/>
      <c r="P1260" s="242"/>
      <c r="Q1260" s="242"/>
      <c r="R1260" s="242"/>
      <c r="S1260" s="242"/>
      <c r="T1260" s="243"/>
      <c r="U1260" s="13"/>
      <c r="V1260" s="13"/>
      <c r="W1260" s="13"/>
      <c r="X1260" s="13"/>
      <c r="Y1260" s="13"/>
      <c r="Z1260" s="13"/>
      <c r="AA1260" s="13"/>
      <c r="AB1260" s="13"/>
      <c r="AC1260" s="13"/>
      <c r="AD1260" s="13"/>
      <c r="AE1260" s="13"/>
      <c r="AT1260" s="244" t="s">
        <v>199</v>
      </c>
      <c r="AU1260" s="244" t="s">
        <v>82</v>
      </c>
      <c r="AV1260" s="13" t="s">
        <v>80</v>
      </c>
      <c r="AW1260" s="13" t="s">
        <v>34</v>
      </c>
      <c r="AX1260" s="13" t="s">
        <v>73</v>
      </c>
      <c r="AY1260" s="244" t="s">
        <v>185</v>
      </c>
    </row>
    <row r="1261" s="14" customFormat="1">
      <c r="A1261" s="14"/>
      <c r="B1261" s="245"/>
      <c r="C1261" s="246"/>
      <c r="D1261" s="228" t="s">
        <v>199</v>
      </c>
      <c r="E1261" s="247" t="s">
        <v>19</v>
      </c>
      <c r="F1261" s="248" t="s">
        <v>2629</v>
      </c>
      <c r="G1261" s="246"/>
      <c r="H1261" s="249">
        <v>2</v>
      </c>
      <c r="I1261" s="250"/>
      <c r="J1261" s="246"/>
      <c r="K1261" s="246"/>
      <c r="L1261" s="251"/>
      <c r="M1261" s="252"/>
      <c r="N1261" s="253"/>
      <c r="O1261" s="253"/>
      <c r="P1261" s="253"/>
      <c r="Q1261" s="253"/>
      <c r="R1261" s="253"/>
      <c r="S1261" s="253"/>
      <c r="T1261" s="254"/>
      <c r="U1261" s="14"/>
      <c r="V1261" s="14"/>
      <c r="W1261" s="14"/>
      <c r="X1261" s="14"/>
      <c r="Y1261" s="14"/>
      <c r="Z1261" s="14"/>
      <c r="AA1261" s="14"/>
      <c r="AB1261" s="14"/>
      <c r="AC1261" s="14"/>
      <c r="AD1261" s="14"/>
      <c r="AE1261" s="14"/>
      <c r="AT1261" s="255" t="s">
        <v>199</v>
      </c>
      <c r="AU1261" s="255" t="s">
        <v>82</v>
      </c>
      <c r="AV1261" s="14" t="s">
        <v>82</v>
      </c>
      <c r="AW1261" s="14" t="s">
        <v>34</v>
      </c>
      <c r="AX1261" s="14" t="s">
        <v>73</v>
      </c>
      <c r="AY1261" s="255" t="s">
        <v>185</v>
      </c>
    </row>
    <row r="1262" s="15" customFormat="1">
      <c r="A1262" s="15"/>
      <c r="B1262" s="256"/>
      <c r="C1262" s="257"/>
      <c r="D1262" s="228" t="s">
        <v>199</v>
      </c>
      <c r="E1262" s="258" t="s">
        <v>19</v>
      </c>
      <c r="F1262" s="259" t="s">
        <v>202</v>
      </c>
      <c r="G1262" s="257"/>
      <c r="H1262" s="260">
        <v>2</v>
      </c>
      <c r="I1262" s="261"/>
      <c r="J1262" s="257"/>
      <c r="K1262" s="257"/>
      <c r="L1262" s="262"/>
      <c r="M1262" s="263"/>
      <c r="N1262" s="264"/>
      <c r="O1262" s="264"/>
      <c r="P1262" s="264"/>
      <c r="Q1262" s="264"/>
      <c r="R1262" s="264"/>
      <c r="S1262" s="264"/>
      <c r="T1262" s="265"/>
      <c r="U1262" s="15"/>
      <c r="V1262" s="15"/>
      <c r="W1262" s="15"/>
      <c r="X1262" s="15"/>
      <c r="Y1262" s="15"/>
      <c r="Z1262" s="15"/>
      <c r="AA1262" s="15"/>
      <c r="AB1262" s="15"/>
      <c r="AC1262" s="15"/>
      <c r="AD1262" s="15"/>
      <c r="AE1262" s="15"/>
      <c r="AT1262" s="266" t="s">
        <v>199</v>
      </c>
      <c r="AU1262" s="266" t="s">
        <v>82</v>
      </c>
      <c r="AV1262" s="15" t="s">
        <v>193</v>
      </c>
      <c r="AW1262" s="15" t="s">
        <v>34</v>
      </c>
      <c r="AX1262" s="15" t="s">
        <v>80</v>
      </c>
      <c r="AY1262" s="266" t="s">
        <v>185</v>
      </c>
    </row>
    <row r="1263" s="2" customFormat="1" ht="16.5" customHeight="1">
      <c r="A1263" s="41"/>
      <c r="B1263" s="42"/>
      <c r="C1263" s="271" t="s">
        <v>2630</v>
      </c>
      <c r="D1263" s="271" t="s">
        <v>491</v>
      </c>
      <c r="E1263" s="272" t="s">
        <v>2631</v>
      </c>
      <c r="F1263" s="273" t="s">
        <v>2632</v>
      </c>
      <c r="G1263" s="274" t="s">
        <v>322</v>
      </c>
      <c r="H1263" s="275">
        <v>1</v>
      </c>
      <c r="I1263" s="276"/>
      <c r="J1263" s="277">
        <f>ROUND(I1263*H1263,2)</f>
        <v>0</v>
      </c>
      <c r="K1263" s="273" t="s">
        <v>19</v>
      </c>
      <c r="L1263" s="278"/>
      <c r="M1263" s="279" t="s">
        <v>19</v>
      </c>
      <c r="N1263" s="280" t="s">
        <v>44</v>
      </c>
      <c r="O1263" s="87"/>
      <c r="P1263" s="224">
        <f>O1263*H1263</f>
        <v>0</v>
      </c>
      <c r="Q1263" s="224">
        <v>0</v>
      </c>
      <c r="R1263" s="224">
        <f>Q1263*H1263</f>
        <v>0</v>
      </c>
      <c r="S1263" s="224">
        <v>0</v>
      </c>
      <c r="T1263" s="225">
        <f>S1263*H1263</f>
        <v>0</v>
      </c>
      <c r="U1263" s="41"/>
      <c r="V1263" s="41"/>
      <c r="W1263" s="41"/>
      <c r="X1263" s="41"/>
      <c r="Y1263" s="41"/>
      <c r="Z1263" s="41"/>
      <c r="AA1263" s="41"/>
      <c r="AB1263" s="41"/>
      <c r="AC1263" s="41"/>
      <c r="AD1263" s="41"/>
      <c r="AE1263" s="41"/>
      <c r="AR1263" s="226" t="s">
        <v>415</v>
      </c>
      <c r="AT1263" s="226" t="s">
        <v>491</v>
      </c>
      <c r="AU1263" s="226" t="s">
        <v>82</v>
      </c>
      <c r="AY1263" s="20" t="s">
        <v>185</v>
      </c>
      <c r="BE1263" s="227">
        <f>IF(N1263="základní",J1263,0)</f>
        <v>0</v>
      </c>
      <c r="BF1263" s="227">
        <f>IF(N1263="snížená",J1263,0)</f>
        <v>0</v>
      </c>
      <c r="BG1263" s="227">
        <f>IF(N1263="zákl. přenesená",J1263,0)</f>
        <v>0</v>
      </c>
      <c r="BH1263" s="227">
        <f>IF(N1263="sníž. přenesená",J1263,0)</f>
        <v>0</v>
      </c>
      <c r="BI1263" s="227">
        <f>IF(N1263="nulová",J1263,0)</f>
        <v>0</v>
      </c>
      <c r="BJ1263" s="20" t="s">
        <v>80</v>
      </c>
      <c r="BK1263" s="227">
        <f>ROUND(I1263*H1263,2)</f>
        <v>0</v>
      </c>
      <c r="BL1263" s="20" t="s">
        <v>280</v>
      </c>
      <c r="BM1263" s="226" t="s">
        <v>2633</v>
      </c>
    </row>
    <row r="1264" s="2" customFormat="1">
      <c r="A1264" s="41"/>
      <c r="B1264" s="42"/>
      <c r="C1264" s="43"/>
      <c r="D1264" s="228" t="s">
        <v>195</v>
      </c>
      <c r="E1264" s="43"/>
      <c r="F1264" s="229" t="s">
        <v>2632</v>
      </c>
      <c r="G1264" s="43"/>
      <c r="H1264" s="43"/>
      <c r="I1264" s="230"/>
      <c r="J1264" s="43"/>
      <c r="K1264" s="43"/>
      <c r="L1264" s="47"/>
      <c r="M1264" s="231"/>
      <c r="N1264" s="232"/>
      <c r="O1264" s="87"/>
      <c r="P1264" s="87"/>
      <c r="Q1264" s="87"/>
      <c r="R1264" s="87"/>
      <c r="S1264" s="87"/>
      <c r="T1264" s="88"/>
      <c r="U1264" s="41"/>
      <c r="V1264" s="41"/>
      <c r="W1264" s="41"/>
      <c r="X1264" s="41"/>
      <c r="Y1264" s="41"/>
      <c r="Z1264" s="41"/>
      <c r="AA1264" s="41"/>
      <c r="AB1264" s="41"/>
      <c r="AC1264" s="41"/>
      <c r="AD1264" s="41"/>
      <c r="AE1264" s="41"/>
      <c r="AT1264" s="20" t="s">
        <v>195</v>
      </c>
      <c r="AU1264" s="20" t="s">
        <v>82</v>
      </c>
    </row>
    <row r="1265" s="2" customFormat="1" ht="16.5" customHeight="1">
      <c r="A1265" s="41"/>
      <c r="B1265" s="42"/>
      <c r="C1265" s="271" t="s">
        <v>2634</v>
      </c>
      <c r="D1265" s="271" t="s">
        <v>491</v>
      </c>
      <c r="E1265" s="272" t="s">
        <v>2635</v>
      </c>
      <c r="F1265" s="273" t="s">
        <v>2632</v>
      </c>
      <c r="G1265" s="274" t="s">
        <v>322</v>
      </c>
      <c r="H1265" s="275">
        <v>1</v>
      </c>
      <c r="I1265" s="276"/>
      <c r="J1265" s="277">
        <f>ROUND(I1265*H1265,2)</f>
        <v>0</v>
      </c>
      <c r="K1265" s="273" t="s">
        <v>19</v>
      </c>
      <c r="L1265" s="278"/>
      <c r="M1265" s="279" t="s">
        <v>19</v>
      </c>
      <c r="N1265" s="280" t="s">
        <v>44</v>
      </c>
      <c r="O1265" s="87"/>
      <c r="P1265" s="224">
        <f>O1265*H1265</f>
        <v>0</v>
      </c>
      <c r="Q1265" s="224">
        <v>0</v>
      </c>
      <c r="R1265" s="224">
        <f>Q1265*H1265</f>
        <v>0</v>
      </c>
      <c r="S1265" s="224">
        <v>0</v>
      </c>
      <c r="T1265" s="225">
        <f>S1265*H1265</f>
        <v>0</v>
      </c>
      <c r="U1265" s="41"/>
      <c r="V1265" s="41"/>
      <c r="W1265" s="41"/>
      <c r="X1265" s="41"/>
      <c r="Y1265" s="41"/>
      <c r="Z1265" s="41"/>
      <c r="AA1265" s="41"/>
      <c r="AB1265" s="41"/>
      <c r="AC1265" s="41"/>
      <c r="AD1265" s="41"/>
      <c r="AE1265" s="41"/>
      <c r="AR1265" s="226" t="s">
        <v>415</v>
      </c>
      <c r="AT1265" s="226" t="s">
        <v>491</v>
      </c>
      <c r="AU1265" s="226" t="s">
        <v>82</v>
      </c>
      <c r="AY1265" s="20" t="s">
        <v>185</v>
      </c>
      <c r="BE1265" s="227">
        <f>IF(N1265="základní",J1265,0)</f>
        <v>0</v>
      </c>
      <c r="BF1265" s="227">
        <f>IF(N1265="snížená",J1265,0)</f>
        <v>0</v>
      </c>
      <c r="BG1265" s="227">
        <f>IF(N1265="zákl. přenesená",J1265,0)</f>
        <v>0</v>
      </c>
      <c r="BH1265" s="227">
        <f>IF(N1265="sníž. přenesená",J1265,0)</f>
        <v>0</v>
      </c>
      <c r="BI1265" s="227">
        <f>IF(N1265="nulová",J1265,0)</f>
        <v>0</v>
      </c>
      <c r="BJ1265" s="20" t="s">
        <v>80</v>
      </c>
      <c r="BK1265" s="227">
        <f>ROUND(I1265*H1265,2)</f>
        <v>0</v>
      </c>
      <c r="BL1265" s="20" t="s">
        <v>280</v>
      </c>
      <c r="BM1265" s="226" t="s">
        <v>2636</v>
      </c>
    </row>
    <row r="1266" s="2" customFormat="1">
      <c r="A1266" s="41"/>
      <c r="B1266" s="42"/>
      <c r="C1266" s="43"/>
      <c r="D1266" s="228" t="s">
        <v>195</v>
      </c>
      <c r="E1266" s="43"/>
      <c r="F1266" s="229" t="s">
        <v>2632</v>
      </c>
      <c r="G1266" s="43"/>
      <c r="H1266" s="43"/>
      <c r="I1266" s="230"/>
      <c r="J1266" s="43"/>
      <c r="K1266" s="43"/>
      <c r="L1266" s="47"/>
      <c r="M1266" s="231"/>
      <c r="N1266" s="232"/>
      <c r="O1266" s="87"/>
      <c r="P1266" s="87"/>
      <c r="Q1266" s="87"/>
      <c r="R1266" s="87"/>
      <c r="S1266" s="87"/>
      <c r="T1266" s="88"/>
      <c r="U1266" s="41"/>
      <c r="V1266" s="41"/>
      <c r="W1266" s="41"/>
      <c r="X1266" s="41"/>
      <c r="Y1266" s="41"/>
      <c r="Z1266" s="41"/>
      <c r="AA1266" s="41"/>
      <c r="AB1266" s="41"/>
      <c r="AC1266" s="41"/>
      <c r="AD1266" s="41"/>
      <c r="AE1266" s="41"/>
      <c r="AT1266" s="20" t="s">
        <v>195</v>
      </c>
      <c r="AU1266" s="20" t="s">
        <v>82</v>
      </c>
    </row>
    <row r="1267" s="2" customFormat="1" ht="16.5" customHeight="1">
      <c r="A1267" s="41"/>
      <c r="B1267" s="42"/>
      <c r="C1267" s="215" t="s">
        <v>2637</v>
      </c>
      <c r="D1267" s="215" t="s">
        <v>188</v>
      </c>
      <c r="E1267" s="216" t="s">
        <v>2638</v>
      </c>
      <c r="F1267" s="217" t="s">
        <v>2639</v>
      </c>
      <c r="G1267" s="218" t="s">
        <v>322</v>
      </c>
      <c r="H1267" s="219">
        <v>2</v>
      </c>
      <c r="I1267" s="220"/>
      <c r="J1267" s="221">
        <f>ROUND(I1267*H1267,2)</f>
        <v>0</v>
      </c>
      <c r="K1267" s="217" t="s">
        <v>192</v>
      </c>
      <c r="L1267" s="47"/>
      <c r="M1267" s="222" t="s">
        <v>19</v>
      </c>
      <c r="N1267" s="223" t="s">
        <v>44</v>
      </c>
      <c r="O1267" s="87"/>
      <c r="P1267" s="224">
        <f>O1267*H1267</f>
        <v>0</v>
      </c>
      <c r="Q1267" s="224">
        <v>0</v>
      </c>
      <c r="R1267" s="224">
        <f>Q1267*H1267</f>
        <v>0</v>
      </c>
      <c r="S1267" s="224">
        <v>0</v>
      </c>
      <c r="T1267" s="225">
        <f>S1267*H1267</f>
        <v>0</v>
      </c>
      <c r="U1267" s="41"/>
      <c r="V1267" s="41"/>
      <c r="W1267" s="41"/>
      <c r="X1267" s="41"/>
      <c r="Y1267" s="41"/>
      <c r="Z1267" s="41"/>
      <c r="AA1267" s="41"/>
      <c r="AB1267" s="41"/>
      <c r="AC1267" s="41"/>
      <c r="AD1267" s="41"/>
      <c r="AE1267" s="41"/>
      <c r="AR1267" s="226" t="s">
        <v>280</v>
      </c>
      <c r="AT1267" s="226" t="s">
        <v>188</v>
      </c>
      <c r="AU1267" s="226" t="s">
        <v>82</v>
      </c>
      <c r="AY1267" s="20" t="s">
        <v>185</v>
      </c>
      <c r="BE1267" s="227">
        <f>IF(N1267="základní",J1267,0)</f>
        <v>0</v>
      </c>
      <c r="BF1267" s="227">
        <f>IF(N1267="snížená",J1267,0)</f>
        <v>0</v>
      </c>
      <c r="BG1267" s="227">
        <f>IF(N1267="zákl. přenesená",J1267,0)</f>
        <v>0</v>
      </c>
      <c r="BH1267" s="227">
        <f>IF(N1267="sníž. přenesená",J1267,0)</f>
        <v>0</v>
      </c>
      <c r="BI1267" s="227">
        <f>IF(N1267="nulová",J1267,0)</f>
        <v>0</v>
      </c>
      <c r="BJ1267" s="20" t="s">
        <v>80</v>
      </c>
      <c r="BK1267" s="227">
        <f>ROUND(I1267*H1267,2)</f>
        <v>0</v>
      </c>
      <c r="BL1267" s="20" t="s">
        <v>280</v>
      </c>
      <c r="BM1267" s="226" t="s">
        <v>2640</v>
      </c>
    </row>
    <row r="1268" s="2" customFormat="1">
      <c r="A1268" s="41"/>
      <c r="B1268" s="42"/>
      <c r="C1268" s="43"/>
      <c r="D1268" s="228" t="s">
        <v>195</v>
      </c>
      <c r="E1268" s="43"/>
      <c r="F1268" s="229" t="s">
        <v>2641</v>
      </c>
      <c r="G1268" s="43"/>
      <c r="H1268" s="43"/>
      <c r="I1268" s="230"/>
      <c r="J1268" s="43"/>
      <c r="K1268" s="43"/>
      <c r="L1268" s="47"/>
      <c r="M1268" s="231"/>
      <c r="N1268" s="232"/>
      <c r="O1268" s="87"/>
      <c r="P1268" s="87"/>
      <c r="Q1268" s="87"/>
      <c r="R1268" s="87"/>
      <c r="S1268" s="87"/>
      <c r="T1268" s="88"/>
      <c r="U1268" s="41"/>
      <c r="V1268" s="41"/>
      <c r="W1268" s="41"/>
      <c r="X1268" s="41"/>
      <c r="Y1268" s="41"/>
      <c r="Z1268" s="41"/>
      <c r="AA1268" s="41"/>
      <c r="AB1268" s="41"/>
      <c r="AC1268" s="41"/>
      <c r="AD1268" s="41"/>
      <c r="AE1268" s="41"/>
      <c r="AT1268" s="20" t="s">
        <v>195</v>
      </c>
      <c r="AU1268" s="20" t="s">
        <v>82</v>
      </c>
    </row>
    <row r="1269" s="2" customFormat="1">
      <c r="A1269" s="41"/>
      <c r="B1269" s="42"/>
      <c r="C1269" s="43"/>
      <c r="D1269" s="233" t="s">
        <v>197</v>
      </c>
      <c r="E1269" s="43"/>
      <c r="F1269" s="234" t="s">
        <v>2642</v>
      </c>
      <c r="G1269" s="43"/>
      <c r="H1269" s="43"/>
      <c r="I1269" s="230"/>
      <c r="J1269" s="43"/>
      <c r="K1269" s="43"/>
      <c r="L1269" s="47"/>
      <c r="M1269" s="231"/>
      <c r="N1269" s="232"/>
      <c r="O1269" s="87"/>
      <c r="P1269" s="87"/>
      <c r="Q1269" s="87"/>
      <c r="R1269" s="87"/>
      <c r="S1269" s="87"/>
      <c r="T1269" s="88"/>
      <c r="U1269" s="41"/>
      <c r="V1269" s="41"/>
      <c r="W1269" s="41"/>
      <c r="X1269" s="41"/>
      <c r="Y1269" s="41"/>
      <c r="Z1269" s="41"/>
      <c r="AA1269" s="41"/>
      <c r="AB1269" s="41"/>
      <c r="AC1269" s="41"/>
      <c r="AD1269" s="41"/>
      <c r="AE1269" s="41"/>
      <c r="AT1269" s="20" t="s">
        <v>197</v>
      </c>
      <c r="AU1269" s="20" t="s">
        <v>82</v>
      </c>
    </row>
    <row r="1270" s="13" customFormat="1">
      <c r="A1270" s="13"/>
      <c r="B1270" s="235"/>
      <c r="C1270" s="236"/>
      <c r="D1270" s="228" t="s">
        <v>199</v>
      </c>
      <c r="E1270" s="237" t="s">
        <v>19</v>
      </c>
      <c r="F1270" s="238" t="s">
        <v>776</v>
      </c>
      <c r="G1270" s="236"/>
      <c r="H1270" s="237" t="s">
        <v>19</v>
      </c>
      <c r="I1270" s="239"/>
      <c r="J1270" s="236"/>
      <c r="K1270" s="236"/>
      <c r="L1270" s="240"/>
      <c r="M1270" s="241"/>
      <c r="N1270" s="242"/>
      <c r="O1270" s="242"/>
      <c r="P1270" s="242"/>
      <c r="Q1270" s="242"/>
      <c r="R1270" s="242"/>
      <c r="S1270" s="242"/>
      <c r="T1270" s="243"/>
      <c r="U1270" s="13"/>
      <c r="V1270" s="13"/>
      <c r="W1270" s="13"/>
      <c r="X1270" s="13"/>
      <c r="Y1270" s="13"/>
      <c r="Z1270" s="13"/>
      <c r="AA1270" s="13"/>
      <c r="AB1270" s="13"/>
      <c r="AC1270" s="13"/>
      <c r="AD1270" s="13"/>
      <c r="AE1270" s="13"/>
      <c r="AT1270" s="244" t="s">
        <v>199</v>
      </c>
      <c r="AU1270" s="244" t="s">
        <v>82</v>
      </c>
      <c r="AV1270" s="13" t="s">
        <v>80</v>
      </c>
      <c r="AW1270" s="13" t="s">
        <v>34</v>
      </c>
      <c r="AX1270" s="13" t="s">
        <v>73</v>
      </c>
      <c r="AY1270" s="244" t="s">
        <v>185</v>
      </c>
    </row>
    <row r="1271" s="13" customFormat="1">
      <c r="A1271" s="13"/>
      <c r="B1271" s="235"/>
      <c r="C1271" s="236"/>
      <c r="D1271" s="228" t="s">
        <v>199</v>
      </c>
      <c r="E1271" s="237" t="s">
        <v>19</v>
      </c>
      <c r="F1271" s="238" t="s">
        <v>2643</v>
      </c>
      <c r="G1271" s="236"/>
      <c r="H1271" s="237" t="s">
        <v>19</v>
      </c>
      <c r="I1271" s="239"/>
      <c r="J1271" s="236"/>
      <c r="K1271" s="236"/>
      <c r="L1271" s="240"/>
      <c r="M1271" s="241"/>
      <c r="N1271" s="242"/>
      <c r="O1271" s="242"/>
      <c r="P1271" s="242"/>
      <c r="Q1271" s="242"/>
      <c r="R1271" s="242"/>
      <c r="S1271" s="242"/>
      <c r="T1271" s="243"/>
      <c r="U1271" s="13"/>
      <c r="V1271" s="13"/>
      <c r="W1271" s="13"/>
      <c r="X1271" s="13"/>
      <c r="Y1271" s="13"/>
      <c r="Z1271" s="13"/>
      <c r="AA1271" s="13"/>
      <c r="AB1271" s="13"/>
      <c r="AC1271" s="13"/>
      <c r="AD1271" s="13"/>
      <c r="AE1271" s="13"/>
      <c r="AT1271" s="244" t="s">
        <v>199</v>
      </c>
      <c r="AU1271" s="244" t="s">
        <v>82</v>
      </c>
      <c r="AV1271" s="13" t="s">
        <v>80</v>
      </c>
      <c r="AW1271" s="13" t="s">
        <v>34</v>
      </c>
      <c r="AX1271" s="13" t="s">
        <v>73</v>
      </c>
      <c r="AY1271" s="244" t="s">
        <v>185</v>
      </c>
    </row>
    <row r="1272" s="14" customFormat="1">
      <c r="A1272" s="14"/>
      <c r="B1272" s="245"/>
      <c r="C1272" s="246"/>
      <c r="D1272" s="228" t="s">
        <v>199</v>
      </c>
      <c r="E1272" s="247" t="s">
        <v>19</v>
      </c>
      <c r="F1272" s="248" t="s">
        <v>82</v>
      </c>
      <c r="G1272" s="246"/>
      <c r="H1272" s="249">
        <v>2</v>
      </c>
      <c r="I1272" s="250"/>
      <c r="J1272" s="246"/>
      <c r="K1272" s="246"/>
      <c r="L1272" s="251"/>
      <c r="M1272" s="252"/>
      <c r="N1272" s="253"/>
      <c r="O1272" s="253"/>
      <c r="P1272" s="253"/>
      <c r="Q1272" s="253"/>
      <c r="R1272" s="253"/>
      <c r="S1272" s="253"/>
      <c r="T1272" s="254"/>
      <c r="U1272" s="14"/>
      <c r="V1272" s="14"/>
      <c r="W1272" s="14"/>
      <c r="X1272" s="14"/>
      <c r="Y1272" s="14"/>
      <c r="Z1272" s="14"/>
      <c r="AA1272" s="14"/>
      <c r="AB1272" s="14"/>
      <c r="AC1272" s="14"/>
      <c r="AD1272" s="14"/>
      <c r="AE1272" s="14"/>
      <c r="AT1272" s="255" t="s">
        <v>199</v>
      </c>
      <c r="AU1272" s="255" t="s">
        <v>82</v>
      </c>
      <c r="AV1272" s="14" t="s">
        <v>82</v>
      </c>
      <c r="AW1272" s="14" t="s">
        <v>34</v>
      </c>
      <c r="AX1272" s="14" t="s">
        <v>73</v>
      </c>
      <c r="AY1272" s="255" t="s">
        <v>185</v>
      </c>
    </row>
    <row r="1273" s="15" customFormat="1">
      <c r="A1273" s="15"/>
      <c r="B1273" s="256"/>
      <c r="C1273" s="257"/>
      <c r="D1273" s="228" t="s">
        <v>199</v>
      </c>
      <c r="E1273" s="258" t="s">
        <v>19</v>
      </c>
      <c r="F1273" s="259" t="s">
        <v>202</v>
      </c>
      <c r="G1273" s="257"/>
      <c r="H1273" s="260">
        <v>2</v>
      </c>
      <c r="I1273" s="261"/>
      <c r="J1273" s="257"/>
      <c r="K1273" s="257"/>
      <c r="L1273" s="262"/>
      <c r="M1273" s="263"/>
      <c r="N1273" s="264"/>
      <c r="O1273" s="264"/>
      <c r="P1273" s="264"/>
      <c r="Q1273" s="264"/>
      <c r="R1273" s="264"/>
      <c r="S1273" s="264"/>
      <c r="T1273" s="265"/>
      <c r="U1273" s="15"/>
      <c r="V1273" s="15"/>
      <c r="W1273" s="15"/>
      <c r="X1273" s="15"/>
      <c r="Y1273" s="15"/>
      <c r="Z1273" s="15"/>
      <c r="AA1273" s="15"/>
      <c r="AB1273" s="15"/>
      <c r="AC1273" s="15"/>
      <c r="AD1273" s="15"/>
      <c r="AE1273" s="15"/>
      <c r="AT1273" s="266" t="s">
        <v>199</v>
      </c>
      <c r="AU1273" s="266" t="s">
        <v>82</v>
      </c>
      <c r="AV1273" s="15" t="s">
        <v>193</v>
      </c>
      <c r="AW1273" s="15" t="s">
        <v>34</v>
      </c>
      <c r="AX1273" s="15" t="s">
        <v>80</v>
      </c>
      <c r="AY1273" s="266" t="s">
        <v>185</v>
      </c>
    </row>
    <row r="1274" s="2" customFormat="1" ht="16.5" customHeight="1">
      <c r="A1274" s="41"/>
      <c r="B1274" s="42"/>
      <c r="C1274" s="271" t="s">
        <v>2644</v>
      </c>
      <c r="D1274" s="271" t="s">
        <v>491</v>
      </c>
      <c r="E1274" s="272" t="s">
        <v>2645</v>
      </c>
      <c r="F1274" s="273" t="s">
        <v>2646</v>
      </c>
      <c r="G1274" s="274" t="s">
        <v>322</v>
      </c>
      <c r="H1274" s="275">
        <v>2</v>
      </c>
      <c r="I1274" s="276"/>
      <c r="J1274" s="277">
        <f>ROUND(I1274*H1274,2)</f>
        <v>0</v>
      </c>
      <c r="K1274" s="273" t="s">
        <v>19</v>
      </c>
      <c r="L1274" s="278"/>
      <c r="M1274" s="279" t="s">
        <v>19</v>
      </c>
      <c r="N1274" s="280" t="s">
        <v>44</v>
      </c>
      <c r="O1274" s="87"/>
      <c r="P1274" s="224">
        <f>O1274*H1274</f>
        <v>0</v>
      </c>
      <c r="Q1274" s="224">
        <v>0</v>
      </c>
      <c r="R1274" s="224">
        <f>Q1274*H1274</f>
        <v>0</v>
      </c>
      <c r="S1274" s="224">
        <v>0</v>
      </c>
      <c r="T1274" s="225">
        <f>S1274*H1274</f>
        <v>0</v>
      </c>
      <c r="U1274" s="41"/>
      <c r="V1274" s="41"/>
      <c r="W1274" s="41"/>
      <c r="X1274" s="41"/>
      <c r="Y1274" s="41"/>
      <c r="Z1274" s="41"/>
      <c r="AA1274" s="41"/>
      <c r="AB1274" s="41"/>
      <c r="AC1274" s="41"/>
      <c r="AD1274" s="41"/>
      <c r="AE1274" s="41"/>
      <c r="AR1274" s="226" t="s">
        <v>415</v>
      </c>
      <c r="AT1274" s="226" t="s">
        <v>491</v>
      </c>
      <c r="AU1274" s="226" t="s">
        <v>82</v>
      </c>
      <c r="AY1274" s="20" t="s">
        <v>185</v>
      </c>
      <c r="BE1274" s="227">
        <f>IF(N1274="základní",J1274,0)</f>
        <v>0</v>
      </c>
      <c r="BF1274" s="227">
        <f>IF(N1274="snížená",J1274,0)</f>
        <v>0</v>
      </c>
      <c r="BG1274" s="227">
        <f>IF(N1274="zákl. přenesená",J1274,0)</f>
        <v>0</v>
      </c>
      <c r="BH1274" s="227">
        <f>IF(N1274="sníž. přenesená",J1274,0)</f>
        <v>0</v>
      </c>
      <c r="BI1274" s="227">
        <f>IF(N1274="nulová",J1274,0)</f>
        <v>0</v>
      </c>
      <c r="BJ1274" s="20" t="s">
        <v>80</v>
      </c>
      <c r="BK1274" s="227">
        <f>ROUND(I1274*H1274,2)</f>
        <v>0</v>
      </c>
      <c r="BL1274" s="20" t="s">
        <v>280</v>
      </c>
      <c r="BM1274" s="226" t="s">
        <v>2647</v>
      </c>
    </row>
    <row r="1275" s="2" customFormat="1">
      <c r="A1275" s="41"/>
      <c r="B1275" s="42"/>
      <c r="C1275" s="43"/>
      <c r="D1275" s="228" t="s">
        <v>195</v>
      </c>
      <c r="E1275" s="43"/>
      <c r="F1275" s="229" t="s">
        <v>2646</v>
      </c>
      <c r="G1275" s="43"/>
      <c r="H1275" s="43"/>
      <c r="I1275" s="230"/>
      <c r="J1275" s="43"/>
      <c r="K1275" s="43"/>
      <c r="L1275" s="47"/>
      <c r="M1275" s="231"/>
      <c r="N1275" s="232"/>
      <c r="O1275" s="87"/>
      <c r="P1275" s="87"/>
      <c r="Q1275" s="87"/>
      <c r="R1275" s="87"/>
      <c r="S1275" s="87"/>
      <c r="T1275" s="88"/>
      <c r="U1275" s="41"/>
      <c r="V1275" s="41"/>
      <c r="W1275" s="41"/>
      <c r="X1275" s="41"/>
      <c r="Y1275" s="41"/>
      <c r="Z1275" s="41"/>
      <c r="AA1275" s="41"/>
      <c r="AB1275" s="41"/>
      <c r="AC1275" s="41"/>
      <c r="AD1275" s="41"/>
      <c r="AE1275" s="41"/>
      <c r="AT1275" s="20" t="s">
        <v>195</v>
      </c>
      <c r="AU1275" s="20" t="s">
        <v>82</v>
      </c>
    </row>
    <row r="1276" s="2" customFormat="1" ht="16.5" customHeight="1">
      <c r="A1276" s="41"/>
      <c r="B1276" s="42"/>
      <c r="C1276" s="215" t="s">
        <v>2648</v>
      </c>
      <c r="D1276" s="215" t="s">
        <v>188</v>
      </c>
      <c r="E1276" s="216" t="s">
        <v>865</v>
      </c>
      <c r="F1276" s="217" t="s">
        <v>866</v>
      </c>
      <c r="G1276" s="218" t="s">
        <v>226</v>
      </c>
      <c r="H1276" s="219">
        <v>14.699999999999999</v>
      </c>
      <c r="I1276" s="220"/>
      <c r="J1276" s="221">
        <f>ROUND(I1276*H1276,2)</f>
        <v>0</v>
      </c>
      <c r="K1276" s="217" t="s">
        <v>192</v>
      </c>
      <c r="L1276" s="47"/>
      <c r="M1276" s="222" t="s">
        <v>19</v>
      </c>
      <c r="N1276" s="223" t="s">
        <v>44</v>
      </c>
      <c r="O1276" s="87"/>
      <c r="P1276" s="224">
        <f>O1276*H1276</f>
        <v>0</v>
      </c>
      <c r="Q1276" s="224">
        <v>0</v>
      </c>
      <c r="R1276" s="224">
        <f>Q1276*H1276</f>
        <v>0</v>
      </c>
      <c r="S1276" s="224">
        <v>0</v>
      </c>
      <c r="T1276" s="225">
        <f>S1276*H1276</f>
        <v>0</v>
      </c>
      <c r="U1276" s="41"/>
      <c r="V1276" s="41"/>
      <c r="W1276" s="41"/>
      <c r="X1276" s="41"/>
      <c r="Y1276" s="41"/>
      <c r="Z1276" s="41"/>
      <c r="AA1276" s="41"/>
      <c r="AB1276" s="41"/>
      <c r="AC1276" s="41"/>
      <c r="AD1276" s="41"/>
      <c r="AE1276" s="41"/>
      <c r="AR1276" s="226" t="s">
        <v>193</v>
      </c>
      <c r="AT1276" s="226" t="s">
        <v>188</v>
      </c>
      <c r="AU1276" s="226" t="s">
        <v>82</v>
      </c>
      <c r="AY1276" s="20" t="s">
        <v>185</v>
      </c>
      <c r="BE1276" s="227">
        <f>IF(N1276="základní",J1276,0)</f>
        <v>0</v>
      </c>
      <c r="BF1276" s="227">
        <f>IF(N1276="snížená",J1276,0)</f>
        <v>0</v>
      </c>
      <c r="BG1276" s="227">
        <f>IF(N1276="zákl. přenesená",J1276,0)</f>
        <v>0</v>
      </c>
      <c r="BH1276" s="227">
        <f>IF(N1276="sníž. přenesená",J1276,0)</f>
        <v>0</v>
      </c>
      <c r="BI1276" s="227">
        <f>IF(N1276="nulová",J1276,0)</f>
        <v>0</v>
      </c>
      <c r="BJ1276" s="20" t="s">
        <v>80</v>
      </c>
      <c r="BK1276" s="227">
        <f>ROUND(I1276*H1276,2)</f>
        <v>0</v>
      </c>
      <c r="BL1276" s="20" t="s">
        <v>193</v>
      </c>
      <c r="BM1276" s="226" t="s">
        <v>2649</v>
      </c>
    </row>
    <row r="1277" s="2" customFormat="1">
      <c r="A1277" s="41"/>
      <c r="B1277" s="42"/>
      <c r="C1277" s="43"/>
      <c r="D1277" s="228" t="s">
        <v>195</v>
      </c>
      <c r="E1277" s="43"/>
      <c r="F1277" s="229" t="s">
        <v>868</v>
      </c>
      <c r="G1277" s="43"/>
      <c r="H1277" s="43"/>
      <c r="I1277" s="230"/>
      <c r="J1277" s="43"/>
      <c r="K1277" s="43"/>
      <c r="L1277" s="47"/>
      <c r="M1277" s="231"/>
      <c r="N1277" s="232"/>
      <c r="O1277" s="87"/>
      <c r="P1277" s="87"/>
      <c r="Q1277" s="87"/>
      <c r="R1277" s="87"/>
      <c r="S1277" s="87"/>
      <c r="T1277" s="88"/>
      <c r="U1277" s="41"/>
      <c r="V1277" s="41"/>
      <c r="W1277" s="41"/>
      <c r="X1277" s="41"/>
      <c r="Y1277" s="41"/>
      <c r="Z1277" s="41"/>
      <c r="AA1277" s="41"/>
      <c r="AB1277" s="41"/>
      <c r="AC1277" s="41"/>
      <c r="AD1277" s="41"/>
      <c r="AE1277" s="41"/>
      <c r="AT1277" s="20" t="s">
        <v>195</v>
      </c>
      <c r="AU1277" s="20" t="s">
        <v>82</v>
      </c>
    </row>
    <row r="1278" s="2" customFormat="1">
      <c r="A1278" s="41"/>
      <c r="B1278" s="42"/>
      <c r="C1278" s="43"/>
      <c r="D1278" s="233" t="s">
        <v>197</v>
      </c>
      <c r="E1278" s="43"/>
      <c r="F1278" s="234" t="s">
        <v>869</v>
      </c>
      <c r="G1278" s="43"/>
      <c r="H1278" s="43"/>
      <c r="I1278" s="230"/>
      <c r="J1278" s="43"/>
      <c r="K1278" s="43"/>
      <c r="L1278" s="47"/>
      <c r="M1278" s="231"/>
      <c r="N1278" s="232"/>
      <c r="O1278" s="87"/>
      <c r="P1278" s="87"/>
      <c r="Q1278" s="87"/>
      <c r="R1278" s="87"/>
      <c r="S1278" s="87"/>
      <c r="T1278" s="88"/>
      <c r="U1278" s="41"/>
      <c r="V1278" s="41"/>
      <c r="W1278" s="41"/>
      <c r="X1278" s="41"/>
      <c r="Y1278" s="41"/>
      <c r="Z1278" s="41"/>
      <c r="AA1278" s="41"/>
      <c r="AB1278" s="41"/>
      <c r="AC1278" s="41"/>
      <c r="AD1278" s="41"/>
      <c r="AE1278" s="41"/>
      <c r="AT1278" s="20" t="s">
        <v>197</v>
      </c>
      <c r="AU1278" s="20" t="s">
        <v>82</v>
      </c>
    </row>
    <row r="1279" s="13" customFormat="1">
      <c r="A1279" s="13"/>
      <c r="B1279" s="235"/>
      <c r="C1279" s="236"/>
      <c r="D1279" s="228" t="s">
        <v>199</v>
      </c>
      <c r="E1279" s="237" t="s">
        <v>19</v>
      </c>
      <c r="F1279" s="238" t="s">
        <v>2650</v>
      </c>
      <c r="G1279" s="236"/>
      <c r="H1279" s="237" t="s">
        <v>19</v>
      </c>
      <c r="I1279" s="239"/>
      <c r="J1279" s="236"/>
      <c r="K1279" s="236"/>
      <c r="L1279" s="240"/>
      <c r="M1279" s="241"/>
      <c r="N1279" s="242"/>
      <c r="O1279" s="242"/>
      <c r="P1279" s="242"/>
      <c r="Q1279" s="242"/>
      <c r="R1279" s="242"/>
      <c r="S1279" s="242"/>
      <c r="T1279" s="243"/>
      <c r="U1279" s="13"/>
      <c r="V1279" s="13"/>
      <c r="W1279" s="13"/>
      <c r="X1279" s="13"/>
      <c r="Y1279" s="13"/>
      <c r="Z1279" s="13"/>
      <c r="AA1279" s="13"/>
      <c r="AB1279" s="13"/>
      <c r="AC1279" s="13"/>
      <c r="AD1279" s="13"/>
      <c r="AE1279" s="13"/>
      <c r="AT1279" s="244" t="s">
        <v>199</v>
      </c>
      <c r="AU1279" s="244" t="s">
        <v>82</v>
      </c>
      <c r="AV1279" s="13" t="s">
        <v>80</v>
      </c>
      <c r="AW1279" s="13" t="s">
        <v>34</v>
      </c>
      <c r="AX1279" s="13" t="s">
        <v>73</v>
      </c>
      <c r="AY1279" s="244" t="s">
        <v>185</v>
      </c>
    </row>
    <row r="1280" s="14" customFormat="1">
      <c r="A1280" s="14"/>
      <c r="B1280" s="245"/>
      <c r="C1280" s="246"/>
      <c r="D1280" s="228" t="s">
        <v>199</v>
      </c>
      <c r="E1280" s="247" t="s">
        <v>19</v>
      </c>
      <c r="F1280" s="248" t="s">
        <v>2651</v>
      </c>
      <c r="G1280" s="246"/>
      <c r="H1280" s="249">
        <v>8</v>
      </c>
      <c r="I1280" s="250"/>
      <c r="J1280" s="246"/>
      <c r="K1280" s="246"/>
      <c r="L1280" s="251"/>
      <c r="M1280" s="252"/>
      <c r="N1280" s="253"/>
      <c r="O1280" s="253"/>
      <c r="P1280" s="253"/>
      <c r="Q1280" s="253"/>
      <c r="R1280" s="253"/>
      <c r="S1280" s="253"/>
      <c r="T1280" s="254"/>
      <c r="U1280" s="14"/>
      <c r="V1280" s="14"/>
      <c r="W1280" s="14"/>
      <c r="X1280" s="14"/>
      <c r="Y1280" s="14"/>
      <c r="Z1280" s="14"/>
      <c r="AA1280" s="14"/>
      <c r="AB1280" s="14"/>
      <c r="AC1280" s="14"/>
      <c r="AD1280" s="14"/>
      <c r="AE1280" s="14"/>
      <c r="AT1280" s="255" t="s">
        <v>199</v>
      </c>
      <c r="AU1280" s="255" t="s">
        <v>82</v>
      </c>
      <c r="AV1280" s="14" t="s">
        <v>82</v>
      </c>
      <c r="AW1280" s="14" t="s">
        <v>34</v>
      </c>
      <c r="AX1280" s="14" t="s">
        <v>73</v>
      </c>
      <c r="AY1280" s="255" t="s">
        <v>185</v>
      </c>
    </row>
    <row r="1281" s="14" customFormat="1">
      <c r="A1281" s="14"/>
      <c r="B1281" s="245"/>
      <c r="C1281" s="246"/>
      <c r="D1281" s="228" t="s">
        <v>199</v>
      </c>
      <c r="E1281" s="247" t="s">
        <v>19</v>
      </c>
      <c r="F1281" s="248" t="s">
        <v>2652</v>
      </c>
      <c r="G1281" s="246"/>
      <c r="H1281" s="249">
        <v>3</v>
      </c>
      <c r="I1281" s="250"/>
      <c r="J1281" s="246"/>
      <c r="K1281" s="246"/>
      <c r="L1281" s="251"/>
      <c r="M1281" s="252"/>
      <c r="N1281" s="253"/>
      <c r="O1281" s="253"/>
      <c r="P1281" s="253"/>
      <c r="Q1281" s="253"/>
      <c r="R1281" s="253"/>
      <c r="S1281" s="253"/>
      <c r="T1281" s="254"/>
      <c r="U1281" s="14"/>
      <c r="V1281" s="14"/>
      <c r="W1281" s="14"/>
      <c r="X1281" s="14"/>
      <c r="Y1281" s="14"/>
      <c r="Z1281" s="14"/>
      <c r="AA1281" s="14"/>
      <c r="AB1281" s="14"/>
      <c r="AC1281" s="14"/>
      <c r="AD1281" s="14"/>
      <c r="AE1281" s="14"/>
      <c r="AT1281" s="255" t="s">
        <v>199</v>
      </c>
      <c r="AU1281" s="255" t="s">
        <v>82</v>
      </c>
      <c r="AV1281" s="14" t="s">
        <v>82</v>
      </c>
      <c r="AW1281" s="14" t="s">
        <v>34</v>
      </c>
      <c r="AX1281" s="14" t="s">
        <v>73</v>
      </c>
      <c r="AY1281" s="255" t="s">
        <v>185</v>
      </c>
    </row>
    <row r="1282" s="14" customFormat="1">
      <c r="A1282" s="14"/>
      <c r="B1282" s="245"/>
      <c r="C1282" s="246"/>
      <c r="D1282" s="228" t="s">
        <v>199</v>
      </c>
      <c r="E1282" s="247" t="s">
        <v>19</v>
      </c>
      <c r="F1282" s="248" t="s">
        <v>2653</v>
      </c>
      <c r="G1282" s="246"/>
      <c r="H1282" s="249">
        <v>1.5</v>
      </c>
      <c r="I1282" s="250"/>
      <c r="J1282" s="246"/>
      <c r="K1282" s="246"/>
      <c r="L1282" s="251"/>
      <c r="M1282" s="252"/>
      <c r="N1282" s="253"/>
      <c r="O1282" s="253"/>
      <c r="P1282" s="253"/>
      <c r="Q1282" s="253"/>
      <c r="R1282" s="253"/>
      <c r="S1282" s="253"/>
      <c r="T1282" s="254"/>
      <c r="U1282" s="14"/>
      <c r="V1282" s="14"/>
      <c r="W1282" s="14"/>
      <c r="X1282" s="14"/>
      <c r="Y1282" s="14"/>
      <c r="Z1282" s="14"/>
      <c r="AA1282" s="14"/>
      <c r="AB1282" s="14"/>
      <c r="AC1282" s="14"/>
      <c r="AD1282" s="14"/>
      <c r="AE1282" s="14"/>
      <c r="AT1282" s="255" t="s">
        <v>199</v>
      </c>
      <c r="AU1282" s="255" t="s">
        <v>82</v>
      </c>
      <c r="AV1282" s="14" t="s">
        <v>82</v>
      </c>
      <c r="AW1282" s="14" t="s">
        <v>34</v>
      </c>
      <c r="AX1282" s="14" t="s">
        <v>73</v>
      </c>
      <c r="AY1282" s="255" t="s">
        <v>185</v>
      </c>
    </row>
    <row r="1283" s="14" customFormat="1">
      <c r="A1283" s="14"/>
      <c r="B1283" s="245"/>
      <c r="C1283" s="246"/>
      <c r="D1283" s="228" t="s">
        <v>199</v>
      </c>
      <c r="E1283" s="247" t="s">
        <v>19</v>
      </c>
      <c r="F1283" s="248" t="s">
        <v>2654</v>
      </c>
      <c r="G1283" s="246"/>
      <c r="H1283" s="249">
        <v>1.2</v>
      </c>
      <c r="I1283" s="250"/>
      <c r="J1283" s="246"/>
      <c r="K1283" s="246"/>
      <c r="L1283" s="251"/>
      <c r="M1283" s="252"/>
      <c r="N1283" s="253"/>
      <c r="O1283" s="253"/>
      <c r="P1283" s="253"/>
      <c r="Q1283" s="253"/>
      <c r="R1283" s="253"/>
      <c r="S1283" s="253"/>
      <c r="T1283" s="254"/>
      <c r="U1283" s="14"/>
      <c r="V1283" s="14"/>
      <c r="W1283" s="14"/>
      <c r="X1283" s="14"/>
      <c r="Y1283" s="14"/>
      <c r="Z1283" s="14"/>
      <c r="AA1283" s="14"/>
      <c r="AB1283" s="14"/>
      <c r="AC1283" s="14"/>
      <c r="AD1283" s="14"/>
      <c r="AE1283" s="14"/>
      <c r="AT1283" s="255" t="s">
        <v>199</v>
      </c>
      <c r="AU1283" s="255" t="s">
        <v>82</v>
      </c>
      <c r="AV1283" s="14" t="s">
        <v>82</v>
      </c>
      <c r="AW1283" s="14" t="s">
        <v>34</v>
      </c>
      <c r="AX1283" s="14" t="s">
        <v>73</v>
      </c>
      <c r="AY1283" s="255" t="s">
        <v>185</v>
      </c>
    </row>
    <row r="1284" s="14" customFormat="1">
      <c r="A1284" s="14"/>
      <c r="B1284" s="245"/>
      <c r="C1284" s="246"/>
      <c r="D1284" s="228" t="s">
        <v>199</v>
      </c>
      <c r="E1284" s="247" t="s">
        <v>19</v>
      </c>
      <c r="F1284" s="248" t="s">
        <v>2655</v>
      </c>
      <c r="G1284" s="246"/>
      <c r="H1284" s="249">
        <v>1</v>
      </c>
      <c r="I1284" s="250"/>
      <c r="J1284" s="246"/>
      <c r="K1284" s="246"/>
      <c r="L1284" s="251"/>
      <c r="M1284" s="252"/>
      <c r="N1284" s="253"/>
      <c r="O1284" s="253"/>
      <c r="P1284" s="253"/>
      <c r="Q1284" s="253"/>
      <c r="R1284" s="253"/>
      <c r="S1284" s="253"/>
      <c r="T1284" s="254"/>
      <c r="U1284" s="14"/>
      <c r="V1284" s="14"/>
      <c r="W1284" s="14"/>
      <c r="X1284" s="14"/>
      <c r="Y1284" s="14"/>
      <c r="Z1284" s="14"/>
      <c r="AA1284" s="14"/>
      <c r="AB1284" s="14"/>
      <c r="AC1284" s="14"/>
      <c r="AD1284" s="14"/>
      <c r="AE1284" s="14"/>
      <c r="AT1284" s="255" t="s">
        <v>199</v>
      </c>
      <c r="AU1284" s="255" t="s">
        <v>82</v>
      </c>
      <c r="AV1284" s="14" t="s">
        <v>82</v>
      </c>
      <c r="AW1284" s="14" t="s">
        <v>34</v>
      </c>
      <c r="AX1284" s="14" t="s">
        <v>73</v>
      </c>
      <c r="AY1284" s="255" t="s">
        <v>185</v>
      </c>
    </row>
    <row r="1285" s="15" customFormat="1">
      <c r="A1285" s="15"/>
      <c r="B1285" s="256"/>
      <c r="C1285" s="257"/>
      <c r="D1285" s="228" t="s">
        <v>199</v>
      </c>
      <c r="E1285" s="258" t="s">
        <v>19</v>
      </c>
      <c r="F1285" s="259" t="s">
        <v>202</v>
      </c>
      <c r="G1285" s="257"/>
      <c r="H1285" s="260">
        <v>14.699999999999999</v>
      </c>
      <c r="I1285" s="261"/>
      <c r="J1285" s="257"/>
      <c r="K1285" s="257"/>
      <c r="L1285" s="262"/>
      <c r="M1285" s="263"/>
      <c r="N1285" s="264"/>
      <c r="O1285" s="264"/>
      <c r="P1285" s="264"/>
      <c r="Q1285" s="264"/>
      <c r="R1285" s="264"/>
      <c r="S1285" s="264"/>
      <c r="T1285" s="265"/>
      <c r="U1285" s="15"/>
      <c r="V1285" s="15"/>
      <c r="W1285" s="15"/>
      <c r="X1285" s="15"/>
      <c r="Y1285" s="15"/>
      <c r="Z1285" s="15"/>
      <c r="AA1285" s="15"/>
      <c r="AB1285" s="15"/>
      <c r="AC1285" s="15"/>
      <c r="AD1285" s="15"/>
      <c r="AE1285" s="15"/>
      <c r="AT1285" s="266" t="s">
        <v>199</v>
      </c>
      <c r="AU1285" s="266" t="s">
        <v>82</v>
      </c>
      <c r="AV1285" s="15" t="s">
        <v>193</v>
      </c>
      <c r="AW1285" s="15" t="s">
        <v>34</v>
      </c>
      <c r="AX1285" s="15" t="s">
        <v>80</v>
      </c>
      <c r="AY1285" s="266" t="s">
        <v>185</v>
      </c>
    </row>
    <row r="1286" s="2" customFormat="1" ht="16.5" customHeight="1">
      <c r="A1286" s="41"/>
      <c r="B1286" s="42"/>
      <c r="C1286" s="271" t="s">
        <v>2656</v>
      </c>
      <c r="D1286" s="271" t="s">
        <v>491</v>
      </c>
      <c r="E1286" s="272" t="s">
        <v>876</v>
      </c>
      <c r="F1286" s="273" t="s">
        <v>877</v>
      </c>
      <c r="G1286" s="274" t="s">
        <v>226</v>
      </c>
      <c r="H1286" s="275">
        <v>14.699999999999999</v>
      </c>
      <c r="I1286" s="276"/>
      <c r="J1286" s="277">
        <f>ROUND(I1286*H1286,2)</f>
        <v>0</v>
      </c>
      <c r="K1286" s="273" t="s">
        <v>192</v>
      </c>
      <c r="L1286" s="278"/>
      <c r="M1286" s="279" t="s">
        <v>19</v>
      </c>
      <c r="N1286" s="280" t="s">
        <v>44</v>
      </c>
      <c r="O1286" s="87"/>
      <c r="P1286" s="224">
        <f>O1286*H1286</f>
        <v>0</v>
      </c>
      <c r="Q1286" s="224">
        <v>0.0018</v>
      </c>
      <c r="R1286" s="224">
        <f>Q1286*H1286</f>
        <v>0.026459999999999997</v>
      </c>
      <c r="S1286" s="224">
        <v>0</v>
      </c>
      <c r="T1286" s="225">
        <f>S1286*H1286</f>
        <v>0</v>
      </c>
      <c r="U1286" s="41"/>
      <c r="V1286" s="41"/>
      <c r="W1286" s="41"/>
      <c r="X1286" s="41"/>
      <c r="Y1286" s="41"/>
      <c r="Z1286" s="41"/>
      <c r="AA1286" s="41"/>
      <c r="AB1286" s="41"/>
      <c r="AC1286" s="41"/>
      <c r="AD1286" s="41"/>
      <c r="AE1286" s="41"/>
      <c r="AR1286" s="226" t="s">
        <v>246</v>
      </c>
      <c r="AT1286" s="226" t="s">
        <v>491</v>
      </c>
      <c r="AU1286" s="226" t="s">
        <v>82</v>
      </c>
      <c r="AY1286" s="20" t="s">
        <v>185</v>
      </c>
      <c r="BE1286" s="227">
        <f>IF(N1286="základní",J1286,0)</f>
        <v>0</v>
      </c>
      <c r="BF1286" s="227">
        <f>IF(N1286="snížená",J1286,0)</f>
        <v>0</v>
      </c>
      <c r="BG1286" s="227">
        <f>IF(N1286="zákl. přenesená",J1286,0)</f>
        <v>0</v>
      </c>
      <c r="BH1286" s="227">
        <f>IF(N1286="sníž. přenesená",J1286,0)</f>
        <v>0</v>
      </c>
      <c r="BI1286" s="227">
        <f>IF(N1286="nulová",J1286,0)</f>
        <v>0</v>
      </c>
      <c r="BJ1286" s="20" t="s">
        <v>80</v>
      </c>
      <c r="BK1286" s="227">
        <f>ROUND(I1286*H1286,2)</f>
        <v>0</v>
      </c>
      <c r="BL1286" s="20" t="s">
        <v>193</v>
      </c>
      <c r="BM1286" s="226" t="s">
        <v>2657</v>
      </c>
    </row>
    <row r="1287" s="2" customFormat="1">
      <c r="A1287" s="41"/>
      <c r="B1287" s="42"/>
      <c r="C1287" s="43"/>
      <c r="D1287" s="228" t="s">
        <v>195</v>
      </c>
      <c r="E1287" s="43"/>
      <c r="F1287" s="229" t="s">
        <v>877</v>
      </c>
      <c r="G1287" s="43"/>
      <c r="H1287" s="43"/>
      <c r="I1287" s="230"/>
      <c r="J1287" s="43"/>
      <c r="K1287" s="43"/>
      <c r="L1287" s="47"/>
      <c r="M1287" s="231"/>
      <c r="N1287" s="232"/>
      <c r="O1287" s="87"/>
      <c r="P1287" s="87"/>
      <c r="Q1287" s="87"/>
      <c r="R1287" s="87"/>
      <c r="S1287" s="87"/>
      <c r="T1287" s="88"/>
      <c r="U1287" s="41"/>
      <c r="V1287" s="41"/>
      <c r="W1287" s="41"/>
      <c r="X1287" s="41"/>
      <c r="Y1287" s="41"/>
      <c r="Z1287" s="41"/>
      <c r="AA1287" s="41"/>
      <c r="AB1287" s="41"/>
      <c r="AC1287" s="41"/>
      <c r="AD1287" s="41"/>
      <c r="AE1287" s="41"/>
      <c r="AT1287" s="20" t="s">
        <v>195</v>
      </c>
      <c r="AU1287" s="20" t="s">
        <v>82</v>
      </c>
    </row>
    <row r="1288" s="2" customFormat="1" ht="16.5" customHeight="1">
      <c r="A1288" s="41"/>
      <c r="B1288" s="42"/>
      <c r="C1288" s="215" t="s">
        <v>2658</v>
      </c>
      <c r="D1288" s="215" t="s">
        <v>188</v>
      </c>
      <c r="E1288" s="216" t="s">
        <v>2659</v>
      </c>
      <c r="F1288" s="217" t="s">
        <v>2660</v>
      </c>
      <c r="G1288" s="218" t="s">
        <v>234</v>
      </c>
      <c r="H1288" s="219">
        <v>2</v>
      </c>
      <c r="I1288" s="220"/>
      <c r="J1288" s="221">
        <f>ROUND(I1288*H1288,2)</f>
        <v>0</v>
      </c>
      <c r="K1288" s="217" t="s">
        <v>19</v>
      </c>
      <c r="L1288" s="47"/>
      <c r="M1288" s="222" t="s">
        <v>19</v>
      </c>
      <c r="N1288" s="223" t="s">
        <v>44</v>
      </c>
      <c r="O1288" s="87"/>
      <c r="P1288" s="224">
        <f>O1288*H1288</f>
        <v>0</v>
      </c>
      <c r="Q1288" s="224">
        <v>0</v>
      </c>
      <c r="R1288" s="224">
        <f>Q1288*H1288</f>
        <v>0</v>
      </c>
      <c r="S1288" s="224">
        <v>0</v>
      </c>
      <c r="T1288" s="225">
        <f>S1288*H1288</f>
        <v>0</v>
      </c>
      <c r="U1288" s="41"/>
      <c r="V1288" s="41"/>
      <c r="W1288" s="41"/>
      <c r="X1288" s="41"/>
      <c r="Y1288" s="41"/>
      <c r="Z1288" s="41"/>
      <c r="AA1288" s="41"/>
      <c r="AB1288" s="41"/>
      <c r="AC1288" s="41"/>
      <c r="AD1288" s="41"/>
      <c r="AE1288" s="41"/>
      <c r="AR1288" s="226" t="s">
        <v>280</v>
      </c>
      <c r="AT1288" s="226" t="s">
        <v>188</v>
      </c>
      <c r="AU1288" s="226" t="s">
        <v>82</v>
      </c>
      <c r="AY1288" s="20" t="s">
        <v>185</v>
      </c>
      <c r="BE1288" s="227">
        <f>IF(N1288="základní",J1288,0)</f>
        <v>0</v>
      </c>
      <c r="BF1288" s="227">
        <f>IF(N1288="snížená",J1288,0)</f>
        <v>0</v>
      </c>
      <c r="BG1288" s="227">
        <f>IF(N1288="zákl. přenesená",J1288,0)</f>
        <v>0</v>
      </c>
      <c r="BH1288" s="227">
        <f>IF(N1288="sníž. přenesená",J1288,0)</f>
        <v>0</v>
      </c>
      <c r="BI1288" s="227">
        <f>IF(N1288="nulová",J1288,0)</f>
        <v>0</v>
      </c>
      <c r="BJ1288" s="20" t="s">
        <v>80</v>
      </c>
      <c r="BK1288" s="227">
        <f>ROUND(I1288*H1288,2)</f>
        <v>0</v>
      </c>
      <c r="BL1288" s="20" t="s">
        <v>280</v>
      </c>
      <c r="BM1288" s="226" t="s">
        <v>2661</v>
      </c>
    </row>
    <row r="1289" s="2" customFormat="1">
      <c r="A1289" s="41"/>
      <c r="B1289" s="42"/>
      <c r="C1289" s="43"/>
      <c r="D1289" s="228" t="s">
        <v>195</v>
      </c>
      <c r="E1289" s="43"/>
      <c r="F1289" s="229" t="s">
        <v>2660</v>
      </c>
      <c r="G1289" s="43"/>
      <c r="H1289" s="43"/>
      <c r="I1289" s="230"/>
      <c r="J1289" s="43"/>
      <c r="K1289" s="43"/>
      <c r="L1289" s="47"/>
      <c r="M1289" s="231"/>
      <c r="N1289" s="232"/>
      <c r="O1289" s="87"/>
      <c r="P1289" s="87"/>
      <c r="Q1289" s="87"/>
      <c r="R1289" s="87"/>
      <c r="S1289" s="87"/>
      <c r="T1289" s="88"/>
      <c r="U1289" s="41"/>
      <c r="V1289" s="41"/>
      <c r="W1289" s="41"/>
      <c r="X1289" s="41"/>
      <c r="Y1289" s="41"/>
      <c r="Z1289" s="41"/>
      <c r="AA1289" s="41"/>
      <c r="AB1289" s="41"/>
      <c r="AC1289" s="41"/>
      <c r="AD1289" s="41"/>
      <c r="AE1289" s="41"/>
      <c r="AT1289" s="20" t="s">
        <v>195</v>
      </c>
      <c r="AU1289" s="20" t="s">
        <v>82</v>
      </c>
    </row>
    <row r="1290" s="13" customFormat="1">
      <c r="A1290" s="13"/>
      <c r="B1290" s="235"/>
      <c r="C1290" s="236"/>
      <c r="D1290" s="228" t="s">
        <v>199</v>
      </c>
      <c r="E1290" s="237" t="s">
        <v>19</v>
      </c>
      <c r="F1290" s="238" t="s">
        <v>2662</v>
      </c>
      <c r="G1290" s="236"/>
      <c r="H1290" s="237" t="s">
        <v>19</v>
      </c>
      <c r="I1290" s="239"/>
      <c r="J1290" s="236"/>
      <c r="K1290" s="236"/>
      <c r="L1290" s="240"/>
      <c r="M1290" s="241"/>
      <c r="N1290" s="242"/>
      <c r="O1290" s="242"/>
      <c r="P1290" s="242"/>
      <c r="Q1290" s="242"/>
      <c r="R1290" s="242"/>
      <c r="S1290" s="242"/>
      <c r="T1290" s="243"/>
      <c r="U1290" s="13"/>
      <c r="V1290" s="13"/>
      <c r="W1290" s="13"/>
      <c r="X1290" s="13"/>
      <c r="Y1290" s="13"/>
      <c r="Z1290" s="13"/>
      <c r="AA1290" s="13"/>
      <c r="AB1290" s="13"/>
      <c r="AC1290" s="13"/>
      <c r="AD1290" s="13"/>
      <c r="AE1290" s="13"/>
      <c r="AT1290" s="244" t="s">
        <v>199</v>
      </c>
      <c r="AU1290" s="244" t="s">
        <v>82</v>
      </c>
      <c r="AV1290" s="13" t="s">
        <v>80</v>
      </c>
      <c r="AW1290" s="13" t="s">
        <v>34</v>
      </c>
      <c r="AX1290" s="13" t="s">
        <v>73</v>
      </c>
      <c r="AY1290" s="244" t="s">
        <v>185</v>
      </c>
    </row>
    <row r="1291" s="14" customFormat="1">
      <c r="A1291" s="14"/>
      <c r="B1291" s="245"/>
      <c r="C1291" s="246"/>
      <c r="D1291" s="228" t="s">
        <v>199</v>
      </c>
      <c r="E1291" s="247" t="s">
        <v>19</v>
      </c>
      <c r="F1291" s="248" t="s">
        <v>82</v>
      </c>
      <c r="G1291" s="246"/>
      <c r="H1291" s="249">
        <v>2</v>
      </c>
      <c r="I1291" s="250"/>
      <c r="J1291" s="246"/>
      <c r="K1291" s="246"/>
      <c r="L1291" s="251"/>
      <c r="M1291" s="252"/>
      <c r="N1291" s="253"/>
      <c r="O1291" s="253"/>
      <c r="P1291" s="253"/>
      <c r="Q1291" s="253"/>
      <c r="R1291" s="253"/>
      <c r="S1291" s="253"/>
      <c r="T1291" s="254"/>
      <c r="U1291" s="14"/>
      <c r="V1291" s="14"/>
      <c r="W1291" s="14"/>
      <c r="X1291" s="14"/>
      <c r="Y1291" s="14"/>
      <c r="Z1291" s="14"/>
      <c r="AA1291" s="14"/>
      <c r="AB1291" s="14"/>
      <c r="AC1291" s="14"/>
      <c r="AD1291" s="14"/>
      <c r="AE1291" s="14"/>
      <c r="AT1291" s="255" t="s">
        <v>199</v>
      </c>
      <c r="AU1291" s="255" t="s">
        <v>82</v>
      </c>
      <c r="AV1291" s="14" t="s">
        <v>82</v>
      </c>
      <c r="AW1291" s="14" t="s">
        <v>34</v>
      </c>
      <c r="AX1291" s="14" t="s">
        <v>73</v>
      </c>
      <c r="AY1291" s="255" t="s">
        <v>185</v>
      </c>
    </row>
    <row r="1292" s="15" customFormat="1">
      <c r="A1292" s="15"/>
      <c r="B1292" s="256"/>
      <c r="C1292" s="257"/>
      <c r="D1292" s="228" t="s">
        <v>199</v>
      </c>
      <c r="E1292" s="258" t="s">
        <v>19</v>
      </c>
      <c r="F1292" s="259" t="s">
        <v>202</v>
      </c>
      <c r="G1292" s="257"/>
      <c r="H1292" s="260">
        <v>2</v>
      </c>
      <c r="I1292" s="261"/>
      <c r="J1292" s="257"/>
      <c r="K1292" s="257"/>
      <c r="L1292" s="262"/>
      <c r="M1292" s="263"/>
      <c r="N1292" s="264"/>
      <c r="O1292" s="264"/>
      <c r="P1292" s="264"/>
      <c r="Q1292" s="264"/>
      <c r="R1292" s="264"/>
      <c r="S1292" s="264"/>
      <c r="T1292" s="265"/>
      <c r="U1292" s="15"/>
      <c r="V1292" s="15"/>
      <c r="W1292" s="15"/>
      <c r="X1292" s="15"/>
      <c r="Y1292" s="15"/>
      <c r="Z1292" s="15"/>
      <c r="AA1292" s="15"/>
      <c r="AB1292" s="15"/>
      <c r="AC1292" s="15"/>
      <c r="AD1292" s="15"/>
      <c r="AE1292" s="15"/>
      <c r="AT1292" s="266" t="s">
        <v>199</v>
      </c>
      <c r="AU1292" s="266" t="s">
        <v>82</v>
      </c>
      <c r="AV1292" s="15" t="s">
        <v>193</v>
      </c>
      <c r="AW1292" s="15" t="s">
        <v>34</v>
      </c>
      <c r="AX1292" s="15" t="s">
        <v>80</v>
      </c>
      <c r="AY1292" s="266" t="s">
        <v>185</v>
      </c>
    </row>
    <row r="1293" s="2" customFormat="1" ht="16.5" customHeight="1">
      <c r="A1293" s="41"/>
      <c r="B1293" s="42"/>
      <c r="C1293" s="215" t="s">
        <v>2663</v>
      </c>
      <c r="D1293" s="215" t="s">
        <v>188</v>
      </c>
      <c r="E1293" s="216" t="s">
        <v>2664</v>
      </c>
      <c r="F1293" s="217" t="s">
        <v>2665</v>
      </c>
      <c r="G1293" s="218" t="s">
        <v>234</v>
      </c>
      <c r="H1293" s="219">
        <v>1</v>
      </c>
      <c r="I1293" s="220"/>
      <c r="J1293" s="221">
        <f>ROUND(I1293*H1293,2)</f>
        <v>0</v>
      </c>
      <c r="K1293" s="217" t="s">
        <v>19</v>
      </c>
      <c r="L1293" s="47"/>
      <c r="M1293" s="222" t="s">
        <v>19</v>
      </c>
      <c r="N1293" s="223" t="s">
        <v>44</v>
      </c>
      <c r="O1293" s="87"/>
      <c r="P1293" s="224">
        <f>O1293*H1293</f>
        <v>0</v>
      </c>
      <c r="Q1293" s="224">
        <v>0</v>
      </c>
      <c r="R1293" s="224">
        <f>Q1293*H1293</f>
        <v>0</v>
      </c>
      <c r="S1293" s="224">
        <v>0</v>
      </c>
      <c r="T1293" s="225">
        <f>S1293*H1293</f>
        <v>0</v>
      </c>
      <c r="U1293" s="41"/>
      <c r="V1293" s="41"/>
      <c r="W1293" s="41"/>
      <c r="X1293" s="41"/>
      <c r="Y1293" s="41"/>
      <c r="Z1293" s="41"/>
      <c r="AA1293" s="41"/>
      <c r="AB1293" s="41"/>
      <c r="AC1293" s="41"/>
      <c r="AD1293" s="41"/>
      <c r="AE1293" s="41"/>
      <c r="AR1293" s="226" t="s">
        <v>280</v>
      </c>
      <c r="AT1293" s="226" t="s">
        <v>188</v>
      </c>
      <c r="AU1293" s="226" t="s">
        <v>82</v>
      </c>
      <c r="AY1293" s="20" t="s">
        <v>185</v>
      </c>
      <c r="BE1293" s="227">
        <f>IF(N1293="základní",J1293,0)</f>
        <v>0</v>
      </c>
      <c r="BF1293" s="227">
        <f>IF(N1293="snížená",J1293,0)</f>
        <v>0</v>
      </c>
      <c r="BG1293" s="227">
        <f>IF(N1293="zákl. přenesená",J1293,0)</f>
        <v>0</v>
      </c>
      <c r="BH1293" s="227">
        <f>IF(N1293="sníž. přenesená",J1293,0)</f>
        <v>0</v>
      </c>
      <c r="BI1293" s="227">
        <f>IF(N1293="nulová",J1293,0)</f>
        <v>0</v>
      </c>
      <c r="BJ1293" s="20" t="s">
        <v>80</v>
      </c>
      <c r="BK1293" s="227">
        <f>ROUND(I1293*H1293,2)</f>
        <v>0</v>
      </c>
      <c r="BL1293" s="20" t="s">
        <v>280</v>
      </c>
      <c r="BM1293" s="226" t="s">
        <v>2666</v>
      </c>
    </row>
    <row r="1294" s="2" customFormat="1">
      <c r="A1294" s="41"/>
      <c r="B1294" s="42"/>
      <c r="C1294" s="43"/>
      <c r="D1294" s="228" t="s">
        <v>195</v>
      </c>
      <c r="E1294" s="43"/>
      <c r="F1294" s="229" t="s">
        <v>2665</v>
      </c>
      <c r="G1294" s="43"/>
      <c r="H1294" s="43"/>
      <c r="I1294" s="230"/>
      <c r="J1294" s="43"/>
      <c r="K1294" s="43"/>
      <c r="L1294" s="47"/>
      <c r="M1294" s="231"/>
      <c r="N1294" s="232"/>
      <c r="O1294" s="87"/>
      <c r="P1294" s="87"/>
      <c r="Q1294" s="87"/>
      <c r="R1294" s="87"/>
      <c r="S1294" s="87"/>
      <c r="T1294" s="88"/>
      <c r="U1294" s="41"/>
      <c r="V1294" s="41"/>
      <c r="W1294" s="41"/>
      <c r="X1294" s="41"/>
      <c r="Y1294" s="41"/>
      <c r="Z1294" s="41"/>
      <c r="AA1294" s="41"/>
      <c r="AB1294" s="41"/>
      <c r="AC1294" s="41"/>
      <c r="AD1294" s="41"/>
      <c r="AE1294" s="41"/>
      <c r="AT1294" s="20" t="s">
        <v>195</v>
      </c>
      <c r="AU1294" s="20" t="s">
        <v>82</v>
      </c>
    </row>
    <row r="1295" s="13" customFormat="1">
      <c r="A1295" s="13"/>
      <c r="B1295" s="235"/>
      <c r="C1295" s="236"/>
      <c r="D1295" s="228" t="s">
        <v>199</v>
      </c>
      <c r="E1295" s="237" t="s">
        <v>19</v>
      </c>
      <c r="F1295" s="238" t="s">
        <v>2662</v>
      </c>
      <c r="G1295" s="236"/>
      <c r="H1295" s="237" t="s">
        <v>19</v>
      </c>
      <c r="I1295" s="239"/>
      <c r="J1295" s="236"/>
      <c r="K1295" s="236"/>
      <c r="L1295" s="240"/>
      <c r="M1295" s="241"/>
      <c r="N1295" s="242"/>
      <c r="O1295" s="242"/>
      <c r="P1295" s="242"/>
      <c r="Q1295" s="242"/>
      <c r="R1295" s="242"/>
      <c r="S1295" s="242"/>
      <c r="T1295" s="243"/>
      <c r="U1295" s="13"/>
      <c r="V1295" s="13"/>
      <c r="W1295" s="13"/>
      <c r="X1295" s="13"/>
      <c r="Y1295" s="13"/>
      <c r="Z1295" s="13"/>
      <c r="AA1295" s="13"/>
      <c r="AB1295" s="13"/>
      <c r="AC1295" s="13"/>
      <c r="AD1295" s="13"/>
      <c r="AE1295" s="13"/>
      <c r="AT1295" s="244" t="s">
        <v>199</v>
      </c>
      <c r="AU1295" s="244" t="s">
        <v>82</v>
      </c>
      <c r="AV1295" s="13" t="s">
        <v>80</v>
      </c>
      <c r="AW1295" s="13" t="s">
        <v>34</v>
      </c>
      <c r="AX1295" s="13" t="s">
        <v>73</v>
      </c>
      <c r="AY1295" s="244" t="s">
        <v>185</v>
      </c>
    </row>
    <row r="1296" s="14" customFormat="1">
      <c r="A1296" s="14"/>
      <c r="B1296" s="245"/>
      <c r="C1296" s="246"/>
      <c r="D1296" s="228" t="s">
        <v>199</v>
      </c>
      <c r="E1296" s="247" t="s">
        <v>19</v>
      </c>
      <c r="F1296" s="248" t="s">
        <v>80</v>
      </c>
      <c r="G1296" s="246"/>
      <c r="H1296" s="249">
        <v>1</v>
      </c>
      <c r="I1296" s="250"/>
      <c r="J1296" s="246"/>
      <c r="K1296" s="246"/>
      <c r="L1296" s="251"/>
      <c r="M1296" s="252"/>
      <c r="N1296" s="253"/>
      <c r="O1296" s="253"/>
      <c r="P1296" s="253"/>
      <c r="Q1296" s="253"/>
      <c r="R1296" s="253"/>
      <c r="S1296" s="253"/>
      <c r="T1296" s="254"/>
      <c r="U1296" s="14"/>
      <c r="V1296" s="14"/>
      <c r="W1296" s="14"/>
      <c r="X1296" s="14"/>
      <c r="Y1296" s="14"/>
      <c r="Z1296" s="14"/>
      <c r="AA1296" s="14"/>
      <c r="AB1296" s="14"/>
      <c r="AC1296" s="14"/>
      <c r="AD1296" s="14"/>
      <c r="AE1296" s="14"/>
      <c r="AT1296" s="255" t="s">
        <v>199</v>
      </c>
      <c r="AU1296" s="255" t="s">
        <v>82</v>
      </c>
      <c r="AV1296" s="14" t="s">
        <v>82</v>
      </c>
      <c r="AW1296" s="14" t="s">
        <v>34</v>
      </c>
      <c r="AX1296" s="14" t="s">
        <v>73</v>
      </c>
      <c r="AY1296" s="255" t="s">
        <v>185</v>
      </c>
    </row>
    <row r="1297" s="15" customFormat="1">
      <c r="A1297" s="15"/>
      <c r="B1297" s="256"/>
      <c r="C1297" s="257"/>
      <c r="D1297" s="228" t="s">
        <v>199</v>
      </c>
      <c r="E1297" s="258" t="s">
        <v>19</v>
      </c>
      <c r="F1297" s="259" t="s">
        <v>202</v>
      </c>
      <c r="G1297" s="257"/>
      <c r="H1297" s="260">
        <v>1</v>
      </c>
      <c r="I1297" s="261"/>
      <c r="J1297" s="257"/>
      <c r="K1297" s="257"/>
      <c r="L1297" s="262"/>
      <c r="M1297" s="263"/>
      <c r="N1297" s="264"/>
      <c r="O1297" s="264"/>
      <c r="P1297" s="264"/>
      <c r="Q1297" s="264"/>
      <c r="R1297" s="264"/>
      <c r="S1297" s="264"/>
      <c r="T1297" s="265"/>
      <c r="U1297" s="15"/>
      <c r="V1297" s="15"/>
      <c r="W1297" s="15"/>
      <c r="X1297" s="15"/>
      <c r="Y1297" s="15"/>
      <c r="Z1297" s="15"/>
      <c r="AA1297" s="15"/>
      <c r="AB1297" s="15"/>
      <c r="AC1297" s="15"/>
      <c r="AD1297" s="15"/>
      <c r="AE1297" s="15"/>
      <c r="AT1297" s="266" t="s">
        <v>199</v>
      </c>
      <c r="AU1297" s="266" t="s">
        <v>82</v>
      </c>
      <c r="AV1297" s="15" t="s">
        <v>193</v>
      </c>
      <c r="AW1297" s="15" t="s">
        <v>34</v>
      </c>
      <c r="AX1297" s="15" t="s">
        <v>80</v>
      </c>
      <c r="AY1297" s="266" t="s">
        <v>185</v>
      </c>
    </row>
    <row r="1298" s="2" customFormat="1" ht="16.5" customHeight="1">
      <c r="A1298" s="41"/>
      <c r="B1298" s="42"/>
      <c r="C1298" s="215" t="s">
        <v>2667</v>
      </c>
      <c r="D1298" s="215" t="s">
        <v>188</v>
      </c>
      <c r="E1298" s="216" t="s">
        <v>2668</v>
      </c>
      <c r="F1298" s="217" t="s">
        <v>2669</v>
      </c>
      <c r="G1298" s="218" t="s">
        <v>234</v>
      </c>
      <c r="H1298" s="219">
        <v>1</v>
      </c>
      <c r="I1298" s="220"/>
      <c r="J1298" s="221">
        <f>ROUND(I1298*H1298,2)</f>
        <v>0</v>
      </c>
      <c r="K1298" s="217" t="s">
        <v>19</v>
      </c>
      <c r="L1298" s="47"/>
      <c r="M1298" s="222" t="s">
        <v>19</v>
      </c>
      <c r="N1298" s="223" t="s">
        <v>44</v>
      </c>
      <c r="O1298" s="87"/>
      <c r="P1298" s="224">
        <f>O1298*H1298</f>
        <v>0</v>
      </c>
      <c r="Q1298" s="224">
        <v>0</v>
      </c>
      <c r="R1298" s="224">
        <f>Q1298*H1298</f>
        <v>0</v>
      </c>
      <c r="S1298" s="224">
        <v>0</v>
      </c>
      <c r="T1298" s="225">
        <f>S1298*H1298</f>
        <v>0</v>
      </c>
      <c r="U1298" s="41"/>
      <c r="V1298" s="41"/>
      <c r="W1298" s="41"/>
      <c r="X1298" s="41"/>
      <c r="Y1298" s="41"/>
      <c r="Z1298" s="41"/>
      <c r="AA1298" s="41"/>
      <c r="AB1298" s="41"/>
      <c r="AC1298" s="41"/>
      <c r="AD1298" s="41"/>
      <c r="AE1298" s="41"/>
      <c r="AR1298" s="226" t="s">
        <v>280</v>
      </c>
      <c r="AT1298" s="226" t="s">
        <v>188</v>
      </c>
      <c r="AU1298" s="226" t="s">
        <v>82</v>
      </c>
      <c r="AY1298" s="20" t="s">
        <v>185</v>
      </c>
      <c r="BE1298" s="227">
        <f>IF(N1298="základní",J1298,0)</f>
        <v>0</v>
      </c>
      <c r="BF1298" s="227">
        <f>IF(N1298="snížená",J1298,0)</f>
        <v>0</v>
      </c>
      <c r="BG1298" s="227">
        <f>IF(N1298="zákl. přenesená",J1298,0)</f>
        <v>0</v>
      </c>
      <c r="BH1298" s="227">
        <f>IF(N1298="sníž. přenesená",J1298,0)</f>
        <v>0</v>
      </c>
      <c r="BI1298" s="227">
        <f>IF(N1298="nulová",J1298,0)</f>
        <v>0</v>
      </c>
      <c r="BJ1298" s="20" t="s">
        <v>80</v>
      </c>
      <c r="BK1298" s="227">
        <f>ROUND(I1298*H1298,2)</f>
        <v>0</v>
      </c>
      <c r="BL1298" s="20" t="s">
        <v>280</v>
      </c>
      <c r="BM1298" s="226" t="s">
        <v>2670</v>
      </c>
    </row>
    <row r="1299" s="2" customFormat="1">
      <c r="A1299" s="41"/>
      <c r="B1299" s="42"/>
      <c r="C1299" s="43"/>
      <c r="D1299" s="228" t="s">
        <v>195</v>
      </c>
      <c r="E1299" s="43"/>
      <c r="F1299" s="229" t="s">
        <v>2669</v>
      </c>
      <c r="G1299" s="43"/>
      <c r="H1299" s="43"/>
      <c r="I1299" s="230"/>
      <c r="J1299" s="43"/>
      <c r="K1299" s="43"/>
      <c r="L1299" s="47"/>
      <c r="M1299" s="231"/>
      <c r="N1299" s="232"/>
      <c r="O1299" s="87"/>
      <c r="P1299" s="87"/>
      <c r="Q1299" s="87"/>
      <c r="R1299" s="87"/>
      <c r="S1299" s="87"/>
      <c r="T1299" s="88"/>
      <c r="U1299" s="41"/>
      <c r="V1299" s="41"/>
      <c r="W1299" s="41"/>
      <c r="X1299" s="41"/>
      <c r="Y1299" s="41"/>
      <c r="Z1299" s="41"/>
      <c r="AA1299" s="41"/>
      <c r="AB1299" s="41"/>
      <c r="AC1299" s="41"/>
      <c r="AD1299" s="41"/>
      <c r="AE1299" s="41"/>
      <c r="AT1299" s="20" t="s">
        <v>195</v>
      </c>
      <c r="AU1299" s="20" t="s">
        <v>82</v>
      </c>
    </row>
    <row r="1300" s="13" customFormat="1">
      <c r="A1300" s="13"/>
      <c r="B1300" s="235"/>
      <c r="C1300" s="236"/>
      <c r="D1300" s="228" t="s">
        <v>199</v>
      </c>
      <c r="E1300" s="237" t="s">
        <v>19</v>
      </c>
      <c r="F1300" s="238" t="s">
        <v>2662</v>
      </c>
      <c r="G1300" s="236"/>
      <c r="H1300" s="237" t="s">
        <v>19</v>
      </c>
      <c r="I1300" s="239"/>
      <c r="J1300" s="236"/>
      <c r="K1300" s="236"/>
      <c r="L1300" s="240"/>
      <c r="M1300" s="241"/>
      <c r="N1300" s="242"/>
      <c r="O1300" s="242"/>
      <c r="P1300" s="242"/>
      <c r="Q1300" s="242"/>
      <c r="R1300" s="242"/>
      <c r="S1300" s="242"/>
      <c r="T1300" s="243"/>
      <c r="U1300" s="13"/>
      <c r="V1300" s="13"/>
      <c r="W1300" s="13"/>
      <c r="X1300" s="13"/>
      <c r="Y1300" s="13"/>
      <c r="Z1300" s="13"/>
      <c r="AA1300" s="13"/>
      <c r="AB1300" s="13"/>
      <c r="AC1300" s="13"/>
      <c r="AD1300" s="13"/>
      <c r="AE1300" s="13"/>
      <c r="AT1300" s="244" t="s">
        <v>199</v>
      </c>
      <c r="AU1300" s="244" t="s">
        <v>82</v>
      </c>
      <c r="AV1300" s="13" t="s">
        <v>80</v>
      </c>
      <c r="AW1300" s="13" t="s">
        <v>34</v>
      </c>
      <c r="AX1300" s="13" t="s">
        <v>73</v>
      </c>
      <c r="AY1300" s="244" t="s">
        <v>185</v>
      </c>
    </row>
    <row r="1301" s="14" customFormat="1">
      <c r="A1301" s="14"/>
      <c r="B1301" s="245"/>
      <c r="C1301" s="246"/>
      <c r="D1301" s="228" t="s">
        <v>199</v>
      </c>
      <c r="E1301" s="247" t="s">
        <v>19</v>
      </c>
      <c r="F1301" s="248" t="s">
        <v>80</v>
      </c>
      <c r="G1301" s="246"/>
      <c r="H1301" s="249">
        <v>1</v>
      </c>
      <c r="I1301" s="250"/>
      <c r="J1301" s="246"/>
      <c r="K1301" s="246"/>
      <c r="L1301" s="251"/>
      <c r="M1301" s="252"/>
      <c r="N1301" s="253"/>
      <c r="O1301" s="253"/>
      <c r="P1301" s="253"/>
      <c r="Q1301" s="253"/>
      <c r="R1301" s="253"/>
      <c r="S1301" s="253"/>
      <c r="T1301" s="254"/>
      <c r="U1301" s="14"/>
      <c r="V1301" s="14"/>
      <c r="W1301" s="14"/>
      <c r="X1301" s="14"/>
      <c r="Y1301" s="14"/>
      <c r="Z1301" s="14"/>
      <c r="AA1301" s="14"/>
      <c r="AB1301" s="14"/>
      <c r="AC1301" s="14"/>
      <c r="AD1301" s="14"/>
      <c r="AE1301" s="14"/>
      <c r="AT1301" s="255" t="s">
        <v>199</v>
      </c>
      <c r="AU1301" s="255" t="s">
        <v>82</v>
      </c>
      <c r="AV1301" s="14" t="s">
        <v>82</v>
      </c>
      <c r="AW1301" s="14" t="s">
        <v>34</v>
      </c>
      <c r="AX1301" s="14" t="s">
        <v>73</v>
      </c>
      <c r="AY1301" s="255" t="s">
        <v>185</v>
      </c>
    </row>
    <row r="1302" s="15" customFormat="1">
      <c r="A1302" s="15"/>
      <c r="B1302" s="256"/>
      <c r="C1302" s="257"/>
      <c r="D1302" s="228" t="s">
        <v>199</v>
      </c>
      <c r="E1302" s="258" t="s">
        <v>19</v>
      </c>
      <c r="F1302" s="259" t="s">
        <v>202</v>
      </c>
      <c r="G1302" s="257"/>
      <c r="H1302" s="260">
        <v>1</v>
      </c>
      <c r="I1302" s="261"/>
      <c r="J1302" s="257"/>
      <c r="K1302" s="257"/>
      <c r="L1302" s="262"/>
      <c r="M1302" s="263"/>
      <c r="N1302" s="264"/>
      <c r="O1302" s="264"/>
      <c r="P1302" s="264"/>
      <c r="Q1302" s="264"/>
      <c r="R1302" s="264"/>
      <c r="S1302" s="264"/>
      <c r="T1302" s="265"/>
      <c r="U1302" s="15"/>
      <c r="V1302" s="15"/>
      <c r="W1302" s="15"/>
      <c r="X1302" s="15"/>
      <c r="Y1302" s="15"/>
      <c r="Z1302" s="15"/>
      <c r="AA1302" s="15"/>
      <c r="AB1302" s="15"/>
      <c r="AC1302" s="15"/>
      <c r="AD1302" s="15"/>
      <c r="AE1302" s="15"/>
      <c r="AT1302" s="266" t="s">
        <v>199</v>
      </c>
      <c r="AU1302" s="266" t="s">
        <v>82</v>
      </c>
      <c r="AV1302" s="15" t="s">
        <v>193</v>
      </c>
      <c r="AW1302" s="15" t="s">
        <v>34</v>
      </c>
      <c r="AX1302" s="15" t="s">
        <v>80</v>
      </c>
      <c r="AY1302" s="266" t="s">
        <v>185</v>
      </c>
    </row>
    <row r="1303" s="2" customFormat="1" ht="16.5" customHeight="1">
      <c r="A1303" s="41"/>
      <c r="B1303" s="42"/>
      <c r="C1303" s="215" t="s">
        <v>2671</v>
      </c>
      <c r="D1303" s="215" t="s">
        <v>188</v>
      </c>
      <c r="E1303" s="216" t="s">
        <v>2672</v>
      </c>
      <c r="F1303" s="217" t="s">
        <v>2673</v>
      </c>
      <c r="G1303" s="218" t="s">
        <v>234</v>
      </c>
      <c r="H1303" s="219">
        <v>3</v>
      </c>
      <c r="I1303" s="220"/>
      <c r="J1303" s="221">
        <f>ROUND(I1303*H1303,2)</f>
        <v>0</v>
      </c>
      <c r="K1303" s="217" t="s">
        <v>19</v>
      </c>
      <c r="L1303" s="47"/>
      <c r="M1303" s="222" t="s">
        <v>19</v>
      </c>
      <c r="N1303" s="223" t="s">
        <v>44</v>
      </c>
      <c r="O1303" s="87"/>
      <c r="P1303" s="224">
        <f>O1303*H1303</f>
        <v>0</v>
      </c>
      <c r="Q1303" s="224">
        <v>0</v>
      </c>
      <c r="R1303" s="224">
        <f>Q1303*H1303</f>
        <v>0</v>
      </c>
      <c r="S1303" s="224">
        <v>0</v>
      </c>
      <c r="T1303" s="225">
        <f>S1303*H1303</f>
        <v>0</v>
      </c>
      <c r="U1303" s="41"/>
      <c r="V1303" s="41"/>
      <c r="W1303" s="41"/>
      <c r="X1303" s="41"/>
      <c r="Y1303" s="41"/>
      <c r="Z1303" s="41"/>
      <c r="AA1303" s="41"/>
      <c r="AB1303" s="41"/>
      <c r="AC1303" s="41"/>
      <c r="AD1303" s="41"/>
      <c r="AE1303" s="41"/>
      <c r="AR1303" s="226" t="s">
        <v>280</v>
      </c>
      <c r="AT1303" s="226" t="s">
        <v>188</v>
      </c>
      <c r="AU1303" s="226" t="s">
        <v>82</v>
      </c>
      <c r="AY1303" s="20" t="s">
        <v>185</v>
      </c>
      <c r="BE1303" s="227">
        <f>IF(N1303="základní",J1303,0)</f>
        <v>0</v>
      </c>
      <c r="BF1303" s="227">
        <f>IF(N1303="snížená",J1303,0)</f>
        <v>0</v>
      </c>
      <c r="BG1303" s="227">
        <f>IF(N1303="zákl. přenesená",J1303,0)</f>
        <v>0</v>
      </c>
      <c r="BH1303" s="227">
        <f>IF(N1303="sníž. přenesená",J1303,0)</f>
        <v>0</v>
      </c>
      <c r="BI1303" s="227">
        <f>IF(N1303="nulová",J1303,0)</f>
        <v>0</v>
      </c>
      <c r="BJ1303" s="20" t="s">
        <v>80</v>
      </c>
      <c r="BK1303" s="227">
        <f>ROUND(I1303*H1303,2)</f>
        <v>0</v>
      </c>
      <c r="BL1303" s="20" t="s">
        <v>280</v>
      </c>
      <c r="BM1303" s="226" t="s">
        <v>2674</v>
      </c>
    </row>
    <row r="1304" s="2" customFormat="1">
      <c r="A1304" s="41"/>
      <c r="B1304" s="42"/>
      <c r="C1304" s="43"/>
      <c r="D1304" s="228" t="s">
        <v>195</v>
      </c>
      <c r="E1304" s="43"/>
      <c r="F1304" s="229" t="s">
        <v>2673</v>
      </c>
      <c r="G1304" s="43"/>
      <c r="H1304" s="43"/>
      <c r="I1304" s="230"/>
      <c r="J1304" s="43"/>
      <c r="K1304" s="43"/>
      <c r="L1304" s="47"/>
      <c r="M1304" s="231"/>
      <c r="N1304" s="232"/>
      <c r="O1304" s="87"/>
      <c r="P1304" s="87"/>
      <c r="Q1304" s="87"/>
      <c r="R1304" s="87"/>
      <c r="S1304" s="87"/>
      <c r="T1304" s="88"/>
      <c r="U1304" s="41"/>
      <c r="V1304" s="41"/>
      <c r="W1304" s="41"/>
      <c r="X1304" s="41"/>
      <c r="Y1304" s="41"/>
      <c r="Z1304" s="41"/>
      <c r="AA1304" s="41"/>
      <c r="AB1304" s="41"/>
      <c r="AC1304" s="41"/>
      <c r="AD1304" s="41"/>
      <c r="AE1304" s="41"/>
      <c r="AT1304" s="20" t="s">
        <v>195</v>
      </c>
      <c r="AU1304" s="20" t="s">
        <v>82</v>
      </c>
    </row>
    <row r="1305" s="13" customFormat="1">
      <c r="A1305" s="13"/>
      <c r="B1305" s="235"/>
      <c r="C1305" s="236"/>
      <c r="D1305" s="228" t="s">
        <v>199</v>
      </c>
      <c r="E1305" s="237" t="s">
        <v>19</v>
      </c>
      <c r="F1305" s="238" t="s">
        <v>2662</v>
      </c>
      <c r="G1305" s="236"/>
      <c r="H1305" s="237" t="s">
        <v>19</v>
      </c>
      <c r="I1305" s="239"/>
      <c r="J1305" s="236"/>
      <c r="K1305" s="236"/>
      <c r="L1305" s="240"/>
      <c r="M1305" s="241"/>
      <c r="N1305" s="242"/>
      <c r="O1305" s="242"/>
      <c r="P1305" s="242"/>
      <c r="Q1305" s="242"/>
      <c r="R1305" s="242"/>
      <c r="S1305" s="242"/>
      <c r="T1305" s="243"/>
      <c r="U1305" s="13"/>
      <c r="V1305" s="13"/>
      <c r="W1305" s="13"/>
      <c r="X1305" s="13"/>
      <c r="Y1305" s="13"/>
      <c r="Z1305" s="13"/>
      <c r="AA1305" s="13"/>
      <c r="AB1305" s="13"/>
      <c r="AC1305" s="13"/>
      <c r="AD1305" s="13"/>
      <c r="AE1305" s="13"/>
      <c r="AT1305" s="244" t="s">
        <v>199</v>
      </c>
      <c r="AU1305" s="244" t="s">
        <v>82</v>
      </c>
      <c r="AV1305" s="13" t="s">
        <v>80</v>
      </c>
      <c r="AW1305" s="13" t="s">
        <v>34</v>
      </c>
      <c r="AX1305" s="13" t="s">
        <v>73</v>
      </c>
      <c r="AY1305" s="244" t="s">
        <v>185</v>
      </c>
    </row>
    <row r="1306" s="14" customFormat="1">
      <c r="A1306" s="14"/>
      <c r="B1306" s="245"/>
      <c r="C1306" s="246"/>
      <c r="D1306" s="228" t="s">
        <v>199</v>
      </c>
      <c r="E1306" s="247" t="s">
        <v>19</v>
      </c>
      <c r="F1306" s="248" t="s">
        <v>209</v>
      </c>
      <c r="G1306" s="246"/>
      <c r="H1306" s="249">
        <v>3</v>
      </c>
      <c r="I1306" s="250"/>
      <c r="J1306" s="246"/>
      <c r="K1306" s="246"/>
      <c r="L1306" s="251"/>
      <c r="M1306" s="252"/>
      <c r="N1306" s="253"/>
      <c r="O1306" s="253"/>
      <c r="P1306" s="253"/>
      <c r="Q1306" s="253"/>
      <c r="R1306" s="253"/>
      <c r="S1306" s="253"/>
      <c r="T1306" s="254"/>
      <c r="U1306" s="14"/>
      <c r="V1306" s="14"/>
      <c r="W1306" s="14"/>
      <c r="X1306" s="14"/>
      <c r="Y1306" s="14"/>
      <c r="Z1306" s="14"/>
      <c r="AA1306" s="14"/>
      <c r="AB1306" s="14"/>
      <c r="AC1306" s="14"/>
      <c r="AD1306" s="14"/>
      <c r="AE1306" s="14"/>
      <c r="AT1306" s="255" t="s">
        <v>199</v>
      </c>
      <c r="AU1306" s="255" t="s">
        <v>82</v>
      </c>
      <c r="AV1306" s="14" t="s">
        <v>82</v>
      </c>
      <c r="AW1306" s="14" t="s">
        <v>34</v>
      </c>
      <c r="AX1306" s="14" t="s">
        <v>73</v>
      </c>
      <c r="AY1306" s="255" t="s">
        <v>185</v>
      </c>
    </row>
    <row r="1307" s="15" customFormat="1">
      <c r="A1307" s="15"/>
      <c r="B1307" s="256"/>
      <c r="C1307" s="257"/>
      <c r="D1307" s="228" t="s">
        <v>199</v>
      </c>
      <c r="E1307" s="258" t="s">
        <v>19</v>
      </c>
      <c r="F1307" s="259" t="s">
        <v>202</v>
      </c>
      <c r="G1307" s="257"/>
      <c r="H1307" s="260">
        <v>3</v>
      </c>
      <c r="I1307" s="261"/>
      <c r="J1307" s="257"/>
      <c r="K1307" s="257"/>
      <c r="L1307" s="262"/>
      <c r="M1307" s="263"/>
      <c r="N1307" s="264"/>
      <c r="O1307" s="264"/>
      <c r="P1307" s="264"/>
      <c r="Q1307" s="264"/>
      <c r="R1307" s="264"/>
      <c r="S1307" s="264"/>
      <c r="T1307" s="265"/>
      <c r="U1307" s="15"/>
      <c r="V1307" s="15"/>
      <c r="W1307" s="15"/>
      <c r="X1307" s="15"/>
      <c r="Y1307" s="15"/>
      <c r="Z1307" s="15"/>
      <c r="AA1307" s="15"/>
      <c r="AB1307" s="15"/>
      <c r="AC1307" s="15"/>
      <c r="AD1307" s="15"/>
      <c r="AE1307" s="15"/>
      <c r="AT1307" s="266" t="s">
        <v>199</v>
      </c>
      <c r="AU1307" s="266" t="s">
        <v>82</v>
      </c>
      <c r="AV1307" s="15" t="s">
        <v>193</v>
      </c>
      <c r="AW1307" s="15" t="s">
        <v>34</v>
      </c>
      <c r="AX1307" s="15" t="s">
        <v>80</v>
      </c>
      <c r="AY1307" s="266" t="s">
        <v>185</v>
      </c>
    </row>
    <row r="1308" s="2" customFormat="1" ht="16.5" customHeight="1">
      <c r="A1308" s="41"/>
      <c r="B1308" s="42"/>
      <c r="C1308" s="215" t="s">
        <v>2675</v>
      </c>
      <c r="D1308" s="215" t="s">
        <v>188</v>
      </c>
      <c r="E1308" s="216" t="s">
        <v>2676</v>
      </c>
      <c r="F1308" s="217" t="s">
        <v>2677</v>
      </c>
      <c r="G1308" s="218" t="s">
        <v>234</v>
      </c>
      <c r="H1308" s="219">
        <v>2</v>
      </c>
      <c r="I1308" s="220"/>
      <c r="J1308" s="221">
        <f>ROUND(I1308*H1308,2)</f>
        <v>0</v>
      </c>
      <c r="K1308" s="217" t="s">
        <v>19</v>
      </c>
      <c r="L1308" s="47"/>
      <c r="M1308" s="222" t="s">
        <v>19</v>
      </c>
      <c r="N1308" s="223" t="s">
        <v>44</v>
      </c>
      <c r="O1308" s="87"/>
      <c r="P1308" s="224">
        <f>O1308*H1308</f>
        <v>0</v>
      </c>
      <c r="Q1308" s="224">
        <v>0</v>
      </c>
      <c r="R1308" s="224">
        <f>Q1308*H1308</f>
        <v>0</v>
      </c>
      <c r="S1308" s="224">
        <v>0</v>
      </c>
      <c r="T1308" s="225">
        <f>S1308*H1308</f>
        <v>0</v>
      </c>
      <c r="U1308" s="41"/>
      <c r="V1308" s="41"/>
      <c r="W1308" s="41"/>
      <c r="X1308" s="41"/>
      <c r="Y1308" s="41"/>
      <c r="Z1308" s="41"/>
      <c r="AA1308" s="41"/>
      <c r="AB1308" s="41"/>
      <c r="AC1308" s="41"/>
      <c r="AD1308" s="41"/>
      <c r="AE1308" s="41"/>
      <c r="AR1308" s="226" t="s">
        <v>280</v>
      </c>
      <c r="AT1308" s="226" t="s">
        <v>188</v>
      </c>
      <c r="AU1308" s="226" t="s">
        <v>82</v>
      </c>
      <c r="AY1308" s="20" t="s">
        <v>185</v>
      </c>
      <c r="BE1308" s="227">
        <f>IF(N1308="základní",J1308,0)</f>
        <v>0</v>
      </c>
      <c r="BF1308" s="227">
        <f>IF(N1308="snížená",J1308,0)</f>
        <v>0</v>
      </c>
      <c r="BG1308" s="227">
        <f>IF(N1308="zákl. přenesená",J1308,0)</f>
        <v>0</v>
      </c>
      <c r="BH1308" s="227">
        <f>IF(N1308="sníž. přenesená",J1308,0)</f>
        <v>0</v>
      </c>
      <c r="BI1308" s="227">
        <f>IF(N1308="nulová",J1308,0)</f>
        <v>0</v>
      </c>
      <c r="BJ1308" s="20" t="s">
        <v>80</v>
      </c>
      <c r="BK1308" s="227">
        <f>ROUND(I1308*H1308,2)</f>
        <v>0</v>
      </c>
      <c r="BL1308" s="20" t="s">
        <v>280</v>
      </c>
      <c r="BM1308" s="226" t="s">
        <v>2678</v>
      </c>
    </row>
    <row r="1309" s="2" customFormat="1">
      <c r="A1309" s="41"/>
      <c r="B1309" s="42"/>
      <c r="C1309" s="43"/>
      <c r="D1309" s="228" t="s">
        <v>195</v>
      </c>
      <c r="E1309" s="43"/>
      <c r="F1309" s="229" t="s">
        <v>2677</v>
      </c>
      <c r="G1309" s="43"/>
      <c r="H1309" s="43"/>
      <c r="I1309" s="230"/>
      <c r="J1309" s="43"/>
      <c r="K1309" s="43"/>
      <c r="L1309" s="47"/>
      <c r="M1309" s="231"/>
      <c r="N1309" s="232"/>
      <c r="O1309" s="87"/>
      <c r="P1309" s="87"/>
      <c r="Q1309" s="87"/>
      <c r="R1309" s="87"/>
      <c r="S1309" s="87"/>
      <c r="T1309" s="88"/>
      <c r="U1309" s="41"/>
      <c r="V1309" s="41"/>
      <c r="W1309" s="41"/>
      <c r="X1309" s="41"/>
      <c r="Y1309" s="41"/>
      <c r="Z1309" s="41"/>
      <c r="AA1309" s="41"/>
      <c r="AB1309" s="41"/>
      <c r="AC1309" s="41"/>
      <c r="AD1309" s="41"/>
      <c r="AE1309" s="41"/>
      <c r="AT1309" s="20" t="s">
        <v>195</v>
      </c>
      <c r="AU1309" s="20" t="s">
        <v>82</v>
      </c>
    </row>
    <row r="1310" s="13" customFormat="1">
      <c r="A1310" s="13"/>
      <c r="B1310" s="235"/>
      <c r="C1310" s="236"/>
      <c r="D1310" s="228" t="s">
        <v>199</v>
      </c>
      <c r="E1310" s="237" t="s">
        <v>19</v>
      </c>
      <c r="F1310" s="238" t="s">
        <v>2662</v>
      </c>
      <c r="G1310" s="236"/>
      <c r="H1310" s="237" t="s">
        <v>19</v>
      </c>
      <c r="I1310" s="239"/>
      <c r="J1310" s="236"/>
      <c r="K1310" s="236"/>
      <c r="L1310" s="240"/>
      <c r="M1310" s="241"/>
      <c r="N1310" s="242"/>
      <c r="O1310" s="242"/>
      <c r="P1310" s="242"/>
      <c r="Q1310" s="242"/>
      <c r="R1310" s="242"/>
      <c r="S1310" s="242"/>
      <c r="T1310" s="243"/>
      <c r="U1310" s="13"/>
      <c r="V1310" s="13"/>
      <c r="W1310" s="13"/>
      <c r="X1310" s="13"/>
      <c r="Y1310" s="13"/>
      <c r="Z1310" s="13"/>
      <c r="AA1310" s="13"/>
      <c r="AB1310" s="13"/>
      <c r="AC1310" s="13"/>
      <c r="AD1310" s="13"/>
      <c r="AE1310" s="13"/>
      <c r="AT1310" s="244" t="s">
        <v>199</v>
      </c>
      <c r="AU1310" s="244" t="s">
        <v>82</v>
      </c>
      <c r="AV1310" s="13" t="s">
        <v>80</v>
      </c>
      <c r="AW1310" s="13" t="s">
        <v>34</v>
      </c>
      <c r="AX1310" s="13" t="s">
        <v>73</v>
      </c>
      <c r="AY1310" s="244" t="s">
        <v>185</v>
      </c>
    </row>
    <row r="1311" s="14" customFormat="1">
      <c r="A1311" s="14"/>
      <c r="B1311" s="245"/>
      <c r="C1311" s="246"/>
      <c r="D1311" s="228" t="s">
        <v>199</v>
      </c>
      <c r="E1311" s="247" t="s">
        <v>19</v>
      </c>
      <c r="F1311" s="248" t="s">
        <v>82</v>
      </c>
      <c r="G1311" s="246"/>
      <c r="H1311" s="249">
        <v>2</v>
      </c>
      <c r="I1311" s="250"/>
      <c r="J1311" s="246"/>
      <c r="K1311" s="246"/>
      <c r="L1311" s="251"/>
      <c r="M1311" s="252"/>
      <c r="N1311" s="253"/>
      <c r="O1311" s="253"/>
      <c r="P1311" s="253"/>
      <c r="Q1311" s="253"/>
      <c r="R1311" s="253"/>
      <c r="S1311" s="253"/>
      <c r="T1311" s="254"/>
      <c r="U1311" s="14"/>
      <c r="V1311" s="14"/>
      <c r="W1311" s="14"/>
      <c r="X1311" s="14"/>
      <c r="Y1311" s="14"/>
      <c r="Z1311" s="14"/>
      <c r="AA1311" s="14"/>
      <c r="AB1311" s="14"/>
      <c r="AC1311" s="14"/>
      <c r="AD1311" s="14"/>
      <c r="AE1311" s="14"/>
      <c r="AT1311" s="255" t="s">
        <v>199</v>
      </c>
      <c r="AU1311" s="255" t="s">
        <v>82</v>
      </c>
      <c r="AV1311" s="14" t="s">
        <v>82</v>
      </c>
      <c r="AW1311" s="14" t="s">
        <v>34</v>
      </c>
      <c r="AX1311" s="14" t="s">
        <v>73</v>
      </c>
      <c r="AY1311" s="255" t="s">
        <v>185</v>
      </c>
    </row>
    <row r="1312" s="15" customFormat="1">
      <c r="A1312" s="15"/>
      <c r="B1312" s="256"/>
      <c r="C1312" s="257"/>
      <c r="D1312" s="228" t="s">
        <v>199</v>
      </c>
      <c r="E1312" s="258" t="s">
        <v>19</v>
      </c>
      <c r="F1312" s="259" t="s">
        <v>202</v>
      </c>
      <c r="G1312" s="257"/>
      <c r="H1312" s="260">
        <v>2</v>
      </c>
      <c r="I1312" s="261"/>
      <c r="J1312" s="257"/>
      <c r="K1312" s="257"/>
      <c r="L1312" s="262"/>
      <c r="M1312" s="263"/>
      <c r="N1312" s="264"/>
      <c r="O1312" s="264"/>
      <c r="P1312" s="264"/>
      <c r="Q1312" s="264"/>
      <c r="R1312" s="264"/>
      <c r="S1312" s="264"/>
      <c r="T1312" s="265"/>
      <c r="U1312" s="15"/>
      <c r="V1312" s="15"/>
      <c r="W1312" s="15"/>
      <c r="X1312" s="15"/>
      <c r="Y1312" s="15"/>
      <c r="Z1312" s="15"/>
      <c r="AA1312" s="15"/>
      <c r="AB1312" s="15"/>
      <c r="AC1312" s="15"/>
      <c r="AD1312" s="15"/>
      <c r="AE1312" s="15"/>
      <c r="AT1312" s="266" t="s">
        <v>199</v>
      </c>
      <c r="AU1312" s="266" t="s">
        <v>82</v>
      </c>
      <c r="AV1312" s="15" t="s">
        <v>193</v>
      </c>
      <c r="AW1312" s="15" t="s">
        <v>34</v>
      </c>
      <c r="AX1312" s="15" t="s">
        <v>80</v>
      </c>
      <c r="AY1312" s="266" t="s">
        <v>185</v>
      </c>
    </row>
    <row r="1313" s="2" customFormat="1" ht="16.5" customHeight="1">
      <c r="A1313" s="41"/>
      <c r="B1313" s="42"/>
      <c r="C1313" s="215" t="s">
        <v>2679</v>
      </c>
      <c r="D1313" s="215" t="s">
        <v>188</v>
      </c>
      <c r="E1313" s="216" t="s">
        <v>2680</v>
      </c>
      <c r="F1313" s="217" t="s">
        <v>2681</v>
      </c>
      <c r="G1313" s="218" t="s">
        <v>234</v>
      </c>
      <c r="H1313" s="219">
        <v>3</v>
      </c>
      <c r="I1313" s="220"/>
      <c r="J1313" s="221">
        <f>ROUND(I1313*H1313,2)</f>
        <v>0</v>
      </c>
      <c r="K1313" s="217" t="s">
        <v>19</v>
      </c>
      <c r="L1313" s="47"/>
      <c r="M1313" s="222" t="s">
        <v>19</v>
      </c>
      <c r="N1313" s="223" t="s">
        <v>44</v>
      </c>
      <c r="O1313" s="87"/>
      <c r="P1313" s="224">
        <f>O1313*H1313</f>
        <v>0</v>
      </c>
      <c r="Q1313" s="224">
        <v>0</v>
      </c>
      <c r="R1313" s="224">
        <f>Q1313*H1313</f>
        <v>0</v>
      </c>
      <c r="S1313" s="224">
        <v>0</v>
      </c>
      <c r="T1313" s="225">
        <f>S1313*H1313</f>
        <v>0</v>
      </c>
      <c r="U1313" s="41"/>
      <c r="V1313" s="41"/>
      <c r="W1313" s="41"/>
      <c r="X1313" s="41"/>
      <c r="Y1313" s="41"/>
      <c r="Z1313" s="41"/>
      <c r="AA1313" s="41"/>
      <c r="AB1313" s="41"/>
      <c r="AC1313" s="41"/>
      <c r="AD1313" s="41"/>
      <c r="AE1313" s="41"/>
      <c r="AR1313" s="226" t="s">
        <v>280</v>
      </c>
      <c r="AT1313" s="226" t="s">
        <v>188</v>
      </c>
      <c r="AU1313" s="226" t="s">
        <v>82</v>
      </c>
      <c r="AY1313" s="20" t="s">
        <v>185</v>
      </c>
      <c r="BE1313" s="227">
        <f>IF(N1313="základní",J1313,0)</f>
        <v>0</v>
      </c>
      <c r="BF1313" s="227">
        <f>IF(N1313="snížená",J1313,0)</f>
        <v>0</v>
      </c>
      <c r="BG1313" s="227">
        <f>IF(N1313="zákl. přenesená",J1313,0)</f>
        <v>0</v>
      </c>
      <c r="BH1313" s="227">
        <f>IF(N1313="sníž. přenesená",J1313,0)</f>
        <v>0</v>
      </c>
      <c r="BI1313" s="227">
        <f>IF(N1313="nulová",J1313,0)</f>
        <v>0</v>
      </c>
      <c r="BJ1313" s="20" t="s">
        <v>80</v>
      </c>
      <c r="BK1313" s="227">
        <f>ROUND(I1313*H1313,2)</f>
        <v>0</v>
      </c>
      <c r="BL1313" s="20" t="s">
        <v>280</v>
      </c>
      <c r="BM1313" s="226" t="s">
        <v>2682</v>
      </c>
    </row>
    <row r="1314" s="2" customFormat="1">
      <c r="A1314" s="41"/>
      <c r="B1314" s="42"/>
      <c r="C1314" s="43"/>
      <c r="D1314" s="228" t="s">
        <v>195</v>
      </c>
      <c r="E1314" s="43"/>
      <c r="F1314" s="229" t="s">
        <v>2681</v>
      </c>
      <c r="G1314" s="43"/>
      <c r="H1314" s="43"/>
      <c r="I1314" s="230"/>
      <c r="J1314" s="43"/>
      <c r="K1314" s="43"/>
      <c r="L1314" s="47"/>
      <c r="M1314" s="231"/>
      <c r="N1314" s="232"/>
      <c r="O1314" s="87"/>
      <c r="P1314" s="87"/>
      <c r="Q1314" s="87"/>
      <c r="R1314" s="87"/>
      <c r="S1314" s="87"/>
      <c r="T1314" s="88"/>
      <c r="U1314" s="41"/>
      <c r="V1314" s="41"/>
      <c r="W1314" s="41"/>
      <c r="X1314" s="41"/>
      <c r="Y1314" s="41"/>
      <c r="Z1314" s="41"/>
      <c r="AA1314" s="41"/>
      <c r="AB1314" s="41"/>
      <c r="AC1314" s="41"/>
      <c r="AD1314" s="41"/>
      <c r="AE1314" s="41"/>
      <c r="AT1314" s="20" t="s">
        <v>195</v>
      </c>
      <c r="AU1314" s="20" t="s">
        <v>82</v>
      </c>
    </row>
    <row r="1315" s="13" customFormat="1">
      <c r="A1315" s="13"/>
      <c r="B1315" s="235"/>
      <c r="C1315" s="236"/>
      <c r="D1315" s="228" t="s">
        <v>199</v>
      </c>
      <c r="E1315" s="237" t="s">
        <v>19</v>
      </c>
      <c r="F1315" s="238" t="s">
        <v>2662</v>
      </c>
      <c r="G1315" s="236"/>
      <c r="H1315" s="237" t="s">
        <v>19</v>
      </c>
      <c r="I1315" s="239"/>
      <c r="J1315" s="236"/>
      <c r="K1315" s="236"/>
      <c r="L1315" s="240"/>
      <c r="M1315" s="241"/>
      <c r="N1315" s="242"/>
      <c r="O1315" s="242"/>
      <c r="P1315" s="242"/>
      <c r="Q1315" s="242"/>
      <c r="R1315" s="242"/>
      <c r="S1315" s="242"/>
      <c r="T1315" s="243"/>
      <c r="U1315" s="13"/>
      <c r="V1315" s="13"/>
      <c r="W1315" s="13"/>
      <c r="X1315" s="13"/>
      <c r="Y1315" s="13"/>
      <c r="Z1315" s="13"/>
      <c r="AA1315" s="13"/>
      <c r="AB1315" s="13"/>
      <c r="AC1315" s="13"/>
      <c r="AD1315" s="13"/>
      <c r="AE1315" s="13"/>
      <c r="AT1315" s="244" t="s">
        <v>199</v>
      </c>
      <c r="AU1315" s="244" t="s">
        <v>82</v>
      </c>
      <c r="AV1315" s="13" t="s">
        <v>80</v>
      </c>
      <c r="AW1315" s="13" t="s">
        <v>34</v>
      </c>
      <c r="AX1315" s="13" t="s">
        <v>73</v>
      </c>
      <c r="AY1315" s="244" t="s">
        <v>185</v>
      </c>
    </row>
    <row r="1316" s="14" customFormat="1">
      <c r="A1316" s="14"/>
      <c r="B1316" s="245"/>
      <c r="C1316" s="246"/>
      <c r="D1316" s="228" t="s">
        <v>199</v>
      </c>
      <c r="E1316" s="247" t="s">
        <v>19</v>
      </c>
      <c r="F1316" s="248" t="s">
        <v>209</v>
      </c>
      <c r="G1316" s="246"/>
      <c r="H1316" s="249">
        <v>3</v>
      </c>
      <c r="I1316" s="250"/>
      <c r="J1316" s="246"/>
      <c r="K1316" s="246"/>
      <c r="L1316" s="251"/>
      <c r="M1316" s="252"/>
      <c r="N1316" s="253"/>
      <c r="O1316" s="253"/>
      <c r="P1316" s="253"/>
      <c r="Q1316" s="253"/>
      <c r="R1316" s="253"/>
      <c r="S1316" s="253"/>
      <c r="T1316" s="254"/>
      <c r="U1316" s="14"/>
      <c r="V1316" s="14"/>
      <c r="W1316" s="14"/>
      <c r="X1316" s="14"/>
      <c r="Y1316" s="14"/>
      <c r="Z1316" s="14"/>
      <c r="AA1316" s="14"/>
      <c r="AB1316" s="14"/>
      <c r="AC1316" s="14"/>
      <c r="AD1316" s="14"/>
      <c r="AE1316" s="14"/>
      <c r="AT1316" s="255" t="s">
        <v>199</v>
      </c>
      <c r="AU1316" s="255" t="s">
        <v>82</v>
      </c>
      <c r="AV1316" s="14" t="s">
        <v>82</v>
      </c>
      <c r="AW1316" s="14" t="s">
        <v>34</v>
      </c>
      <c r="AX1316" s="14" t="s">
        <v>73</v>
      </c>
      <c r="AY1316" s="255" t="s">
        <v>185</v>
      </c>
    </row>
    <row r="1317" s="15" customFormat="1">
      <c r="A1317" s="15"/>
      <c r="B1317" s="256"/>
      <c r="C1317" s="257"/>
      <c r="D1317" s="228" t="s">
        <v>199</v>
      </c>
      <c r="E1317" s="258" t="s">
        <v>19</v>
      </c>
      <c r="F1317" s="259" t="s">
        <v>202</v>
      </c>
      <c r="G1317" s="257"/>
      <c r="H1317" s="260">
        <v>3</v>
      </c>
      <c r="I1317" s="261"/>
      <c r="J1317" s="257"/>
      <c r="K1317" s="257"/>
      <c r="L1317" s="262"/>
      <c r="M1317" s="263"/>
      <c r="N1317" s="264"/>
      <c r="O1317" s="264"/>
      <c r="P1317" s="264"/>
      <c r="Q1317" s="264"/>
      <c r="R1317" s="264"/>
      <c r="S1317" s="264"/>
      <c r="T1317" s="265"/>
      <c r="U1317" s="15"/>
      <c r="V1317" s="15"/>
      <c r="W1317" s="15"/>
      <c r="X1317" s="15"/>
      <c r="Y1317" s="15"/>
      <c r="Z1317" s="15"/>
      <c r="AA1317" s="15"/>
      <c r="AB1317" s="15"/>
      <c r="AC1317" s="15"/>
      <c r="AD1317" s="15"/>
      <c r="AE1317" s="15"/>
      <c r="AT1317" s="266" t="s">
        <v>199</v>
      </c>
      <c r="AU1317" s="266" t="s">
        <v>82</v>
      </c>
      <c r="AV1317" s="15" t="s">
        <v>193</v>
      </c>
      <c r="AW1317" s="15" t="s">
        <v>34</v>
      </c>
      <c r="AX1317" s="15" t="s">
        <v>80</v>
      </c>
      <c r="AY1317" s="266" t="s">
        <v>185</v>
      </c>
    </row>
    <row r="1318" s="2" customFormat="1" ht="16.5" customHeight="1">
      <c r="A1318" s="41"/>
      <c r="B1318" s="42"/>
      <c r="C1318" s="215" t="s">
        <v>2683</v>
      </c>
      <c r="D1318" s="215" t="s">
        <v>188</v>
      </c>
      <c r="E1318" s="216" t="s">
        <v>2684</v>
      </c>
      <c r="F1318" s="217" t="s">
        <v>2685</v>
      </c>
      <c r="G1318" s="218" t="s">
        <v>234</v>
      </c>
      <c r="H1318" s="219">
        <v>1</v>
      </c>
      <c r="I1318" s="220"/>
      <c r="J1318" s="221">
        <f>ROUND(I1318*H1318,2)</f>
        <v>0</v>
      </c>
      <c r="K1318" s="217" t="s">
        <v>19</v>
      </c>
      <c r="L1318" s="47"/>
      <c r="M1318" s="222" t="s">
        <v>19</v>
      </c>
      <c r="N1318" s="223" t="s">
        <v>44</v>
      </c>
      <c r="O1318" s="87"/>
      <c r="P1318" s="224">
        <f>O1318*H1318</f>
        <v>0</v>
      </c>
      <c r="Q1318" s="224">
        <v>0</v>
      </c>
      <c r="R1318" s="224">
        <f>Q1318*H1318</f>
        <v>0</v>
      </c>
      <c r="S1318" s="224">
        <v>0</v>
      </c>
      <c r="T1318" s="225">
        <f>S1318*H1318</f>
        <v>0</v>
      </c>
      <c r="U1318" s="41"/>
      <c r="V1318" s="41"/>
      <c r="W1318" s="41"/>
      <c r="X1318" s="41"/>
      <c r="Y1318" s="41"/>
      <c r="Z1318" s="41"/>
      <c r="AA1318" s="41"/>
      <c r="AB1318" s="41"/>
      <c r="AC1318" s="41"/>
      <c r="AD1318" s="41"/>
      <c r="AE1318" s="41"/>
      <c r="AR1318" s="226" t="s">
        <v>280</v>
      </c>
      <c r="AT1318" s="226" t="s">
        <v>188</v>
      </c>
      <c r="AU1318" s="226" t="s">
        <v>82</v>
      </c>
      <c r="AY1318" s="20" t="s">
        <v>185</v>
      </c>
      <c r="BE1318" s="227">
        <f>IF(N1318="základní",J1318,0)</f>
        <v>0</v>
      </c>
      <c r="BF1318" s="227">
        <f>IF(N1318="snížená",J1318,0)</f>
        <v>0</v>
      </c>
      <c r="BG1318" s="227">
        <f>IF(N1318="zákl. přenesená",J1318,0)</f>
        <v>0</v>
      </c>
      <c r="BH1318" s="227">
        <f>IF(N1318="sníž. přenesená",J1318,0)</f>
        <v>0</v>
      </c>
      <c r="BI1318" s="227">
        <f>IF(N1318="nulová",J1318,0)</f>
        <v>0</v>
      </c>
      <c r="BJ1318" s="20" t="s">
        <v>80</v>
      </c>
      <c r="BK1318" s="227">
        <f>ROUND(I1318*H1318,2)</f>
        <v>0</v>
      </c>
      <c r="BL1318" s="20" t="s">
        <v>280</v>
      </c>
      <c r="BM1318" s="226" t="s">
        <v>2686</v>
      </c>
    </row>
    <row r="1319" s="2" customFormat="1">
      <c r="A1319" s="41"/>
      <c r="B1319" s="42"/>
      <c r="C1319" s="43"/>
      <c r="D1319" s="228" t="s">
        <v>195</v>
      </c>
      <c r="E1319" s="43"/>
      <c r="F1319" s="229" t="s">
        <v>2685</v>
      </c>
      <c r="G1319" s="43"/>
      <c r="H1319" s="43"/>
      <c r="I1319" s="230"/>
      <c r="J1319" s="43"/>
      <c r="K1319" s="43"/>
      <c r="L1319" s="47"/>
      <c r="M1319" s="231"/>
      <c r="N1319" s="232"/>
      <c r="O1319" s="87"/>
      <c r="P1319" s="87"/>
      <c r="Q1319" s="87"/>
      <c r="R1319" s="87"/>
      <c r="S1319" s="87"/>
      <c r="T1319" s="88"/>
      <c r="U1319" s="41"/>
      <c r="V1319" s="41"/>
      <c r="W1319" s="41"/>
      <c r="X1319" s="41"/>
      <c r="Y1319" s="41"/>
      <c r="Z1319" s="41"/>
      <c r="AA1319" s="41"/>
      <c r="AB1319" s="41"/>
      <c r="AC1319" s="41"/>
      <c r="AD1319" s="41"/>
      <c r="AE1319" s="41"/>
      <c r="AT1319" s="20" t="s">
        <v>195</v>
      </c>
      <c r="AU1319" s="20" t="s">
        <v>82</v>
      </c>
    </row>
    <row r="1320" s="13" customFormat="1">
      <c r="A1320" s="13"/>
      <c r="B1320" s="235"/>
      <c r="C1320" s="236"/>
      <c r="D1320" s="228" t="s">
        <v>199</v>
      </c>
      <c r="E1320" s="237" t="s">
        <v>19</v>
      </c>
      <c r="F1320" s="238" t="s">
        <v>2662</v>
      </c>
      <c r="G1320" s="236"/>
      <c r="H1320" s="237" t="s">
        <v>19</v>
      </c>
      <c r="I1320" s="239"/>
      <c r="J1320" s="236"/>
      <c r="K1320" s="236"/>
      <c r="L1320" s="240"/>
      <c r="M1320" s="241"/>
      <c r="N1320" s="242"/>
      <c r="O1320" s="242"/>
      <c r="P1320" s="242"/>
      <c r="Q1320" s="242"/>
      <c r="R1320" s="242"/>
      <c r="S1320" s="242"/>
      <c r="T1320" s="243"/>
      <c r="U1320" s="13"/>
      <c r="V1320" s="13"/>
      <c r="W1320" s="13"/>
      <c r="X1320" s="13"/>
      <c r="Y1320" s="13"/>
      <c r="Z1320" s="13"/>
      <c r="AA1320" s="13"/>
      <c r="AB1320" s="13"/>
      <c r="AC1320" s="13"/>
      <c r="AD1320" s="13"/>
      <c r="AE1320" s="13"/>
      <c r="AT1320" s="244" t="s">
        <v>199</v>
      </c>
      <c r="AU1320" s="244" t="s">
        <v>82</v>
      </c>
      <c r="AV1320" s="13" t="s">
        <v>80</v>
      </c>
      <c r="AW1320" s="13" t="s">
        <v>34</v>
      </c>
      <c r="AX1320" s="13" t="s">
        <v>73</v>
      </c>
      <c r="AY1320" s="244" t="s">
        <v>185</v>
      </c>
    </row>
    <row r="1321" s="14" customFormat="1">
      <c r="A1321" s="14"/>
      <c r="B1321" s="245"/>
      <c r="C1321" s="246"/>
      <c r="D1321" s="228" t="s">
        <v>199</v>
      </c>
      <c r="E1321" s="247" t="s">
        <v>19</v>
      </c>
      <c r="F1321" s="248" t="s">
        <v>80</v>
      </c>
      <c r="G1321" s="246"/>
      <c r="H1321" s="249">
        <v>1</v>
      </c>
      <c r="I1321" s="250"/>
      <c r="J1321" s="246"/>
      <c r="K1321" s="246"/>
      <c r="L1321" s="251"/>
      <c r="M1321" s="252"/>
      <c r="N1321" s="253"/>
      <c r="O1321" s="253"/>
      <c r="P1321" s="253"/>
      <c r="Q1321" s="253"/>
      <c r="R1321" s="253"/>
      <c r="S1321" s="253"/>
      <c r="T1321" s="254"/>
      <c r="U1321" s="14"/>
      <c r="V1321" s="14"/>
      <c r="W1321" s="14"/>
      <c r="X1321" s="14"/>
      <c r="Y1321" s="14"/>
      <c r="Z1321" s="14"/>
      <c r="AA1321" s="14"/>
      <c r="AB1321" s="14"/>
      <c r="AC1321" s="14"/>
      <c r="AD1321" s="14"/>
      <c r="AE1321" s="14"/>
      <c r="AT1321" s="255" t="s">
        <v>199</v>
      </c>
      <c r="AU1321" s="255" t="s">
        <v>82</v>
      </c>
      <c r="AV1321" s="14" t="s">
        <v>82</v>
      </c>
      <c r="AW1321" s="14" t="s">
        <v>34</v>
      </c>
      <c r="AX1321" s="14" t="s">
        <v>73</v>
      </c>
      <c r="AY1321" s="255" t="s">
        <v>185</v>
      </c>
    </row>
    <row r="1322" s="15" customFormat="1">
      <c r="A1322" s="15"/>
      <c r="B1322" s="256"/>
      <c r="C1322" s="257"/>
      <c r="D1322" s="228" t="s">
        <v>199</v>
      </c>
      <c r="E1322" s="258" t="s">
        <v>19</v>
      </c>
      <c r="F1322" s="259" t="s">
        <v>202</v>
      </c>
      <c r="G1322" s="257"/>
      <c r="H1322" s="260">
        <v>1</v>
      </c>
      <c r="I1322" s="261"/>
      <c r="J1322" s="257"/>
      <c r="K1322" s="257"/>
      <c r="L1322" s="262"/>
      <c r="M1322" s="263"/>
      <c r="N1322" s="264"/>
      <c r="O1322" s="264"/>
      <c r="P1322" s="264"/>
      <c r="Q1322" s="264"/>
      <c r="R1322" s="264"/>
      <c r="S1322" s="264"/>
      <c r="T1322" s="265"/>
      <c r="U1322" s="15"/>
      <c r="V1322" s="15"/>
      <c r="W1322" s="15"/>
      <c r="X1322" s="15"/>
      <c r="Y1322" s="15"/>
      <c r="Z1322" s="15"/>
      <c r="AA1322" s="15"/>
      <c r="AB1322" s="15"/>
      <c r="AC1322" s="15"/>
      <c r="AD1322" s="15"/>
      <c r="AE1322" s="15"/>
      <c r="AT1322" s="266" t="s">
        <v>199</v>
      </c>
      <c r="AU1322" s="266" t="s">
        <v>82</v>
      </c>
      <c r="AV1322" s="15" t="s">
        <v>193</v>
      </c>
      <c r="AW1322" s="15" t="s">
        <v>34</v>
      </c>
      <c r="AX1322" s="15" t="s">
        <v>80</v>
      </c>
      <c r="AY1322" s="266" t="s">
        <v>185</v>
      </c>
    </row>
    <row r="1323" s="2" customFormat="1" ht="16.5" customHeight="1">
      <c r="A1323" s="41"/>
      <c r="B1323" s="42"/>
      <c r="C1323" s="215" t="s">
        <v>2687</v>
      </c>
      <c r="D1323" s="215" t="s">
        <v>188</v>
      </c>
      <c r="E1323" s="216" t="s">
        <v>2688</v>
      </c>
      <c r="F1323" s="217" t="s">
        <v>2689</v>
      </c>
      <c r="G1323" s="218" t="s">
        <v>234</v>
      </c>
      <c r="H1323" s="219">
        <v>1</v>
      </c>
      <c r="I1323" s="220"/>
      <c r="J1323" s="221">
        <f>ROUND(I1323*H1323,2)</f>
        <v>0</v>
      </c>
      <c r="K1323" s="217" t="s">
        <v>19</v>
      </c>
      <c r="L1323" s="47"/>
      <c r="M1323" s="222" t="s">
        <v>19</v>
      </c>
      <c r="N1323" s="223" t="s">
        <v>44</v>
      </c>
      <c r="O1323" s="87"/>
      <c r="P1323" s="224">
        <f>O1323*H1323</f>
        <v>0</v>
      </c>
      <c r="Q1323" s="224">
        <v>0</v>
      </c>
      <c r="R1323" s="224">
        <f>Q1323*H1323</f>
        <v>0</v>
      </c>
      <c r="S1323" s="224">
        <v>0</v>
      </c>
      <c r="T1323" s="225">
        <f>S1323*H1323</f>
        <v>0</v>
      </c>
      <c r="U1323" s="41"/>
      <c r="V1323" s="41"/>
      <c r="W1323" s="41"/>
      <c r="X1323" s="41"/>
      <c r="Y1323" s="41"/>
      <c r="Z1323" s="41"/>
      <c r="AA1323" s="41"/>
      <c r="AB1323" s="41"/>
      <c r="AC1323" s="41"/>
      <c r="AD1323" s="41"/>
      <c r="AE1323" s="41"/>
      <c r="AR1323" s="226" t="s">
        <v>280</v>
      </c>
      <c r="AT1323" s="226" t="s">
        <v>188</v>
      </c>
      <c r="AU1323" s="226" t="s">
        <v>82</v>
      </c>
      <c r="AY1323" s="20" t="s">
        <v>185</v>
      </c>
      <c r="BE1323" s="227">
        <f>IF(N1323="základní",J1323,0)</f>
        <v>0</v>
      </c>
      <c r="BF1323" s="227">
        <f>IF(N1323="snížená",J1323,0)</f>
        <v>0</v>
      </c>
      <c r="BG1323" s="227">
        <f>IF(N1323="zákl. přenesená",J1323,0)</f>
        <v>0</v>
      </c>
      <c r="BH1323" s="227">
        <f>IF(N1323="sníž. přenesená",J1323,0)</f>
        <v>0</v>
      </c>
      <c r="BI1323" s="227">
        <f>IF(N1323="nulová",J1323,0)</f>
        <v>0</v>
      </c>
      <c r="BJ1323" s="20" t="s">
        <v>80</v>
      </c>
      <c r="BK1323" s="227">
        <f>ROUND(I1323*H1323,2)</f>
        <v>0</v>
      </c>
      <c r="BL1323" s="20" t="s">
        <v>280</v>
      </c>
      <c r="BM1323" s="226" t="s">
        <v>2690</v>
      </c>
    </row>
    <row r="1324" s="2" customFormat="1">
      <c r="A1324" s="41"/>
      <c r="B1324" s="42"/>
      <c r="C1324" s="43"/>
      <c r="D1324" s="228" t="s">
        <v>195</v>
      </c>
      <c r="E1324" s="43"/>
      <c r="F1324" s="229" t="s">
        <v>2689</v>
      </c>
      <c r="G1324" s="43"/>
      <c r="H1324" s="43"/>
      <c r="I1324" s="230"/>
      <c r="J1324" s="43"/>
      <c r="K1324" s="43"/>
      <c r="L1324" s="47"/>
      <c r="M1324" s="231"/>
      <c r="N1324" s="232"/>
      <c r="O1324" s="87"/>
      <c r="P1324" s="87"/>
      <c r="Q1324" s="87"/>
      <c r="R1324" s="87"/>
      <c r="S1324" s="87"/>
      <c r="T1324" s="88"/>
      <c r="U1324" s="41"/>
      <c r="V1324" s="41"/>
      <c r="W1324" s="41"/>
      <c r="X1324" s="41"/>
      <c r="Y1324" s="41"/>
      <c r="Z1324" s="41"/>
      <c r="AA1324" s="41"/>
      <c r="AB1324" s="41"/>
      <c r="AC1324" s="41"/>
      <c r="AD1324" s="41"/>
      <c r="AE1324" s="41"/>
      <c r="AT1324" s="20" t="s">
        <v>195</v>
      </c>
      <c r="AU1324" s="20" t="s">
        <v>82</v>
      </c>
    </row>
    <row r="1325" s="13" customFormat="1">
      <c r="A1325" s="13"/>
      <c r="B1325" s="235"/>
      <c r="C1325" s="236"/>
      <c r="D1325" s="228" t="s">
        <v>199</v>
      </c>
      <c r="E1325" s="237" t="s">
        <v>19</v>
      </c>
      <c r="F1325" s="238" t="s">
        <v>2662</v>
      </c>
      <c r="G1325" s="236"/>
      <c r="H1325" s="237" t="s">
        <v>19</v>
      </c>
      <c r="I1325" s="239"/>
      <c r="J1325" s="236"/>
      <c r="K1325" s="236"/>
      <c r="L1325" s="240"/>
      <c r="M1325" s="241"/>
      <c r="N1325" s="242"/>
      <c r="O1325" s="242"/>
      <c r="P1325" s="242"/>
      <c r="Q1325" s="242"/>
      <c r="R1325" s="242"/>
      <c r="S1325" s="242"/>
      <c r="T1325" s="243"/>
      <c r="U1325" s="13"/>
      <c r="V1325" s="13"/>
      <c r="W1325" s="13"/>
      <c r="X1325" s="13"/>
      <c r="Y1325" s="13"/>
      <c r="Z1325" s="13"/>
      <c r="AA1325" s="13"/>
      <c r="AB1325" s="13"/>
      <c r="AC1325" s="13"/>
      <c r="AD1325" s="13"/>
      <c r="AE1325" s="13"/>
      <c r="AT1325" s="244" t="s">
        <v>199</v>
      </c>
      <c r="AU1325" s="244" t="s">
        <v>82</v>
      </c>
      <c r="AV1325" s="13" t="s">
        <v>80</v>
      </c>
      <c r="AW1325" s="13" t="s">
        <v>34</v>
      </c>
      <c r="AX1325" s="13" t="s">
        <v>73</v>
      </c>
      <c r="AY1325" s="244" t="s">
        <v>185</v>
      </c>
    </row>
    <row r="1326" s="14" customFormat="1">
      <c r="A1326" s="14"/>
      <c r="B1326" s="245"/>
      <c r="C1326" s="246"/>
      <c r="D1326" s="228" t="s">
        <v>199</v>
      </c>
      <c r="E1326" s="247" t="s">
        <v>19</v>
      </c>
      <c r="F1326" s="248" t="s">
        <v>80</v>
      </c>
      <c r="G1326" s="246"/>
      <c r="H1326" s="249">
        <v>1</v>
      </c>
      <c r="I1326" s="250"/>
      <c r="J1326" s="246"/>
      <c r="K1326" s="246"/>
      <c r="L1326" s="251"/>
      <c r="M1326" s="252"/>
      <c r="N1326" s="253"/>
      <c r="O1326" s="253"/>
      <c r="P1326" s="253"/>
      <c r="Q1326" s="253"/>
      <c r="R1326" s="253"/>
      <c r="S1326" s="253"/>
      <c r="T1326" s="254"/>
      <c r="U1326" s="14"/>
      <c r="V1326" s="14"/>
      <c r="W1326" s="14"/>
      <c r="X1326" s="14"/>
      <c r="Y1326" s="14"/>
      <c r="Z1326" s="14"/>
      <c r="AA1326" s="14"/>
      <c r="AB1326" s="14"/>
      <c r="AC1326" s="14"/>
      <c r="AD1326" s="14"/>
      <c r="AE1326" s="14"/>
      <c r="AT1326" s="255" t="s">
        <v>199</v>
      </c>
      <c r="AU1326" s="255" t="s">
        <v>82</v>
      </c>
      <c r="AV1326" s="14" t="s">
        <v>82</v>
      </c>
      <c r="AW1326" s="14" t="s">
        <v>34</v>
      </c>
      <c r="AX1326" s="14" t="s">
        <v>73</v>
      </c>
      <c r="AY1326" s="255" t="s">
        <v>185</v>
      </c>
    </row>
    <row r="1327" s="15" customFormat="1">
      <c r="A1327" s="15"/>
      <c r="B1327" s="256"/>
      <c r="C1327" s="257"/>
      <c r="D1327" s="228" t="s">
        <v>199</v>
      </c>
      <c r="E1327" s="258" t="s">
        <v>19</v>
      </c>
      <c r="F1327" s="259" t="s">
        <v>202</v>
      </c>
      <c r="G1327" s="257"/>
      <c r="H1327" s="260">
        <v>1</v>
      </c>
      <c r="I1327" s="261"/>
      <c r="J1327" s="257"/>
      <c r="K1327" s="257"/>
      <c r="L1327" s="262"/>
      <c r="M1327" s="263"/>
      <c r="N1327" s="264"/>
      <c r="O1327" s="264"/>
      <c r="P1327" s="264"/>
      <c r="Q1327" s="264"/>
      <c r="R1327" s="264"/>
      <c r="S1327" s="264"/>
      <c r="T1327" s="265"/>
      <c r="U1327" s="15"/>
      <c r="V1327" s="15"/>
      <c r="W1327" s="15"/>
      <c r="X1327" s="15"/>
      <c r="Y1327" s="15"/>
      <c r="Z1327" s="15"/>
      <c r="AA1327" s="15"/>
      <c r="AB1327" s="15"/>
      <c r="AC1327" s="15"/>
      <c r="AD1327" s="15"/>
      <c r="AE1327" s="15"/>
      <c r="AT1327" s="266" t="s">
        <v>199</v>
      </c>
      <c r="AU1327" s="266" t="s">
        <v>82</v>
      </c>
      <c r="AV1327" s="15" t="s">
        <v>193</v>
      </c>
      <c r="AW1327" s="15" t="s">
        <v>34</v>
      </c>
      <c r="AX1327" s="15" t="s">
        <v>80</v>
      </c>
      <c r="AY1327" s="266" t="s">
        <v>185</v>
      </c>
    </row>
    <row r="1328" s="2" customFormat="1" ht="16.5" customHeight="1">
      <c r="A1328" s="41"/>
      <c r="B1328" s="42"/>
      <c r="C1328" s="215" t="s">
        <v>2691</v>
      </c>
      <c r="D1328" s="215" t="s">
        <v>188</v>
      </c>
      <c r="E1328" s="216" t="s">
        <v>2692</v>
      </c>
      <c r="F1328" s="217" t="s">
        <v>2693</v>
      </c>
      <c r="G1328" s="218" t="s">
        <v>234</v>
      </c>
      <c r="H1328" s="219">
        <v>2</v>
      </c>
      <c r="I1328" s="220"/>
      <c r="J1328" s="221">
        <f>ROUND(I1328*H1328,2)</f>
        <v>0</v>
      </c>
      <c r="K1328" s="217" t="s">
        <v>19</v>
      </c>
      <c r="L1328" s="47"/>
      <c r="M1328" s="222" t="s">
        <v>19</v>
      </c>
      <c r="N1328" s="223" t="s">
        <v>44</v>
      </c>
      <c r="O1328" s="87"/>
      <c r="P1328" s="224">
        <f>O1328*H1328</f>
        <v>0</v>
      </c>
      <c r="Q1328" s="224">
        <v>0</v>
      </c>
      <c r="R1328" s="224">
        <f>Q1328*H1328</f>
        <v>0</v>
      </c>
      <c r="S1328" s="224">
        <v>0</v>
      </c>
      <c r="T1328" s="225">
        <f>S1328*H1328</f>
        <v>0</v>
      </c>
      <c r="U1328" s="41"/>
      <c r="V1328" s="41"/>
      <c r="W1328" s="41"/>
      <c r="X1328" s="41"/>
      <c r="Y1328" s="41"/>
      <c r="Z1328" s="41"/>
      <c r="AA1328" s="41"/>
      <c r="AB1328" s="41"/>
      <c r="AC1328" s="41"/>
      <c r="AD1328" s="41"/>
      <c r="AE1328" s="41"/>
      <c r="AR1328" s="226" t="s">
        <v>280</v>
      </c>
      <c r="AT1328" s="226" t="s">
        <v>188</v>
      </c>
      <c r="AU1328" s="226" t="s">
        <v>82</v>
      </c>
      <c r="AY1328" s="20" t="s">
        <v>185</v>
      </c>
      <c r="BE1328" s="227">
        <f>IF(N1328="základní",J1328,0)</f>
        <v>0</v>
      </c>
      <c r="BF1328" s="227">
        <f>IF(N1328="snížená",J1328,0)</f>
        <v>0</v>
      </c>
      <c r="BG1328" s="227">
        <f>IF(N1328="zákl. přenesená",J1328,0)</f>
        <v>0</v>
      </c>
      <c r="BH1328" s="227">
        <f>IF(N1328="sníž. přenesená",J1328,0)</f>
        <v>0</v>
      </c>
      <c r="BI1328" s="227">
        <f>IF(N1328="nulová",J1328,0)</f>
        <v>0</v>
      </c>
      <c r="BJ1328" s="20" t="s">
        <v>80</v>
      </c>
      <c r="BK1328" s="227">
        <f>ROUND(I1328*H1328,2)</f>
        <v>0</v>
      </c>
      <c r="BL1328" s="20" t="s">
        <v>280</v>
      </c>
      <c r="BM1328" s="226" t="s">
        <v>2694</v>
      </c>
    </row>
    <row r="1329" s="2" customFormat="1">
      <c r="A1329" s="41"/>
      <c r="B1329" s="42"/>
      <c r="C1329" s="43"/>
      <c r="D1329" s="228" t="s">
        <v>195</v>
      </c>
      <c r="E1329" s="43"/>
      <c r="F1329" s="229" t="s">
        <v>2693</v>
      </c>
      <c r="G1329" s="43"/>
      <c r="H1329" s="43"/>
      <c r="I1329" s="230"/>
      <c r="J1329" s="43"/>
      <c r="K1329" s="43"/>
      <c r="L1329" s="47"/>
      <c r="M1329" s="231"/>
      <c r="N1329" s="232"/>
      <c r="O1329" s="87"/>
      <c r="P1329" s="87"/>
      <c r="Q1329" s="87"/>
      <c r="R1329" s="87"/>
      <c r="S1329" s="87"/>
      <c r="T1329" s="88"/>
      <c r="U1329" s="41"/>
      <c r="V1329" s="41"/>
      <c r="W1329" s="41"/>
      <c r="X1329" s="41"/>
      <c r="Y1329" s="41"/>
      <c r="Z1329" s="41"/>
      <c r="AA1329" s="41"/>
      <c r="AB1329" s="41"/>
      <c r="AC1329" s="41"/>
      <c r="AD1329" s="41"/>
      <c r="AE1329" s="41"/>
      <c r="AT1329" s="20" t="s">
        <v>195</v>
      </c>
      <c r="AU1329" s="20" t="s">
        <v>82</v>
      </c>
    </row>
    <row r="1330" s="13" customFormat="1">
      <c r="A1330" s="13"/>
      <c r="B1330" s="235"/>
      <c r="C1330" s="236"/>
      <c r="D1330" s="228" t="s">
        <v>199</v>
      </c>
      <c r="E1330" s="237" t="s">
        <v>19</v>
      </c>
      <c r="F1330" s="238" t="s">
        <v>2662</v>
      </c>
      <c r="G1330" s="236"/>
      <c r="H1330" s="237" t="s">
        <v>19</v>
      </c>
      <c r="I1330" s="239"/>
      <c r="J1330" s="236"/>
      <c r="K1330" s="236"/>
      <c r="L1330" s="240"/>
      <c r="M1330" s="241"/>
      <c r="N1330" s="242"/>
      <c r="O1330" s="242"/>
      <c r="P1330" s="242"/>
      <c r="Q1330" s="242"/>
      <c r="R1330" s="242"/>
      <c r="S1330" s="242"/>
      <c r="T1330" s="243"/>
      <c r="U1330" s="13"/>
      <c r="V1330" s="13"/>
      <c r="W1330" s="13"/>
      <c r="X1330" s="13"/>
      <c r="Y1330" s="13"/>
      <c r="Z1330" s="13"/>
      <c r="AA1330" s="13"/>
      <c r="AB1330" s="13"/>
      <c r="AC1330" s="13"/>
      <c r="AD1330" s="13"/>
      <c r="AE1330" s="13"/>
      <c r="AT1330" s="244" t="s">
        <v>199</v>
      </c>
      <c r="AU1330" s="244" t="s">
        <v>82</v>
      </c>
      <c r="AV1330" s="13" t="s">
        <v>80</v>
      </c>
      <c r="AW1330" s="13" t="s">
        <v>34</v>
      </c>
      <c r="AX1330" s="13" t="s">
        <v>73</v>
      </c>
      <c r="AY1330" s="244" t="s">
        <v>185</v>
      </c>
    </row>
    <row r="1331" s="14" customFormat="1">
      <c r="A1331" s="14"/>
      <c r="B1331" s="245"/>
      <c r="C1331" s="246"/>
      <c r="D1331" s="228" t="s">
        <v>199</v>
      </c>
      <c r="E1331" s="247" t="s">
        <v>19</v>
      </c>
      <c r="F1331" s="248" t="s">
        <v>82</v>
      </c>
      <c r="G1331" s="246"/>
      <c r="H1331" s="249">
        <v>2</v>
      </c>
      <c r="I1331" s="250"/>
      <c r="J1331" s="246"/>
      <c r="K1331" s="246"/>
      <c r="L1331" s="251"/>
      <c r="M1331" s="252"/>
      <c r="N1331" s="253"/>
      <c r="O1331" s="253"/>
      <c r="P1331" s="253"/>
      <c r="Q1331" s="253"/>
      <c r="R1331" s="253"/>
      <c r="S1331" s="253"/>
      <c r="T1331" s="254"/>
      <c r="U1331" s="14"/>
      <c r="V1331" s="14"/>
      <c r="W1331" s="14"/>
      <c r="X1331" s="14"/>
      <c r="Y1331" s="14"/>
      <c r="Z1331" s="14"/>
      <c r="AA1331" s="14"/>
      <c r="AB1331" s="14"/>
      <c r="AC1331" s="14"/>
      <c r="AD1331" s="14"/>
      <c r="AE1331" s="14"/>
      <c r="AT1331" s="255" t="s">
        <v>199</v>
      </c>
      <c r="AU1331" s="255" t="s">
        <v>82</v>
      </c>
      <c r="AV1331" s="14" t="s">
        <v>82</v>
      </c>
      <c r="AW1331" s="14" t="s">
        <v>34</v>
      </c>
      <c r="AX1331" s="14" t="s">
        <v>73</v>
      </c>
      <c r="AY1331" s="255" t="s">
        <v>185</v>
      </c>
    </row>
    <row r="1332" s="15" customFormat="1">
      <c r="A1332" s="15"/>
      <c r="B1332" s="256"/>
      <c r="C1332" s="257"/>
      <c r="D1332" s="228" t="s">
        <v>199</v>
      </c>
      <c r="E1332" s="258" t="s">
        <v>19</v>
      </c>
      <c r="F1332" s="259" t="s">
        <v>202</v>
      </c>
      <c r="G1332" s="257"/>
      <c r="H1332" s="260">
        <v>2</v>
      </c>
      <c r="I1332" s="261"/>
      <c r="J1332" s="257"/>
      <c r="K1332" s="257"/>
      <c r="L1332" s="262"/>
      <c r="M1332" s="263"/>
      <c r="N1332" s="264"/>
      <c r="O1332" s="264"/>
      <c r="P1332" s="264"/>
      <c r="Q1332" s="264"/>
      <c r="R1332" s="264"/>
      <c r="S1332" s="264"/>
      <c r="T1332" s="265"/>
      <c r="U1332" s="15"/>
      <c r="V1332" s="15"/>
      <c r="W1332" s="15"/>
      <c r="X1332" s="15"/>
      <c r="Y1332" s="15"/>
      <c r="Z1332" s="15"/>
      <c r="AA1332" s="15"/>
      <c r="AB1332" s="15"/>
      <c r="AC1332" s="15"/>
      <c r="AD1332" s="15"/>
      <c r="AE1332" s="15"/>
      <c r="AT1332" s="266" t="s">
        <v>199</v>
      </c>
      <c r="AU1332" s="266" t="s">
        <v>82</v>
      </c>
      <c r="AV1332" s="15" t="s">
        <v>193</v>
      </c>
      <c r="AW1332" s="15" t="s">
        <v>34</v>
      </c>
      <c r="AX1332" s="15" t="s">
        <v>80</v>
      </c>
      <c r="AY1332" s="266" t="s">
        <v>185</v>
      </c>
    </row>
    <row r="1333" s="2" customFormat="1" ht="16.5" customHeight="1">
      <c r="A1333" s="41"/>
      <c r="B1333" s="42"/>
      <c r="C1333" s="215" t="s">
        <v>2695</v>
      </c>
      <c r="D1333" s="215" t="s">
        <v>188</v>
      </c>
      <c r="E1333" s="216" t="s">
        <v>2696</v>
      </c>
      <c r="F1333" s="217" t="s">
        <v>2697</v>
      </c>
      <c r="G1333" s="218" t="s">
        <v>234</v>
      </c>
      <c r="H1333" s="219">
        <v>11</v>
      </c>
      <c r="I1333" s="220"/>
      <c r="J1333" s="221">
        <f>ROUND(I1333*H1333,2)</f>
        <v>0</v>
      </c>
      <c r="K1333" s="217" t="s">
        <v>19</v>
      </c>
      <c r="L1333" s="47"/>
      <c r="M1333" s="222" t="s">
        <v>19</v>
      </c>
      <c r="N1333" s="223" t="s">
        <v>44</v>
      </c>
      <c r="O1333" s="87"/>
      <c r="P1333" s="224">
        <f>O1333*H1333</f>
        <v>0</v>
      </c>
      <c r="Q1333" s="224">
        <v>0</v>
      </c>
      <c r="R1333" s="224">
        <f>Q1333*H1333</f>
        <v>0</v>
      </c>
      <c r="S1333" s="224">
        <v>0</v>
      </c>
      <c r="T1333" s="225">
        <f>S1333*H1333</f>
        <v>0</v>
      </c>
      <c r="U1333" s="41"/>
      <c r="V1333" s="41"/>
      <c r="W1333" s="41"/>
      <c r="X1333" s="41"/>
      <c r="Y1333" s="41"/>
      <c r="Z1333" s="41"/>
      <c r="AA1333" s="41"/>
      <c r="AB1333" s="41"/>
      <c r="AC1333" s="41"/>
      <c r="AD1333" s="41"/>
      <c r="AE1333" s="41"/>
      <c r="AR1333" s="226" t="s">
        <v>280</v>
      </c>
      <c r="AT1333" s="226" t="s">
        <v>188</v>
      </c>
      <c r="AU1333" s="226" t="s">
        <v>82</v>
      </c>
      <c r="AY1333" s="20" t="s">
        <v>185</v>
      </c>
      <c r="BE1333" s="227">
        <f>IF(N1333="základní",J1333,0)</f>
        <v>0</v>
      </c>
      <c r="BF1333" s="227">
        <f>IF(N1333="snížená",J1333,0)</f>
        <v>0</v>
      </c>
      <c r="BG1333" s="227">
        <f>IF(N1333="zákl. přenesená",J1333,0)</f>
        <v>0</v>
      </c>
      <c r="BH1333" s="227">
        <f>IF(N1333="sníž. přenesená",J1333,0)</f>
        <v>0</v>
      </c>
      <c r="BI1333" s="227">
        <f>IF(N1333="nulová",J1333,0)</f>
        <v>0</v>
      </c>
      <c r="BJ1333" s="20" t="s">
        <v>80</v>
      </c>
      <c r="BK1333" s="227">
        <f>ROUND(I1333*H1333,2)</f>
        <v>0</v>
      </c>
      <c r="BL1333" s="20" t="s">
        <v>280</v>
      </c>
      <c r="BM1333" s="226" t="s">
        <v>2698</v>
      </c>
    </row>
    <row r="1334" s="2" customFormat="1">
      <c r="A1334" s="41"/>
      <c r="B1334" s="42"/>
      <c r="C1334" s="43"/>
      <c r="D1334" s="228" t="s">
        <v>195</v>
      </c>
      <c r="E1334" s="43"/>
      <c r="F1334" s="229" t="s">
        <v>2697</v>
      </c>
      <c r="G1334" s="43"/>
      <c r="H1334" s="43"/>
      <c r="I1334" s="230"/>
      <c r="J1334" s="43"/>
      <c r="K1334" s="43"/>
      <c r="L1334" s="47"/>
      <c r="M1334" s="231"/>
      <c r="N1334" s="232"/>
      <c r="O1334" s="87"/>
      <c r="P1334" s="87"/>
      <c r="Q1334" s="87"/>
      <c r="R1334" s="87"/>
      <c r="S1334" s="87"/>
      <c r="T1334" s="88"/>
      <c r="U1334" s="41"/>
      <c r="V1334" s="41"/>
      <c r="W1334" s="41"/>
      <c r="X1334" s="41"/>
      <c r="Y1334" s="41"/>
      <c r="Z1334" s="41"/>
      <c r="AA1334" s="41"/>
      <c r="AB1334" s="41"/>
      <c r="AC1334" s="41"/>
      <c r="AD1334" s="41"/>
      <c r="AE1334" s="41"/>
      <c r="AT1334" s="20" t="s">
        <v>195</v>
      </c>
      <c r="AU1334" s="20" t="s">
        <v>82</v>
      </c>
    </row>
    <row r="1335" s="13" customFormat="1">
      <c r="A1335" s="13"/>
      <c r="B1335" s="235"/>
      <c r="C1335" s="236"/>
      <c r="D1335" s="228" t="s">
        <v>199</v>
      </c>
      <c r="E1335" s="237" t="s">
        <v>19</v>
      </c>
      <c r="F1335" s="238" t="s">
        <v>2662</v>
      </c>
      <c r="G1335" s="236"/>
      <c r="H1335" s="237" t="s">
        <v>19</v>
      </c>
      <c r="I1335" s="239"/>
      <c r="J1335" s="236"/>
      <c r="K1335" s="236"/>
      <c r="L1335" s="240"/>
      <c r="M1335" s="241"/>
      <c r="N1335" s="242"/>
      <c r="O1335" s="242"/>
      <c r="P1335" s="242"/>
      <c r="Q1335" s="242"/>
      <c r="R1335" s="242"/>
      <c r="S1335" s="242"/>
      <c r="T1335" s="243"/>
      <c r="U1335" s="13"/>
      <c r="V1335" s="13"/>
      <c r="W1335" s="13"/>
      <c r="X1335" s="13"/>
      <c r="Y1335" s="13"/>
      <c r="Z1335" s="13"/>
      <c r="AA1335" s="13"/>
      <c r="AB1335" s="13"/>
      <c r="AC1335" s="13"/>
      <c r="AD1335" s="13"/>
      <c r="AE1335" s="13"/>
      <c r="AT1335" s="244" t="s">
        <v>199</v>
      </c>
      <c r="AU1335" s="244" t="s">
        <v>82</v>
      </c>
      <c r="AV1335" s="13" t="s">
        <v>80</v>
      </c>
      <c r="AW1335" s="13" t="s">
        <v>34</v>
      </c>
      <c r="AX1335" s="13" t="s">
        <v>73</v>
      </c>
      <c r="AY1335" s="244" t="s">
        <v>185</v>
      </c>
    </row>
    <row r="1336" s="14" customFormat="1">
      <c r="A1336" s="14"/>
      <c r="B1336" s="245"/>
      <c r="C1336" s="246"/>
      <c r="D1336" s="228" t="s">
        <v>199</v>
      </c>
      <c r="E1336" s="247" t="s">
        <v>19</v>
      </c>
      <c r="F1336" s="248" t="s">
        <v>267</v>
      </c>
      <c r="G1336" s="246"/>
      <c r="H1336" s="249">
        <v>11</v>
      </c>
      <c r="I1336" s="250"/>
      <c r="J1336" s="246"/>
      <c r="K1336" s="246"/>
      <c r="L1336" s="251"/>
      <c r="M1336" s="252"/>
      <c r="N1336" s="253"/>
      <c r="O1336" s="253"/>
      <c r="P1336" s="253"/>
      <c r="Q1336" s="253"/>
      <c r="R1336" s="253"/>
      <c r="S1336" s="253"/>
      <c r="T1336" s="254"/>
      <c r="U1336" s="14"/>
      <c r="V1336" s="14"/>
      <c r="W1336" s="14"/>
      <c r="X1336" s="14"/>
      <c r="Y1336" s="14"/>
      <c r="Z1336" s="14"/>
      <c r="AA1336" s="14"/>
      <c r="AB1336" s="14"/>
      <c r="AC1336" s="14"/>
      <c r="AD1336" s="14"/>
      <c r="AE1336" s="14"/>
      <c r="AT1336" s="255" t="s">
        <v>199</v>
      </c>
      <c r="AU1336" s="255" t="s">
        <v>82</v>
      </c>
      <c r="AV1336" s="14" t="s">
        <v>82</v>
      </c>
      <c r="AW1336" s="14" t="s">
        <v>34</v>
      </c>
      <c r="AX1336" s="14" t="s">
        <v>73</v>
      </c>
      <c r="AY1336" s="255" t="s">
        <v>185</v>
      </c>
    </row>
    <row r="1337" s="15" customFormat="1">
      <c r="A1337" s="15"/>
      <c r="B1337" s="256"/>
      <c r="C1337" s="257"/>
      <c r="D1337" s="228" t="s">
        <v>199</v>
      </c>
      <c r="E1337" s="258" t="s">
        <v>19</v>
      </c>
      <c r="F1337" s="259" t="s">
        <v>202</v>
      </c>
      <c r="G1337" s="257"/>
      <c r="H1337" s="260">
        <v>11</v>
      </c>
      <c r="I1337" s="261"/>
      <c r="J1337" s="257"/>
      <c r="K1337" s="257"/>
      <c r="L1337" s="262"/>
      <c r="M1337" s="263"/>
      <c r="N1337" s="264"/>
      <c r="O1337" s="264"/>
      <c r="P1337" s="264"/>
      <c r="Q1337" s="264"/>
      <c r="R1337" s="264"/>
      <c r="S1337" s="264"/>
      <c r="T1337" s="265"/>
      <c r="U1337" s="15"/>
      <c r="V1337" s="15"/>
      <c r="W1337" s="15"/>
      <c r="X1337" s="15"/>
      <c r="Y1337" s="15"/>
      <c r="Z1337" s="15"/>
      <c r="AA1337" s="15"/>
      <c r="AB1337" s="15"/>
      <c r="AC1337" s="15"/>
      <c r="AD1337" s="15"/>
      <c r="AE1337" s="15"/>
      <c r="AT1337" s="266" t="s">
        <v>199</v>
      </c>
      <c r="AU1337" s="266" t="s">
        <v>82</v>
      </c>
      <c r="AV1337" s="15" t="s">
        <v>193</v>
      </c>
      <c r="AW1337" s="15" t="s">
        <v>34</v>
      </c>
      <c r="AX1337" s="15" t="s">
        <v>80</v>
      </c>
      <c r="AY1337" s="266" t="s">
        <v>185</v>
      </c>
    </row>
    <row r="1338" s="2" customFormat="1" ht="16.5" customHeight="1">
      <c r="A1338" s="41"/>
      <c r="B1338" s="42"/>
      <c r="C1338" s="215" t="s">
        <v>2699</v>
      </c>
      <c r="D1338" s="215" t="s">
        <v>188</v>
      </c>
      <c r="E1338" s="216" t="s">
        <v>2700</v>
      </c>
      <c r="F1338" s="217" t="s">
        <v>2701</v>
      </c>
      <c r="G1338" s="218" t="s">
        <v>234</v>
      </c>
      <c r="H1338" s="219">
        <v>6</v>
      </c>
      <c r="I1338" s="220"/>
      <c r="J1338" s="221">
        <f>ROUND(I1338*H1338,2)</f>
        <v>0</v>
      </c>
      <c r="K1338" s="217" t="s">
        <v>19</v>
      </c>
      <c r="L1338" s="47"/>
      <c r="M1338" s="222" t="s">
        <v>19</v>
      </c>
      <c r="N1338" s="223" t="s">
        <v>44</v>
      </c>
      <c r="O1338" s="87"/>
      <c r="P1338" s="224">
        <f>O1338*H1338</f>
        <v>0</v>
      </c>
      <c r="Q1338" s="224">
        <v>0</v>
      </c>
      <c r="R1338" s="224">
        <f>Q1338*H1338</f>
        <v>0</v>
      </c>
      <c r="S1338" s="224">
        <v>0</v>
      </c>
      <c r="T1338" s="225">
        <f>S1338*H1338</f>
        <v>0</v>
      </c>
      <c r="U1338" s="41"/>
      <c r="V1338" s="41"/>
      <c r="W1338" s="41"/>
      <c r="X1338" s="41"/>
      <c r="Y1338" s="41"/>
      <c r="Z1338" s="41"/>
      <c r="AA1338" s="41"/>
      <c r="AB1338" s="41"/>
      <c r="AC1338" s="41"/>
      <c r="AD1338" s="41"/>
      <c r="AE1338" s="41"/>
      <c r="AR1338" s="226" t="s">
        <v>280</v>
      </c>
      <c r="AT1338" s="226" t="s">
        <v>188</v>
      </c>
      <c r="AU1338" s="226" t="s">
        <v>82</v>
      </c>
      <c r="AY1338" s="20" t="s">
        <v>185</v>
      </c>
      <c r="BE1338" s="227">
        <f>IF(N1338="základní",J1338,0)</f>
        <v>0</v>
      </c>
      <c r="BF1338" s="227">
        <f>IF(N1338="snížená",J1338,0)</f>
        <v>0</v>
      </c>
      <c r="BG1338" s="227">
        <f>IF(N1338="zákl. přenesená",J1338,0)</f>
        <v>0</v>
      </c>
      <c r="BH1338" s="227">
        <f>IF(N1338="sníž. přenesená",J1338,0)</f>
        <v>0</v>
      </c>
      <c r="BI1338" s="227">
        <f>IF(N1338="nulová",J1338,0)</f>
        <v>0</v>
      </c>
      <c r="BJ1338" s="20" t="s">
        <v>80</v>
      </c>
      <c r="BK1338" s="227">
        <f>ROUND(I1338*H1338,2)</f>
        <v>0</v>
      </c>
      <c r="BL1338" s="20" t="s">
        <v>280</v>
      </c>
      <c r="BM1338" s="226" t="s">
        <v>2702</v>
      </c>
    </row>
    <row r="1339" s="2" customFormat="1">
      <c r="A1339" s="41"/>
      <c r="B1339" s="42"/>
      <c r="C1339" s="43"/>
      <c r="D1339" s="228" t="s">
        <v>195</v>
      </c>
      <c r="E1339" s="43"/>
      <c r="F1339" s="229" t="s">
        <v>2701</v>
      </c>
      <c r="G1339" s="43"/>
      <c r="H1339" s="43"/>
      <c r="I1339" s="230"/>
      <c r="J1339" s="43"/>
      <c r="K1339" s="43"/>
      <c r="L1339" s="47"/>
      <c r="M1339" s="231"/>
      <c r="N1339" s="232"/>
      <c r="O1339" s="87"/>
      <c r="P1339" s="87"/>
      <c r="Q1339" s="87"/>
      <c r="R1339" s="87"/>
      <c r="S1339" s="87"/>
      <c r="T1339" s="88"/>
      <c r="U1339" s="41"/>
      <c r="V1339" s="41"/>
      <c r="W1339" s="41"/>
      <c r="X1339" s="41"/>
      <c r="Y1339" s="41"/>
      <c r="Z1339" s="41"/>
      <c r="AA1339" s="41"/>
      <c r="AB1339" s="41"/>
      <c r="AC1339" s="41"/>
      <c r="AD1339" s="41"/>
      <c r="AE1339" s="41"/>
      <c r="AT1339" s="20" t="s">
        <v>195</v>
      </c>
      <c r="AU1339" s="20" t="s">
        <v>82</v>
      </c>
    </row>
    <row r="1340" s="13" customFormat="1">
      <c r="A1340" s="13"/>
      <c r="B1340" s="235"/>
      <c r="C1340" s="236"/>
      <c r="D1340" s="228" t="s">
        <v>199</v>
      </c>
      <c r="E1340" s="237" t="s">
        <v>19</v>
      </c>
      <c r="F1340" s="238" t="s">
        <v>2662</v>
      </c>
      <c r="G1340" s="236"/>
      <c r="H1340" s="237" t="s">
        <v>19</v>
      </c>
      <c r="I1340" s="239"/>
      <c r="J1340" s="236"/>
      <c r="K1340" s="236"/>
      <c r="L1340" s="240"/>
      <c r="M1340" s="241"/>
      <c r="N1340" s="242"/>
      <c r="O1340" s="242"/>
      <c r="P1340" s="242"/>
      <c r="Q1340" s="242"/>
      <c r="R1340" s="242"/>
      <c r="S1340" s="242"/>
      <c r="T1340" s="243"/>
      <c r="U1340" s="13"/>
      <c r="V1340" s="13"/>
      <c r="W1340" s="13"/>
      <c r="X1340" s="13"/>
      <c r="Y1340" s="13"/>
      <c r="Z1340" s="13"/>
      <c r="AA1340" s="13"/>
      <c r="AB1340" s="13"/>
      <c r="AC1340" s="13"/>
      <c r="AD1340" s="13"/>
      <c r="AE1340" s="13"/>
      <c r="AT1340" s="244" t="s">
        <v>199</v>
      </c>
      <c r="AU1340" s="244" t="s">
        <v>82</v>
      </c>
      <c r="AV1340" s="13" t="s">
        <v>80</v>
      </c>
      <c r="AW1340" s="13" t="s">
        <v>34</v>
      </c>
      <c r="AX1340" s="13" t="s">
        <v>73</v>
      </c>
      <c r="AY1340" s="244" t="s">
        <v>185</v>
      </c>
    </row>
    <row r="1341" s="14" customFormat="1">
      <c r="A1341" s="14"/>
      <c r="B1341" s="245"/>
      <c r="C1341" s="246"/>
      <c r="D1341" s="228" t="s">
        <v>199</v>
      </c>
      <c r="E1341" s="247" t="s">
        <v>19</v>
      </c>
      <c r="F1341" s="248" t="s">
        <v>231</v>
      </c>
      <c r="G1341" s="246"/>
      <c r="H1341" s="249">
        <v>6</v>
      </c>
      <c r="I1341" s="250"/>
      <c r="J1341" s="246"/>
      <c r="K1341" s="246"/>
      <c r="L1341" s="251"/>
      <c r="M1341" s="252"/>
      <c r="N1341" s="253"/>
      <c r="O1341" s="253"/>
      <c r="P1341" s="253"/>
      <c r="Q1341" s="253"/>
      <c r="R1341" s="253"/>
      <c r="S1341" s="253"/>
      <c r="T1341" s="254"/>
      <c r="U1341" s="14"/>
      <c r="V1341" s="14"/>
      <c r="W1341" s="14"/>
      <c r="X1341" s="14"/>
      <c r="Y1341" s="14"/>
      <c r="Z1341" s="14"/>
      <c r="AA1341" s="14"/>
      <c r="AB1341" s="14"/>
      <c r="AC1341" s="14"/>
      <c r="AD1341" s="14"/>
      <c r="AE1341" s="14"/>
      <c r="AT1341" s="255" t="s">
        <v>199</v>
      </c>
      <c r="AU1341" s="255" t="s">
        <v>82</v>
      </c>
      <c r="AV1341" s="14" t="s">
        <v>82</v>
      </c>
      <c r="AW1341" s="14" t="s">
        <v>34</v>
      </c>
      <c r="AX1341" s="14" t="s">
        <v>73</v>
      </c>
      <c r="AY1341" s="255" t="s">
        <v>185</v>
      </c>
    </row>
    <row r="1342" s="15" customFormat="1">
      <c r="A1342" s="15"/>
      <c r="B1342" s="256"/>
      <c r="C1342" s="257"/>
      <c r="D1342" s="228" t="s">
        <v>199</v>
      </c>
      <c r="E1342" s="258" t="s">
        <v>19</v>
      </c>
      <c r="F1342" s="259" t="s">
        <v>202</v>
      </c>
      <c r="G1342" s="257"/>
      <c r="H1342" s="260">
        <v>6</v>
      </c>
      <c r="I1342" s="261"/>
      <c r="J1342" s="257"/>
      <c r="K1342" s="257"/>
      <c r="L1342" s="262"/>
      <c r="M1342" s="263"/>
      <c r="N1342" s="264"/>
      <c r="O1342" s="264"/>
      <c r="P1342" s="264"/>
      <c r="Q1342" s="264"/>
      <c r="R1342" s="264"/>
      <c r="S1342" s="264"/>
      <c r="T1342" s="265"/>
      <c r="U1342" s="15"/>
      <c r="V1342" s="15"/>
      <c r="W1342" s="15"/>
      <c r="X1342" s="15"/>
      <c r="Y1342" s="15"/>
      <c r="Z1342" s="15"/>
      <c r="AA1342" s="15"/>
      <c r="AB1342" s="15"/>
      <c r="AC1342" s="15"/>
      <c r="AD1342" s="15"/>
      <c r="AE1342" s="15"/>
      <c r="AT1342" s="266" t="s">
        <v>199</v>
      </c>
      <c r="AU1342" s="266" t="s">
        <v>82</v>
      </c>
      <c r="AV1342" s="15" t="s">
        <v>193</v>
      </c>
      <c r="AW1342" s="15" t="s">
        <v>34</v>
      </c>
      <c r="AX1342" s="15" t="s">
        <v>80</v>
      </c>
      <c r="AY1342" s="266" t="s">
        <v>185</v>
      </c>
    </row>
    <row r="1343" s="2" customFormat="1" ht="16.5" customHeight="1">
      <c r="A1343" s="41"/>
      <c r="B1343" s="42"/>
      <c r="C1343" s="215" t="s">
        <v>2703</v>
      </c>
      <c r="D1343" s="215" t="s">
        <v>188</v>
      </c>
      <c r="E1343" s="216" t="s">
        <v>2704</v>
      </c>
      <c r="F1343" s="217" t="s">
        <v>2705</v>
      </c>
      <c r="G1343" s="218" t="s">
        <v>234</v>
      </c>
      <c r="H1343" s="219">
        <v>6</v>
      </c>
      <c r="I1343" s="220"/>
      <c r="J1343" s="221">
        <f>ROUND(I1343*H1343,2)</f>
        <v>0</v>
      </c>
      <c r="K1343" s="217" t="s">
        <v>19</v>
      </c>
      <c r="L1343" s="47"/>
      <c r="M1343" s="222" t="s">
        <v>19</v>
      </c>
      <c r="N1343" s="223" t="s">
        <v>44</v>
      </c>
      <c r="O1343" s="87"/>
      <c r="P1343" s="224">
        <f>O1343*H1343</f>
        <v>0</v>
      </c>
      <c r="Q1343" s="224">
        <v>0</v>
      </c>
      <c r="R1343" s="224">
        <f>Q1343*H1343</f>
        <v>0</v>
      </c>
      <c r="S1343" s="224">
        <v>0</v>
      </c>
      <c r="T1343" s="225">
        <f>S1343*H1343</f>
        <v>0</v>
      </c>
      <c r="U1343" s="41"/>
      <c r="V1343" s="41"/>
      <c r="W1343" s="41"/>
      <c r="X1343" s="41"/>
      <c r="Y1343" s="41"/>
      <c r="Z1343" s="41"/>
      <c r="AA1343" s="41"/>
      <c r="AB1343" s="41"/>
      <c r="AC1343" s="41"/>
      <c r="AD1343" s="41"/>
      <c r="AE1343" s="41"/>
      <c r="AR1343" s="226" t="s">
        <v>280</v>
      </c>
      <c r="AT1343" s="226" t="s">
        <v>188</v>
      </c>
      <c r="AU1343" s="226" t="s">
        <v>82</v>
      </c>
      <c r="AY1343" s="20" t="s">
        <v>185</v>
      </c>
      <c r="BE1343" s="227">
        <f>IF(N1343="základní",J1343,0)</f>
        <v>0</v>
      </c>
      <c r="BF1343" s="227">
        <f>IF(N1343="snížená",J1343,0)</f>
        <v>0</v>
      </c>
      <c r="BG1343" s="227">
        <f>IF(N1343="zákl. přenesená",J1343,0)</f>
        <v>0</v>
      </c>
      <c r="BH1343" s="227">
        <f>IF(N1343="sníž. přenesená",J1343,0)</f>
        <v>0</v>
      </c>
      <c r="BI1343" s="227">
        <f>IF(N1343="nulová",J1343,0)</f>
        <v>0</v>
      </c>
      <c r="BJ1343" s="20" t="s">
        <v>80</v>
      </c>
      <c r="BK1343" s="227">
        <f>ROUND(I1343*H1343,2)</f>
        <v>0</v>
      </c>
      <c r="BL1343" s="20" t="s">
        <v>280</v>
      </c>
      <c r="BM1343" s="226" t="s">
        <v>2706</v>
      </c>
    </row>
    <row r="1344" s="2" customFormat="1">
      <c r="A1344" s="41"/>
      <c r="B1344" s="42"/>
      <c r="C1344" s="43"/>
      <c r="D1344" s="228" t="s">
        <v>195</v>
      </c>
      <c r="E1344" s="43"/>
      <c r="F1344" s="229" t="s">
        <v>2705</v>
      </c>
      <c r="G1344" s="43"/>
      <c r="H1344" s="43"/>
      <c r="I1344" s="230"/>
      <c r="J1344" s="43"/>
      <c r="K1344" s="43"/>
      <c r="L1344" s="47"/>
      <c r="M1344" s="231"/>
      <c r="N1344" s="232"/>
      <c r="O1344" s="87"/>
      <c r="P1344" s="87"/>
      <c r="Q1344" s="87"/>
      <c r="R1344" s="87"/>
      <c r="S1344" s="87"/>
      <c r="T1344" s="88"/>
      <c r="U1344" s="41"/>
      <c r="V1344" s="41"/>
      <c r="W1344" s="41"/>
      <c r="X1344" s="41"/>
      <c r="Y1344" s="41"/>
      <c r="Z1344" s="41"/>
      <c r="AA1344" s="41"/>
      <c r="AB1344" s="41"/>
      <c r="AC1344" s="41"/>
      <c r="AD1344" s="41"/>
      <c r="AE1344" s="41"/>
      <c r="AT1344" s="20" t="s">
        <v>195</v>
      </c>
      <c r="AU1344" s="20" t="s">
        <v>82</v>
      </c>
    </row>
    <row r="1345" s="13" customFormat="1">
      <c r="A1345" s="13"/>
      <c r="B1345" s="235"/>
      <c r="C1345" s="236"/>
      <c r="D1345" s="228" t="s">
        <v>199</v>
      </c>
      <c r="E1345" s="237" t="s">
        <v>19</v>
      </c>
      <c r="F1345" s="238" t="s">
        <v>2662</v>
      </c>
      <c r="G1345" s="236"/>
      <c r="H1345" s="237" t="s">
        <v>19</v>
      </c>
      <c r="I1345" s="239"/>
      <c r="J1345" s="236"/>
      <c r="K1345" s="236"/>
      <c r="L1345" s="240"/>
      <c r="M1345" s="241"/>
      <c r="N1345" s="242"/>
      <c r="O1345" s="242"/>
      <c r="P1345" s="242"/>
      <c r="Q1345" s="242"/>
      <c r="R1345" s="242"/>
      <c r="S1345" s="242"/>
      <c r="T1345" s="243"/>
      <c r="U1345" s="13"/>
      <c r="V1345" s="13"/>
      <c r="W1345" s="13"/>
      <c r="X1345" s="13"/>
      <c r="Y1345" s="13"/>
      <c r="Z1345" s="13"/>
      <c r="AA1345" s="13"/>
      <c r="AB1345" s="13"/>
      <c r="AC1345" s="13"/>
      <c r="AD1345" s="13"/>
      <c r="AE1345" s="13"/>
      <c r="AT1345" s="244" t="s">
        <v>199</v>
      </c>
      <c r="AU1345" s="244" t="s">
        <v>82</v>
      </c>
      <c r="AV1345" s="13" t="s">
        <v>80</v>
      </c>
      <c r="AW1345" s="13" t="s">
        <v>34</v>
      </c>
      <c r="AX1345" s="13" t="s">
        <v>73</v>
      </c>
      <c r="AY1345" s="244" t="s">
        <v>185</v>
      </c>
    </row>
    <row r="1346" s="14" customFormat="1">
      <c r="A1346" s="14"/>
      <c r="B1346" s="245"/>
      <c r="C1346" s="246"/>
      <c r="D1346" s="228" t="s">
        <v>199</v>
      </c>
      <c r="E1346" s="247" t="s">
        <v>19</v>
      </c>
      <c r="F1346" s="248" t="s">
        <v>231</v>
      </c>
      <c r="G1346" s="246"/>
      <c r="H1346" s="249">
        <v>6</v>
      </c>
      <c r="I1346" s="250"/>
      <c r="J1346" s="246"/>
      <c r="K1346" s="246"/>
      <c r="L1346" s="251"/>
      <c r="M1346" s="252"/>
      <c r="N1346" s="253"/>
      <c r="O1346" s="253"/>
      <c r="P1346" s="253"/>
      <c r="Q1346" s="253"/>
      <c r="R1346" s="253"/>
      <c r="S1346" s="253"/>
      <c r="T1346" s="254"/>
      <c r="U1346" s="14"/>
      <c r="V1346" s="14"/>
      <c r="W1346" s="14"/>
      <c r="X1346" s="14"/>
      <c r="Y1346" s="14"/>
      <c r="Z1346" s="14"/>
      <c r="AA1346" s="14"/>
      <c r="AB1346" s="14"/>
      <c r="AC1346" s="14"/>
      <c r="AD1346" s="14"/>
      <c r="AE1346" s="14"/>
      <c r="AT1346" s="255" t="s">
        <v>199</v>
      </c>
      <c r="AU1346" s="255" t="s">
        <v>82</v>
      </c>
      <c r="AV1346" s="14" t="s">
        <v>82</v>
      </c>
      <c r="AW1346" s="14" t="s">
        <v>34</v>
      </c>
      <c r="AX1346" s="14" t="s">
        <v>73</v>
      </c>
      <c r="AY1346" s="255" t="s">
        <v>185</v>
      </c>
    </row>
    <row r="1347" s="15" customFormat="1">
      <c r="A1347" s="15"/>
      <c r="B1347" s="256"/>
      <c r="C1347" s="257"/>
      <c r="D1347" s="228" t="s">
        <v>199</v>
      </c>
      <c r="E1347" s="258" t="s">
        <v>19</v>
      </c>
      <c r="F1347" s="259" t="s">
        <v>202</v>
      </c>
      <c r="G1347" s="257"/>
      <c r="H1347" s="260">
        <v>6</v>
      </c>
      <c r="I1347" s="261"/>
      <c r="J1347" s="257"/>
      <c r="K1347" s="257"/>
      <c r="L1347" s="262"/>
      <c r="M1347" s="263"/>
      <c r="N1347" s="264"/>
      <c r="O1347" s="264"/>
      <c r="P1347" s="264"/>
      <c r="Q1347" s="264"/>
      <c r="R1347" s="264"/>
      <c r="S1347" s="264"/>
      <c r="T1347" s="265"/>
      <c r="U1347" s="15"/>
      <c r="V1347" s="15"/>
      <c r="W1347" s="15"/>
      <c r="X1347" s="15"/>
      <c r="Y1347" s="15"/>
      <c r="Z1347" s="15"/>
      <c r="AA1347" s="15"/>
      <c r="AB1347" s="15"/>
      <c r="AC1347" s="15"/>
      <c r="AD1347" s="15"/>
      <c r="AE1347" s="15"/>
      <c r="AT1347" s="266" t="s">
        <v>199</v>
      </c>
      <c r="AU1347" s="266" t="s">
        <v>82</v>
      </c>
      <c r="AV1347" s="15" t="s">
        <v>193</v>
      </c>
      <c r="AW1347" s="15" t="s">
        <v>34</v>
      </c>
      <c r="AX1347" s="15" t="s">
        <v>80</v>
      </c>
      <c r="AY1347" s="266" t="s">
        <v>185</v>
      </c>
    </row>
    <row r="1348" s="2" customFormat="1" ht="16.5" customHeight="1">
      <c r="A1348" s="41"/>
      <c r="B1348" s="42"/>
      <c r="C1348" s="215" t="s">
        <v>2707</v>
      </c>
      <c r="D1348" s="215" t="s">
        <v>188</v>
      </c>
      <c r="E1348" s="216" t="s">
        <v>2708</v>
      </c>
      <c r="F1348" s="217" t="s">
        <v>2709</v>
      </c>
      <c r="G1348" s="218" t="s">
        <v>234</v>
      </c>
      <c r="H1348" s="219">
        <v>6</v>
      </c>
      <c r="I1348" s="220"/>
      <c r="J1348" s="221">
        <f>ROUND(I1348*H1348,2)</f>
        <v>0</v>
      </c>
      <c r="K1348" s="217" t="s">
        <v>19</v>
      </c>
      <c r="L1348" s="47"/>
      <c r="M1348" s="222" t="s">
        <v>19</v>
      </c>
      <c r="N1348" s="223" t="s">
        <v>44</v>
      </c>
      <c r="O1348" s="87"/>
      <c r="P1348" s="224">
        <f>O1348*H1348</f>
        <v>0</v>
      </c>
      <c r="Q1348" s="224">
        <v>0</v>
      </c>
      <c r="R1348" s="224">
        <f>Q1348*H1348</f>
        <v>0</v>
      </c>
      <c r="S1348" s="224">
        <v>0</v>
      </c>
      <c r="T1348" s="225">
        <f>S1348*H1348</f>
        <v>0</v>
      </c>
      <c r="U1348" s="41"/>
      <c r="V1348" s="41"/>
      <c r="W1348" s="41"/>
      <c r="X1348" s="41"/>
      <c r="Y1348" s="41"/>
      <c r="Z1348" s="41"/>
      <c r="AA1348" s="41"/>
      <c r="AB1348" s="41"/>
      <c r="AC1348" s="41"/>
      <c r="AD1348" s="41"/>
      <c r="AE1348" s="41"/>
      <c r="AR1348" s="226" t="s">
        <v>280</v>
      </c>
      <c r="AT1348" s="226" t="s">
        <v>188</v>
      </c>
      <c r="AU1348" s="226" t="s">
        <v>82</v>
      </c>
      <c r="AY1348" s="20" t="s">
        <v>185</v>
      </c>
      <c r="BE1348" s="227">
        <f>IF(N1348="základní",J1348,0)</f>
        <v>0</v>
      </c>
      <c r="BF1348" s="227">
        <f>IF(N1348="snížená",J1348,0)</f>
        <v>0</v>
      </c>
      <c r="BG1348" s="227">
        <f>IF(N1348="zákl. přenesená",J1348,0)</f>
        <v>0</v>
      </c>
      <c r="BH1348" s="227">
        <f>IF(N1348="sníž. přenesená",J1348,0)</f>
        <v>0</v>
      </c>
      <c r="BI1348" s="227">
        <f>IF(N1348="nulová",J1348,0)</f>
        <v>0</v>
      </c>
      <c r="BJ1348" s="20" t="s">
        <v>80</v>
      </c>
      <c r="BK1348" s="227">
        <f>ROUND(I1348*H1348,2)</f>
        <v>0</v>
      </c>
      <c r="BL1348" s="20" t="s">
        <v>280</v>
      </c>
      <c r="BM1348" s="226" t="s">
        <v>2710</v>
      </c>
    </row>
    <row r="1349" s="2" customFormat="1">
      <c r="A1349" s="41"/>
      <c r="B1349" s="42"/>
      <c r="C1349" s="43"/>
      <c r="D1349" s="228" t="s">
        <v>195</v>
      </c>
      <c r="E1349" s="43"/>
      <c r="F1349" s="229" t="s">
        <v>2709</v>
      </c>
      <c r="G1349" s="43"/>
      <c r="H1349" s="43"/>
      <c r="I1349" s="230"/>
      <c r="J1349" s="43"/>
      <c r="K1349" s="43"/>
      <c r="L1349" s="47"/>
      <c r="M1349" s="231"/>
      <c r="N1349" s="232"/>
      <c r="O1349" s="87"/>
      <c r="P1349" s="87"/>
      <c r="Q1349" s="87"/>
      <c r="R1349" s="87"/>
      <c r="S1349" s="87"/>
      <c r="T1349" s="88"/>
      <c r="U1349" s="41"/>
      <c r="V1349" s="41"/>
      <c r="W1349" s="41"/>
      <c r="X1349" s="41"/>
      <c r="Y1349" s="41"/>
      <c r="Z1349" s="41"/>
      <c r="AA1349" s="41"/>
      <c r="AB1349" s="41"/>
      <c r="AC1349" s="41"/>
      <c r="AD1349" s="41"/>
      <c r="AE1349" s="41"/>
      <c r="AT1349" s="20" t="s">
        <v>195</v>
      </c>
      <c r="AU1349" s="20" t="s">
        <v>82</v>
      </c>
    </row>
    <row r="1350" s="13" customFormat="1">
      <c r="A1350" s="13"/>
      <c r="B1350" s="235"/>
      <c r="C1350" s="236"/>
      <c r="D1350" s="228" t="s">
        <v>199</v>
      </c>
      <c r="E1350" s="237" t="s">
        <v>19</v>
      </c>
      <c r="F1350" s="238" t="s">
        <v>2662</v>
      </c>
      <c r="G1350" s="236"/>
      <c r="H1350" s="237" t="s">
        <v>19</v>
      </c>
      <c r="I1350" s="239"/>
      <c r="J1350" s="236"/>
      <c r="K1350" s="236"/>
      <c r="L1350" s="240"/>
      <c r="M1350" s="241"/>
      <c r="N1350" s="242"/>
      <c r="O1350" s="242"/>
      <c r="P1350" s="242"/>
      <c r="Q1350" s="242"/>
      <c r="R1350" s="242"/>
      <c r="S1350" s="242"/>
      <c r="T1350" s="243"/>
      <c r="U1350" s="13"/>
      <c r="V1350" s="13"/>
      <c r="W1350" s="13"/>
      <c r="X1350" s="13"/>
      <c r="Y1350" s="13"/>
      <c r="Z1350" s="13"/>
      <c r="AA1350" s="13"/>
      <c r="AB1350" s="13"/>
      <c r="AC1350" s="13"/>
      <c r="AD1350" s="13"/>
      <c r="AE1350" s="13"/>
      <c r="AT1350" s="244" t="s">
        <v>199</v>
      </c>
      <c r="AU1350" s="244" t="s">
        <v>82</v>
      </c>
      <c r="AV1350" s="13" t="s">
        <v>80</v>
      </c>
      <c r="AW1350" s="13" t="s">
        <v>34</v>
      </c>
      <c r="AX1350" s="13" t="s">
        <v>73</v>
      </c>
      <c r="AY1350" s="244" t="s">
        <v>185</v>
      </c>
    </row>
    <row r="1351" s="14" customFormat="1">
      <c r="A1351" s="14"/>
      <c r="B1351" s="245"/>
      <c r="C1351" s="246"/>
      <c r="D1351" s="228" t="s">
        <v>199</v>
      </c>
      <c r="E1351" s="247" t="s">
        <v>19</v>
      </c>
      <c r="F1351" s="248" t="s">
        <v>231</v>
      </c>
      <c r="G1351" s="246"/>
      <c r="H1351" s="249">
        <v>6</v>
      </c>
      <c r="I1351" s="250"/>
      <c r="J1351" s="246"/>
      <c r="K1351" s="246"/>
      <c r="L1351" s="251"/>
      <c r="M1351" s="252"/>
      <c r="N1351" s="253"/>
      <c r="O1351" s="253"/>
      <c r="P1351" s="253"/>
      <c r="Q1351" s="253"/>
      <c r="R1351" s="253"/>
      <c r="S1351" s="253"/>
      <c r="T1351" s="254"/>
      <c r="U1351" s="14"/>
      <c r="V1351" s="14"/>
      <c r="W1351" s="14"/>
      <c r="X1351" s="14"/>
      <c r="Y1351" s="14"/>
      <c r="Z1351" s="14"/>
      <c r="AA1351" s="14"/>
      <c r="AB1351" s="14"/>
      <c r="AC1351" s="14"/>
      <c r="AD1351" s="14"/>
      <c r="AE1351" s="14"/>
      <c r="AT1351" s="255" t="s">
        <v>199</v>
      </c>
      <c r="AU1351" s="255" t="s">
        <v>82</v>
      </c>
      <c r="AV1351" s="14" t="s">
        <v>82</v>
      </c>
      <c r="AW1351" s="14" t="s">
        <v>34</v>
      </c>
      <c r="AX1351" s="14" t="s">
        <v>73</v>
      </c>
      <c r="AY1351" s="255" t="s">
        <v>185</v>
      </c>
    </row>
    <row r="1352" s="15" customFormat="1">
      <c r="A1352" s="15"/>
      <c r="B1352" s="256"/>
      <c r="C1352" s="257"/>
      <c r="D1352" s="228" t="s">
        <v>199</v>
      </c>
      <c r="E1352" s="258" t="s">
        <v>19</v>
      </c>
      <c r="F1352" s="259" t="s">
        <v>202</v>
      </c>
      <c r="G1352" s="257"/>
      <c r="H1352" s="260">
        <v>6</v>
      </c>
      <c r="I1352" s="261"/>
      <c r="J1352" s="257"/>
      <c r="K1352" s="257"/>
      <c r="L1352" s="262"/>
      <c r="M1352" s="263"/>
      <c r="N1352" s="264"/>
      <c r="O1352" s="264"/>
      <c r="P1352" s="264"/>
      <c r="Q1352" s="264"/>
      <c r="R1352" s="264"/>
      <c r="S1352" s="264"/>
      <c r="T1352" s="265"/>
      <c r="U1352" s="15"/>
      <c r="V1352" s="15"/>
      <c r="W1352" s="15"/>
      <c r="X1352" s="15"/>
      <c r="Y1352" s="15"/>
      <c r="Z1352" s="15"/>
      <c r="AA1352" s="15"/>
      <c r="AB1352" s="15"/>
      <c r="AC1352" s="15"/>
      <c r="AD1352" s="15"/>
      <c r="AE1352" s="15"/>
      <c r="AT1352" s="266" t="s">
        <v>199</v>
      </c>
      <c r="AU1352" s="266" t="s">
        <v>82</v>
      </c>
      <c r="AV1352" s="15" t="s">
        <v>193</v>
      </c>
      <c r="AW1352" s="15" t="s">
        <v>34</v>
      </c>
      <c r="AX1352" s="15" t="s">
        <v>80</v>
      </c>
      <c r="AY1352" s="266" t="s">
        <v>185</v>
      </c>
    </row>
    <row r="1353" s="2" customFormat="1" ht="16.5" customHeight="1">
      <c r="A1353" s="41"/>
      <c r="B1353" s="42"/>
      <c r="C1353" s="215" t="s">
        <v>2711</v>
      </c>
      <c r="D1353" s="215" t="s">
        <v>188</v>
      </c>
      <c r="E1353" s="216" t="s">
        <v>2712</v>
      </c>
      <c r="F1353" s="217" t="s">
        <v>2713</v>
      </c>
      <c r="G1353" s="218" t="s">
        <v>234</v>
      </c>
      <c r="H1353" s="219">
        <v>2</v>
      </c>
      <c r="I1353" s="220"/>
      <c r="J1353" s="221">
        <f>ROUND(I1353*H1353,2)</f>
        <v>0</v>
      </c>
      <c r="K1353" s="217" t="s">
        <v>19</v>
      </c>
      <c r="L1353" s="47"/>
      <c r="M1353" s="222" t="s">
        <v>19</v>
      </c>
      <c r="N1353" s="223" t="s">
        <v>44</v>
      </c>
      <c r="O1353" s="87"/>
      <c r="P1353" s="224">
        <f>O1353*H1353</f>
        <v>0</v>
      </c>
      <c r="Q1353" s="224">
        <v>0</v>
      </c>
      <c r="R1353" s="224">
        <f>Q1353*H1353</f>
        <v>0</v>
      </c>
      <c r="S1353" s="224">
        <v>0</v>
      </c>
      <c r="T1353" s="225">
        <f>S1353*H1353</f>
        <v>0</v>
      </c>
      <c r="U1353" s="41"/>
      <c r="V1353" s="41"/>
      <c r="W1353" s="41"/>
      <c r="X1353" s="41"/>
      <c r="Y1353" s="41"/>
      <c r="Z1353" s="41"/>
      <c r="AA1353" s="41"/>
      <c r="AB1353" s="41"/>
      <c r="AC1353" s="41"/>
      <c r="AD1353" s="41"/>
      <c r="AE1353" s="41"/>
      <c r="AR1353" s="226" t="s">
        <v>280</v>
      </c>
      <c r="AT1353" s="226" t="s">
        <v>188</v>
      </c>
      <c r="AU1353" s="226" t="s">
        <v>82</v>
      </c>
      <c r="AY1353" s="20" t="s">
        <v>185</v>
      </c>
      <c r="BE1353" s="227">
        <f>IF(N1353="základní",J1353,0)</f>
        <v>0</v>
      </c>
      <c r="BF1353" s="227">
        <f>IF(N1353="snížená",J1353,0)</f>
        <v>0</v>
      </c>
      <c r="BG1353" s="227">
        <f>IF(N1353="zákl. přenesená",J1353,0)</f>
        <v>0</v>
      </c>
      <c r="BH1353" s="227">
        <f>IF(N1353="sníž. přenesená",J1353,0)</f>
        <v>0</v>
      </c>
      <c r="BI1353" s="227">
        <f>IF(N1353="nulová",J1353,0)</f>
        <v>0</v>
      </c>
      <c r="BJ1353" s="20" t="s">
        <v>80</v>
      </c>
      <c r="BK1353" s="227">
        <f>ROUND(I1353*H1353,2)</f>
        <v>0</v>
      </c>
      <c r="BL1353" s="20" t="s">
        <v>280</v>
      </c>
      <c r="BM1353" s="226" t="s">
        <v>2714</v>
      </c>
    </row>
    <row r="1354" s="2" customFormat="1">
      <c r="A1354" s="41"/>
      <c r="B1354" s="42"/>
      <c r="C1354" s="43"/>
      <c r="D1354" s="228" t="s">
        <v>195</v>
      </c>
      <c r="E1354" s="43"/>
      <c r="F1354" s="229" t="s">
        <v>2713</v>
      </c>
      <c r="G1354" s="43"/>
      <c r="H1354" s="43"/>
      <c r="I1354" s="230"/>
      <c r="J1354" s="43"/>
      <c r="K1354" s="43"/>
      <c r="L1354" s="47"/>
      <c r="M1354" s="231"/>
      <c r="N1354" s="232"/>
      <c r="O1354" s="87"/>
      <c r="P1354" s="87"/>
      <c r="Q1354" s="87"/>
      <c r="R1354" s="87"/>
      <c r="S1354" s="87"/>
      <c r="T1354" s="88"/>
      <c r="U1354" s="41"/>
      <c r="V1354" s="41"/>
      <c r="W1354" s="41"/>
      <c r="X1354" s="41"/>
      <c r="Y1354" s="41"/>
      <c r="Z1354" s="41"/>
      <c r="AA1354" s="41"/>
      <c r="AB1354" s="41"/>
      <c r="AC1354" s="41"/>
      <c r="AD1354" s="41"/>
      <c r="AE1354" s="41"/>
      <c r="AT1354" s="20" t="s">
        <v>195</v>
      </c>
      <c r="AU1354" s="20" t="s">
        <v>82</v>
      </c>
    </row>
    <row r="1355" s="13" customFormat="1">
      <c r="A1355" s="13"/>
      <c r="B1355" s="235"/>
      <c r="C1355" s="236"/>
      <c r="D1355" s="228" t="s">
        <v>199</v>
      </c>
      <c r="E1355" s="237" t="s">
        <v>19</v>
      </c>
      <c r="F1355" s="238" t="s">
        <v>2662</v>
      </c>
      <c r="G1355" s="236"/>
      <c r="H1355" s="237" t="s">
        <v>19</v>
      </c>
      <c r="I1355" s="239"/>
      <c r="J1355" s="236"/>
      <c r="K1355" s="236"/>
      <c r="L1355" s="240"/>
      <c r="M1355" s="241"/>
      <c r="N1355" s="242"/>
      <c r="O1355" s="242"/>
      <c r="P1355" s="242"/>
      <c r="Q1355" s="242"/>
      <c r="R1355" s="242"/>
      <c r="S1355" s="242"/>
      <c r="T1355" s="243"/>
      <c r="U1355" s="13"/>
      <c r="V1355" s="13"/>
      <c r="W1355" s="13"/>
      <c r="X1355" s="13"/>
      <c r="Y1355" s="13"/>
      <c r="Z1355" s="13"/>
      <c r="AA1355" s="13"/>
      <c r="AB1355" s="13"/>
      <c r="AC1355" s="13"/>
      <c r="AD1355" s="13"/>
      <c r="AE1355" s="13"/>
      <c r="AT1355" s="244" t="s">
        <v>199</v>
      </c>
      <c r="AU1355" s="244" t="s">
        <v>82</v>
      </c>
      <c r="AV1355" s="13" t="s">
        <v>80</v>
      </c>
      <c r="AW1355" s="13" t="s">
        <v>34</v>
      </c>
      <c r="AX1355" s="13" t="s">
        <v>73</v>
      </c>
      <c r="AY1355" s="244" t="s">
        <v>185</v>
      </c>
    </row>
    <row r="1356" s="14" customFormat="1">
      <c r="A1356" s="14"/>
      <c r="B1356" s="245"/>
      <c r="C1356" s="246"/>
      <c r="D1356" s="228" t="s">
        <v>199</v>
      </c>
      <c r="E1356" s="247" t="s">
        <v>19</v>
      </c>
      <c r="F1356" s="248" t="s">
        <v>82</v>
      </c>
      <c r="G1356" s="246"/>
      <c r="H1356" s="249">
        <v>2</v>
      </c>
      <c r="I1356" s="250"/>
      <c r="J1356" s="246"/>
      <c r="K1356" s="246"/>
      <c r="L1356" s="251"/>
      <c r="M1356" s="252"/>
      <c r="N1356" s="253"/>
      <c r="O1356" s="253"/>
      <c r="P1356" s="253"/>
      <c r="Q1356" s="253"/>
      <c r="R1356" s="253"/>
      <c r="S1356" s="253"/>
      <c r="T1356" s="254"/>
      <c r="U1356" s="14"/>
      <c r="V1356" s="14"/>
      <c r="W1356" s="14"/>
      <c r="X1356" s="14"/>
      <c r="Y1356" s="14"/>
      <c r="Z1356" s="14"/>
      <c r="AA1356" s="14"/>
      <c r="AB1356" s="14"/>
      <c r="AC1356" s="14"/>
      <c r="AD1356" s="14"/>
      <c r="AE1356" s="14"/>
      <c r="AT1356" s="255" t="s">
        <v>199</v>
      </c>
      <c r="AU1356" s="255" t="s">
        <v>82</v>
      </c>
      <c r="AV1356" s="14" t="s">
        <v>82</v>
      </c>
      <c r="AW1356" s="14" t="s">
        <v>34</v>
      </c>
      <c r="AX1356" s="14" t="s">
        <v>73</v>
      </c>
      <c r="AY1356" s="255" t="s">
        <v>185</v>
      </c>
    </row>
    <row r="1357" s="15" customFormat="1">
      <c r="A1357" s="15"/>
      <c r="B1357" s="256"/>
      <c r="C1357" s="257"/>
      <c r="D1357" s="228" t="s">
        <v>199</v>
      </c>
      <c r="E1357" s="258" t="s">
        <v>19</v>
      </c>
      <c r="F1357" s="259" t="s">
        <v>202</v>
      </c>
      <c r="G1357" s="257"/>
      <c r="H1357" s="260">
        <v>2</v>
      </c>
      <c r="I1357" s="261"/>
      <c r="J1357" s="257"/>
      <c r="K1357" s="257"/>
      <c r="L1357" s="262"/>
      <c r="M1357" s="263"/>
      <c r="N1357" s="264"/>
      <c r="O1357" s="264"/>
      <c r="P1357" s="264"/>
      <c r="Q1357" s="264"/>
      <c r="R1357" s="264"/>
      <c r="S1357" s="264"/>
      <c r="T1357" s="265"/>
      <c r="U1357" s="15"/>
      <c r="V1357" s="15"/>
      <c r="W1357" s="15"/>
      <c r="X1357" s="15"/>
      <c r="Y1357" s="15"/>
      <c r="Z1357" s="15"/>
      <c r="AA1357" s="15"/>
      <c r="AB1357" s="15"/>
      <c r="AC1357" s="15"/>
      <c r="AD1357" s="15"/>
      <c r="AE1357" s="15"/>
      <c r="AT1357" s="266" t="s">
        <v>199</v>
      </c>
      <c r="AU1357" s="266" t="s">
        <v>82</v>
      </c>
      <c r="AV1357" s="15" t="s">
        <v>193</v>
      </c>
      <c r="AW1357" s="15" t="s">
        <v>34</v>
      </c>
      <c r="AX1357" s="15" t="s">
        <v>80</v>
      </c>
      <c r="AY1357" s="266" t="s">
        <v>185</v>
      </c>
    </row>
    <row r="1358" s="2" customFormat="1" ht="16.5" customHeight="1">
      <c r="A1358" s="41"/>
      <c r="B1358" s="42"/>
      <c r="C1358" s="215" t="s">
        <v>2715</v>
      </c>
      <c r="D1358" s="215" t="s">
        <v>188</v>
      </c>
      <c r="E1358" s="216" t="s">
        <v>2716</v>
      </c>
      <c r="F1358" s="217" t="s">
        <v>2717</v>
      </c>
      <c r="G1358" s="218" t="s">
        <v>234</v>
      </c>
      <c r="H1358" s="219">
        <v>11</v>
      </c>
      <c r="I1358" s="220"/>
      <c r="J1358" s="221">
        <f>ROUND(I1358*H1358,2)</f>
        <v>0</v>
      </c>
      <c r="K1358" s="217" t="s">
        <v>19</v>
      </c>
      <c r="L1358" s="47"/>
      <c r="M1358" s="222" t="s">
        <v>19</v>
      </c>
      <c r="N1358" s="223" t="s">
        <v>44</v>
      </c>
      <c r="O1358" s="87"/>
      <c r="P1358" s="224">
        <f>O1358*H1358</f>
        <v>0</v>
      </c>
      <c r="Q1358" s="224">
        <v>0</v>
      </c>
      <c r="R1358" s="224">
        <f>Q1358*H1358</f>
        <v>0</v>
      </c>
      <c r="S1358" s="224">
        <v>0</v>
      </c>
      <c r="T1358" s="225">
        <f>S1358*H1358</f>
        <v>0</v>
      </c>
      <c r="U1358" s="41"/>
      <c r="V1358" s="41"/>
      <c r="W1358" s="41"/>
      <c r="X1358" s="41"/>
      <c r="Y1358" s="41"/>
      <c r="Z1358" s="41"/>
      <c r="AA1358" s="41"/>
      <c r="AB1358" s="41"/>
      <c r="AC1358" s="41"/>
      <c r="AD1358" s="41"/>
      <c r="AE1358" s="41"/>
      <c r="AR1358" s="226" t="s">
        <v>280</v>
      </c>
      <c r="AT1358" s="226" t="s">
        <v>188</v>
      </c>
      <c r="AU1358" s="226" t="s">
        <v>82</v>
      </c>
      <c r="AY1358" s="20" t="s">
        <v>185</v>
      </c>
      <c r="BE1358" s="227">
        <f>IF(N1358="základní",J1358,0)</f>
        <v>0</v>
      </c>
      <c r="BF1358" s="227">
        <f>IF(N1358="snížená",J1358,0)</f>
        <v>0</v>
      </c>
      <c r="BG1358" s="227">
        <f>IF(N1358="zákl. přenesená",J1358,0)</f>
        <v>0</v>
      </c>
      <c r="BH1358" s="227">
        <f>IF(N1358="sníž. přenesená",J1358,0)</f>
        <v>0</v>
      </c>
      <c r="BI1358" s="227">
        <f>IF(N1358="nulová",J1358,0)</f>
        <v>0</v>
      </c>
      <c r="BJ1358" s="20" t="s">
        <v>80</v>
      </c>
      <c r="BK1358" s="227">
        <f>ROUND(I1358*H1358,2)</f>
        <v>0</v>
      </c>
      <c r="BL1358" s="20" t="s">
        <v>280</v>
      </c>
      <c r="BM1358" s="226" t="s">
        <v>2718</v>
      </c>
    </row>
    <row r="1359" s="2" customFormat="1">
      <c r="A1359" s="41"/>
      <c r="B1359" s="42"/>
      <c r="C1359" s="43"/>
      <c r="D1359" s="228" t="s">
        <v>195</v>
      </c>
      <c r="E1359" s="43"/>
      <c r="F1359" s="229" t="s">
        <v>2717</v>
      </c>
      <c r="G1359" s="43"/>
      <c r="H1359" s="43"/>
      <c r="I1359" s="230"/>
      <c r="J1359" s="43"/>
      <c r="K1359" s="43"/>
      <c r="L1359" s="47"/>
      <c r="M1359" s="231"/>
      <c r="N1359" s="232"/>
      <c r="O1359" s="87"/>
      <c r="P1359" s="87"/>
      <c r="Q1359" s="87"/>
      <c r="R1359" s="87"/>
      <c r="S1359" s="87"/>
      <c r="T1359" s="88"/>
      <c r="U1359" s="41"/>
      <c r="V1359" s="41"/>
      <c r="W1359" s="41"/>
      <c r="X1359" s="41"/>
      <c r="Y1359" s="41"/>
      <c r="Z1359" s="41"/>
      <c r="AA1359" s="41"/>
      <c r="AB1359" s="41"/>
      <c r="AC1359" s="41"/>
      <c r="AD1359" s="41"/>
      <c r="AE1359" s="41"/>
      <c r="AT1359" s="20" t="s">
        <v>195</v>
      </c>
      <c r="AU1359" s="20" t="s">
        <v>82</v>
      </c>
    </row>
    <row r="1360" s="13" customFormat="1">
      <c r="A1360" s="13"/>
      <c r="B1360" s="235"/>
      <c r="C1360" s="236"/>
      <c r="D1360" s="228" t="s">
        <v>199</v>
      </c>
      <c r="E1360" s="237" t="s">
        <v>19</v>
      </c>
      <c r="F1360" s="238" t="s">
        <v>2662</v>
      </c>
      <c r="G1360" s="236"/>
      <c r="H1360" s="237" t="s">
        <v>19</v>
      </c>
      <c r="I1360" s="239"/>
      <c r="J1360" s="236"/>
      <c r="K1360" s="236"/>
      <c r="L1360" s="240"/>
      <c r="M1360" s="241"/>
      <c r="N1360" s="242"/>
      <c r="O1360" s="242"/>
      <c r="P1360" s="242"/>
      <c r="Q1360" s="242"/>
      <c r="R1360" s="242"/>
      <c r="S1360" s="242"/>
      <c r="T1360" s="243"/>
      <c r="U1360" s="13"/>
      <c r="V1360" s="13"/>
      <c r="W1360" s="13"/>
      <c r="X1360" s="13"/>
      <c r="Y1360" s="13"/>
      <c r="Z1360" s="13"/>
      <c r="AA1360" s="13"/>
      <c r="AB1360" s="13"/>
      <c r="AC1360" s="13"/>
      <c r="AD1360" s="13"/>
      <c r="AE1360" s="13"/>
      <c r="AT1360" s="244" t="s">
        <v>199</v>
      </c>
      <c r="AU1360" s="244" t="s">
        <v>82</v>
      </c>
      <c r="AV1360" s="13" t="s">
        <v>80</v>
      </c>
      <c r="AW1360" s="13" t="s">
        <v>34</v>
      </c>
      <c r="AX1360" s="13" t="s">
        <v>73</v>
      </c>
      <c r="AY1360" s="244" t="s">
        <v>185</v>
      </c>
    </row>
    <row r="1361" s="14" customFormat="1">
      <c r="A1361" s="14"/>
      <c r="B1361" s="245"/>
      <c r="C1361" s="246"/>
      <c r="D1361" s="228" t="s">
        <v>199</v>
      </c>
      <c r="E1361" s="247" t="s">
        <v>19</v>
      </c>
      <c r="F1361" s="248" t="s">
        <v>267</v>
      </c>
      <c r="G1361" s="246"/>
      <c r="H1361" s="249">
        <v>11</v>
      </c>
      <c r="I1361" s="250"/>
      <c r="J1361" s="246"/>
      <c r="K1361" s="246"/>
      <c r="L1361" s="251"/>
      <c r="M1361" s="252"/>
      <c r="N1361" s="253"/>
      <c r="O1361" s="253"/>
      <c r="P1361" s="253"/>
      <c r="Q1361" s="253"/>
      <c r="R1361" s="253"/>
      <c r="S1361" s="253"/>
      <c r="T1361" s="254"/>
      <c r="U1361" s="14"/>
      <c r="V1361" s="14"/>
      <c r="W1361" s="14"/>
      <c r="X1361" s="14"/>
      <c r="Y1361" s="14"/>
      <c r="Z1361" s="14"/>
      <c r="AA1361" s="14"/>
      <c r="AB1361" s="14"/>
      <c r="AC1361" s="14"/>
      <c r="AD1361" s="14"/>
      <c r="AE1361" s="14"/>
      <c r="AT1361" s="255" t="s">
        <v>199</v>
      </c>
      <c r="AU1361" s="255" t="s">
        <v>82</v>
      </c>
      <c r="AV1361" s="14" t="s">
        <v>82</v>
      </c>
      <c r="AW1361" s="14" t="s">
        <v>34</v>
      </c>
      <c r="AX1361" s="14" t="s">
        <v>73</v>
      </c>
      <c r="AY1361" s="255" t="s">
        <v>185</v>
      </c>
    </row>
    <row r="1362" s="15" customFormat="1">
      <c r="A1362" s="15"/>
      <c r="B1362" s="256"/>
      <c r="C1362" s="257"/>
      <c r="D1362" s="228" t="s">
        <v>199</v>
      </c>
      <c r="E1362" s="258" t="s">
        <v>19</v>
      </c>
      <c r="F1362" s="259" t="s">
        <v>202</v>
      </c>
      <c r="G1362" s="257"/>
      <c r="H1362" s="260">
        <v>11</v>
      </c>
      <c r="I1362" s="261"/>
      <c r="J1362" s="257"/>
      <c r="K1362" s="257"/>
      <c r="L1362" s="262"/>
      <c r="M1362" s="263"/>
      <c r="N1362" s="264"/>
      <c r="O1362" s="264"/>
      <c r="P1362" s="264"/>
      <c r="Q1362" s="264"/>
      <c r="R1362" s="264"/>
      <c r="S1362" s="264"/>
      <c r="T1362" s="265"/>
      <c r="U1362" s="15"/>
      <c r="V1362" s="15"/>
      <c r="W1362" s="15"/>
      <c r="X1362" s="15"/>
      <c r="Y1362" s="15"/>
      <c r="Z1362" s="15"/>
      <c r="AA1362" s="15"/>
      <c r="AB1362" s="15"/>
      <c r="AC1362" s="15"/>
      <c r="AD1362" s="15"/>
      <c r="AE1362" s="15"/>
      <c r="AT1362" s="266" t="s">
        <v>199</v>
      </c>
      <c r="AU1362" s="266" t="s">
        <v>82</v>
      </c>
      <c r="AV1362" s="15" t="s">
        <v>193</v>
      </c>
      <c r="AW1362" s="15" t="s">
        <v>34</v>
      </c>
      <c r="AX1362" s="15" t="s">
        <v>80</v>
      </c>
      <c r="AY1362" s="266" t="s">
        <v>185</v>
      </c>
    </row>
    <row r="1363" s="2" customFormat="1" ht="16.5" customHeight="1">
      <c r="A1363" s="41"/>
      <c r="B1363" s="42"/>
      <c r="C1363" s="215" t="s">
        <v>2719</v>
      </c>
      <c r="D1363" s="215" t="s">
        <v>188</v>
      </c>
      <c r="E1363" s="216" t="s">
        <v>2720</v>
      </c>
      <c r="F1363" s="217" t="s">
        <v>2721</v>
      </c>
      <c r="G1363" s="218" t="s">
        <v>234</v>
      </c>
      <c r="H1363" s="219">
        <v>16</v>
      </c>
      <c r="I1363" s="220"/>
      <c r="J1363" s="221">
        <f>ROUND(I1363*H1363,2)</f>
        <v>0</v>
      </c>
      <c r="K1363" s="217" t="s">
        <v>19</v>
      </c>
      <c r="L1363" s="47"/>
      <c r="M1363" s="222" t="s">
        <v>19</v>
      </c>
      <c r="N1363" s="223" t="s">
        <v>44</v>
      </c>
      <c r="O1363" s="87"/>
      <c r="P1363" s="224">
        <f>O1363*H1363</f>
        <v>0</v>
      </c>
      <c r="Q1363" s="224">
        <v>0</v>
      </c>
      <c r="R1363" s="224">
        <f>Q1363*H1363</f>
        <v>0</v>
      </c>
      <c r="S1363" s="224">
        <v>0</v>
      </c>
      <c r="T1363" s="225">
        <f>S1363*H1363</f>
        <v>0</v>
      </c>
      <c r="U1363" s="41"/>
      <c r="V1363" s="41"/>
      <c r="W1363" s="41"/>
      <c r="X1363" s="41"/>
      <c r="Y1363" s="41"/>
      <c r="Z1363" s="41"/>
      <c r="AA1363" s="41"/>
      <c r="AB1363" s="41"/>
      <c r="AC1363" s="41"/>
      <c r="AD1363" s="41"/>
      <c r="AE1363" s="41"/>
      <c r="AR1363" s="226" t="s">
        <v>280</v>
      </c>
      <c r="AT1363" s="226" t="s">
        <v>188</v>
      </c>
      <c r="AU1363" s="226" t="s">
        <v>82</v>
      </c>
      <c r="AY1363" s="20" t="s">
        <v>185</v>
      </c>
      <c r="BE1363" s="227">
        <f>IF(N1363="základní",J1363,0)</f>
        <v>0</v>
      </c>
      <c r="BF1363" s="227">
        <f>IF(N1363="snížená",J1363,0)</f>
        <v>0</v>
      </c>
      <c r="BG1363" s="227">
        <f>IF(N1363="zákl. přenesená",J1363,0)</f>
        <v>0</v>
      </c>
      <c r="BH1363" s="227">
        <f>IF(N1363="sníž. přenesená",J1363,0)</f>
        <v>0</v>
      </c>
      <c r="BI1363" s="227">
        <f>IF(N1363="nulová",J1363,0)</f>
        <v>0</v>
      </c>
      <c r="BJ1363" s="20" t="s">
        <v>80</v>
      </c>
      <c r="BK1363" s="227">
        <f>ROUND(I1363*H1363,2)</f>
        <v>0</v>
      </c>
      <c r="BL1363" s="20" t="s">
        <v>280</v>
      </c>
      <c r="BM1363" s="226" t="s">
        <v>2722</v>
      </c>
    </row>
    <row r="1364" s="2" customFormat="1">
      <c r="A1364" s="41"/>
      <c r="B1364" s="42"/>
      <c r="C1364" s="43"/>
      <c r="D1364" s="228" t="s">
        <v>195</v>
      </c>
      <c r="E1364" s="43"/>
      <c r="F1364" s="229" t="s">
        <v>2721</v>
      </c>
      <c r="G1364" s="43"/>
      <c r="H1364" s="43"/>
      <c r="I1364" s="230"/>
      <c r="J1364" s="43"/>
      <c r="K1364" s="43"/>
      <c r="L1364" s="47"/>
      <c r="M1364" s="231"/>
      <c r="N1364" s="232"/>
      <c r="O1364" s="87"/>
      <c r="P1364" s="87"/>
      <c r="Q1364" s="87"/>
      <c r="R1364" s="87"/>
      <c r="S1364" s="87"/>
      <c r="T1364" s="88"/>
      <c r="U1364" s="41"/>
      <c r="V1364" s="41"/>
      <c r="W1364" s="41"/>
      <c r="X1364" s="41"/>
      <c r="Y1364" s="41"/>
      <c r="Z1364" s="41"/>
      <c r="AA1364" s="41"/>
      <c r="AB1364" s="41"/>
      <c r="AC1364" s="41"/>
      <c r="AD1364" s="41"/>
      <c r="AE1364" s="41"/>
      <c r="AT1364" s="20" t="s">
        <v>195</v>
      </c>
      <c r="AU1364" s="20" t="s">
        <v>82</v>
      </c>
    </row>
    <row r="1365" s="13" customFormat="1">
      <c r="A1365" s="13"/>
      <c r="B1365" s="235"/>
      <c r="C1365" s="236"/>
      <c r="D1365" s="228" t="s">
        <v>199</v>
      </c>
      <c r="E1365" s="237" t="s">
        <v>19</v>
      </c>
      <c r="F1365" s="238" t="s">
        <v>2662</v>
      </c>
      <c r="G1365" s="236"/>
      <c r="H1365" s="237" t="s">
        <v>19</v>
      </c>
      <c r="I1365" s="239"/>
      <c r="J1365" s="236"/>
      <c r="K1365" s="236"/>
      <c r="L1365" s="240"/>
      <c r="M1365" s="241"/>
      <c r="N1365" s="242"/>
      <c r="O1365" s="242"/>
      <c r="P1365" s="242"/>
      <c r="Q1365" s="242"/>
      <c r="R1365" s="242"/>
      <c r="S1365" s="242"/>
      <c r="T1365" s="243"/>
      <c r="U1365" s="13"/>
      <c r="V1365" s="13"/>
      <c r="W1365" s="13"/>
      <c r="X1365" s="13"/>
      <c r="Y1365" s="13"/>
      <c r="Z1365" s="13"/>
      <c r="AA1365" s="13"/>
      <c r="AB1365" s="13"/>
      <c r="AC1365" s="13"/>
      <c r="AD1365" s="13"/>
      <c r="AE1365" s="13"/>
      <c r="AT1365" s="244" t="s">
        <v>199</v>
      </c>
      <c r="AU1365" s="244" t="s">
        <v>82</v>
      </c>
      <c r="AV1365" s="13" t="s">
        <v>80</v>
      </c>
      <c r="AW1365" s="13" t="s">
        <v>34</v>
      </c>
      <c r="AX1365" s="13" t="s">
        <v>73</v>
      </c>
      <c r="AY1365" s="244" t="s">
        <v>185</v>
      </c>
    </row>
    <row r="1366" s="14" customFormat="1">
      <c r="A1366" s="14"/>
      <c r="B1366" s="245"/>
      <c r="C1366" s="246"/>
      <c r="D1366" s="228" t="s">
        <v>199</v>
      </c>
      <c r="E1366" s="247" t="s">
        <v>19</v>
      </c>
      <c r="F1366" s="248" t="s">
        <v>280</v>
      </c>
      <c r="G1366" s="246"/>
      <c r="H1366" s="249">
        <v>16</v>
      </c>
      <c r="I1366" s="250"/>
      <c r="J1366" s="246"/>
      <c r="K1366" s="246"/>
      <c r="L1366" s="251"/>
      <c r="M1366" s="252"/>
      <c r="N1366" s="253"/>
      <c r="O1366" s="253"/>
      <c r="P1366" s="253"/>
      <c r="Q1366" s="253"/>
      <c r="R1366" s="253"/>
      <c r="S1366" s="253"/>
      <c r="T1366" s="254"/>
      <c r="U1366" s="14"/>
      <c r="V1366" s="14"/>
      <c r="W1366" s="14"/>
      <c r="X1366" s="14"/>
      <c r="Y1366" s="14"/>
      <c r="Z1366" s="14"/>
      <c r="AA1366" s="14"/>
      <c r="AB1366" s="14"/>
      <c r="AC1366" s="14"/>
      <c r="AD1366" s="14"/>
      <c r="AE1366" s="14"/>
      <c r="AT1366" s="255" t="s">
        <v>199</v>
      </c>
      <c r="AU1366" s="255" t="s">
        <v>82</v>
      </c>
      <c r="AV1366" s="14" t="s">
        <v>82</v>
      </c>
      <c r="AW1366" s="14" t="s">
        <v>34</v>
      </c>
      <c r="AX1366" s="14" t="s">
        <v>73</v>
      </c>
      <c r="AY1366" s="255" t="s">
        <v>185</v>
      </c>
    </row>
    <row r="1367" s="15" customFormat="1">
      <c r="A1367" s="15"/>
      <c r="B1367" s="256"/>
      <c r="C1367" s="257"/>
      <c r="D1367" s="228" t="s">
        <v>199</v>
      </c>
      <c r="E1367" s="258" t="s">
        <v>19</v>
      </c>
      <c r="F1367" s="259" t="s">
        <v>202</v>
      </c>
      <c r="G1367" s="257"/>
      <c r="H1367" s="260">
        <v>16</v>
      </c>
      <c r="I1367" s="261"/>
      <c r="J1367" s="257"/>
      <c r="K1367" s="257"/>
      <c r="L1367" s="262"/>
      <c r="M1367" s="263"/>
      <c r="N1367" s="264"/>
      <c r="O1367" s="264"/>
      <c r="P1367" s="264"/>
      <c r="Q1367" s="264"/>
      <c r="R1367" s="264"/>
      <c r="S1367" s="264"/>
      <c r="T1367" s="265"/>
      <c r="U1367" s="15"/>
      <c r="V1367" s="15"/>
      <c r="W1367" s="15"/>
      <c r="X1367" s="15"/>
      <c r="Y1367" s="15"/>
      <c r="Z1367" s="15"/>
      <c r="AA1367" s="15"/>
      <c r="AB1367" s="15"/>
      <c r="AC1367" s="15"/>
      <c r="AD1367" s="15"/>
      <c r="AE1367" s="15"/>
      <c r="AT1367" s="266" t="s">
        <v>199</v>
      </c>
      <c r="AU1367" s="266" t="s">
        <v>82</v>
      </c>
      <c r="AV1367" s="15" t="s">
        <v>193</v>
      </c>
      <c r="AW1367" s="15" t="s">
        <v>34</v>
      </c>
      <c r="AX1367" s="15" t="s">
        <v>80</v>
      </c>
      <c r="AY1367" s="266" t="s">
        <v>185</v>
      </c>
    </row>
    <row r="1368" s="2" customFormat="1" ht="16.5" customHeight="1">
      <c r="A1368" s="41"/>
      <c r="B1368" s="42"/>
      <c r="C1368" s="215" t="s">
        <v>2723</v>
      </c>
      <c r="D1368" s="215" t="s">
        <v>188</v>
      </c>
      <c r="E1368" s="216" t="s">
        <v>2724</v>
      </c>
      <c r="F1368" s="217" t="s">
        <v>2725</v>
      </c>
      <c r="G1368" s="218" t="s">
        <v>234</v>
      </c>
      <c r="H1368" s="219">
        <v>4</v>
      </c>
      <c r="I1368" s="220"/>
      <c r="J1368" s="221">
        <f>ROUND(I1368*H1368,2)</f>
        <v>0</v>
      </c>
      <c r="K1368" s="217" t="s">
        <v>19</v>
      </c>
      <c r="L1368" s="47"/>
      <c r="M1368" s="222" t="s">
        <v>19</v>
      </c>
      <c r="N1368" s="223" t="s">
        <v>44</v>
      </c>
      <c r="O1368" s="87"/>
      <c r="P1368" s="224">
        <f>O1368*H1368</f>
        <v>0</v>
      </c>
      <c r="Q1368" s="224">
        <v>0</v>
      </c>
      <c r="R1368" s="224">
        <f>Q1368*H1368</f>
        <v>0</v>
      </c>
      <c r="S1368" s="224">
        <v>0</v>
      </c>
      <c r="T1368" s="225">
        <f>S1368*H1368</f>
        <v>0</v>
      </c>
      <c r="U1368" s="41"/>
      <c r="V1368" s="41"/>
      <c r="W1368" s="41"/>
      <c r="X1368" s="41"/>
      <c r="Y1368" s="41"/>
      <c r="Z1368" s="41"/>
      <c r="AA1368" s="41"/>
      <c r="AB1368" s="41"/>
      <c r="AC1368" s="41"/>
      <c r="AD1368" s="41"/>
      <c r="AE1368" s="41"/>
      <c r="AR1368" s="226" t="s">
        <v>280</v>
      </c>
      <c r="AT1368" s="226" t="s">
        <v>188</v>
      </c>
      <c r="AU1368" s="226" t="s">
        <v>82</v>
      </c>
      <c r="AY1368" s="20" t="s">
        <v>185</v>
      </c>
      <c r="BE1368" s="227">
        <f>IF(N1368="základní",J1368,0)</f>
        <v>0</v>
      </c>
      <c r="BF1368" s="227">
        <f>IF(N1368="snížená",J1368,0)</f>
        <v>0</v>
      </c>
      <c r="BG1368" s="227">
        <f>IF(N1368="zákl. přenesená",J1368,0)</f>
        <v>0</v>
      </c>
      <c r="BH1368" s="227">
        <f>IF(N1368="sníž. přenesená",J1368,0)</f>
        <v>0</v>
      </c>
      <c r="BI1368" s="227">
        <f>IF(N1368="nulová",J1368,0)</f>
        <v>0</v>
      </c>
      <c r="BJ1368" s="20" t="s">
        <v>80</v>
      </c>
      <c r="BK1368" s="227">
        <f>ROUND(I1368*H1368,2)</f>
        <v>0</v>
      </c>
      <c r="BL1368" s="20" t="s">
        <v>280</v>
      </c>
      <c r="BM1368" s="226" t="s">
        <v>2726</v>
      </c>
    </row>
    <row r="1369" s="2" customFormat="1">
      <c r="A1369" s="41"/>
      <c r="B1369" s="42"/>
      <c r="C1369" s="43"/>
      <c r="D1369" s="228" t="s">
        <v>195</v>
      </c>
      <c r="E1369" s="43"/>
      <c r="F1369" s="229" t="s">
        <v>2725</v>
      </c>
      <c r="G1369" s="43"/>
      <c r="H1369" s="43"/>
      <c r="I1369" s="230"/>
      <c r="J1369" s="43"/>
      <c r="K1369" s="43"/>
      <c r="L1369" s="47"/>
      <c r="M1369" s="231"/>
      <c r="N1369" s="232"/>
      <c r="O1369" s="87"/>
      <c r="P1369" s="87"/>
      <c r="Q1369" s="87"/>
      <c r="R1369" s="87"/>
      <c r="S1369" s="87"/>
      <c r="T1369" s="88"/>
      <c r="U1369" s="41"/>
      <c r="V1369" s="41"/>
      <c r="W1369" s="41"/>
      <c r="X1369" s="41"/>
      <c r="Y1369" s="41"/>
      <c r="Z1369" s="41"/>
      <c r="AA1369" s="41"/>
      <c r="AB1369" s="41"/>
      <c r="AC1369" s="41"/>
      <c r="AD1369" s="41"/>
      <c r="AE1369" s="41"/>
      <c r="AT1369" s="20" t="s">
        <v>195</v>
      </c>
      <c r="AU1369" s="20" t="s">
        <v>82</v>
      </c>
    </row>
    <row r="1370" s="13" customFormat="1">
      <c r="A1370" s="13"/>
      <c r="B1370" s="235"/>
      <c r="C1370" s="236"/>
      <c r="D1370" s="228" t="s">
        <v>199</v>
      </c>
      <c r="E1370" s="237" t="s">
        <v>19</v>
      </c>
      <c r="F1370" s="238" t="s">
        <v>2662</v>
      </c>
      <c r="G1370" s="236"/>
      <c r="H1370" s="237" t="s">
        <v>19</v>
      </c>
      <c r="I1370" s="239"/>
      <c r="J1370" s="236"/>
      <c r="K1370" s="236"/>
      <c r="L1370" s="240"/>
      <c r="M1370" s="241"/>
      <c r="N1370" s="242"/>
      <c r="O1370" s="242"/>
      <c r="P1370" s="242"/>
      <c r="Q1370" s="242"/>
      <c r="R1370" s="242"/>
      <c r="S1370" s="242"/>
      <c r="T1370" s="243"/>
      <c r="U1370" s="13"/>
      <c r="V1370" s="13"/>
      <c r="W1370" s="13"/>
      <c r="X1370" s="13"/>
      <c r="Y1370" s="13"/>
      <c r="Z1370" s="13"/>
      <c r="AA1370" s="13"/>
      <c r="AB1370" s="13"/>
      <c r="AC1370" s="13"/>
      <c r="AD1370" s="13"/>
      <c r="AE1370" s="13"/>
      <c r="AT1370" s="244" t="s">
        <v>199</v>
      </c>
      <c r="AU1370" s="244" t="s">
        <v>82</v>
      </c>
      <c r="AV1370" s="13" t="s">
        <v>80</v>
      </c>
      <c r="AW1370" s="13" t="s">
        <v>34</v>
      </c>
      <c r="AX1370" s="13" t="s">
        <v>73</v>
      </c>
      <c r="AY1370" s="244" t="s">
        <v>185</v>
      </c>
    </row>
    <row r="1371" s="14" customFormat="1">
      <c r="A1371" s="14"/>
      <c r="B1371" s="245"/>
      <c r="C1371" s="246"/>
      <c r="D1371" s="228" t="s">
        <v>199</v>
      </c>
      <c r="E1371" s="247" t="s">
        <v>19</v>
      </c>
      <c r="F1371" s="248" t="s">
        <v>193</v>
      </c>
      <c r="G1371" s="246"/>
      <c r="H1371" s="249">
        <v>4</v>
      </c>
      <c r="I1371" s="250"/>
      <c r="J1371" s="246"/>
      <c r="K1371" s="246"/>
      <c r="L1371" s="251"/>
      <c r="M1371" s="252"/>
      <c r="N1371" s="253"/>
      <c r="O1371" s="253"/>
      <c r="P1371" s="253"/>
      <c r="Q1371" s="253"/>
      <c r="R1371" s="253"/>
      <c r="S1371" s="253"/>
      <c r="T1371" s="254"/>
      <c r="U1371" s="14"/>
      <c r="V1371" s="14"/>
      <c r="W1371" s="14"/>
      <c r="X1371" s="14"/>
      <c r="Y1371" s="14"/>
      <c r="Z1371" s="14"/>
      <c r="AA1371" s="14"/>
      <c r="AB1371" s="14"/>
      <c r="AC1371" s="14"/>
      <c r="AD1371" s="14"/>
      <c r="AE1371" s="14"/>
      <c r="AT1371" s="255" t="s">
        <v>199</v>
      </c>
      <c r="AU1371" s="255" t="s">
        <v>82</v>
      </c>
      <c r="AV1371" s="14" t="s">
        <v>82</v>
      </c>
      <c r="AW1371" s="14" t="s">
        <v>34</v>
      </c>
      <c r="AX1371" s="14" t="s">
        <v>73</v>
      </c>
      <c r="AY1371" s="255" t="s">
        <v>185</v>
      </c>
    </row>
    <row r="1372" s="15" customFormat="1">
      <c r="A1372" s="15"/>
      <c r="B1372" s="256"/>
      <c r="C1372" s="257"/>
      <c r="D1372" s="228" t="s">
        <v>199</v>
      </c>
      <c r="E1372" s="258" t="s">
        <v>19</v>
      </c>
      <c r="F1372" s="259" t="s">
        <v>202</v>
      </c>
      <c r="G1372" s="257"/>
      <c r="H1372" s="260">
        <v>4</v>
      </c>
      <c r="I1372" s="261"/>
      <c r="J1372" s="257"/>
      <c r="K1372" s="257"/>
      <c r="L1372" s="262"/>
      <c r="M1372" s="263"/>
      <c r="N1372" s="264"/>
      <c r="O1372" s="264"/>
      <c r="P1372" s="264"/>
      <c r="Q1372" s="264"/>
      <c r="R1372" s="264"/>
      <c r="S1372" s="264"/>
      <c r="T1372" s="265"/>
      <c r="U1372" s="15"/>
      <c r="V1372" s="15"/>
      <c r="W1372" s="15"/>
      <c r="X1372" s="15"/>
      <c r="Y1372" s="15"/>
      <c r="Z1372" s="15"/>
      <c r="AA1372" s="15"/>
      <c r="AB1372" s="15"/>
      <c r="AC1372" s="15"/>
      <c r="AD1372" s="15"/>
      <c r="AE1372" s="15"/>
      <c r="AT1372" s="266" t="s">
        <v>199</v>
      </c>
      <c r="AU1372" s="266" t="s">
        <v>82</v>
      </c>
      <c r="AV1372" s="15" t="s">
        <v>193</v>
      </c>
      <c r="AW1372" s="15" t="s">
        <v>34</v>
      </c>
      <c r="AX1372" s="15" t="s">
        <v>80</v>
      </c>
      <c r="AY1372" s="266" t="s">
        <v>185</v>
      </c>
    </row>
    <row r="1373" s="2" customFormat="1" ht="16.5" customHeight="1">
      <c r="A1373" s="41"/>
      <c r="B1373" s="42"/>
      <c r="C1373" s="215" t="s">
        <v>2727</v>
      </c>
      <c r="D1373" s="215" t="s">
        <v>188</v>
      </c>
      <c r="E1373" s="216" t="s">
        <v>2728</v>
      </c>
      <c r="F1373" s="217" t="s">
        <v>2729</v>
      </c>
      <c r="G1373" s="218" t="s">
        <v>234</v>
      </c>
      <c r="H1373" s="219">
        <v>1</v>
      </c>
      <c r="I1373" s="220"/>
      <c r="J1373" s="221">
        <f>ROUND(I1373*H1373,2)</f>
        <v>0</v>
      </c>
      <c r="K1373" s="217" t="s">
        <v>19</v>
      </c>
      <c r="L1373" s="47"/>
      <c r="M1373" s="222" t="s">
        <v>19</v>
      </c>
      <c r="N1373" s="223" t="s">
        <v>44</v>
      </c>
      <c r="O1373" s="87"/>
      <c r="P1373" s="224">
        <f>O1373*H1373</f>
        <v>0</v>
      </c>
      <c r="Q1373" s="224">
        <v>0</v>
      </c>
      <c r="R1373" s="224">
        <f>Q1373*H1373</f>
        <v>0</v>
      </c>
      <c r="S1373" s="224">
        <v>0</v>
      </c>
      <c r="T1373" s="225">
        <f>S1373*H1373</f>
        <v>0</v>
      </c>
      <c r="U1373" s="41"/>
      <c r="V1373" s="41"/>
      <c r="W1373" s="41"/>
      <c r="X1373" s="41"/>
      <c r="Y1373" s="41"/>
      <c r="Z1373" s="41"/>
      <c r="AA1373" s="41"/>
      <c r="AB1373" s="41"/>
      <c r="AC1373" s="41"/>
      <c r="AD1373" s="41"/>
      <c r="AE1373" s="41"/>
      <c r="AR1373" s="226" t="s">
        <v>280</v>
      </c>
      <c r="AT1373" s="226" t="s">
        <v>188</v>
      </c>
      <c r="AU1373" s="226" t="s">
        <v>82</v>
      </c>
      <c r="AY1373" s="20" t="s">
        <v>185</v>
      </c>
      <c r="BE1373" s="227">
        <f>IF(N1373="základní",J1373,0)</f>
        <v>0</v>
      </c>
      <c r="BF1373" s="227">
        <f>IF(N1373="snížená",J1373,0)</f>
        <v>0</v>
      </c>
      <c r="BG1373" s="227">
        <f>IF(N1373="zákl. přenesená",J1373,0)</f>
        <v>0</v>
      </c>
      <c r="BH1373" s="227">
        <f>IF(N1373="sníž. přenesená",J1373,0)</f>
        <v>0</v>
      </c>
      <c r="BI1373" s="227">
        <f>IF(N1373="nulová",J1373,0)</f>
        <v>0</v>
      </c>
      <c r="BJ1373" s="20" t="s">
        <v>80</v>
      </c>
      <c r="BK1373" s="227">
        <f>ROUND(I1373*H1373,2)</f>
        <v>0</v>
      </c>
      <c r="BL1373" s="20" t="s">
        <v>280</v>
      </c>
      <c r="BM1373" s="226" t="s">
        <v>2730</v>
      </c>
    </row>
    <row r="1374" s="2" customFormat="1">
      <c r="A1374" s="41"/>
      <c r="B1374" s="42"/>
      <c r="C1374" s="43"/>
      <c r="D1374" s="228" t="s">
        <v>195</v>
      </c>
      <c r="E1374" s="43"/>
      <c r="F1374" s="229" t="s">
        <v>2729</v>
      </c>
      <c r="G1374" s="43"/>
      <c r="H1374" s="43"/>
      <c r="I1374" s="230"/>
      <c r="J1374" s="43"/>
      <c r="K1374" s="43"/>
      <c r="L1374" s="47"/>
      <c r="M1374" s="231"/>
      <c r="N1374" s="232"/>
      <c r="O1374" s="87"/>
      <c r="P1374" s="87"/>
      <c r="Q1374" s="87"/>
      <c r="R1374" s="87"/>
      <c r="S1374" s="87"/>
      <c r="T1374" s="88"/>
      <c r="U1374" s="41"/>
      <c r="V1374" s="41"/>
      <c r="W1374" s="41"/>
      <c r="X1374" s="41"/>
      <c r="Y1374" s="41"/>
      <c r="Z1374" s="41"/>
      <c r="AA1374" s="41"/>
      <c r="AB1374" s="41"/>
      <c r="AC1374" s="41"/>
      <c r="AD1374" s="41"/>
      <c r="AE1374" s="41"/>
      <c r="AT1374" s="20" t="s">
        <v>195</v>
      </c>
      <c r="AU1374" s="20" t="s">
        <v>82</v>
      </c>
    </row>
    <row r="1375" s="13" customFormat="1">
      <c r="A1375" s="13"/>
      <c r="B1375" s="235"/>
      <c r="C1375" s="236"/>
      <c r="D1375" s="228" t="s">
        <v>199</v>
      </c>
      <c r="E1375" s="237" t="s">
        <v>19</v>
      </c>
      <c r="F1375" s="238" t="s">
        <v>2662</v>
      </c>
      <c r="G1375" s="236"/>
      <c r="H1375" s="237" t="s">
        <v>19</v>
      </c>
      <c r="I1375" s="239"/>
      <c r="J1375" s="236"/>
      <c r="K1375" s="236"/>
      <c r="L1375" s="240"/>
      <c r="M1375" s="241"/>
      <c r="N1375" s="242"/>
      <c r="O1375" s="242"/>
      <c r="P1375" s="242"/>
      <c r="Q1375" s="242"/>
      <c r="R1375" s="242"/>
      <c r="S1375" s="242"/>
      <c r="T1375" s="243"/>
      <c r="U1375" s="13"/>
      <c r="V1375" s="13"/>
      <c r="W1375" s="13"/>
      <c r="X1375" s="13"/>
      <c r="Y1375" s="13"/>
      <c r="Z1375" s="13"/>
      <c r="AA1375" s="13"/>
      <c r="AB1375" s="13"/>
      <c r="AC1375" s="13"/>
      <c r="AD1375" s="13"/>
      <c r="AE1375" s="13"/>
      <c r="AT1375" s="244" t="s">
        <v>199</v>
      </c>
      <c r="AU1375" s="244" t="s">
        <v>82</v>
      </c>
      <c r="AV1375" s="13" t="s">
        <v>80</v>
      </c>
      <c r="AW1375" s="13" t="s">
        <v>34</v>
      </c>
      <c r="AX1375" s="13" t="s">
        <v>73</v>
      </c>
      <c r="AY1375" s="244" t="s">
        <v>185</v>
      </c>
    </row>
    <row r="1376" s="14" customFormat="1">
      <c r="A1376" s="14"/>
      <c r="B1376" s="245"/>
      <c r="C1376" s="246"/>
      <c r="D1376" s="228" t="s">
        <v>199</v>
      </c>
      <c r="E1376" s="247" t="s">
        <v>19</v>
      </c>
      <c r="F1376" s="248" t="s">
        <v>80</v>
      </c>
      <c r="G1376" s="246"/>
      <c r="H1376" s="249">
        <v>1</v>
      </c>
      <c r="I1376" s="250"/>
      <c r="J1376" s="246"/>
      <c r="K1376" s="246"/>
      <c r="L1376" s="251"/>
      <c r="M1376" s="252"/>
      <c r="N1376" s="253"/>
      <c r="O1376" s="253"/>
      <c r="P1376" s="253"/>
      <c r="Q1376" s="253"/>
      <c r="R1376" s="253"/>
      <c r="S1376" s="253"/>
      <c r="T1376" s="254"/>
      <c r="U1376" s="14"/>
      <c r="V1376" s="14"/>
      <c r="W1376" s="14"/>
      <c r="X1376" s="14"/>
      <c r="Y1376" s="14"/>
      <c r="Z1376" s="14"/>
      <c r="AA1376" s="14"/>
      <c r="AB1376" s="14"/>
      <c r="AC1376" s="14"/>
      <c r="AD1376" s="14"/>
      <c r="AE1376" s="14"/>
      <c r="AT1376" s="255" t="s">
        <v>199</v>
      </c>
      <c r="AU1376" s="255" t="s">
        <v>82</v>
      </c>
      <c r="AV1376" s="14" t="s">
        <v>82</v>
      </c>
      <c r="AW1376" s="14" t="s">
        <v>34</v>
      </c>
      <c r="AX1376" s="14" t="s">
        <v>73</v>
      </c>
      <c r="AY1376" s="255" t="s">
        <v>185</v>
      </c>
    </row>
    <row r="1377" s="15" customFormat="1">
      <c r="A1377" s="15"/>
      <c r="B1377" s="256"/>
      <c r="C1377" s="257"/>
      <c r="D1377" s="228" t="s">
        <v>199</v>
      </c>
      <c r="E1377" s="258" t="s">
        <v>19</v>
      </c>
      <c r="F1377" s="259" t="s">
        <v>202</v>
      </c>
      <c r="G1377" s="257"/>
      <c r="H1377" s="260">
        <v>1</v>
      </c>
      <c r="I1377" s="261"/>
      <c r="J1377" s="257"/>
      <c r="K1377" s="257"/>
      <c r="L1377" s="262"/>
      <c r="M1377" s="263"/>
      <c r="N1377" s="264"/>
      <c r="O1377" s="264"/>
      <c r="P1377" s="264"/>
      <c r="Q1377" s="264"/>
      <c r="R1377" s="264"/>
      <c r="S1377" s="264"/>
      <c r="T1377" s="265"/>
      <c r="U1377" s="15"/>
      <c r="V1377" s="15"/>
      <c r="W1377" s="15"/>
      <c r="X1377" s="15"/>
      <c r="Y1377" s="15"/>
      <c r="Z1377" s="15"/>
      <c r="AA1377" s="15"/>
      <c r="AB1377" s="15"/>
      <c r="AC1377" s="15"/>
      <c r="AD1377" s="15"/>
      <c r="AE1377" s="15"/>
      <c r="AT1377" s="266" t="s">
        <v>199</v>
      </c>
      <c r="AU1377" s="266" t="s">
        <v>82</v>
      </c>
      <c r="AV1377" s="15" t="s">
        <v>193</v>
      </c>
      <c r="AW1377" s="15" t="s">
        <v>34</v>
      </c>
      <c r="AX1377" s="15" t="s">
        <v>80</v>
      </c>
      <c r="AY1377" s="266" t="s">
        <v>185</v>
      </c>
    </row>
    <row r="1378" s="2" customFormat="1" ht="16.5" customHeight="1">
      <c r="A1378" s="41"/>
      <c r="B1378" s="42"/>
      <c r="C1378" s="215" t="s">
        <v>2731</v>
      </c>
      <c r="D1378" s="215" t="s">
        <v>188</v>
      </c>
      <c r="E1378" s="216" t="s">
        <v>2732</v>
      </c>
      <c r="F1378" s="217" t="s">
        <v>2733</v>
      </c>
      <c r="G1378" s="218" t="s">
        <v>234</v>
      </c>
      <c r="H1378" s="219">
        <v>4</v>
      </c>
      <c r="I1378" s="220"/>
      <c r="J1378" s="221">
        <f>ROUND(I1378*H1378,2)</f>
        <v>0</v>
      </c>
      <c r="K1378" s="217" t="s">
        <v>19</v>
      </c>
      <c r="L1378" s="47"/>
      <c r="M1378" s="222" t="s">
        <v>19</v>
      </c>
      <c r="N1378" s="223" t="s">
        <v>44</v>
      </c>
      <c r="O1378" s="87"/>
      <c r="P1378" s="224">
        <f>O1378*H1378</f>
        <v>0</v>
      </c>
      <c r="Q1378" s="224">
        <v>0</v>
      </c>
      <c r="R1378" s="224">
        <f>Q1378*H1378</f>
        <v>0</v>
      </c>
      <c r="S1378" s="224">
        <v>0</v>
      </c>
      <c r="T1378" s="225">
        <f>S1378*H1378</f>
        <v>0</v>
      </c>
      <c r="U1378" s="41"/>
      <c r="V1378" s="41"/>
      <c r="W1378" s="41"/>
      <c r="X1378" s="41"/>
      <c r="Y1378" s="41"/>
      <c r="Z1378" s="41"/>
      <c r="AA1378" s="41"/>
      <c r="AB1378" s="41"/>
      <c r="AC1378" s="41"/>
      <c r="AD1378" s="41"/>
      <c r="AE1378" s="41"/>
      <c r="AR1378" s="226" t="s">
        <v>280</v>
      </c>
      <c r="AT1378" s="226" t="s">
        <v>188</v>
      </c>
      <c r="AU1378" s="226" t="s">
        <v>82</v>
      </c>
      <c r="AY1378" s="20" t="s">
        <v>185</v>
      </c>
      <c r="BE1378" s="227">
        <f>IF(N1378="základní",J1378,0)</f>
        <v>0</v>
      </c>
      <c r="BF1378" s="227">
        <f>IF(N1378="snížená",J1378,0)</f>
        <v>0</v>
      </c>
      <c r="BG1378" s="227">
        <f>IF(N1378="zákl. přenesená",J1378,0)</f>
        <v>0</v>
      </c>
      <c r="BH1378" s="227">
        <f>IF(N1378="sníž. přenesená",J1378,0)</f>
        <v>0</v>
      </c>
      <c r="BI1378" s="227">
        <f>IF(N1378="nulová",J1378,0)</f>
        <v>0</v>
      </c>
      <c r="BJ1378" s="20" t="s">
        <v>80</v>
      </c>
      <c r="BK1378" s="227">
        <f>ROUND(I1378*H1378,2)</f>
        <v>0</v>
      </c>
      <c r="BL1378" s="20" t="s">
        <v>280</v>
      </c>
      <c r="BM1378" s="226" t="s">
        <v>2734</v>
      </c>
    </row>
    <row r="1379" s="2" customFormat="1">
      <c r="A1379" s="41"/>
      <c r="B1379" s="42"/>
      <c r="C1379" s="43"/>
      <c r="D1379" s="228" t="s">
        <v>195</v>
      </c>
      <c r="E1379" s="43"/>
      <c r="F1379" s="229" t="s">
        <v>2733</v>
      </c>
      <c r="G1379" s="43"/>
      <c r="H1379" s="43"/>
      <c r="I1379" s="230"/>
      <c r="J1379" s="43"/>
      <c r="K1379" s="43"/>
      <c r="L1379" s="47"/>
      <c r="M1379" s="231"/>
      <c r="N1379" s="232"/>
      <c r="O1379" s="87"/>
      <c r="P1379" s="87"/>
      <c r="Q1379" s="87"/>
      <c r="R1379" s="87"/>
      <c r="S1379" s="87"/>
      <c r="T1379" s="88"/>
      <c r="U1379" s="41"/>
      <c r="V1379" s="41"/>
      <c r="W1379" s="41"/>
      <c r="X1379" s="41"/>
      <c r="Y1379" s="41"/>
      <c r="Z1379" s="41"/>
      <c r="AA1379" s="41"/>
      <c r="AB1379" s="41"/>
      <c r="AC1379" s="41"/>
      <c r="AD1379" s="41"/>
      <c r="AE1379" s="41"/>
      <c r="AT1379" s="20" t="s">
        <v>195</v>
      </c>
      <c r="AU1379" s="20" t="s">
        <v>82</v>
      </c>
    </row>
    <row r="1380" s="13" customFormat="1">
      <c r="A1380" s="13"/>
      <c r="B1380" s="235"/>
      <c r="C1380" s="236"/>
      <c r="D1380" s="228" t="s">
        <v>199</v>
      </c>
      <c r="E1380" s="237" t="s">
        <v>19</v>
      </c>
      <c r="F1380" s="238" t="s">
        <v>2662</v>
      </c>
      <c r="G1380" s="236"/>
      <c r="H1380" s="237" t="s">
        <v>19</v>
      </c>
      <c r="I1380" s="239"/>
      <c r="J1380" s="236"/>
      <c r="K1380" s="236"/>
      <c r="L1380" s="240"/>
      <c r="M1380" s="241"/>
      <c r="N1380" s="242"/>
      <c r="O1380" s="242"/>
      <c r="P1380" s="242"/>
      <c r="Q1380" s="242"/>
      <c r="R1380" s="242"/>
      <c r="S1380" s="242"/>
      <c r="T1380" s="243"/>
      <c r="U1380" s="13"/>
      <c r="V1380" s="13"/>
      <c r="W1380" s="13"/>
      <c r="X1380" s="13"/>
      <c r="Y1380" s="13"/>
      <c r="Z1380" s="13"/>
      <c r="AA1380" s="13"/>
      <c r="AB1380" s="13"/>
      <c r="AC1380" s="13"/>
      <c r="AD1380" s="13"/>
      <c r="AE1380" s="13"/>
      <c r="AT1380" s="244" t="s">
        <v>199</v>
      </c>
      <c r="AU1380" s="244" t="s">
        <v>82</v>
      </c>
      <c r="AV1380" s="13" t="s">
        <v>80</v>
      </c>
      <c r="AW1380" s="13" t="s">
        <v>34</v>
      </c>
      <c r="AX1380" s="13" t="s">
        <v>73</v>
      </c>
      <c r="AY1380" s="244" t="s">
        <v>185</v>
      </c>
    </row>
    <row r="1381" s="14" customFormat="1">
      <c r="A1381" s="14"/>
      <c r="B1381" s="245"/>
      <c r="C1381" s="246"/>
      <c r="D1381" s="228" t="s">
        <v>199</v>
      </c>
      <c r="E1381" s="247" t="s">
        <v>19</v>
      </c>
      <c r="F1381" s="248" t="s">
        <v>193</v>
      </c>
      <c r="G1381" s="246"/>
      <c r="H1381" s="249">
        <v>4</v>
      </c>
      <c r="I1381" s="250"/>
      <c r="J1381" s="246"/>
      <c r="K1381" s="246"/>
      <c r="L1381" s="251"/>
      <c r="M1381" s="252"/>
      <c r="N1381" s="253"/>
      <c r="O1381" s="253"/>
      <c r="P1381" s="253"/>
      <c r="Q1381" s="253"/>
      <c r="R1381" s="253"/>
      <c r="S1381" s="253"/>
      <c r="T1381" s="254"/>
      <c r="U1381" s="14"/>
      <c r="V1381" s="14"/>
      <c r="W1381" s="14"/>
      <c r="X1381" s="14"/>
      <c r="Y1381" s="14"/>
      <c r="Z1381" s="14"/>
      <c r="AA1381" s="14"/>
      <c r="AB1381" s="14"/>
      <c r="AC1381" s="14"/>
      <c r="AD1381" s="14"/>
      <c r="AE1381" s="14"/>
      <c r="AT1381" s="255" t="s">
        <v>199</v>
      </c>
      <c r="AU1381" s="255" t="s">
        <v>82</v>
      </c>
      <c r="AV1381" s="14" t="s">
        <v>82</v>
      </c>
      <c r="AW1381" s="14" t="s">
        <v>34</v>
      </c>
      <c r="AX1381" s="14" t="s">
        <v>73</v>
      </c>
      <c r="AY1381" s="255" t="s">
        <v>185</v>
      </c>
    </row>
    <row r="1382" s="15" customFormat="1">
      <c r="A1382" s="15"/>
      <c r="B1382" s="256"/>
      <c r="C1382" s="257"/>
      <c r="D1382" s="228" t="s">
        <v>199</v>
      </c>
      <c r="E1382" s="258" t="s">
        <v>19</v>
      </c>
      <c r="F1382" s="259" t="s">
        <v>202</v>
      </c>
      <c r="G1382" s="257"/>
      <c r="H1382" s="260">
        <v>4</v>
      </c>
      <c r="I1382" s="261"/>
      <c r="J1382" s="257"/>
      <c r="K1382" s="257"/>
      <c r="L1382" s="262"/>
      <c r="M1382" s="263"/>
      <c r="N1382" s="264"/>
      <c r="O1382" s="264"/>
      <c r="P1382" s="264"/>
      <c r="Q1382" s="264"/>
      <c r="R1382" s="264"/>
      <c r="S1382" s="264"/>
      <c r="T1382" s="265"/>
      <c r="U1382" s="15"/>
      <c r="V1382" s="15"/>
      <c r="W1382" s="15"/>
      <c r="X1382" s="15"/>
      <c r="Y1382" s="15"/>
      <c r="Z1382" s="15"/>
      <c r="AA1382" s="15"/>
      <c r="AB1382" s="15"/>
      <c r="AC1382" s="15"/>
      <c r="AD1382" s="15"/>
      <c r="AE1382" s="15"/>
      <c r="AT1382" s="266" t="s">
        <v>199</v>
      </c>
      <c r="AU1382" s="266" t="s">
        <v>82</v>
      </c>
      <c r="AV1382" s="15" t="s">
        <v>193</v>
      </c>
      <c r="AW1382" s="15" t="s">
        <v>34</v>
      </c>
      <c r="AX1382" s="15" t="s">
        <v>80</v>
      </c>
      <c r="AY1382" s="266" t="s">
        <v>185</v>
      </c>
    </row>
    <row r="1383" s="2" customFormat="1" ht="16.5" customHeight="1">
      <c r="A1383" s="41"/>
      <c r="B1383" s="42"/>
      <c r="C1383" s="215" t="s">
        <v>2735</v>
      </c>
      <c r="D1383" s="215" t="s">
        <v>188</v>
      </c>
      <c r="E1383" s="216" t="s">
        <v>2736</v>
      </c>
      <c r="F1383" s="217" t="s">
        <v>2737</v>
      </c>
      <c r="G1383" s="218" t="s">
        <v>234</v>
      </c>
      <c r="H1383" s="219">
        <v>1</v>
      </c>
      <c r="I1383" s="220"/>
      <c r="J1383" s="221">
        <f>ROUND(I1383*H1383,2)</f>
        <v>0</v>
      </c>
      <c r="K1383" s="217" t="s">
        <v>19</v>
      </c>
      <c r="L1383" s="47"/>
      <c r="M1383" s="222" t="s">
        <v>19</v>
      </c>
      <c r="N1383" s="223" t="s">
        <v>44</v>
      </c>
      <c r="O1383" s="87"/>
      <c r="P1383" s="224">
        <f>O1383*H1383</f>
        <v>0</v>
      </c>
      <c r="Q1383" s="224">
        <v>0</v>
      </c>
      <c r="R1383" s="224">
        <f>Q1383*H1383</f>
        <v>0</v>
      </c>
      <c r="S1383" s="224">
        <v>0</v>
      </c>
      <c r="T1383" s="225">
        <f>S1383*H1383</f>
        <v>0</v>
      </c>
      <c r="U1383" s="41"/>
      <c r="V1383" s="41"/>
      <c r="W1383" s="41"/>
      <c r="X1383" s="41"/>
      <c r="Y1383" s="41"/>
      <c r="Z1383" s="41"/>
      <c r="AA1383" s="41"/>
      <c r="AB1383" s="41"/>
      <c r="AC1383" s="41"/>
      <c r="AD1383" s="41"/>
      <c r="AE1383" s="41"/>
      <c r="AR1383" s="226" t="s">
        <v>280</v>
      </c>
      <c r="AT1383" s="226" t="s">
        <v>188</v>
      </c>
      <c r="AU1383" s="226" t="s">
        <v>82</v>
      </c>
      <c r="AY1383" s="20" t="s">
        <v>185</v>
      </c>
      <c r="BE1383" s="227">
        <f>IF(N1383="základní",J1383,0)</f>
        <v>0</v>
      </c>
      <c r="BF1383" s="227">
        <f>IF(N1383="snížená",J1383,0)</f>
        <v>0</v>
      </c>
      <c r="BG1383" s="227">
        <f>IF(N1383="zákl. přenesená",J1383,0)</f>
        <v>0</v>
      </c>
      <c r="BH1383" s="227">
        <f>IF(N1383="sníž. přenesená",J1383,0)</f>
        <v>0</v>
      </c>
      <c r="BI1383" s="227">
        <f>IF(N1383="nulová",J1383,0)</f>
        <v>0</v>
      </c>
      <c r="BJ1383" s="20" t="s">
        <v>80</v>
      </c>
      <c r="BK1383" s="227">
        <f>ROUND(I1383*H1383,2)</f>
        <v>0</v>
      </c>
      <c r="BL1383" s="20" t="s">
        <v>280</v>
      </c>
      <c r="BM1383" s="226" t="s">
        <v>2738</v>
      </c>
    </row>
    <row r="1384" s="2" customFormat="1">
      <c r="A1384" s="41"/>
      <c r="B1384" s="42"/>
      <c r="C1384" s="43"/>
      <c r="D1384" s="228" t="s">
        <v>195</v>
      </c>
      <c r="E1384" s="43"/>
      <c r="F1384" s="229" t="s">
        <v>2737</v>
      </c>
      <c r="G1384" s="43"/>
      <c r="H1384" s="43"/>
      <c r="I1384" s="230"/>
      <c r="J1384" s="43"/>
      <c r="K1384" s="43"/>
      <c r="L1384" s="47"/>
      <c r="M1384" s="231"/>
      <c r="N1384" s="232"/>
      <c r="O1384" s="87"/>
      <c r="P1384" s="87"/>
      <c r="Q1384" s="87"/>
      <c r="R1384" s="87"/>
      <c r="S1384" s="87"/>
      <c r="T1384" s="88"/>
      <c r="U1384" s="41"/>
      <c r="V1384" s="41"/>
      <c r="W1384" s="41"/>
      <c r="X1384" s="41"/>
      <c r="Y1384" s="41"/>
      <c r="Z1384" s="41"/>
      <c r="AA1384" s="41"/>
      <c r="AB1384" s="41"/>
      <c r="AC1384" s="41"/>
      <c r="AD1384" s="41"/>
      <c r="AE1384" s="41"/>
      <c r="AT1384" s="20" t="s">
        <v>195</v>
      </c>
      <c r="AU1384" s="20" t="s">
        <v>82</v>
      </c>
    </row>
    <row r="1385" s="13" customFormat="1">
      <c r="A1385" s="13"/>
      <c r="B1385" s="235"/>
      <c r="C1385" s="236"/>
      <c r="D1385" s="228" t="s">
        <v>199</v>
      </c>
      <c r="E1385" s="237" t="s">
        <v>19</v>
      </c>
      <c r="F1385" s="238" t="s">
        <v>2662</v>
      </c>
      <c r="G1385" s="236"/>
      <c r="H1385" s="237" t="s">
        <v>19</v>
      </c>
      <c r="I1385" s="239"/>
      <c r="J1385" s="236"/>
      <c r="K1385" s="236"/>
      <c r="L1385" s="240"/>
      <c r="M1385" s="241"/>
      <c r="N1385" s="242"/>
      <c r="O1385" s="242"/>
      <c r="P1385" s="242"/>
      <c r="Q1385" s="242"/>
      <c r="R1385" s="242"/>
      <c r="S1385" s="242"/>
      <c r="T1385" s="243"/>
      <c r="U1385" s="13"/>
      <c r="V1385" s="13"/>
      <c r="W1385" s="13"/>
      <c r="X1385" s="13"/>
      <c r="Y1385" s="13"/>
      <c r="Z1385" s="13"/>
      <c r="AA1385" s="13"/>
      <c r="AB1385" s="13"/>
      <c r="AC1385" s="13"/>
      <c r="AD1385" s="13"/>
      <c r="AE1385" s="13"/>
      <c r="AT1385" s="244" t="s">
        <v>199</v>
      </c>
      <c r="AU1385" s="244" t="s">
        <v>82</v>
      </c>
      <c r="AV1385" s="13" t="s">
        <v>80</v>
      </c>
      <c r="AW1385" s="13" t="s">
        <v>34</v>
      </c>
      <c r="AX1385" s="13" t="s">
        <v>73</v>
      </c>
      <c r="AY1385" s="244" t="s">
        <v>185</v>
      </c>
    </row>
    <row r="1386" s="14" customFormat="1">
      <c r="A1386" s="14"/>
      <c r="B1386" s="245"/>
      <c r="C1386" s="246"/>
      <c r="D1386" s="228" t="s">
        <v>199</v>
      </c>
      <c r="E1386" s="247" t="s">
        <v>19</v>
      </c>
      <c r="F1386" s="248" t="s">
        <v>80</v>
      </c>
      <c r="G1386" s="246"/>
      <c r="H1386" s="249">
        <v>1</v>
      </c>
      <c r="I1386" s="250"/>
      <c r="J1386" s="246"/>
      <c r="K1386" s="246"/>
      <c r="L1386" s="251"/>
      <c r="M1386" s="252"/>
      <c r="N1386" s="253"/>
      <c r="O1386" s="253"/>
      <c r="P1386" s="253"/>
      <c r="Q1386" s="253"/>
      <c r="R1386" s="253"/>
      <c r="S1386" s="253"/>
      <c r="T1386" s="254"/>
      <c r="U1386" s="14"/>
      <c r="V1386" s="14"/>
      <c r="W1386" s="14"/>
      <c r="X1386" s="14"/>
      <c r="Y1386" s="14"/>
      <c r="Z1386" s="14"/>
      <c r="AA1386" s="14"/>
      <c r="AB1386" s="14"/>
      <c r="AC1386" s="14"/>
      <c r="AD1386" s="14"/>
      <c r="AE1386" s="14"/>
      <c r="AT1386" s="255" t="s">
        <v>199</v>
      </c>
      <c r="AU1386" s="255" t="s">
        <v>82</v>
      </c>
      <c r="AV1386" s="14" t="s">
        <v>82</v>
      </c>
      <c r="AW1386" s="14" t="s">
        <v>34</v>
      </c>
      <c r="AX1386" s="14" t="s">
        <v>73</v>
      </c>
      <c r="AY1386" s="255" t="s">
        <v>185</v>
      </c>
    </row>
    <row r="1387" s="15" customFormat="1">
      <c r="A1387" s="15"/>
      <c r="B1387" s="256"/>
      <c r="C1387" s="257"/>
      <c r="D1387" s="228" t="s">
        <v>199</v>
      </c>
      <c r="E1387" s="258" t="s">
        <v>19</v>
      </c>
      <c r="F1387" s="259" t="s">
        <v>202</v>
      </c>
      <c r="G1387" s="257"/>
      <c r="H1387" s="260">
        <v>1</v>
      </c>
      <c r="I1387" s="261"/>
      <c r="J1387" s="257"/>
      <c r="K1387" s="257"/>
      <c r="L1387" s="262"/>
      <c r="M1387" s="263"/>
      <c r="N1387" s="264"/>
      <c r="O1387" s="264"/>
      <c r="P1387" s="264"/>
      <c r="Q1387" s="264"/>
      <c r="R1387" s="264"/>
      <c r="S1387" s="264"/>
      <c r="T1387" s="265"/>
      <c r="U1387" s="15"/>
      <c r="V1387" s="15"/>
      <c r="W1387" s="15"/>
      <c r="X1387" s="15"/>
      <c r="Y1387" s="15"/>
      <c r="Z1387" s="15"/>
      <c r="AA1387" s="15"/>
      <c r="AB1387" s="15"/>
      <c r="AC1387" s="15"/>
      <c r="AD1387" s="15"/>
      <c r="AE1387" s="15"/>
      <c r="AT1387" s="266" t="s">
        <v>199</v>
      </c>
      <c r="AU1387" s="266" t="s">
        <v>82</v>
      </c>
      <c r="AV1387" s="15" t="s">
        <v>193</v>
      </c>
      <c r="AW1387" s="15" t="s">
        <v>34</v>
      </c>
      <c r="AX1387" s="15" t="s">
        <v>80</v>
      </c>
      <c r="AY1387" s="266" t="s">
        <v>185</v>
      </c>
    </row>
    <row r="1388" s="2" customFormat="1" ht="16.5" customHeight="1">
      <c r="A1388" s="41"/>
      <c r="B1388" s="42"/>
      <c r="C1388" s="215" t="s">
        <v>2739</v>
      </c>
      <c r="D1388" s="215" t="s">
        <v>188</v>
      </c>
      <c r="E1388" s="216" t="s">
        <v>2740</v>
      </c>
      <c r="F1388" s="217" t="s">
        <v>2741</v>
      </c>
      <c r="G1388" s="218" t="s">
        <v>234</v>
      </c>
      <c r="H1388" s="219">
        <v>4</v>
      </c>
      <c r="I1388" s="220"/>
      <c r="J1388" s="221">
        <f>ROUND(I1388*H1388,2)</f>
        <v>0</v>
      </c>
      <c r="K1388" s="217" t="s">
        <v>19</v>
      </c>
      <c r="L1388" s="47"/>
      <c r="M1388" s="222" t="s">
        <v>19</v>
      </c>
      <c r="N1388" s="223" t="s">
        <v>44</v>
      </c>
      <c r="O1388" s="87"/>
      <c r="P1388" s="224">
        <f>O1388*H1388</f>
        <v>0</v>
      </c>
      <c r="Q1388" s="224">
        <v>0</v>
      </c>
      <c r="R1388" s="224">
        <f>Q1388*H1388</f>
        <v>0</v>
      </c>
      <c r="S1388" s="224">
        <v>0</v>
      </c>
      <c r="T1388" s="225">
        <f>S1388*H1388</f>
        <v>0</v>
      </c>
      <c r="U1388" s="41"/>
      <c r="V1388" s="41"/>
      <c r="W1388" s="41"/>
      <c r="X1388" s="41"/>
      <c r="Y1388" s="41"/>
      <c r="Z1388" s="41"/>
      <c r="AA1388" s="41"/>
      <c r="AB1388" s="41"/>
      <c r="AC1388" s="41"/>
      <c r="AD1388" s="41"/>
      <c r="AE1388" s="41"/>
      <c r="AR1388" s="226" t="s">
        <v>280</v>
      </c>
      <c r="AT1388" s="226" t="s">
        <v>188</v>
      </c>
      <c r="AU1388" s="226" t="s">
        <v>82</v>
      </c>
      <c r="AY1388" s="20" t="s">
        <v>185</v>
      </c>
      <c r="BE1388" s="227">
        <f>IF(N1388="základní",J1388,0)</f>
        <v>0</v>
      </c>
      <c r="BF1388" s="227">
        <f>IF(N1388="snížená",J1388,0)</f>
        <v>0</v>
      </c>
      <c r="BG1388" s="227">
        <f>IF(N1388="zákl. přenesená",J1388,0)</f>
        <v>0</v>
      </c>
      <c r="BH1388" s="227">
        <f>IF(N1388="sníž. přenesená",J1388,0)</f>
        <v>0</v>
      </c>
      <c r="BI1388" s="227">
        <f>IF(N1388="nulová",J1388,0)</f>
        <v>0</v>
      </c>
      <c r="BJ1388" s="20" t="s">
        <v>80</v>
      </c>
      <c r="BK1388" s="227">
        <f>ROUND(I1388*H1388,2)</f>
        <v>0</v>
      </c>
      <c r="BL1388" s="20" t="s">
        <v>280</v>
      </c>
      <c r="BM1388" s="226" t="s">
        <v>2742</v>
      </c>
    </row>
    <row r="1389" s="2" customFormat="1">
      <c r="A1389" s="41"/>
      <c r="B1389" s="42"/>
      <c r="C1389" s="43"/>
      <c r="D1389" s="228" t="s">
        <v>195</v>
      </c>
      <c r="E1389" s="43"/>
      <c r="F1389" s="229" t="s">
        <v>2741</v>
      </c>
      <c r="G1389" s="43"/>
      <c r="H1389" s="43"/>
      <c r="I1389" s="230"/>
      <c r="J1389" s="43"/>
      <c r="K1389" s="43"/>
      <c r="L1389" s="47"/>
      <c r="M1389" s="231"/>
      <c r="N1389" s="232"/>
      <c r="O1389" s="87"/>
      <c r="P1389" s="87"/>
      <c r="Q1389" s="87"/>
      <c r="R1389" s="87"/>
      <c r="S1389" s="87"/>
      <c r="T1389" s="88"/>
      <c r="U1389" s="41"/>
      <c r="V1389" s="41"/>
      <c r="W1389" s="41"/>
      <c r="X1389" s="41"/>
      <c r="Y1389" s="41"/>
      <c r="Z1389" s="41"/>
      <c r="AA1389" s="41"/>
      <c r="AB1389" s="41"/>
      <c r="AC1389" s="41"/>
      <c r="AD1389" s="41"/>
      <c r="AE1389" s="41"/>
      <c r="AT1389" s="20" t="s">
        <v>195</v>
      </c>
      <c r="AU1389" s="20" t="s">
        <v>82</v>
      </c>
    </row>
    <row r="1390" s="13" customFormat="1">
      <c r="A1390" s="13"/>
      <c r="B1390" s="235"/>
      <c r="C1390" s="236"/>
      <c r="D1390" s="228" t="s">
        <v>199</v>
      </c>
      <c r="E1390" s="237" t="s">
        <v>19</v>
      </c>
      <c r="F1390" s="238" t="s">
        <v>2662</v>
      </c>
      <c r="G1390" s="236"/>
      <c r="H1390" s="237" t="s">
        <v>19</v>
      </c>
      <c r="I1390" s="239"/>
      <c r="J1390" s="236"/>
      <c r="K1390" s="236"/>
      <c r="L1390" s="240"/>
      <c r="M1390" s="241"/>
      <c r="N1390" s="242"/>
      <c r="O1390" s="242"/>
      <c r="P1390" s="242"/>
      <c r="Q1390" s="242"/>
      <c r="R1390" s="242"/>
      <c r="S1390" s="242"/>
      <c r="T1390" s="243"/>
      <c r="U1390" s="13"/>
      <c r="V1390" s="13"/>
      <c r="W1390" s="13"/>
      <c r="X1390" s="13"/>
      <c r="Y1390" s="13"/>
      <c r="Z1390" s="13"/>
      <c r="AA1390" s="13"/>
      <c r="AB1390" s="13"/>
      <c r="AC1390" s="13"/>
      <c r="AD1390" s="13"/>
      <c r="AE1390" s="13"/>
      <c r="AT1390" s="244" t="s">
        <v>199</v>
      </c>
      <c r="AU1390" s="244" t="s">
        <v>82</v>
      </c>
      <c r="AV1390" s="13" t="s">
        <v>80</v>
      </c>
      <c r="AW1390" s="13" t="s">
        <v>34</v>
      </c>
      <c r="AX1390" s="13" t="s">
        <v>73</v>
      </c>
      <c r="AY1390" s="244" t="s">
        <v>185</v>
      </c>
    </row>
    <row r="1391" s="14" customFormat="1">
      <c r="A1391" s="14"/>
      <c r="B1391" s="245"/>
      <c r="C1391" s="246"/>
      <c r="D1391" s="228" t="s">
        <v>199</v>
      </c>
      <c r="E1391" s="247" t="s">
        <v>19</v>
      </c>
      <c r="F1391" s="248" t="s">
        <v>193</v>
      </c>
      <c r="G1391" s="246"/>
      <c r="H1391" s="249">
        <v>4</v>
      </c>
      <c r="I1391" s="250"/>
      <c r="J1391" s="246"/>
      <c r="K1391" s="246"/>
      <c r="L1391" s="251"/>
      <c r="M1391" s="252"/>
      <c r="N1391" s="253"/>
      <c r="O1391" s="253"/>
      <c r="P1391" s="253"/>
      <c r="Q1391" s="253"/>
      <c r="R1391" s="253"/>
      <c r="S1391" s="253"/>
      <c r="T1391" s="254"/>
      <c r="U1391" s="14"/>
      <c r="V1391" s="14"/>
      <c r="W1391" s="14"/>
      <c r="X1391" s="14"/>
      <c r="Y1391" s="14"/>
      <c r="Z1391" s="14"/>
      <c r="AA1391" s="14"/>
      <c r="AB1391" s="14"/>
      <c r="AC1391" s="14"/>
      <c r="AD1391" s="14"/>
      <c r="AE1391" s="14"/>
      <c r="AT1391" s="255" t="s">
        <v>199</v>
      </c>
      <c r="AU1391" s="255" t="s">
        <v>82</v>
      </c>
      <c r="AV1391" s="14" t="s">
        <v>82</v>
      </c>
      <c r="AW1391" s="14" t="s">
        <v>34</v>
      </c>
      <c r="AX1391" s="14" t="s">
        <v>73</v>
      </c>
      <c r="AY1391" s="255" t="s">
        <v>185</v>
      </c>
    </row>
    <row r="1392" s="15" customFormat="1">
      <c r="A1392" s="15"/>
      <c r="B1392" s="256"/>
      <c r="C1392" s="257"/>
      <c r="D1392" s="228" t="s">
        <v>199</v>
      </c>
      <c r="E1392" s="258" t="s">
        <v>19</v>
      </c>
      <c r="F1392" s="259" t="s">
        <v>202</v>
      </c>
      <c r="G1392" s="257"/>
      <c r="H1392" s="260">
        <v>4</v>
      </c>
      <c r="I1392" s="261"/>
      <c r="J1392" s="257"/>
      <c r="K1392" s="257"/>
      <c r="L1392" s="262"/>
      <c r="M1392" s="263"/>
      <c r="N1392" s="264"/>
      <c r="O1392" s="264"/>
      <c r="P1392" s="264"/>
      <c r="Q1392" s="264"/>
      <c r="R1392" s="264"/>
      <c r="S1392" s="264"/>
      <c r="T1392" s="265"/>
      <c r="U1392" s="15"/>
      <c r="V1392" s="15"/>
      <c r="W1392" s="15"/>
      <c r="X1392" s="15"/>
      <c r="Y1392" s="15"/>
      <c r="Z1392" s="15"/>
      <c r="AA1392" s="15"/>
      <c r="AB1392" s="15"/>
      <c r="AC1392" s="15"/>
      <c r="AD1392" s="15"/>
      <c r="AE1392" s="15"/>
      <c r="AT1392" s="266" t="s">
        <v>199</v>
      </c>
      <c r="AU1392" s="266" t="s">
        <v>82</v>
      </c>
      <c r="AV1392" s="15" t="s">
        <v>193</v>
      </c>
      <c r="AW1392" s="15" t="s">
        <v>34</v>
      </c>
      <c r="AX1392" s="15" t="s">
        <v>80</v>
      </c>
      <c r="AY1392" s="266" t="s">
        <v>185</v>
      </c>
    </row>
    <row r="1393" s="2" customFormat="1" ht="16.5" customHeight="1">
      <c r="A1393" s="41"/>
      <c r="B1393" s="42"/>
      <c r="C1393" s="215" t="s">
        <v>2743</v>
      </c>
      <c r="D1393" s="215" t="s">
        <v>188</v>
      </c>
      <c r="E1393" s="216" t="s">
        <v>880</v>
      </c>
      <c r="F1393" s="217" t="s">
        <v>881</v>
      </c>
      <c r="G1393" s="218" t="s">
        <v>672</v>
      </c>
      <c r="H1393" s="281"/>
      <c r="I1393" s="220"/>
      <c r="J1393" s="221">
        <f>ROUND(I1393*H1393,2)</f>
        <v>0</v>
      </c>
      <c r="K1393" s="217" t="s">
        <v>192</v>
      </c>
      <c r="L1393" s="47"/>
      <c r="M1393" s="222" t="s">
        <v>19</v>
      </c>
      <c r="N1393" s="223" t="s">
        <v>44</v>
      </c>
      <c r="O1393" s="87"/>
      <c r="P1393" s="224">
        <f>O1393*H1393</f>
        <v>0</v>
      </c>
      <c r="Q1393" s="224">
        <v>0</v>
      </c>
      <c r="R1393" s="224">
        <f>Q1393*H1393</f>
        <v>0</v>
      </c>
      <c r="S1393" s="224">
        <v>0</v>
      </c>
      <c r="T1393" s="225">
        <f>S1393*H1393</f>
        <v>0</v>
      </c>
      <c r="U1393" s="41"/>
      <c r="V1393" s="41"/>
      <c r="W1393" s="41"/>
      <c r="X1393" s="41"/>
      <c r="Y1393" s="41"/>
      <c r="Z1393" s="41"/>
      <c r="AA1393" s="41"/>
      <c r="AB1393" s="41"/>
      <c r="AC1393" s="41"/>
      <c r="AD1393" s="41"/>
      <c r="AE1393" s="41"/>
      <c r="AR1393" s="226" t="s">
        <v>280</v>
      </c>
      <c r="AT1393" s="226" t="s">
        <v>188</v>
      </c>
      <c r="AU1393" s="226" t="s">
        <v>82</v>
      </c>
      <c r="AY1393" s="20" t="s">
        <v>185</v>
      </c>
      <c r="BE1393" s="227">
        <f>IF(N1393="základní",J1393,0)</f>
        <v>0</v>
      </c>
      <c r="BF1393" s="227">
        <f>IF(N1393="snížená",J1393,0)</f>
        <v>0</v>
      </c>
      <c r="BG1393" s="227">
        <f>IF(N1393="zákl. přenesená",J1393,0)</f>
        <v>0</v>
      </c>
      <c r="BH1393" s="227">
        <f>IF(N1393="sníž. přenesená",J1393,0)</f>
        <v>0</v>
      </c>
      <c r="BI1393" s="227">
        <f>IF(N1393="nulová",J1393,0)</f>
        <v>0</v>
      </c>
      <c r="BJ1393" s="20" t="s">
        <v>80</v>
      </c>
      <c r="BK1393" s="227">
        <f>ROUND(I1393*H1393,2)</f>
        <v>0</v>
      </c>
      <c r="BL1393" s="20" t="s">
        <v>280</v>
      </c>
      <c r="BM1393" s="226" t="s">
        <v>2744</v>
      </c>
    </row>
    <row r="1394" s="2" customFormat="1">
      <c r="A1394" s="41"/>
      <c r="B1394" s="42"/>
      <c r="C1394" s="43"/>
      <c r="D1394" s="228" t="s">
        <v>195</v>
      </c>
      <c r="E1394" s="43"/>
      <c r="F1394" s="229" t="s">
        <v>883</v>
      </c>
      <c r="G1394" s="43"/>
      <c r="H1394" s="43"/>
      <c r="I1394" s="230"/>
      <c r="J1394" s="43"/>
      <c r="K1394" s="43"/>
      <c r="L1394" s="47"/>
      <c r="M1394" s="231"/>
      <c r="N1394" s="232"/>
      <c r="O1394" s="87"/>
      <c r="P1394" s="87"/>
      <c r="Q1394" s="87"/>
      <c r="R1394" s="87"/>
      <c r="S1394" s="87"/>
      <c r="T1394" s="88"/>
      <c r="U1394" s="41"/>
      <c r="V1394" s="41"/>
      <c r="W1394" s="41"/>
      <c r="X1394" s="41"/>
      <c r="Y1394" s="41"/>
      <c r="Z1394" s="41"/>
      <c r="AA1394" s="41"/>
      <c r="AB1394" s="41"/>
      <c r="AC1394" s="41"/>
      <c r="AD1394" s="41"/>
      <c r="AE1394" s="41"/>
      <c r="AT1394" s="20" t="s">
        <v>195</v>
      </c>
      <c r="AU1394" s="20" t="s">
        <v>82</v>
      </c>
    </row>
    <row r="1395" s="2" customFormat="1">
      <c r="A1395" s="41"/>
      <c r="B1395" s="42"/>
      <c r="C1395" s="43"/>
      <c r="D1395" s="233" t="s">
        <v>197</v>
      </c>
      <c r="E1395" s="43"/>
      <c r="F1395" s="234" t="s">
        <v>884</v>
      </c>
      <c r="G1395" s="43"/>
      <c r="H1395" s="43"/>
      <c r="I1395" s="230"/>
      <c r="J1395" s="43"/>
      <c r="K1395" s="43"/>
      <c r="L1395" s="47"/>
      <c r="M1395" s="231"/>
      <c r="N1395" s="232"/>
      <c r="O1395" s="87"/>
      <c r="P1395" s="87"/>
      <c r="Q1395" s="87"/>
      <c r="R1395" s="87"/>
      <c r="S1395" s="87"/>
      <c r="T1395" s="88"/>
      <c r="U1395" s="41"/>
      <c r="V1395" s="41"/>
      <c r="W1395" s="41"/>
      <c r="X1395" s="41"/>
      <c r="Y1395" s="41"/>
      <c r="Z1395" s="41"/>
      <c r="AA1395" s="41"/>
      <c r="AB1395" s="41"/>
      <c r="AC1395" s="41"/>
      <c r="AD1395" s="41"/>
      <c r="AE1395" s="41"/>
      <c r="AT1395" s="20" t="s">
        <v>197</v>
      </c>
      <c r="AU1395" s="20" t="s">
        <v>82</v>
      </c>
    </row>
    <row r="1396" s="12" customFormat="1" ht="22.8" customHeight="1">
      <c r="A1396" s="12"/>
      <c r="B1396" s="199"/>
      <c r="C1396" s="200"/>
      <c r="D1396" s="201" t="s">
        <v>72</v>
      </c>
      <c r="E1396" s="213" t="s">
        <v>429</v>
      </c>
      <c r="F1396" s="213" t="s">
        <v>430</v>
      </c>
      <c r="G1396" s="200"/>
      <c r="H1396" s="200"/>
      <c r="I1396" s="203"/>
      <c r="J1396" s="214">
        <f>BK1396</f>
        <v>0</v>
      </c>
      <c r="K1396" s="200"/>
      <c r="L1396" s="205"/>
      <c r="M1396" s="206"/>
      <c r="N1396" s="207"/>
      <c r="O1396" s="207"/>
      <c r="P1396" s="208">
        <f>SUM(P1397:P1478)</f>
        <v>0</v>
      </c>
      <c r="Q1396" s="207"/>
      <c r="R1396" s="208">
        <f>SUM(R1397:R1478)</f>
        <v>0.12878247999999998</v>
      </c>
      <c r="S1396" s="207"/>
      <c r="T1396" s="209">
        <f>SUM(T1397:T1478)</f>
        <v>0</v>
      </c>
      <c r="U1396" s="12"/>
      <c r="V1396" s="12"/>
      <c r="W1396" s="12"/>
      <c r="X1396" s="12"/>
      <c r="Y1396" s="12"/>
      <c r="Z1396" s="12"/>
      <c r="AA1396" s="12"/>
      <c r="AB1396" s="12"/>
      <c r="AC1396" s="12"/>
      <c r="AD1396" s="12"/>
      <c r="AE1396" s="12"/>
      <c r="AR1396" s="210" t="s">
        <v>82</v>
      </c>
      <c r="AT1396" s="211" t="s">
        <v>72</v>
      </c>
      <c r="AU1396" s="211" t="s">
        <v>80</v>
      </c>
      <c r="AY1396" s="210" t="s">
        <v>185</v>
      </c>
      <c r="BK1396" s="212">
        <f>SUM(BK1397:BK1478)</f>
        <v>0</v>
      </c>
    </row>
    <row r="1397" s="2" customFormat="1" ht="16.5" customHeight="1">
      <c r="A1397" s="41"/>
      <c r="B1397" s="42"/>
      <c r="C1397" s="215" t="s">
        <v>2745</v>
      </c>
      <c r="D1397" s="215" t="s">
        <v>188</v>
      </c>
      <c r="E1397" s="216" t="s">
        <v>2746</v>
      </c>
      <c r="F1397" s="217" t="s">
        <v>2747</v>
      </c>
      <c r="G1397" s="218" t="s">
        <v>226</v>
      </c>
      <c r="H1397" s="219">
        <v>1.8300000000000001</v>
      </c>
      <c r="I1397" s="220"/>
      <c r="J1397" s="221">
        <f>ROUND(I1397*H1397,2)</f>
        <v>0</v>
      </c>
      <c r="K1397" s="217" t="s">
        <v>192</v>
      </c>
      <c r="L1397" s="47"/>
      <c r="M1397" s="222" t="s">
        <v>19</v>
      </c>
      <c r="N1397" s="223" t="s">
        <v>44</v>
      </c>
      <c r="O1397" s="87"/>
      <c r="P1397" s="224">
        <f>O1397*H1397</f>
        <v>0</v>
      </c>
      <c r="Q1397" s="224">
        <v>0.00085999999999999998</v>
      </c>
      <c r="R1397" s="224">
        <f>Q1397*H1397</f>
        <v>0.0015738</v>
      </c>
      <c r="S1397" s="224">
        <v>0</v>
      </c>
      <c r="T1397" s="225">
        <f>S1397*H1397</f>
        <v>0</v>
      </c>
      <c r="U1397" s="41"/>
      <c r="V1397" s="41"/>
      <c r="W1397" s="41"/>
      <c r="X1397" s="41"/>
      <c r="Y1397" s="41"/>
      <c r="Z1397" s="41"/>
      <c r="AA1397" s="41"/>
      <c r="AB1397" s="41"/>
      <c r="AC1397" s="41"/>
      <c r="AD1397" s="41"/>
      <c r="AE1397" s="41"/>
      <c r="AR1397" s="226" t="s">
        <v>280</v>
      </c>
      <c r="AT1397" s="226" t="s">
        <v>188</v>
      </c>
      <c r="AU1397" s="226" t="s">
        <v>82</v>
      </c>
      <c r="AY1397" s="20" t="s">
        <v>185</v>
      </c>
      <c r="BE1397" s="227">
        <f>IF(N1397="základní",J1397,0)</f>
        <v>0</v>
      </c>
      <c r="BF1397" s="227">
        <f>IF(N1397="snížená",J1397,0)</f>
        <v>0</v>
      </c>
      <c r="BG1397" s="227">
        <f>IF(N1397="zákl. přenesená",J1397,0)</f>
        <v>0</v>
      </c>
      <c r="BH1397" s="227">
        <f>IF(N1397="sníž. přenesená",J1397,0)</f>
        <v>0</v>
      </c>
      <c r="BI1397" s="227">
        <f>IF(N1397="nulová",J1397,0)</f>
        <v>0</v>
      </c>
      <c r="BJ1397" s="20" t="s">
        <v>80</v>
      </c>
      <c r="BK1397" s="227">
        <f>ROUND(I1397*H1397,2)</f>
        <v>0</v>
      </c>
      <c r="BL1397" s="20" t="s">
        <v>280</v>
      </c>
      <c r="BM1397" s="226" t="s">
        <v>2748</v>
      </c>
    </row>
    <row r="1398" s="2" customFormat="1">
      <c r="A1398" s="41"/>
      <c r="B1398" s="42"/>
      <c r="C1398" s="43"/>
      <c r="D1398" s="228" t="s">
        <v>195</v>
      </c>
      <c r="E1398" s="43"/>
      <c r="F1398" s="229" t="s">
        <v>2749</v>
      </c>
      <c r="G1398" s="43"/>
      <c r="H1398" s="43"/>
      <c r="I1398" s="230"/>
      <c r="J1398" s="43"/>
      <c r="K1398" s="43"/>
      <c r="L1398" s="47"/>
      <c r="M1398" s="231"/>
      <c r="N1398" s="232"/>
      <c r="O1398" s="87"/>
      <c r="P1398" s="87"/>
      <c r="Q1398" s="87"/>
      <c r="R1398" s="87"/>
      <c r="S1398" s="87"/>
      <c r="T1398" s="88"/>
      <c r="U1398" s="41"/>
      <c r="V1398" s="41"/>
      <c r="W1398" s="41"/>
      <c r="X1398" s="41"/>
      <c r="Y1398" s="41"/>
      <c r="Z1398" s="41"/>
      <c r="AA1398" s="41"/>
      <c r="AB1398" s="41"/>
      <c r="AC1398" s="41"/>
      <c r="AD1398" s="41"/>
      <c r="AE1398" s="41"/>
      <c r="AT1398" s="20" t="s">
        <v>195</v>
      </c>
      <c r="AU1398" s="20" t="s">
        <v>82</v>
      </c>
    </row>
    <row r="1399" s="2" customFormat="1">
      <c r="A1399" s="41"/>
      <c r="B1399" s="42"/>
      <c r="C1399" s="43"/>
      <c r="D1399" s="233" t="s">
        <v>197</v>
      </c>
      <c r="E1399" s="43"/>
      <c r="F1399" s="234" t="s">
        <v>2750</v>
      </c>
      <c r="G1399" s="43"/>
      <c r="H1399" s="43"/>
      <c r="I1399" s="230"/>
      <c r="J1399" s="43"/>
      <c r="K1399" s="43"/>
      <c r="L1399" s="47"/>
      <c r="M1399" s="231"/>
      <c r="N1399" s="232"/>
      <c r="O1399" s="87"/>
      <c r="P1399" s="87"/>
      <c r="Q1399" s="87"/>
      <c r="R1399" s="87"/>
      <c r="S1399" s="87"/>
      <c r="T1399" s="88"/>
      <c r="U1399" s="41"/>
      <c r="V1399" s="41"/>
      <c r="W1399" s="41"/>
      <c r="X1399" s="41"/>
      <c r="Y1399" s="41"/>
      <c r="Z1399" s="41"/>
      <c r="AA1399" s="41"/>
      <c r="AB1399" s="41"/>
      <c r="AC1399" s="41"/>
      <c r="AD1399" s="41"/>
      <c r="AE1399" s="41"/>
      <c r="AT1399" s="20" t="s">
        <v>197</v>
      </c>
      <c r="AU1399" s="20" t="s">
        <v>82</v>
      </c>
    </row>
    <row r="1400" s="13" customFormat="1">
      <c r="A1400" s="13"/>
      <c r="B1400" s="235"/>
      <c r="C1400" s="236"/>
      <c r="D1400" s="228" t="s">
        <v>199</v>
      </c>
      <c r="E1400" s="237" t="s">
        <v>19</v>
      </c>
      <c r="F1400" s="238" t="s">
        <v>2751</v>
      </c>
      <c r="G1400" s="236"/>
      <c r="H1400" s="237" t="s">
        <v>19</v>
      </c>
      <c r="I1400" s="239"/>
      <c r="J1400" s="236"/>
      <c r="K1400" s="236"/>
      <c r="L1400" s="240"/>
      <c r="M1400" s="241"/>
      <c r="N1400" s="242"/>
      <c r="O1400" s="242"/>
      <c r="P1400" s="242"/>
      <c r="Q1400" s="242"/>
      <c r="R1400" s="242"/>
      <c r="S1400" s="242"/>
      <c r="T1400" s="243"/>
      <c r="U1400" s="13"/>
      <c r="V1400" s="13"/>
      <c r="W1400" s="13"/>
      <c r="X1400" s="13"/>
      <c r="Y1400" s="13"/>
      <c r="Z1400" s="13"/>
      <c r="AA1400" s="13"/>
      <c r="AB1400" s="13"/>
      <c r="AC1400" s="13"/>
      <c r="AD1400" s="13"/>
      <c r="AE1400" s="13"/>
      <c r="AT1400" s="244" t="s">
        <v>199</v>
      </c>
      <c r="AU1400" s="244" t="s">
        <v>82</v>
      </c>
      <c r="AV1400" s="13" t="s">
        <v>80</v>
      </c>
      <c r="AW1400" s="13" t="s">
        <v>34</v>
      </c>
      <c r="AX1400" s="13" t="s">
        <v>73</v>
      </c>
      <c r="AY1400" s="244" t="s">
        <v>185</v>
      </c>
    </row>
    <row r="1401" s="14" customFormat="1">
      <c r="A1401" s="14"/>
      <c r="B1401" s="245"/>
      <c r="C1401" s="246"/>
      <c r="D1401" s="228" t="s">
        <v>199</v>
      </c>
      <c r="E1401" s="247" t="s">
        <v>19</v>
      </c>
      <c r="F1401" s="248" t="s">
        <v>2752</v>
      </c>
      <c r="G1401" s="246"/>
      <c r="H1401" s="249">
        <v>1.8300000000000001</v>
      </c>
      <c r="I1401" s="250"/>
      <c r="J1401" s="246"/>
      <c r="K1401" s="246"/>
      <c r="L1401" s="251"/>
      <c r="M1401" s="252"/>
      <c r="N1401" s="253"/>
      <c r="O1401" s="253"/>
      <c r="P1401" s="253"/>
      <c r="Q1401" s="253"/>
      <c r="R1401" s="253"/>
      <c r="S1401" s="253"/>
      <c r="T1401" s="254"/>
      <c r="U1401" s="14"/>
      <c r="V1401" s="14"/>
      <c r="W1401" s="14"/>
      <c r="X1401" s="14"/>
      <c r="Y1401" s="14"/>
      <c r="Z1401" s="14"/>
      <c r="AA1401" s="14"/>
      <c r="AB1401" s="14"/>
      <c r="AC1401" s="14"/>
      <c r="AD1401" s="14"/>
      <c r="AE1401" s="14"/>
      <c r="AT1401" s="255" t="s">
        <v>199</v>
      </c>
      <c r="AU1401" s="255" t="s">
        <v>82</v>
      </c>
      <c r="AV1401" s="14" t="s">
        <v>82</v>
      </c>
      <c r="AW1401" s="14" t="s">
        <v>34</v>
      </c>
      <c r="AX1401" s="14" t="s">
        <v>73</v>
      </c>
      <c r="AY1401" s="255" t="s">
        <v>185</v>
      </c>
    </row>
    <row r="1402" s="15" customFormat="1">
      <c r="A1402" s="15"/>
      <c r="B1402" s="256"/>
      <c r="C1402" s="257"/>
      <c r="D1402" s="228" t="s">
        <v>199</v>
      </c>
      <c r="E1402" s="258" t="s">
        <v>19</v>
      </c>
      <c r="F1402" s="259" t="s">
        <v>202</v>
      </c>
      <c r="G1402" s="257"/>
      <c r="H1402" s="260">
        <v>1.8300000000000001</v>
      </c>
      <c r="I1402" s="261"/>
      <c r="J1402" s="257"/>
      <c r="K1402" s="257"/>
      <c r="L1402" s="262"/>
      <c r="M1402" s="263"/>
      <c r="N1402" s="264"/>
      <c r="O1402" s="264"/>
      <c r="P1402" s="264"/>
      <c r="Q1402" s="264"/>
      <c r="R1402" s="264"/>
      <c r="S1402" s="264"/>
      <c r="T1402" s="265"/>
      <c r="U1402" s="15"/>
      <c r="V1402" s="15"/>
      <c r="W1402" s="15"/>
      <c r="X1402" s="15"/>
      <c r="Y1402" s="15"/>
      <c r="Z1402" s="15"/>
      <c r="AA1402" s="15"/>
      <c r="AB1402" s="15"/>
      <c r="AC1402" s="15"/>
      <c r="AD1402" s="15"/>
      <c r="AE1402" s="15"/>
      <c r="AT1402" s="266" t="s">
        <v>199</v>
      </c>
      <c r="AU1402" s="266" t="s">
        <v>82</v>
      </c>
      <c r="AV1402" s="15" t="s">
        <v>193</v>
      </c>
      <c r="AW1402" s="15" t="s">
        <v>34</v>
      </c>
      <c r="AX1402" s="15" t="s">
        <v>80</v>
      </c>
      <c r="AY1402" s="266" t="s">
        <v>185</v>
      </c>
    </row>
    <row r="1403" s="2" customFormat="1" ht="16.5" customHeight="1">
      <c r="A1403" s="41"/>
      <c r="B1403" s="42"/>
      <c r="C1403" s="271" t="s">
        <v>2753</v>
      </c>
      <c r="D1403" s="271" t="s">
        <v>491</v>
      </c>
      <c r="E1403" s="272" t="s">
        <v>2754</v>
      </c>
      <c r="F1403" s="273" t="s">
        <v>2755</v>
      </c>
      <c r="G1403" s="274" t="s">
        <v>226</v>
      </c>
      <c r="H1403" s="275">
        <v>1.8300000000000001</v>
      </c>
      <c r="I1403" s="276"/>
      <c r="J1403" s="277">
        <f>ROUND(I1403*H1403,2)</f>
        <v>0</v>
      </c>
      <c r="K1403" s="273" t="s">
        <v>19</v>
      </c>
      <c r="L1403" s="278"/>
      <c r="M1403" s="279" t="s">
        <v>19</v>
      </c>
      <c r="N1403" s="280" t="s">
        <v>44</v>
      </c>
      <c r="O1403" s="87"/>
      <c r="P1403" s="224">
        <f>O1403*H1403</f>
        <v>0</v>
      </c>
      <c r="Q1403" s="224">
        <v>0</v>
      </c>
      <c r="R1403" s="224">
        <f>Q1403*H1403</f>
        <v>0</v>
      </c>
      <c r="S1403" s="224">
        <v>0</v>
      </c>
      <c r="T1403" s="225">
        <f>S1403*H1403</f>
        <v>0</v>
      </c>
      <c r="U1403" s="41"/>
      <c r="V1403" s="41"/>
      <c r="W1403" s="41"/>
      <c r="X1403" s="41"/>
      <c r="Y1403" s="41"/>
      <c r="Z1403" s="41"/>
      <c r="AA1403" s="41"/>
      <c r="AB1403" s="41"/>
      <c r="AC1403" s="41"/>
      <c r="AD1403" s="41"/>
      <c r="AE1403" s="41"/>
      <c r="AR1403" s="226" t="s">
        <v>415</v>
      </c>
      <c r="AT1403" s="226" t="s">
        <v>491</v>
      </c>
      <c r="AU1403" s="226" t="s">
        <v>82</v>
      </c>
      <c r="AY1403" s="20" t="s">
        <v>185</v>
      </c>
      <c r="BE1403" s="227">
        <f>IF(N1403="základní",J1403,0)</f>
        <v>0</v>
      </c>
      <c r="BF1403" s="227">
        <f>IF(N1403="snížená",J1403,0)</f>
        <v>0</v>
      </c>
      <c r="BG1403" s="227">
        <f>IF(N1403="zákl. přenesená",J1403,0)</f>
        <v>0</v>
      </c>
      <c r="BH1403" s="227">
        <f>IF(N1403="sníž. přenesená",J1403,0)</f>
        <v>0</v>
      </c>
      <c r="BI1403" s="227">
        <f>IF(N1403="nulová",J1403,0)</f>
        <v>0</v>
      </c>
      <c r="BJ1403" s="20" t="s">
        <v>80</v>
      </c>
      <c r="BK1403" s="227">
        <f>ROUND(I1403*H1403,2)</f>
        <v>0</v>
      </c>
      <c r="BL1403" s="20" t="s">
        <v>280</v>
      </c>
      <c r="BM1403" s="226" t="s">
        <v>2756</v>
      </c>
    </row>
    <row r="1404" s="2" customFormat="1">
      <c r="A1404" s="41"/>
      <c r="B1404" s="42"/>
      <c r="C1404" s="43"/>
      <c r="D1404" s="228" t="s">
        <v>195</v>
      </c>
      <c r="E1404" s="43"/>
      <c r="F1404" s="229" t="s">
        <v>2755</v>
      </c>
      <c r="G1404" s="43"/>
      <c r="H1404" s="43"/>
      <c r="I1404" s="230"/>
      <c r="J1404" s="43"/>
      <c r="K1404" s="43"/>
      <c r="L1404" s="47"/>
      <c r="M1404" s="231"/>
      <c r="N1404" s="232"/>
      <c r="O1404" s="87"/>
      <c r="P1404" s="87"/>
      <c r="Q1404" s="87"/>
      <c r="R1404" s="87"/>
      <c r="S1404" s="87"/>
      <c r="T1404" s="88"/>
      <c r="U1404" s="41"/>
      <c r="V1404" s="41"/>
      <c r="W1404" s="41"/>
      <c r="X1404" s="41"/>
      <c r="Y1404" s="41"/>
      <c r="Z1404" s="41"/>
      <c r="AA1404" s="41"/>
      <c r="AB1404" s="41"/>
      <c r="AC1404" s="41"/>
      <c r="AD1404" s="41"/>
      <c r="AE1404" s="41"/>
      <c r="AT1404" s="20" t="s">
        <v>195</v>
      </c>
      <c r="AU1404" s="20" t="s">
        <v>82</v>
      </c>
    </row>
    <row r="1405" s="2" customFormat="1" ht="16.5" customHeight="1">
      <c r="A1405" s="41"/>
      <c r="B1405" s="42"/>
      <c r="C1405" s="215" t="s">
        <v>2757</v>
      </c>
      <c r="D1405" s="215" t="s">
        <v>188</v>
      </c>
      <c r="E1405" s="216" t="s">
        <v>2758</v>
      </c>
      <c r="F1405" s="217" t="s">
        <v>2759</v>
      </c>
      <c r="G1405" s="218" t="s">
        <v>226</v>
      </c>
      <c r="H1405" s="219">
        <v>6.8739999999999997</v>
      </c>
      <c r="I1405" s="220"/>
      <c r="J1405" s="221">
        <f>ROUND(I1405*H1405,2)</f>
        <v>0</v>
      </c>
      <c r="K1405" s="217" t="s">
        <v>192</v>
      </c>
      <c r="L1405" s="47"/>
      <c r="M1405" s="222" t="s">
        <v>19</v>
      </c>
      <c r="N1405" s="223" t="s">
        <v>44</v>
      </c>
      <c r="O1405" s="87"/>
      <c r="P1405" s="224">
        <f>O1405*H1405</f>
        <v>0</v>
      </c>
      <c r="Q1405" s="224">
        <v>0.00072000000000000005</v>
      </c>
      <c r="R1405" s="224">
        <f>Q1405*H1405</f>
        <v>0.0049492800000000003</v>
      </c>
      <c r="S1405" s="224">
        <v>0</v>
      </c>
      <c r="T1405" s="225">
        <f>S1405*H1405</f>
        <v>0</v>
      </c>
      <c r="U1405" s="41"/>
      <c r="V1405" s="41"/>
      <c r="W1405" s="41"/>
      <c r="X1405" s="41"/>
      <c r="Y1405" s="41"/>
      <c r="Z1405" s="41"/>
      <c r="AA1405" s="41"/>
      <c r="AB1405" s="41"/>
      <c r="AC1405" s="41"/>
      <c r="AD1405" s="41"/>
      <c r="AE1405" s="41"/>
      <c r="AR1405" s="226" t="s">
        <v>280</v>
      </c>
      <c r="AT1405" s="226" t="s">
        <v>188</v>
      </c>
      <c r="AU1405" s="226" t="s">
        <v>82</v>
      </c>
      <c r="AY1405" s="20" t="s">
        <v>185</v>
      </c>
      <c r="BE1405" s="227">
        <f>IF(N1405="základní",J1405,0)</f>
        <v>0</v>
      </c>
      <c r="BF1405" s="227">
        <f>IF(N1405="snížená",J1405,0)</f>
        <v>0</v>
      </c>
      <c r="BG1405" s="227">
        <f>IF(N1405="zákl. přenesená",J1405,0)</f>
        <v>0</v>
      </c>
      <c r="BH1405" s="227">
        <f>IF(N1405="sníž. přenesená",J1405,0)</f>
        <v>0</v>
      </c>
      <c r="BI1405" s="227">
        <f>IF(N1405="nulová",J1405,0)</f>
        <v>0</v>
      </c>
      <c r="BJ1405" s="20" t="s">
        <v>80</v>
      </c>
      <c r="BK1405" s="227">
        <f>ROUND(I1405*H1405,2)</f>
        <v>0</v>
      </c>
      <c r="BL1405" s="20" t="s">
        <v>280</v>
      </c>
      <c r="BM1405" s="226" t="s">
        <v>2760</v>
      </c>
    </row>
    <row r="1406" s="2" customFormat="1">
      <c r="A1406" s="41"/>
      <c r="B1406" s="42"/>
      <c r="C1406" s="43"/>
      <c r="D1406" s="228" t="s">
        <v>195</v>
      </c>
      <c r="E1406" s="43"/>
      <c r="F1406" s="229" t="s">
        <v>2761</v>
      </c>
      <c r="G1406" s="43"/>
      <c r="H1406" s="43"/>
      <c r="I1406" s="230"/>
      <c r="J1406" s="43"/>
      <c r="K1406" s="43"/>
      <c r="L1406" s="47"/>
      <c r="M1406" s="231"/>
      <c r="N1406" s="232"/>
      <c r="O1406" s="87"/>
      <c r="P1406" s="87"/>
      <c r="Q1406" s="87"/>
      <c r="R1406" s="87"/>
      <c r="S1406" s="87"/>
      <c r="T1406" s="88"/>
      <c r="U1406" s="41"/>
      <c r="V1406" s="41"/>
      <c r="W1406" s="41"/>
      <c r="X1406" s="41"/>
      <c r="Y1406" s="41"/>
      <c r="Z1406" s="41"/>
      <c r="AA1406" s="41"/>
      <c r="AB1406" s="41"/>
      <c r="AC1406" s="41"/>
      <c r="AD1406" s="41"/>
      <c r="AE1406" s="41"/>
      <c r="AT1406" s="20" t="s">
        <v>195</v>
      </c>
      <c r="AU1406" s="20" t="s">
        <v>82</v>
      </c>
    </row>
    <row r="1407" s="2" customFormat="1">
      <c r="A1407" s="41"/>
      <c r="B1407" s="42"/>
      <c r="C1407" s="43"/>
      <c r="D1407" s="233" t="s">
        <v>197</v>
      </c>
      <c r="E1407" s="43"/>
      <c r="F1407" s="234" t="s">
        <v>2762</v>
      </c>
      <c r="G1407" s="43"/>
      <c r="H1407" s="43"/>
      <c r="I1407" s="230"/>
      <c r="J1407" s="43"/>
      <c r="K1407" s="43"/>
      <c r="L1407" s="47"/>
      <c r="M1407" s="231"/>
      <c r="N1407" s="232"/>
      <c r="O1407" s="87"/>
      <c r="P1407" s="87"/>
      <c r="Q1407" s="87"/>
      <c r="R1407" s="87"/>
      <c r="S1407" s="87"/>
      <c r="T1407" s="88"/>
      <c r="U1407" s="41"/>
      <c r="V1407" s="41"/>
      <c r="W1407" s="41"/>
      <c r="X1407" s="41"/>
      <c r="Y1407" s="41"/>
      <c r="Z1407" s="41"/>
      <c r="AA1407" s="41"/>
      <c r="AB1407" s="41"/>
      <c r="AC1407" s="41"/>
      <c r="AD1407" s="41"/>
      <c r="AE1407" s="41"/>
      <c r="AT1407" s="20" t="s">
        <v>197</v>
      </c>
      <c r="AU1407" s="20" t="s">
        <v>82</v>
      </c>
    </row>
    <row r="1408" s="13" customFormat="1">
      <c r="A1408" s="13"/>
      <c r="B1408" s="235"/>
      <c r="C1408" s="236"/>
      <c r="D1408" s="228" t="s">
        <v>199</v>
      </c>
      <c r="E1408" s="237" t="s">
        <v>19</v>
      </c>
      <c r="F1408" s="238" t="s">
        <v>2751</v>
      </c>
      <c r="G1408" s="236"/>
      <c r="H1408" s="237" t="s">
        <v>19</v>
      </c>
      <c r="I1408" s="239"/>
      <c r="J1408" s="236"/>
      <c r="K1408" s="236"/>
      <c r="L1408" s="240"/>
      <c r="M1408" s="241"/>
      <c r="N1408" s="242"/>
      <c r="O1408" s="242"/>
      <c r="P1408" s="242"/>
      <c r="Q1408" s="242"/>
      <c r="R1408" s="242"/>
      <c r="S1408" s="242"/>
      <c r="T1408" s="243"/>
      <c r="U1408" s="13"/>
      <c r="V1408" s="13"/>
      <c r="W1408" s="13"/>
      <c r="X1408" s="13"/>
      <c r="Y1408" s="13"/>
      <c r="Z1408" s="13"/>
      <c r="AA1408" s="13"/>
      <c r="AB1408" s="13"/>
      <c r="AC1408" s="13"/>
      <c r="AD1408" s="13"/>
      <c r="AE1408" s="13"/>
      <c r="AT1408" s="244" t="s">
        <v>199</v>
      </c>
      <c r="AU1408" s="244" t="s">
        <v>82</v>
      </c>
      <c r="AV1408" s="13" t="s">
        <v>80</v>
      </c>
      <c r="AW1408" s="13" t="s">
        <v>34</v>
      </c>
      <c r="AX1408" s="13" t="s">
        <v>73</v>
      </c>
      <c r="AY1408" s="244" t="s">
        <v>185</v>
      </c>
    </row>
    <row r="1409" s="14" customFormat="1">
      <c r="A1409" s="14"/>
      <c r="B1409" s="245"/>
      <c r="C1409" s="246"/>
      <c r="D1409" s="228" t="s">
        <v>199</v>
      </c>
      <c r="E1409" s="247" t="s">
        <v>19</v>
      </c>
      <c r="F1409" s="248" t="s">
        <v>2763</v>
      </c>
      <c r="G1409" s="246"/>
      <c r="H1409" s="249">
        <v>6.8739999999999997</v>
      </c>
      <c r="I1409" s="250"/>
      <c r="J1409" s="246"/>
      <c r="K1409" s="246"/>
      <c r="L1409" s="251"/>
      <c r="M1409" s="252"/>
      <c r="N1409" s="253"/>
      <c r="O1409" s="253"/>
      <c r="P1409" s="253"/>
      <c r="Q1409" s="253"/>
      <c r="R1409" s="253"/>
      <c r="S1409" s="253"/>
      <c r="T1409" s="254"/>
      <c r="U1409" s="14"/>
      <c r="V1409" s="14"/>
      <c r="W1409" s="14"/>
      <c r="X1409" s="14"/>
      <c r="Y1409" s="14"/>
      <c r="Z1409" s="14"/>
      <c r="AA1409" s="14"/>
      <c r="AB1409" s="14"/>
      <c r="AC1409" s="14"/>
      <c r="AD1409" s="14"/>
      <c r="AE1409" s="14"/>
      <c r="AT1409" s="255" t="s">
        <v>199</v>
      </c>
      <c r="AU1409" s="255" t="s">
        <v>82</v>
      </c>
      <c r="AV1409" s="14" t="s">
        <v>82</v>
      </c>
      <c r="AW1409" s="14" t="s">
        <v>34</v>
      </c>
      <c r="AX1409" s="14" t="s">
        <v>73</v>
      </c>
      <c r="AY1409" s="255" t="s">
        <v>185</v>
      </c>
    </row>
    <row r="1410" s="15" customFormat="1">
      <c r="A1410" s="15"/>
      <c r="B1410" s="256"/>
      <c r="C1410" s="257"/>
      <c r="D1410" s="228" t="s">
        <v>199</v>
      </c>
      <c r="E1410" s="258" t="s">
        <v>19</v>
      </c>
      <c r="F1410" s="259" t="s">
        <v>202</v>
      </c>
      <c r="G1410" s="257"/>
      <c r="H1410" s="260">
        <v>6.8739999999999997</v>
      </c>
      <c r="I1410" s="261"/>
      <c r="J1410" s="257"/>
      <c r="K1410" s="257"/>
      <c r="L1410" s="262"/>
      <c r="M1410" s="263"/>
      <c r="N1410" s="264"/>
      <c r="O1410" s="264"/>
      <c r="P1410" s="264"/>
      <c r="Q1410" s="264"/>
      <c r="R1410" s="264"/>
      <c r="S1410" s="264"/>
      <c r="T1410" s="265"/>
      <c r="U1410" s="15"/>
      <c r="V1410" s="15"/>
      <c r="W1410" s="15"/>
      <c r="X1410" s="15"/>
      <c r="Y1410" s="15"/>
      <c r="Z1410" s="15"/>
      <c r="AA1410" s="15"/>
      <c r="AB1410" s="15"/>
      <c r="AC1410" s="15"/>
      <c r="AD1410" s="15"/>
      <c r="AE1410" s="15"/>
      <c r="AT1410" s="266" t="s">
        <v>199</v>
      </c>
      <c r="AU1410" s="266" t="s">
        <v>82</v>
      </c>
      <c r="AV1410" s="15" t="s">
        <v>193</v>
      </c>
      <c r="AW1410" s="15" t="s">
        <v>34</v>
      </c>
      <c r="AX1410" s="15" t="s">
        <v>80</v>
      </c>
      <c r="AY1410" s="266" t="s">
        <v>185</v>
      </c>
    </row>
    <row r="1411" s="2" customFormat="1" ht="16.5" customHeight="1">
      <c r="A1411" s="41"/>
      <c r="B1411" s="42"/>
      <c r="C1411" s="271" t="s">
        <v>2764</v>
      </c>
      <c r="D1411" s="271" t="s">
        <v>491</v>
      </c>
      <c r="E1411" s="272" t="s">
        <v>2765</v>
      </c>
      <c r="F1411" s="273" t="s">
        <v>2766</v>
      </c>
      <c r="G1411" s="274" t="s">
        <v>226</v>
      </c>
      <c r="H1411" s="275">
        <v>6.8739999999999997</v>
      </c>
      <c r="I1411" s="276"/>
      <c r="J1411" s="277">
        <f>ROUND(I1411*H1411,2)</f>
        <v>0</v>
      </c>
      <c r="K1411" s="273" t="s">
        <v>19</v>
      </c>
      <c r="L1411" s="278"/>
      <c r="M1411" s="279" t="s">
        <v>19</v>
      </c>
      <c r="N1411" s="280" t="s">
        <v>44</v>
      </c>
      <c r="O1411" s="87"/>
      <c r="P1411" s="224">
        <f>O1411*H1411</f>
        <v>0</v>
      </c>
      <c r="Q1411" s="224">
        <v>0</v>
      </c>
      <c r="R1411" s="224">
        <f>Q1411*H1411</f>
        <v>0</v>
      </c>
      <c r="S1411" s="224">
        <v>0</v>
      </c>
      <c r="T1411" s="225">
        <f>S1411*H1411</f>
        <v>0</v>
      </c>
      <c r="U1411" s="41"/>
      <c r="V1411" s="41"/>
      <c r="W1411" s="41"/>
      <c r="X1411" s="41"/>
      <c r="Y1411" s="41"/>
      <c r="Z1411" s="41"/>
      <c r="AA1411" s="41"/>
      <c r="AB1411" s="41"/>
      <c r="AC1411" s="41"/>
      <c r="AD1411" s="41"/>
      <c r="AE1411" s="41"/>
      <c r="AR1411" s="226" t="s">
        <v>415</v>
      </c>
      <c r="AT1411" s="226" t="s">
        <v>491</v>
      </c>
      <c r="AU1411" s="226" t="s">
        <v>82</v>
      </c>
      <c r="AY1411" s="20" t="s">
        <v>185</v>
      </c>
      <c r="BE1411" s="227">
        <f>IF(N1411="základní",J1411,0)</f>
        <v>0</v>
      </c>
      <c r="BF1411" s="227">
        <f>IF(N1411="snížená",J1411,0)</f>
        <v>0</v>
      </c>
      <c r="BG1411" s="227">
        <f>IF(N1411="zákl. přenesená",J1411,0)</f>
        <v>0</v>
      </c>
      <c r="BH1411" s="227">
        <f>IF(N1411="sníž. přenesená",J1411,0)</f>
        <v>0</v>
      </c>
      <c r="BI1411" s="227">
        <f>IF(N1411="nulová",J1411,0)</f>
        <v>0</v>
      </c>
      <c r="BJ1411" s="20" t="s">
        <v>80</v>
      </c>
      <c r="BK1411" s="227">
        <f>ROUND(I1411*H1411,2)</f>
        <v>0</v>
      </c>
      <c r="BL1411" s="20" t="s">
        <v>280</v>
      </c>
      <c r="BM1411" s="226" t="s">
        <v>2767</v>
      </c>
    </row>
    <row r="1412" s="2" customFormat="1">
      <c r="A1412" s="41"/>
      <c r="B1412" s="42"/>
      <c r="C1412" s="43"/>
      <c r="D1412" s="228" t="s">
        <v>195</v>
      </c>
      <c r="E1412" s="43"/>
      <c r="F1412" s="229" t="s">
        <v>2766</v>
      </c>
      <c r="G1412" s="43"/>
      <c r="H1412" s="43"/>
      <c r="I1412" s="230"/>
      <c r="J1412" s="43"/>
      <c r="K1412" s="43"/>
      <c r="L1412" s="47"/>
      <c r="M1412" s="231"/>
      <c r="N1412" s="232"/>
      <c r="O1412" s="87"/>
      <c r="P1412" s="87"/>
      <c r="Q1412" s="87"/>
      <c r="R1412" s="87"/>
      <c r="S1412" s="87"/>
      <c r="T1412" s="88"/>
      <c r="U1412" s="41"/>
      <c r="V1412" s="41"/>
      <c r="W1412" s="41"/>
      <c r="X1412" s="41"/>
      <c r="Y1412" s="41"/>
      <c r="Z1412" s="41"/>
      <c r="AA1412" s="41"/>
      <c r="AB1412" s="41"/>
      <c r="AC1412" s="41"/>
      <c r="AD1412" s="41"/>
      <c r="AE1412" s="41"/>
      <c r="AT1412" s="20" t="s">
        <v>195</v>
      </c>
      <c r="AU1412" s="20" t="s">
        <v>82</v>
      </c>
    </row>
    <row r="1413" s="2" customFormat="1" ht="16.5" customHeight="1">
      <c r="A1413" s="41"/>
      <c r="B1413" s="42"/>
      <c r="C1413" s="215" t="s">
        <v>2768</v>
      </c>
      <c r="D1413" s="215" t="s">
        <v>188</v>
      </c>
      <c r="E1413" s="216" t="s">
        <v>2769</v>
      </c>
      <c r="F1413" s="217" t="s">
        <v>2770</v>
      </c>
      <c r="G1413" s="218" t="s">
        <v>226</v>
      </c>
      <c r="H1413" s="219">
        <v>1.2</v>
      </c>
      <c r="I1413" s="220"/>
      <c r="J1413" s="221">
        <f>ROUND(I1413*H1413,2)</f>
        <v>0</v>
      </c>
      <c r="K1413" s="217" t="s">
        <v>19</v>
      </c>
      <c r="L1413" s="47"/>
      <c r="M1413" s="222" t="s">
        <v>19</v>
      </c>
      <c r="N1413" s="223" t="s">
        <v>44</v>
      </c>
      <c r="O1413" s="87"/>
      <c r="P1413" s="224">
        <f>O1413*H1413</f>
        <v>0</v>
      </c>
      <c r="Q1413" s="224">
        <v>0.00052999999999999998</v>
      </c>
      <c r="R1413" s="224">
        <f>Q1413*H1413</f>
        <v>0.00063599999999999996</v>
      </c>
      <c r="S1413" s="224">
        <v>0</v>
      </c>
      <c r="T1413" s="225">
        <f>S1413*H1413</f>
        <v>0</v>
      </c>
      <c r="U1413" s="41"/>
      <c r="V1413" s="41"/>
      <c r="W1413" s="41"/>
      <c r="X1413" s="41"/>
      <c r="Y1413" s="41"/>
      <c r="Z1413" s="41"/>
      <c r="AA1413" s="41"/>
      <c r="AB1413" s="41"/>
      <c r="AC1413" s="41"/>
      <c r="AD1413" s="41"/>
      <c r="AE1413" s="41"/>
      <c r="AR1413" s="226" t="s">
        <v>280</v>
      </c>
      <c r="AT1413" s="226" t="s">
        <v>188</v>
      </c>
      <c r="AU1413" s="226" t="s">
        <v>82</v>
      </c>
      <c r="AY1413" s="20" t="s">
        <v>185</v>
      </c>
      <c r="BE1413" s="227">
        <f>IF(N1413="základní",J1413,0)</f>
        <v>0</v>
      </c>
      <c r="BF1413" s="227">
        <f>IF(N1413="snížená",J1413,0)</f>
        <v>0</v>
      </c>
      <c r="BG1413" s="227">
        <f>IF(N1413="zákl. přenesená",J1413,0)</f>
        <v>0</v>
      </c>
      <c r="BH1413" s="227">
        <f>IF(N1413="sníž. přenesená",J1413,0)</f>
        <v>0</v>
      </c>
      <c r="BI1413" s="227">
        <f>IF(N1413="nulová",J1413,0)</f>
        <v>0</v>
      </c>
      <c r="BJ1413" s="20" t="s">
        <v>80</v>
      </c>
      <c r="BK1413" s="227">
        <f>ROUND(I1413*H1413,2)</f>
        <v>0</v>
      </c>
      <c r="BL1413" s="20" t="s">
        <v>280</v>
      </c>
      <c r="BM1413" s="226" t="s">
        <v>2771</v>
      </c>
    </row>
    <row r="1414" s="2" customFormat="1">
      <c r="A1414" s="41"/>
      <c r="B1414" s="42"/>
      <c r="C1414" s="43"/>
      <c r="D1414" s="228" t="s">
        <v>195</v>
      </c>
      <c r="E1414" s="43"/>
      <c r="F1414" s="229" t="s">
        <v>2772</v>
      </c>
      <c r="G1414" s="43"/>
      <c r="H1414" s="43"/>
      <c r="I1414" s="230"/>
      <c r="J1414" s="43"/>
      <c r="K1414" s="43"/>
      <c r="L1414" s="47"/>
      <c r="M1414" s="231"/>
      <c r="N1414" s="232"/>
      <c r="O1414" s="87"/>
      <c r="P1414" s="87"/>
      <c r="Q1414" s="87"/>
      <c r="R1414" s="87"/>
      <c r="S1414" s="87"/>
      <c r="T1414" s="88"/>
      <c r="U1414" s="41"/>
      <c r="V1414" s="41"/>
      <c r="W1414" s="41"/>
      <c r="X1414" s="41"/>
      <c r="Y1414" s="41"/>
      <c r="Z1414" s="41"/>
      <c r="AA1414" s="41"/>
      <c r="AB1414" s="41"/>
      <c r="AC1414" s="41"/>
      <c r="AD1414" s="41"/>
      <c r="AE1414" s="41"/>
      <c r="AT1414" s="20" t="s">
        <v>195</v>
      </c>
      <c r="AU1414" s="20" t="s">
        <v>82</v>
      </c>
    </row>
    <row r="1415" s="13" customFormat="1">
      <c r="A1415" s="13"/>
      <c r="B1415" s="235"/>
      <c r="C1415" s="236"/>
      <c r="D1415" s="228" t="s">
        <v>199</v>
      </c>
      <c r="E1415" s="237" t="s">
        <v>19</v>
      </c>
      <c r="F1415" s="238" t="s">
        <v>813</v>
      </c>
      <c r="G1415" s="236"/>
      <c r="H1415" s="237" t="s">
        <v>19</v>
      </c>
      <c r="I1415" s="239"/>
      <c r="J1415" s="236"/>
      <c r="K1415" s="236"/>
      <c r="L1415" s="240"/>
      <c r="M1415" s="241"/>
      <c r="N1415" s="242"/>
      <c r="O1415" s="242"/>
      <c r="P1415" s="242"/>
      <c r="Q1415" s="242"/>
      <c r="R1415" s="242"/>
      <c r="S1415" s="242"/>
      <c r="T1415" s="243"/>
      <c r="U1415" s="13"/>
      <c r="V1415" s="13"/>
      <c r="W1415" s="13"/>
      <c r="X1415" s="13"/>
      <c r="Y1415" s="13"/>
      <c r="Z1415" s="13"/>
      <c r="AA1415" s="13"/>
      <c r="AB1415" s="13"/>
      <c r="AC1415" s="13"/>
      <c r="AD1415" s="13"/>
      <c r="AE1415" s="13"/>
      <c r="AT1415" s="244" t="s">
        <v>199</v>
      </c>
      <c r="AU1415" s="244" t="s">
        <v>82</v>
      </c>
      <c r="AV1415" s="13" t="s">
        <v>80</v>
      </c>
      <c r="AW1415" s="13" t="s">
        <v>34</v>
      </c>
      <c r="AX1415" s="13" t="s">
        <v>73</v>
      </c>
      <c r="AY1415" s="244" t="s">
        <v>185</v>
      </c>
    </row>
    <row r="1416" s="13" customFormat="1">
      <c r="A1416" s="13"/>
      <c r="B1416" s="235"/>
      <c r="C1416" s="236"/>
      <c r="D1416" s="228" t="s">
        <v>199</v>
      </c>
      <c r="E1416" s="237" t="s">
        <v>19</v>
      </c>
      <c r="F1416" s="238" t="s">
        <v>2773</v>
      </c>
      <c r="G1416" s="236"/>
      <c r="H1416" s="237" t="s">
        <v>19</v>
      </c>
      <c r="I1416" s="239"/>
      <c r="J1416" s="236"/>
      <c r="K1416" s="236"/>
      <c r="L1416" s="240"/>
      <c r="M1416" s="241"/>
      <c r="N1416" s="242"/>
      <c r="O1416" s="242"/>
      <c r="P1416" s="242"/>
      <c r="Q1416" s="242"/>
      <c r="R1416" s="242"/>
      <c r="S1416" s="242"/>
      <c r="T1416" s="243"/>
      <c r="U1416" s="13"/>
      <c r="V1416" s="13"/>
      <c r="W1416" s="13"/>
      <c r="X1416" s="13"/>
      <c r="Y1416" s="13"/>
      <c r="Z1416" s="13"/>
      <c r="AA1416" s="13"/>
      <c r="AB1416" s="13"/>
      <c r="AC1416" s="13"/>
      <c r="AD1416" s="13"/>
      <c r="AE1416" s="13"/>
      <c r="AT1416" s="244" t="s">
        <v>199</v>
      </c>
      <c r="AU1416" s="244" t="s">
        <v>82</v>
      </c>
      <c r="AV1416" s="13" t="s">
        <v>80</v>
      </c>
      <c r="AW1416" s="13" t="s">
        <v>34</v>
      </c>
      <c r="AX1416" s="13" t="s">
        <v>73</v>
      </c>
      <c r="AY1416" s="244" t="s">
        <v>185</v>
      </c>
    </row>
    <row r="1417" s="14" customFormat="1">
      <c r="A1417" s="14"/>
      <c r="B1417" s="245"/>
      <c r="C1417" s="246"/>
      <c r="D1417" s="228" t="s">
        <v>199</v>
      </c>
      <c r="E1417" s="247" t="s">
        <v>19</v>
      </c>
      <c r="F1417" s="248" t="s">
        <v>2774</v>
      </c>
      <c r="G1417" s="246"/>
      <c r="H1417" s="249">
        <v>1.2</v>
      </c>
      <c r="I1417" s="250"/>
      <c r="J1417" s="246"/>
      <c r="K1417" s="246"/>
      <c r="L1417" s="251"/>
      <c r="M1417" s="252"/>
      <c r="N1417" s="253"/>
      <c r="O1417" s="253"/>
      <c r="P1417" s="253"/>
      <c r="Q1417" s="253"/>
      <c r="R1417" s="253"/>
      <c r="S1417" s="253"/>
      <c r="T1417" s="254"/>
      <c r="U1417" s="14"/>
      <c r="V1417" s="14"/>
      <c r="W1417" s="14"/>
      <c r="X1417" s="14"/>
      <c r="Y1417" s="14"/>
      <c r="Z1417" s="14"/>
      <c r="AA1417" s="14"/>
      <c r="AB1417" s="14"/>
      <c r="AC1417" s="14"/>
      <c r="AD1417" s="14"/>
      <c r="AE1417" s="14"/>
      <c r="AT1417" s="255" t="s">
        <v>199</v>
      </c>
      <c r="AU1417" s="255" t="s">
        <v>82</v>
      </c>
      <c r="AV1417" s="14" t="s">
        <v>82</v>
      </c>
      <c r="AW1417" s="14" t="s">
        <v>34</v>
      </c>
      <c r="AX1417" s="14" t="s">
        <v>73</v>
      </c>
      <c r="AY1417" s="255" t="s">
        <v>185</v>
      </c>
    </row>
    <row r="1418" s="15" customFormat="1">
      <c r="A1418" s="15"/>
      <c r="B1418" s="256"/>
      <c r="C1418" s="257"/>
      <c r="D1418" s="228" t="s">
        <v>199</v>
      </c>
      <c r="E1418" s="258" t="s">
        <v>19</v>
      </c>
      <c r="F1418" s="259" t="s">
        <v>202</v>
      </c>
      <c r="G1418" s="257"/>
      <c r="H1418" s="260">
        <v>1.2</v>
      </c>
      <c r="I1418" s="261"/>
      <c r="J1418" s="257"/>
      <c r="K1418" s="257"/>
      <c r="L1418" s="262"/>
      <c r="M1418" s="263"/>
      <c r="N1418" s="264"/>
      <c r="O1418" s="264"/>
      <c r="P1418" s="264"/>
      <c r="Q1418" s="264"/>
      <c r="R1418" s="264"/>
      <c r="S1418" s="264"/>
      <c r="T1418" s="265"/>
      <c r="U1418" s="15"/>
      <c r="V1418" s="15"/>
      <c r="W1418" s="15"/>
      <c r="X1418" s="15"/>
      <c r="Y1418" s="15"/>
      <c r="Z1418" s="15"/>
      <c r="AA1418" s="15"/>
      <c r="AB1418" s="15"/>
      <c r="AC1418" s="15"/>
      <c r="AD1418" s="15"/>
      <c r="AE1418" s="15"/>
      <c r="AT1418" s="266" t="s">
        <v>199</v>
      </c>
      <c r="AU1418" s="266" t="s">
        <v>82</v>
      </c>
      <c r="AV1418" s="15" t="s">
        <v>193</v>
      </c>
      <c r="AW1418" s="15" t="s">
        <v>34</v>
      </c>
      <c r="AX1418" s="15" t="s">
        <v>80</v>
      </c>
      <c r="AY1418" s="266" t="s">
        <v>185</v>
      </c>
    </row>
    <row r="1419" s="2" customFormat="1" ht="16.5" customHeight="1">
      <c r="A1419" s="41"/>
      <c r="B1419" s="42"/>
      <c r="C1419" s="271" t="s">
        <v>2775</v>
      </c>
      <c r="D1419" s="271" t="s">
        <v>491</v>
      </c>
      <c r="E1419" s="272" t="s">
        <v>2776</v>
      </c>
      <c r="F1419" s="273" t="s">
        <v>2777</v>
      </c>
      <c r="G1419" s="274" t="s">
        <v>279</v>
      </c>
      <c r="H1419" s="275">
        <v>2</v>
      </c>
      <c r="I1419" s="276"/>
      <c r="J1419" s="277">
        <f>ROUND(I1419*H1419,2)</f>
        <v>0</v>
      </c>
      <c r="K1419" s="273" t="s">
        <v>19</v>
      </c>
      <c r="L1419" s="278"/>
      <c r="M1419" s="279" t="s">
        <v>19</v>
      </c>
      <c r="N1419" s="280" t="s">
        <v>44</v>
      </c>
      <c r="O1419" s="87"/>
      <c r="P1419" s="224">
        <f>O1419*H1419</f>
        <v>0</v>
      </c>
      <c r="Q1419" s="224">
        <v>0</v>
      </c>
      <c r="R1419" s="224">
        <f>Q1419*H1419</f>
        <v>0</v>
      </c>
      <c r="S1419" s="224">
        <v>0</v>
      </c>
      <c r="T1419" s="225">
        <f>S1419*H1419</f>
        <v>0</v>
      </c>
      <c r="U1419" s="41"/>
      <c r="V1419" s="41"/>
      <c r="W1419" s="41"/>
      <c r="X1419" s="41"/>
      <c r="Y1419" s="41"/>
      <c r="Z1419" s="41"/>
      <c r="AA1419" s="41"/>
      <c r="AB1419" s="41"/>
      <c r="AC1419" s="41"/>
      <c r="AD1419" s="41"/>
      <c r="AE1419" s="41"/>
      <c r="AR1419" s="226" t="s">
        <v>415</v>
      </c>
      <c r="AT1419" s="226" t="s">
        <v>491</v>
      </c>
      <c r="AU1419" s="226" t="s">
        <v>82</v>
      </c>
      <c r="AY1419" s="20" t="s">
        <v>185</v>
      </c>
      <c r="BE1419" s="227">
        <f>IF(N1419="základní",J1419,0)</f>
        <v>0</v>
      </c>
      <c r="BF1419" s="227">
        <f>IF(N1419="snížená",J1419,0)</f>
        <v>0</v>
      </c>
      <c r="BG1419" s="227">
        <f>IF(N1419="zákl. přenesená",J1419,0)</f>
        <v>0</v>
      </c>
      <c r="BH1419" s="227">
        <f>IF(N1419="sníž. přenesená",J1419,0)</f>
        <v>0</v>
      </c>
      <c r="BI1419" s="227">
        <f>IF(N1419="nulová",J1419,0)</f>
        <v>0</v>
      </c>
      <c r="BJ1419" s="20" t="s">
        <v>80</v>
      </c>
      <c r="BK1419" s="227">
        <f>ROUND(I1419*H1419,2)</f>
        <v>0</v>
      </c>
      <c r="BL1419" s="20" t="s">
        <v>280</v>
      </c>
      <c r="BM1419" s="226" t="s">
        <v>2778</v>
      </c>
    </row>
    <row r="1420" s="2" customFormat="1">
      <c r="A1420" s="41"/>
      <c r="B1420" s="42"/>
      <c r="C1420" s="43"/>
      <c r="D1420" s="228" t="s">
        <v>195</v>
      </c>
      <c r="E1420" s="43"/>
      <c r="F1420" s="229" t="s">
        <v>2777</v>
      </c>
      <c r="G1420" s="43"/>
      <c r="H1420" s="43"/>
      <c r="I1420" s="230"/>
      <c r="J1420" s="43"/>
      <c r="K1420" s="43"/>
      <c r="L1420" s="47"/>
      <c r="M1420" s="231"/>
      <c r="N1420" s="232"/>
      <c r="O1420" s="87"/>
      <c r="P1420" s="87"/>
      <c r="Q1420" s="87"/>
      <c r="R1420" s="87"/>
      <c r="S1420" s="87"/>
      <c r="T1420" s="88"/>
      <c r="U1420" s="41"/>
      <c r="V1420" s="41"/>
      <c r="W1420" s="41"/>
      <c r="X1420" s="41"/>
      <c r="Y1420" s="41"/>
      <c r="Z1420" s="41"/>
      <c r="AA1420" s="41"/>
      <c r="AB1420" s="41"/>
      <c r="AC1420" s="41"/>
      <c r="AD1420" s="41"/>
      <c r="AE1420" s="41"/>
      <c r="AT1420" s="20" t="s">
        <v>195</v>
      </c>
      <c r="AU1420" s="20" t="s">
        <v>82</v>
      </c>
    </row>
    <row r="1421" s="2" customFormat="1" ht="16.5" customHeight="1">
      <c r="A1421" s="41"/>
      <c r="B1421" s="42"/>
      <c r="C1421" s="215" t="s">
        <v>2779</v>
      </c>
      <c r="D1421" s="215" t="s">
        <v>188</v>
      </c>
      <c r="E1421" s="216" t="s">
        <v>2780</v>
      </c>
      <c r="F1421" s="217" t="s">
        <v>2781</v>
      </c>
      <c r="G1421" s="218" t="s">
        <v>322</v>
      </c>
      <c r="H1421" s="219">
        <v>7</v>
      </c>
      <c r="I1421" s="220"/>
      <c r="J1421" s="221">
        <f>ROUND(I1421*H1421,2)</f>
        <v>0</v>
      </c>
      <c r="K1421" s="217" t="s">
        <v>192</v>
      </c>
      <c r="L1421" s="47"/>
      <c r="M1421" s="222" t="s">
        <v>19</v>
      </c>
      <c r="N1421" s="223" t="s">
        <v>44</v>
      </c>
      <c r="O1421" s="87"/>
      <c r="P1421" s="224">
        <f>O1421*H1421</f>
        <v>0</v>
      </c>
      <c r="Q1421" s="224">
        <v>0</v>
      </c>
      <c r="R1421" s="224">
        <f>Q1421*H1421</f>
        <v>0</v>
      </c>
      <c r="S1421" s="224">
        <v>0</v>
      </c>
      <c r="T1421" s="225">
        <f>S1421*H1421</f>
        <v>0</v>
      </c>
      <c r="U1421" s="41"/>
      <c r="V1421" s="41"/>
      <c r="W1421" s="41"/>
      <c r="X1421" s="41"/>
      <c r="Y1421" s="41"/>
      <c r="Z1421" s="41"/>
      <c r="AA1421" s="41"/>
      <c r="AB1421" s="41"/>
      <c r="AC1421" s="41"/>
      <c r="AD1421" s="41"/>
      <c r="AE1421" s="41"/>
      <c r="AR1421" s="226" t="s">
        <v>280</v>
      </c>
      <c r="AT1421" s="226" t="s">
        <v>188</v>
      </c>
      <c r="AU1421" s="226" t="s">
        <v>82</v>
      </c>
      <c r="AY1421" s="20" t="s">
        <v>185</v>
      </c>
      <c r="BE1421" s="227">
        <f>IF(N1421="základní",J1421,0)</f>
        <v>0</v>
      </c>
      <c r="BF1421" s="227">
        <f>IF(N1421="snížená",J1421,0)</f>
        <v>0</v>
      </c>
      <c r="BG1421" s="227">
        <f>IF(N1421="zákl. přenesená",J1421,0)</f>
        <v>0</v>
      </c>
      <c r="BH1421" s="227">
        <f>IF(N1421="sníž. přenesená",J1421,0)</f>
        <v>0</v>
      </c>
      <c r="BI1421" s="227">
        <f>IF(N1421="nulová",J1421,0)</f>
        <v>0</v>
      </c>
      <c r="BJ1421" s="20" t="s">
        <v>80</v>
      </c>
      <c r="BK1421" s="227">
        <f>ROUND(I1421*H1421,2)</f>
        <v>0</v>
      </c>
      <c r="BL1421" s="20" t="s">
        <v>280</v>
      </c>
      <c r="BM1421" s="226" t="s">
        <v>2782</v>
      </c>
    </row>
    <row r="1422" s="2" customFormat="1">
      <c r="A1422" s="41"/>
      <c r="B1422" s="42"/>
      <c r="C1422" s="43"/>
      <c r="D1422" s="228" t="s">
        <v>195</v>
      </c>
      <c r="E1422" s="43"/>
      <c r="F1422" s="229" t="s">
        <v>2783</v>
      </c>
      <c r="G1422" s="43"/>
      <c r="H1422" s="43"/>
      <c r="I1422" s="230"/>
      <c r="J1422" s="43"/>
      <c r="K1422" s="43"/>
      <c r="L1422" s="47"/>
      <c r="M1422" s="231"/>
      <c r="N1422" s="232"/>
      <c r="O1422" s="87"/>
      <c r="P1422" s="87"/>
      <c r="Q1422" s="87"/>
      <c r="R1422" s="87"/>
      <c r="S1422" s="87"/>
      <c r="T1422" s="88"/>
      <c r="U1422" s="41"/>
      <c r="V1422" s="41"/>
      <c r="W1422" s="41"/>
      <c r="X1422" s="41"/>
      <c r="Y1422" s="41"/>
      <c r="Z1422" s="41"/>
      <c r="AA1422" s="41"/>
      <c r="AB1422" s="41"/>
      <c r="AC1422" s="41"/>
      <c r="AD1422" s="41"/>
      <c r="AE1422" s="41"/>
      <c r="AT1422" s="20" t="s">
        <v>195</v>
      </c>
      <c r="AU1422" s="20" t="s">
        <v>82</v>
      </c>
    </row>
    <row r="1423" s="2" customFormat="1">
      <c r="A1423" s="41"/>
      <c r="B1423" s="42"/>
      <c r="C1423" s="43"/>
      <c r="D1423" s="233" t="s">
        <v>197</v>
      </c>
      <c r="E1423" s="43"/>
      <c r="F1423" s="234" t="s">
        <v>2784</v>
      </c>
      <c r="G1423" s="43"/>
      <c r="H1423" s="43"/>
      <c r="I1423" s="230"/>
      <c r="J1423" s="43"/>
      <c r="K1423" s="43"/>
      <c r="L1423" s="47"/>
      <c r="M1423" s="231"/>
      <c r="N1423" s="232"/>
      <c r="O1423" s="87"/>
      <c r="P1423" s="87"/>
      <c r="Q1423" s="87"/>
      <c r="R1423" s="87"/>
      <c r="S1423" s="87"/>
      <c r="T1423" s="88"/>
      <c r="U1423" s="41"/>
      <c r="V1423" s="41"/>
      <c r="W1423" s="41"/>
      <c r="X1423" s="41"/>
      <c r="Y1423" s="41"/>
      <c r="Z1423" s="41"/>
      <c r="AA1423" s="41"/>
      <c r="AB1423" s="41"/>
      <c r="AC1423" s="41"/>
      <c r="AD1423" s="41"/>
      <c r="AE1423" s="41"/>
      <c r="AT1423" s="20" t="s">
        <v>197</v>
      </c>
      <c r="AU1423" s="20" t="s">
        <v>82</v>
      </c>
    </row>
    <row r="1424" s="13" customFormat="1">
      <c r="A1424" s="13"/>
      <c r="B1424" s="235"/>
      <c r="C1424" s="236"/>
      <c r="D1424" s="228" t="s">
        <v>199</v>
      </c>
      <c r="E1424" s="237" t="s">
        <v>19</v>
      </c>
      <c r="F1424" s="238" t="s">
        <v>917</v>
      </c>
      <c r="G1424" s="236"/>
      <c r="H1424" s="237" t="s">
        <v>19</v>
      </c>
      <c r="I1424" s="239"/>
      <c r="J1424" s="236"/>
      <c r="K1424" s="236"/>
      <c r="L1424" s="240"/>
      <c r="M1424" s="241"/>
      <c r="N1424" s="242"/>
      <c r="O1424" s="242"/>
      <c r="P1424" s="242"/>
      <c r="Q1424" s="242"/>
      <c r="R1424" s="242"/>
      <c r="S1424" s="242"/>
      <c r="T1424" s="243"/>
      <c r="U1424" s="13"/>
      <c r="V1424" s="13"/>
      <c r="W1424" s="13"/>
      <c r="X1424" s="13"/>
      <c r="Y1424" s="13"/>
      <c r="Z1424" s="13"/>
      <c r="AA1424" s="13"/>
      <c r="AB1424" s="13"/>
      <c r="AC1424" s="13"/>
      <c r="AD1424" s="13"/>
      <c r="AE1424" s="13"/>
      <c r="AT1424" s="244" t="s">
        <v>199</v>
      </c>
      <c r="AU1424" s="244" t="s">
        <v>82</v>
      </c>
      <c r="AV1424" s="13" t="s">
        <v>80</v>
      </c>
      <c r="AW1424" s="13" t="s">
        <v>34</v>
      </c>
      <c r="AX1424" s="13" t="s">
        <v>73</v>
      </c>
      <c r="AY1424" s="244" t="s">
        <v>185</v>
      </c>
    </row>
    <row r="1425" s="14" customFormat="1">
      <c r="A1425" s="14"/>
      <c r="B1425" s="245"/>
      <c r="C1425" s="246"/>
      <c r="D1425" s="228" t="s">
        <v>199</v>
      </c>
      <c r="E1425" s="247" t="s">
        <v>19</v>
      </c>
      <c r="F1425" s="248" t="s">
        <v>2785</v>
      </c>
      <c r="G1425" s="246"/>
      <c r="H1425" s="249">
        <v>7</v>
      </c>
      <c r="I1425" s="250"/>
      <c r="J1425" s="246"/>
      <c r="K1425" s="246"/>
      <c r="L1425" s="251"/>
      <c r="M1425" s="252"/>
      <c r="N1425" s="253"/>
      <c r="O1425" s="253"/>
      <c r="P1425" s="253"/>
      <c r="Q1425" s="253"/>
      <c r="R1425" s="253"/>
      <c r="S1425" s="253"/>
      <c r="T1425" s="254"/>
      <c r="U1425" s="14"/>
      <c r="V1425" s="14"/>
      <c r="W1425" s="14"/>
      <c r="X1425" s="14"/>
      <c r="Y1425" s="14"/>
      <c r="Z1425" s="14"/>
      <c r="AA1425" s="14"/>
      <c r="AB1425" s="14"/>
      <c r="AC1425" s="14"/>
      <c r="AD1425" s="14"/>
      <c r="AE1425" s="14"/>
      <c r="AT1425" s="255" t="s">
        <v>199</v>
      </c>
      <c r="AU1425" s="255" t="s">
        <v>82</v>
      </c>
      <c r="AV1425" s="14" t="s">
        <v>82</v>
      </c>
      <c r="AW1425" s="14" t="s">
        <v>34</v>
      </c>
      <c r="AX1425" s="14" t="s">
        <v>73</v>
      </c>
      <c r="AY1425" s="255" t="s">
        <v>185</v>
      </c>
    </row>
    <row r="1426" s="15" customFormat="1">
      <c r="A1426" s="15"/>
      <c r="B1426" s="256"/>
      <c r="C1426" s="257"/>
      <c r="D1426" s="228" t="s">
        <v>199</v>
      </c>
      <c r="E1426" s="258" t="s">
        <v>19</v>
      </c>
      <c r="F1426" s="259" t="s">
        <v>202</v>
      </c>
      <c r="G1426" s="257"/>
      <c r="H1426" s="260">
        <v>7</v>
      </c>
      <c r="I1426" s="261"/>
      <c r="J1426" s="257"/>
      <c r="K1426" s="257"/>
      <c r="L1426" s="262"/>
      <c r="M1426" s="263"/>
      <c r="N1426" s="264"/>
      <c r="O1426" s="264"/>
      <c r="P1426" s="264"/>
      <c r="Q1426" s="264"/>
      <c r="R1426" s="264"/>
      <c r="S1426" s="264"/>
      <c r="T1426" s="265"/>
      <c r="U1426" s="15"/>
      <c r="V1426" s="15"/>
      <c r="W1426" s="15"/>
      <c r="X1426" s="15"/>
      <c r="Y1426" s="15"/>
      <c r="Z1426" s="15"/>
      <c r="AA1426" s="15"/>
      <c r="AB1426" s="15"/>
      <c r="AC1426" s="15"/>
      <c r="AD1426" s="15"/>
      <c r="AE1426" s="15"/>
      <c r="AT1426" s="266" t="s">
        <v>199</v>
      </c>
      <c r="AU1426" s="266" t="s">
        <v>82</v>
      </c>
      <c r="AV1426" s="15" t="s">
        <v>193</v>
      </c>
      <c r="AW1426" s="15" t="s">
        <v>34</v>
      </c>
      <c r="AX1426" s="15" t="s">
        <v>80</v>
      </c>
      <c r="AY1426" s="266" t="s">
        <v>185</v>
      </c>
    </row>
    <row r="1427" s="2" customFormat="1" ht="16.5" customHeight="1">
      <c r="A1427" s="41"/>
      <c r="B1427" s="42"/>
      <c r="C1427" s="271" t="s">
        <v>2786</v>
      </c>
      <c r="D1427" s="271" t="s">
        <v>491</v>
      </c>
      <c r="E1427" s="272" t="s">
        <v>2787</v>
      </c>
      <c r="F1427" s="273" t="s">
        <v>2788</v>
      </c>
      <c r="G1427" s="274" t="s">
        <v>191</v>
      </c>
      <c r="H1427" s="275">
        <v>2.625</v>
      </c>
      <c r="I1427" s="276"/>
      <c r="J1427" s="277">
        <f>ROUND(I1427*H1427,2)</f>
        <v>0</v>
      </c>
      <c r="K1427" s="273" t="s">
        <v>192</v>
      </c>
      <c r="L1427" s="278"/>
      <c r="M1427" s="279" t="s">
        <v>19</v>
      </c>
      <c r="N1427" s="280" t="s">
        <v>44</v>
      </c>
      <c r="O1427" s="87"/>
      <c r="P1427" s="224">
        <f>O1427*H1427</f>
        <v>0</v>
      </c>
      <c r="Q1427" s="224">
        <v>0.021999999999999999</v>
      </c>
      <c r="R1427" s="224">
        <f>Q1427*H1427</f>
        <v>0.057749999999999996</v>
      </c>
      <c r="S1427" s="224">
        <v>0</v>
      </c>
      <c r="T1427" s="225">
        <f>S1427*H1427</f>
        <v>0</v>
      </c>
      <c r="U1427" s="41"/>
      <c r="V1427" s="41"/>
      <c r="W1427" s="41"/>
      <c r="X1427" s="41"/>
      <c r="Y1427" s="41"/>
      <c r="Z1427" s="41"/>
      <c r="AA1427" s="41"/>
      <c r="AB1427" s="41"/>
      <c r="AC1427" s="41"/>
      <c r="AD1427" s="41"/>
      <c r="AE1427" s="41"/>
      <c r="AR1427" s="226" t="s">
        <v>415</v>
      </c>
      <c r="AT1427" s="226" t="s">
        <v>491</v>
      </c>
      <c r="AU1427" s="226" t="s">
        <v>82</v>
      </c>
      <c r="AY1427" s="20" t="s">
        <v>185</v>
      </c>
      <c r="BE1427" s="227">
        <f>IF(N1427="základní",J1427,0)</f>
        <v>0</v>
      </c>
      <c r="BF1427" s="227">
        <f>IF(N1427="snížená",J1427,0)</f>
        <v>0</v>
      </c>
      <c r="BG1427" s="227">
        <f>IF(N1427="zákl. přenesená",J1427,0)</f>
        <v>0</v>
      </c>
      <c r="BH1427" s="227">
        <f>IF(N1427="sníž. přenesená",J1427,0)</f>
        <v>0</v>
      </c>
      <c r="BI1427" s="227">
        <f>IF(N1427="nulová",J1427,0)</f>
        <v>0</v>
      </c>
      <c r="BJ1427" s="20" t="s">
        <v>80</v>
      </c>
      <c r="BK1427" s="227">
        <f>ROUND(I1427*H1427,2)</f>
        <v>0</v>
      </c>
      <c r="BL1427" s="20" t="s">
        <v>280</v>
      </c>
      <c r="BM1427" s="226" t="s">
        <v>2789</v>
      </c>
    </row>
    <row r="1428" s="2" customFormat="1">
      <c r="A1428" s="41"/>
      <c r="B1428" s="42"/>
      <c r="C1428" s="43"/>
      <c r="D1428" s="228" t="s">
        <v>195</v>
      </c>
      <c r="E1428" s="43"/>
      <c r="F1428" s="229" t="s">
        <v>2788</v>
      </c>
      <c r="G1428" s="43"/>
      <c r="H1428" s="43"/>
      <c r="I1428" s="230"/>
      <c r="J1428" s="43"/>
      <c r="K1428" s="43"/>
      <c r="L1428" s="47"/>
      <c r="M1428" s="231"/>
      <c r="N1428" s="232"/>
      <c r="O1428" s="87"/>
      <c r="P1428" s="87"/>
      <c r="Q1428" s="87"/>
      <c r="R1428" s="87"/>
      <c r="S1428" s="87"/>
      <c r="T1428" s="88"/>
      <c r="U1428" s="41"/>
      <c r="V1428" s="41"/>
      <c r="W1428" s="41"/>
      <c r="X1428" s="41"/>
      <c r="Y1428" s="41"/>
      <c r="Z1428" s="41"/>
      <c r="AA1428" s="41"/>
      <c r="AB1428" s="41"/>
      <c r="AC1428" s="41"/>
      <c r="AD1428" s="41"/>
      <c r="AE1428" s="41"/>
      <c r="AT1428" s="20" t="s">
        <v>195</v>
      </c>
      <c r="AU1428" s="20" t="s">
        <v>82</v>
      </c>
    </row>
    <row r="1429" s="14" customFormat="1">
      <c r="A1429" s="14"/>
      <c r="B1429" s="245"/>
      <c r="C1429" s="246"/>
      <c r="D1429" s="228" t="s">
        <v>199</v>
      </c>
      <c r="E1429" s="246"/>
      <c r="F1429" s="248" t="s">
        <v>2790</v>
      </c>
      <c r="G1429" s="246"/>
      <c r="H1429" s="249">
        <v>2.625</v>
      </c>
      <c r="I1429" s="250"/>
      <c r="J1429" s="246"/>
      <c r="K1429" s="246"/>
      <c r="L1429" s="251"/>
      <c r="M1429" s="252"/>
      <c r="N1429" s="253"/>
      <c r="O1429" s="253"/>
      <c r="P1429" s="253"/>
      <c r="Q1429" s="253"/>
      <c r="R1429" s="253"/>
      <c r="S1429" s="253"/>
      <c r="T1429" s="254"/>
      <c r="U1429" s="14"/>
      <c r="V1429" s="14"/>
      <c r="W1429" s="14"/>
      <c r="X1429" s="14"/>
      <c r="Y1429" s="14"/>
      <c r="Z1429" s="14"/>
      <c r="AA1429" s="14"/>
      <c r="AB1429" s="14"/>
      <c r="AC1429" s="14"/>
      <c r="AD1429" s="14"/>
      <c r="AE1429" s="14"/>
      <c r="AT1429" s="255" t="s">
        <v>199</v>
      </c>
      <c r="AU1429" s="255" t="s">
        <v>82</v>
      </c>
      <c r="AV1429" s="14" t="s">
        <v>82</v>
      </c>
      <c r="AW1429" s="14" t="s">
        <v>4</v>
      </c>
      <c r="AX1429" s="14" t="s">
        <v>80</v>
      </c>
      <c r="AY1429" s="255" t="s">
        <v>185</v>
      </c>
    </row>
    <row r="1430" s="2" customFormat="1" ht="16.5" customHeight="1">
      <c r="A1430" s="41"/>
      <c r="B1430" s="42"/>
      <c r="C1430" s="215" t="s">
        <v>2791</v>
      </c>
      <c r="D1430" s="215" t="s">
        <v>188</v>
      </c>
      <c r="E1430" s="216" t="s">
        <v>2792</v>
      </c>
      <c r="F1430" s="217" t="s">
        <v>2793</v>
      </c>
      <c r="G1430" s="218" t="s">
        <v>2794</v>
      </c>
      <c r="H1430" s="219">
        <v>489.96800000000002</v>
      </c>
      <c r="I1430" s="220"/>
      <c r="J1430" s="221">
        <f>ROUND(I1430*H1430,2)</f>
        <v>0</v>
      </c>
      <c r="K1430" s="217" t="s">
        <v>192</v>
      </c>
      <c r="L1430" s="47"/>
      <c r="M1430" s="222" t="s">
        <v>19</v>
      </c>
      <c r="N1430" s="223" t="s">
        <v>44</v>
      </c>
      <c r="O1430" s="87"/>
      <c r="P1430" s="224">
        <f>O1430*H1430</f>
        <v>0</v>
      </c>
      <c r="Q1430" s="224">
        <v>5.0000000000000002E-05</v>
      </c>
      <c r="R1430" s="224">
        <f>Q1430*H1430</f>
        <v>0.024498400000000004</v>
      </c>
      <c r="S1430" s="224">
        <v>0</v>
      </c>
      <c r="T1430" s="225">
        <f>S1430*H1430</f>
        <v>0</v>
      </c>
      <c r="U1430" s="41"/>
      <c r="V1430" s="41"/>
      <c r="W1430" s="41"/>
      <c r="X1430" s="41"/>
      <c r="Y1430" s="41"/>
      <c r="Z1430" s="41"/>
      <c r="AA1430" s="41"/>
      <c r="AB1430" s="41"/>
      <c r="AC1430" s="41"/>
      <c r="AD1430" s="41"/>
      <c r="AE1430" s="41"/>
      <c r="AR1430" s="226" t="s">
        <v>280</v>
      </c>
      <c r="AT1430" s="226" t="s">
        <v>188</v>
      </c>
      <c r="AU1430" s="226" t="s">
        <v>82</v>
      </c>
      <c r="AY1430" s="20" t="s">
        <v>185</v>
      </c>
      <c r="BE1430" s="227">
        <f>IF(N1430="základní",J1430,0)</f>
        <v>0</v>
      </c>
      <c r="BF1430" s="227">
        <f>IF(N1430="snížená",J1430,0)</f>
        <v>0</v>
      </c>
      <c r="BG1430" s="227">
        <f>IF(N1430="zákl. přenesená",J1430,0)</f>
        <v>0</v>
      </c>
      <c r="BH1430" s="227">
        <f>IF(N1430="sníž. přenesená",J1430,0)</f>
        <v>0</v>
      </c>
      <c r="BI1430" s="227">
        <f>IF(N1430="nulová",J1430,0)</f>
        <v>0</v>
      </c>
      <c r="BJ1430" s="20" t="s">
        <v>80</v>
      </c>
      <c r="BK1430" s="227">
        <f>ROUND(I1430*H1430,2)</f>
        <v>0</v>
      </c>
      <c r="BL1430" s="20" t="s">
        <v>280</v>
      </c>
      <c r="BM1430" s="226" t="s">
        <v>2795</v>
      </c>
    </row>
    <row r="1431" s="2" customFormat="1">
      <c r="A1431" s="41"/>
      <c r="B1431" s="42"/>
      <c r="C1431" s="43"/>
      <c r="D1431" s="228" t="s">
        <v>195</v>
      </c>
      <c r="E1431" s="43"/>
      <c r="F1431" s="229" t="s">
        <v>2796</v>
      </c>
      <c r="G1431" s="43"/>
      <c r="H1431" s="43"/>
      <c r="I1431" s="230"/>
      <c r="J1431" s="43"/>
      <c r="K1431" s="43"/>
      <c r="L1431" s="47"/>
      <c r="M1431" s="231"/>
      <c r="N1431" s="232"/>
      <c r="O1431" s="87"/>
      <c r="P1431" s="87"/>
      <c r="Q1431" s="87"/>
      <c r="R1431" s="87"/>
      <c r="S1431" s="87"/>
      <c r="T1431" s="88"/>
      <c r="U1431" s="41"/>
      <c r="V1431" s="41"/>
      <c r="W1431" s="41"/>
      <c r="X1431" s="41"/>
      <c r="Y1431" s="41"/>
      <c r="Z1431" s="41"/>
      <c r="AA1431" s="41"/>
      <c r="AB1431" s="41"/>
      <c r="AC1431" s="41"/>
      <c r="AD1431" s="41"/>
      <c r="AE1431" s="41"/>
      <c r="AT1431" s="20" t="s">
        <v>195</v>
      </c>
      <c r="AU1431" s="20" t="s">
        <v>82</v>
      </c>
    </row>
    <row r="1432" s="2" customFormat="1">
      <c r="A1432" s="41"/>
      <c r="B1432" s="42"/>
      <c r="C1432" s="43"/>
      <c r="D1432" s="233" t="s">
        <v>197</v>
      </c>
      <c r="E1432" s="43"/>
      <c r="F1432" s="234" t="s">
        <v>2797</v>
      </c>
      <c r="G1432" s="43"/>
      <c r="H1432" s="43"/>
      <c r="I1432" s="230"/>
      <c r="J1432" s="43"/>
      <c r="K1432" s="43"/>
      <c r="L1432" s="47"/>
      <c r="M1432" s="231"/>
      <c r="N1432" s="232"/>
      <c r="O1432" s="87"/>
      <c r="P1432" s="87"/>
      <c r="Q1432" s="87"/>
      <c r="R1432" s="87"/>
      <c r="S1432" s="87"/>
      <c r="T1432" s="88"/>
      <c r="U1432" s="41"/>
      <c r="V1432" s="41"/>
      <c r="W1432" s="41"/>
      <c r="X1432" s="41"/>
      <c r="Y1432" s="41"/>
      <c r="Z1432" s="41"/>
      <c r="AA1432" s="41"/>
      <c r="AB1432" s="41"/>
      <c r="AC1432" s="41"/>
      <c r="AD1432" s="41"/>
      <c r="AE1432" s="41"/>
      <c r="AT1432" s="20" t="s">
        <v>197</v>
      </c>
      <c r="AU1432" s="20" t="s">
        <v>82</v>
      </c>
    </row>
    <row r="1433" s="13" customFormat="1">
      <c r="A1433" s="13"/>
      <c r="B1433" s="235"/>
      <c r="C1433" s="236"/>
      <c r="D1433" s="228" t="s">
        <v>199</v>
      </c>
      <c r="E1433" s="237" t="s">
        <v>19</v>
      </c>
      <c r="F1433" s="238" t="s">
        <v>2798</v>
      </c>
      <c r="G1433" s="236"/>
      <c r="H1433" s="237" t="s">
        <v>19</v>
      </c>
      <c r="I1433" s="239"/>
      <c r="J1433" s="236"/>
      <c r="K1433" s="236"/>
      <c r="L1433" s="240"/>
      <c r="M1433" s="241"/>
      <c r="N1433" s="242"/>
      <c r="O1433" s="242"/>
      <c r="P1433" s="242"/>
      <c r="Q1433" s="242"/>
      <c r="R1433" s="242"/>
      <c r="S1433" s="242"/>
      <c r="T1433" s="243"/>
      <c r="U1433" s="13"/>
      <c r="V1433" s="13"/>
      <c r="W1433" s="13"/>
      <c r="X1433" s="13"/>
      <c r="Y1433" s="13"/>
      <c r="Z1433" s="13"/>
      <c r="AA1433" s="13"/>
      <c r="AB1433" s="13"/>
      <c r="AC1433" s="13"/>
      <c r="AD1433" s="13"/>
      <c r="AE1433" s="13"/>
      <c r="AT1433" s="244" t="s">
        <v>199</v>
      </c>
      <c r="AU1433" s="244" t="s">
        <v>82</v>
      </c>
      <c r="AV1433" s="13" t="s">
        <v>80</v>
      </c>
      <c r="AW1433" s="13" t="s">
        <v>34</v>
      </c>
      <c r="AX1433" s="13" t="s">
        <v>73</v>
      </c>
      <c r="AY1433" s="244" t="s">
        <v>185</v>
      </c>
    </row>
    <row r="1434" s="13" customFormat="1">
      <c r="A1434" s="13"/>
      <c r="B1434" s="235"/>
      <c r="C1434" s="236"/>
      <c r="D1434" s="228" t="s">
        <v>199</v>
      </c>
      <c r="E1434" s="237" t="s">
        <v>19</v>
      </c>
      <c r="F1434" s="238" t="s">
        <v>2799</v>
      </c>
      <c r="G1434" s="236"/>
      <c r="H1434" s="237" t="s">
        <v>19</v>
      </c>
      <c r="I1434" s="239"/>
      <c r="J1434" s="236"/>
      <c r="K1434" s="236"/>
      <c r="L1434" s="240"/>
      <c r="M1434" s="241"/>
      <c r="N1434" s="242"/>
      <c r="O1434" s="242"/>
      <c r="P1434" s="242"/>
      <c r="Q1434" s="242"/>
      <c r="R1434" s="242"/>
      <c r="S1434" s="242"/>
      <c r="T1434" s="243"/>
      <c r="U1434" s="13"/>
      <c r="V1434" s="13"/>
      <c r="W1434" s="13"/>
      <c r="X1434" s="13"/>
      <c r="Y1434" s="13"/>
      <c r="Z1434" s="13"/>
      <c r="AA1434" s="13"/>
      <c r="AB1434" s="13"/>
      <c r="AC1434" s="13"/>
      <c r="AD1434" s="13"/>
      <c r="AE1434" s="13"/>
      <c r="AT1434" s="244" t="s">
        <v>199</v>
      </c>
      <c r="AU1434" s="244" t="s">
        <v>82</v>
      </c>
      <c r="AV1434" s="13" t="s">
        <v>80</v>
      </c>
      <c r="AW1434" s="13" t="s">
        <v>34</v>
      </c>
      <c r="AX1434" s="13" t="s">
        <v>73</v>
      </c>
      <c r="AY1434" s="244" t="s">
        <v>185</v>
      </c>
    </row>
    <row r="1435" s="14" customFormat="1">
      <c r="A1435" s="14"/>
      <c r="B1435" s="245"/>
      <c r="C1435" s="246"/>
      <c r="D1435" s="228" t="s">
        <v>199</v>
      </c>
      <c r="E1435" s="247" t="s">
        <v>19</v>
      </c>
      <c r="F1435" s="248" t="s">
        <v>2800</v>
      </c>
      <c r="G1435" s="246"/>
      <c r="H1435" s="249">
        <v>161.988</v>
      </c>
      <c r="I1435" s="250"/>
      <c r="J1435" s="246"/>
      <c r="K1435" s="246"/>
      <c r="L1435" s="251"/>
      <c r="M1435" s="252"/>
      <c r="N1435" s="253"/>
      <c r="O1435" s="253"/>
      <c r="P1435" s="253"/>
      <c r="Q1435" s="253"/>
      <c r="R1435" s="253"/>
      <c r="S1435" s="253"/>
      <c r="T1435" s="254"/>
      <c r="U1435" s="14"/>
      <c r="V1435" s="14"/>
      <c r="W1435" s="14"/>
      <c r="X1435" s="14"/>
      <c r="Y1435" s="14"/>
      <c r="Z1435" s="14"/>
      <c r="AA1435" s="14"/>
      <c r="AB1435" s="14"/>
      <c r="AC1435" s="14"/>
      <c r="AD1435" s="14"/>
      <c r="AE1435" s="14"/>
      <c r="AT1435" s="255" t="s">
        <v>199</v>
      </c>
      <c r="AU1435" s="255" t="s">
        <v>82</v>
      </c>
      <c r="AV1435" s="14" t="s">
        <v>82</v>
      </c>
      <c r="AW1435" s="14" t="s">
        <v>34</v>
      </c>
      <c r="AX1435" s="14" t="s">
        <v>73</v>
      </c>
      <c r="AY1435" s="255" t="s">
        <v>185</v>
      </c>
    </row>
    <row r="1436" s="13" customFormat="1">
      <c r="A1436" s="13"/>
      <c r="B1436" s="235"/>
      <c r="C1436" s="236"/>
      <c r="D1436" s="228" t="s">
        <v>199</v>
      </c>
      <c r="E1436" s="237" t="s">
        <v>19</v>
      </c>
      <c r="F1436" s="238" t="s">
        <v>2801</v>
      </c>
      <c r="G1436" s="236"/>
      <c r="H1436" s="237" t="s">
        <v>19</v>
      </c>
      <c r="I1436" s="239"/>
      <c r="J1436" s="236"/>
      <c r="K1436" s="236"/>
      <c r="L1436" s="240"/>
      <c r="M1436" s="241"/>
      <c r="N1436" s="242"/>
      <c r="O1436" s="242"/>
      <c r="P1436" s="242"/>
      <c r="Q1436" s="242"/>
      <c r="R1436" s="242"/>
      <c r="S1436" s="242"/>
      <c r="T1436" s="243"/>
      <c r="U1436" s="13"/>
      <c r="V1436" s="13"/>
      <c r="W1436" s="13"/>
      <c r="X1436" s="13"/>
      <c r="Y1436" s="13"/>
      <c r="Z1436" s="13"/>
      <c r="AA1436" s="13"/>
      <c r="AB1436" s="13"/>
      <c r="AC1436" s="13"/>
      <c r="AD1436" s="13"/>
      <c r="AE1436" s="13"/>
      <c r="AT1436" s="244" t="s">
        <v>199</v>
      </c>
      <c r="AU1436" s="244" t="s">
        <v>82</v>
      </c>
      <c r="AV1436" s="13" t="s">
        <v>80</v>
      </c>
      <c r="AW1436" s="13" t="s">
        <v>34</v>
      </c>
      <c r="AX1436" s="13" t="s">
        <v>73</v>
      </c>
      <c r="AY1436" s="244" t="s">
        <v>185</v>
      </c>
    </row>
    <row r="1437" s="14" customFormat="1">
      <c r="A1437" s="14"/>
      <c r="B1437" s="245"/>
      <c r="C1437" s="246"/>
      <c r="D1437" s="228" t="s">
        <v>199</v>
      </c>
      <c r="E1437" s="247" t="s">
        <v>19</v>
      </c>
      <c r="F1437" s="248" t="s">
        <v>2802</v>
      </c>
      <c r="G1437" s="246"/>
      <c r="H1437" s="249">
        <v>164.94800000000001</v>
      </c>
      <c r="I1437" s="250"/>
      <c r="J1437" s="246"/>
      <c r="K1437" s="246"/>
      <c r="L1437" s="251"/>
      <c r="M1437" s="252"/>
      <c r="N1437" s="253"/>
      <c r="O1437" s="253"/>
      <c r="P1437" s="253"/>
      <c r="Q1437" s="253"/>
      <c r="R1437" s="253"/>
      <c r="S1437" s="253"/>
      <c r="T1437" s="254"/>
      <c r="U1437" s="14"/>
      <c r="V1437" s="14"/>
      <c r="W1437" s="14"/>
      <c r="X1437" s="14"/>
      <c r="Y1437" s="14"/>
      <c r="Z1437" s="14"/>
      <c r="AA1437" s="14"/>
      <c r="AB1437" s="14"/>
      <c r="AC1437" s="14"/>
      <c r="AD1437" s="14"/>
      <c r="AE1437" s="14"/>
      <c r="AT1437" s="255" t="s">
        <v>199</v>
      </c>
      <c r="AU1437" s="255" t="s">
        <v>82</v>
      </c>
      <c r="AV1437" s="14" t="s">
        <v>82</v>
      </c>
      <c r="AW1437" s="14" t="s">
        <v>34</v>
      </c>
      <c r="AX1437" s="14" t="s">
        <v>73</v>
      </c>
      <c r="AY1437" s="255" t="s">
        <v>185</v>
      </c>
    </row>
    <row r="1438" s="13" customFormat="1">
      <c r="A1438" s="13"/>
      <c r="B1438" s="235"/>
      <c r="C1438" s="236"/>
      <c r="D1438" s="228" t="s">
        <v>199</v>
      </c>
      <c r="E1438" s="237" t="s">
        <v>19</v>
      </c>
      <c r="F1438" s="238" t="s">
        <v>2803</v>
      </c>
      <c r="G1438" s="236"/>
      <c r="H1438" s="237" t="s">
        <v>19</v>
      </c>
      <c r="I1438" s="239"/>
      <c r="J1438" s="236"/>
      <c r="K1438" s="236"/>
      <c r="L1438" s="240"/>
      <c r="M1438" s="241"/>
      <c r="N1438" s="242"/>
      <c r="O1438" s="242"/>
      <c r="P1438" s="242"/>
      <c r="Q1438" s="242"/>
      <c r="R1438" s="242"/>
      <c r="S1438" s="242"/>
      <c r="T1438" s="243"/>
      <c r="U1438" s="13"/>
      <c r="V1438" s="13"/>
      <c r="W1438" s="13"/>
      <c r="X1438" s="13"/>
      <c r="Y1438" s="13"/>
      <c r="Z1438" s="13"/>
      <c r="AA1438" s="13"/>
      <c r="AB1438" s="13"/>
      <c r="AC1438" s="13"/>
      <c r="AD1438" s="13"/>
      <c r="AE1438" s="13"/>
      <c r="AT1438" s="244" t="s">
        <v>199</v>
      </c>
      <c r="AU1438" s="244" t="s">
        <v>82</v>
      </c>
      <c r="AV1438" s="13" t="s">
        <v>80</v>
      </c>
      <c r="AW1438" s="13" t="s">
        <v>34</v>
      </c>
      <c r="AX1438" s="13" t="s">
        <v>73</v>
      </c>
      <c r="AY1438" s="244" t="s">
        <v>185</v>
      </c>
    </row>
    <row r="1439" s="14" customFormat="1">
      <c r="A1439" s="14"/>
      <c r="B1439" s="245"/>
      <c r="C1439" s="246"/>
      <c r="D1439" s="228" t="s">
        <v>199</v>
      </c>
      <c r="E1439" s="247" t="s">
        <v>19</v>
      </c>
      <c r="F1439" s="248" t="s">
        <v>2804</v>
      </c>
      <c r="G1439" s="246"/>
      <c r="H1439" s="249">
        <v>163.03200000000001</v>
      </c>
      <c r="I1439" s="250"/>
      <c r="J1439" s="246"/>
      <c r="K1439" s="246"/>
      <c r="L1439" s="251"/>
      <c r="M1439" s="252"/>
      <c r="N1439" s="253"/>
      <c r="O1439" s="253"/>
      <c r="P1439" s="253"/>
      <c r="Q1439" s="253"/>
      <c r="R1439" s="253"/>
      <c r="S1439" s="253"/>
      <c r="T1439" s="254"/>
      <c r="U1439" s="14"/>
      <c r="V1439" s="14"/>
      <c r="W1439" s="14"/>
      <c r="X1439" s="14"/>
      <c r="Y1439" s="14"/>
      <c r="Z1439" s="14"/>
      <c r="AA1439" s="14"/>
      <c r="AB1439" s="14"/>
      <c r="AC1439" s="14"/>
      <c r="AD1439" s="14"/>
      <c r="AE1439" s="14"/>
      <c r="AT1439" s="255" t="s">
        <v>199</v>
      </c>
      <c r="AU1439" s="255" t="s">
        <v>82</v>
      </c>
      <c r="AV1439" s="14" t="s">
        <v>82</v>
      </c>
      <c r="AW1439" s="14" t="s">
        <v>34</v>
      </c>
      <c r="AX1439" s="14" t="s">
        <v>73</v>
      </c>
      <c r="AY1439" s="255" t="s">
        <v>185</v>
      </c>
    </row>
    <row r="1440" s="15" customFormat="1">
      <c r="A1440" s="15"/>
      <c r="B1440" s="256"/>
      <c r="C1440" s="257"/>
      <c r="D1440" s="228" t="s">
        <v>199</v>
      </c>
      <c r="E1440" s="258" t="s">
        <v>19</v>
      </c>
      <c r="F1440" s="259" t="s">
        <v>202</v>
      </c>
      <c r="G1440" s="257"/>
      <c r="H1440" s="260">
        <v>489.96800000000002</v>
      </c>
      <c r="I1440" s="261"/>
      <c r="J1440" s="257"/>
      <c r="K1440" s="257"/>
      <c r="L1440" s="262"/>
      <c r="M1440" s="263"/>
      <c r="N1440" s="264"/>
      <c r="O1440" s="264"/>
      <c r="P1440" s="264"/>
      <c r="Q1440" s="264"/>
      <c r="R1440" s="264"/>
      <c r="S1440" s="264"/>
      <c r="T1440" s="265"/>
      <c r="U1440" s="15"/>
      <c r="V1440" s="15"/>
      <c r="W1440" s="15"/>
      <c r="X1440" s="15"/>
      <c r="Y1440" s="15"/>
      <c r="Z1440" s="15"/>
      <c r="AA1440" s="15"/>
      <c r="AB1440" s="15"/>
      <c r="AC1440" s="15"/>
      <c r="AD1440" s="15"/>
      <c r="AE1440" s="15"/>
      <c r="AT1440" s="266" t="s">
        <v>199</v>
      </c>
      <c r="AU1440" s="266" t="s">
        <v>82</v>
      </c>
      <c r="AV1440" s="15" t="s">
        <v>193</v>
      </c>
      <c r="AW1440" s="15" t="s">
        <v>34</v>
      </c>
      <c r="AX1440" s="15" t="s">
        <v>80</v>
      </c>
      <c r="AY1440" s="266" t="s">
        <v>185</v>
      </c>
    </row>
    <row r="1441" s="2" customFormat="1" ht="16.5" customHeight="1">
      <c r="A1441" s="41"/>
      <c r="B1441" s="42"/>
      <c r="C1441" s="271" t="s">
        <v>2805</v>
      </c>
      <c r="D1441" s="271" t="s">
        <v>491</v>
      </c>
      <c r="E1441" s="272" t="s">
        <v>2806</v>
      </c>
      <c r="F1441" s="273" t="s">
        <v>2807</v>
      </c>
      <c r="G1441" s="274" t="s">
        <v>2794</v>
      </c>
      <c r="H1441" s="275">
        <v>97.450999999999993</v>
      </c>
      <c r="I1441" s="276"/>
      <c r="J1441" s="277">
        <f>ROUND(I1441*H1441,2)</f>
        <v>0</v>
      </c>
      <c r="K1441" s="273" t="s">
        <v>19</v>
      </c>
      <c r="L1441" s="278"/>
      <c r="M1441" s="279" t="s">
        <v>19</v>
      </c>
      <c r="N1441" s="280" t="s">
        <v>44</v>
      </c>
      <c r="O1441" s="87"/>
      <c r="P1441" s="224">
        <f>O1441*H1441</f>
        <v>0</v>
      </c>
      <c r="Q1441" s="224">
        <v>0</v>
      </c>
      <c r="R1441" s="224">
        <f>Q1441*H1441</f>
        <v>0</v>
      </c>
      <c r="S1441" s="224">
        <v>0</v>
      </c>
      <c r="T1441" s="225">
        <f>S1441*H1441</f>
        <v>0</v>
      </c>
      <c r="U1441" s="41"/>
      <c r="V1441" s="41"/>
      <c r="W1441" s="41"/>
      <c r="X1441" s="41"/>
      <c r="Y1441" s="41"/>
      <c r="Z1441" s="41"/>
      <c r="AA1441" s="41"/>
      <c r="AB1441" s="41"/>
      <c r="AC1441" s="41"/>
      <c r="AD1441" s="41"/>
      <c r="AE1441" s="41"/>
      <c r="AR1441" s="226" t="s">
        <v>415</v>
      </c>
      <c r="AT1441" s="226" t="s">
        <v>491</v>
      </c>
      <c r="AU1441" s="226" t="s">
        <v>82</v>
      </c>
      <c r="AY1441" s="20" t="s">
        <v>185</v>
      </c>
      <c r="BE1441" s="227">
        <f>IF(N1441="základní",J1441,0)</f>
        <v>0</v>
      </c>
      <c r="BF1441" s="227">
        <f>IF(N1441="snížená",J1441,0)</f>
        <v>0</v>
      </c>
      <c r="BG1441" s="227">
        <f>IF(N1441="zákl. přenesená",J1441,0)</f>
        <v>0</v>
      </c>
      <c r="BH1441" s="227">
        <f>IF(N1441="sníž. přenesená",J1441,0)</f>
        <v>0</v>
      </c>
      <c r="BI1441" s="227">
        <f>IF(N1441="nulová",J1441,0)</f>
        <v>0</v>
      </c>
      <c r="BJ1441" s="20" t="s">
        <v>80</v>
      </c>
      <c r="BK1441" s="227">
        <f>ROUND(I1441*H1441,2)</f>
        <v>0</v>
      </c>
      <c r="BL1441" s="20" t="s">
        <v>280</v>
      </c>
      <c r="BM1441" s="226" t="s">
        <v>2808</v>
      </c>
    </row>
    <row r="1442" s="2" customFormat="1">
      <c r="A1442" s="41"/>
      <c r="B1442" s="42"/>
      <c r="C1442" s="43"/>
      <c r="D1442" s="228" t="s">
        <v>195</v>
      </c>
      <c r="E1442" s="43"/>
      <c r="F1442" s="229" t="s">
        <v>2807</v>
      </c>
      <c r="G1442" s="43"/>
      <c r="H1442" s="43"/>
      <c r="I1442" s="230"/>
      <c r="J1442" s="43"/>
      <c r="K1442" s="43"/>
      <c r="L1442" s="47"/>
      <c r="M1442" s="231"/>
      <c r="N1442" s="232"/>
      <c r="O1442" s="87"/>
      <c r="P1442" s="87"/>
      <c r="Q1442" s="87"/>
      <c r="R1442" s="87"/>
      <c r="S1442" s="87"/>
      <c r="T1442" s="88"/>
      <c r="U1442" s="41"/>
      <c r="V1442" s="41"/>
      <c r="W1442" s="41"/>
      <c r="X1442" s="41"/>
      <c r="Y1442" s="41"/>
      <c r="Z1442" s="41"/>
      <c r="AA1442" s="41"/>
      <c r="AB1442" s="41"/>
      <c r="AC1442" s="41"/>
      <c r="AD1442" s="41"/>
      <c r="AE1442" s="41"/>
      <c r="AT1442" s="20" t="s">
        <v>195</v>
      </c>
      <c r="AU1442" s="20" t="s">
        <v>82</v>
      </c>
    </row>
    <row r="1443" s="14" customFormat="1">
      <c r="A1443" s="14"/>
      <c r="B1443" s="245"/>
      <c r="C1443" s="246"/>
      <c r="D1443" s="228" t="s">
        <v>199</v>
      </c>
      <c r="E1443" s="246"/>
      <c r="F1443" s="248" t="s">
        <v>2809</v>
      </c>
      <c r="G1443" s="246"/>
      <c r="H1443" s="249">
        <v>97.450999999999993</v>
      </c>
      <c r="I1443" s="250"/>
      <c r="J1443" s="246"/>
      <c r="K1443" s="246"/>
      <c r="L1443" s="251"/>
      <c r="M1443" s="252"/>
      <c r="N1443" s="253"/>
      <c r="O1443" s="253"/>
      <c r="P1443" s="253"/>
      <c r="Q1443" s="253"/>
      <c r="R1443" s="253"/>
      <c r="S1443" s="253"/>
      <c r="T1443" s="254"/>
      <c r="U1443" s="14"/>
      <c r="V1443" s="14"/>
      <c r="W1443" s="14"/>
      <c r="X1443" s="14"/>
      <c r="Y1443" s="14"/>
      <c r="Z1443" s="14"/>
      <c r="AA1443" s="14"/>
      <c r="AB1443" s="14"/>
      <c r="AC1443" s="14"/>
      <c r="AD1443" s="14"/>
      <c r="AE1443" s="14"/>
      <c r="AT1443" s="255" t="s">
        <v>199</v>
      </c>
      <c r="AU1443" s="255" t="s">
        <v>82</v>
      </c>
      <c r="AV1443" s="14" t="s">
        <v>82</v>
      </c>
      <c r="AW1443" s="14" t="s">
        <v>4</v>
      </c>
      <c r="AX1443" s="14" t="s">
        <v>80</v>
      </c>
      <c r="AY1443" s="255" t="s">
        <v>185</v>
      </c>
    </row>
    <row r="1444" s="2" customFormat="1" ht="16.5" customHeight="1">
      <c r="A1444" s="41"/>
      <c r="B1444" s="42"/>
      <c r="C1444" s="271" t="s">
        <v>2810</v>
      </c>
      <c r="D1444" s="271" t="s">
        <v>491</v>
      </c>
      <c r="E1444" s="272" t="s">
        <v>2811</v>
      </c>
      <c r="F1444" s="273" t="s">
        <v>2812</v>
      </c>
      <c r="G1444" s="274" t="s">
        <v>2794</v>
      </c>
      <c r="H1444" s="275">
        <v>441.51400000000001</v>
      </c>
      <c r="I1444" s="276"/>
      <c r="J1444" s="277">
        <f>ROUND(I1444*H1444,2)</f>
        <v>0</v>
      </c>
      <c r="K1444" s="273" t="s">
        <v>19</v>
      </c>
      <c r="L1444" s="278"/>
      <c r="M1444" s="279" t="s">
        <v>19</v>
      </c>
      <c r="N1444" s="280" t="s">
        <v>44</v>
      </c>
      <c r="O1444" s="87"/>
      <c r="P1444" s="224">
        <f>O1444*H1444</f>
        <v>0</v>
      </c>
      <c r="Q1444" s="224">
        <v>0</v>
      </c>
      <c r="R1444" s="224">
        <f>Q1444*H1444</f>
        <v>0</v>
      </c>
      <c r="S1444" s="224">
        <v>0</v>
      </c>
      <c r="T1444" s="225">
        <f>S1444*H1444</f>
        <v>0</v>
      </c>
      <c r="U1444" s="41"/>
      <c r="V1444" s="41"/>
      <c r="W1444" s="41"/>
      <c r="X1444" s="41"/>
      <c r="Y1444" s="41"/>
      <c r="Z1444" s="41"/>
      <c r="AA1444" s="41"/>
      <c r="AB1444" s="41"/>
      <c r="AC1444" s="41"/>
      <c r="AD1444" s="41"/>
      <c r="AE1444" s="41"/>
      <c r="AR1444" s="226" t="s">
        <v>415</v>
      </c>
      <c r="AT1444" s="226" t="s">
        <v>491</v>
      </c>
      <c r="AU1444" s="226" t="s">
        <v>82</v>
      </c>
      <c r="AY1444" s="20" t="s">
        <v>185</v>
      </c>
      <c r="BE1444" s="227">
        <f>IF(N1444="základní",J1444,0)</f>
        <v>0</v>
      </c>
      <c r="BF1444" s="227">
        <f>IF(N1444="snížená",J1444,0)</f>
        <v>0</v>
      </c>
      <c r="BG1444" s="227">
        <f>IF(N1444="zákl. přenesená",J1444,0)</f>
        <v>0</v>
      </c>
      <c r="BH1444" s="227">
        <f>IF(N1444="sníž. přenesená",J1444,0)</f>
        <v>0</v>
      </c>
      <c r="BI1444" s="227">
        <f>IF(N1444="nulová",J1444,0)</f>
        <v>0</v>
      </c>
      <c r="BJ1444" s="20" t="s">
        <v>80</v>
      </c>
      <c r="BK1444" s="227">
        <f>ROUND(I1444*H1444,2)</f>
        <v>0</v>
      </c>
      <c r="BL1444" s="20" t="s">
        <v>280</v>
      </c>
      <c r="BM1444" s="226" t="s">
        <v>2813</v>
      </c>
    </row>
    <row r="1445" s="2" customFormat="1">
      <c r="A1445" s="41"/>
      <c r="B1445" s="42"/>
      <c r="C1445" s="43"/>
      <c r="D1445" s="228" t="s">
        <v>195</v>
      </c>
      <c r="E1445" s="43"/>
      <c r="F1445" s="229" t="s">
        <v>2812</v>
      </c>
      <c r="G1445" s="43"/>
      <c r="H1445" s="43"/>
      <c r="I1445" s="230"/>
      <c r="J1445" s="43"/>
      <c r="K1445" s="43"/>
      <c r="L1445" s="47"/>
      <c r="M1445" s="231"/>
      <c r="N1445" s="232"/>
      <c r="O1445" s="87"/>
      <c r="P1445" s="87"/>
      <c r="Q1445" s="87"/>
      <c r="R1445" s="87"/>
      <c r="S1445" s="87"/>
      <c r="T1445" s="88"/>
      <c r="U1445" s="41"/>
      <c r="V1445" s="41"/>
      <c r="W1445" s="41"/>
      <c r="X1445" s="41"/>
      <c r="Y1445" s="41"/>
      <c r="Z1445" s="41"/>
      <c r="AA1445" s="41"/>
      <c r="AB1445" s="41"/>
      <c r="AC1445" s="41"/>
      <c r="AD1445" s="41"/>
      <c r="AE1445" s="41"/>
      <c r="AT1445" s="20" t="s">
        <v>195</v>
      </c>
      <c r="AU1445" s="20" t="s">
        <v>82</v>
      </c>
    </row>
    <row r="1446" s="14" customFormat="1">
      <c r="A1446" s="14"/>
      <c r="B1446" s="245"/>
      <c r="C1446" s="246"/>
      <c r="D1446" s="228" t="s">
        <v>199</v>
      </c>
      <c r="E1446" s="246"/>
      <c r="F1446" s="248" t="s">
        <v>2814</v>
      </c>
      <c r="G1446" s="246"/>
      <c r="H1446" s="249">
        <v>441.51400000000001</v>
      </c>
      <c r="I1446" s="250"/>
      <c r="J1446" s="246"/>
      <c r="K1446" s="246"/>
      <c r="L1446" s="251"/>
      <c r="M1446" s="252"/>
      <c r="N1446" s="253"/>
      <c r="O1446" s="253"/>
      <c r="P1446" s="253"/>
      <c r="Q1446" s="253"/>
      <c r="R1446" s="253"/>
      <c r="S1446" s="253"/>
      <c r="T1446" s="254"/>
      <c r="U1446" s="14"/>
      <c r="V1446" s="14"/>
      <c r="W1446" s="14"/>
      <c r="X1446" s="14"/>
      <c r="Y1446" s="14"/>
      <c r="Z1446" s="14"/>
      <c r="AA1446" s="14"/>
      <c r="AB1446" s="14"/>
      <c r="AC1446" s="14"/>
      <c r="AD1446" s="14"/>
      <c r="AE1446" s="14"/>
      <c r="AT1446" s="255" t="s">
        <v>199</v>
      </c>
      <c r="AU1446" s="255" t="s">
        <v>82</v>
      </c>
      <c r="AV1446" s="14" t="s">
        <v>82</v>
      </c>
      <c r="AW1446" s="14" t="s">
        <v>4</v>
      </c>
      <c r="AX1446" s="14" t="s">
        <v>80</v>
      </c>
      <c r="AY1446" s="255" t="s">
        <v>185</v>
      </c>
    </row>
    <row r="1447" s="2" customFormat="1" ht="16.5" customHeight="1">
      <c r="A1447" s="41"/>
      <c r="B1447" s="42"/>
      <c r="C1447" s="215" t="s">
        <v>2815</v>
      </c>
      <c r="D1447" s="215" t="s">
        <v>188</v>
      </c>
      <c r="E1447" s="216" t="s">
        <v>2816</v>
      </c>
      <c r="F1447" s="217" t="s">
        <v>2817</v>
      </c>
      <c r="G1447" s="218" t="s">
        <v>234</v>
      </c>
      <c r="H1447" s="219">
        <v>5</v>
      </c>
      <c r="I1447" s="220"/>
      <c r="J1447" s="221">
        <f>ROUND(I1447*H1447,2)</f>
        <v>0</v>
      </c>
      <c r="K1447" s="217" t="s">
        <v>19</v>
      </c>
      <c r="L1447" s="47"/>
      <c r="M1447" s="222" t="s">
        <v>19</v>
      </c>
      <c r="N1447" s="223" t="s">
        <v>44</v>
      </c>
      <c r="O1447" s="87"/>
      <c r="P1447" s="224">
        <f>O1447*H1447</f>
        <v>0</v>
      </c>
      <c r="Q1447" s="224">
        <v>0</v>
      </c>
      <c r="R1447" s="224">
        <f>Q1447*H1447</f>
        <v>0</v>
      </c>
      <c r="S1447" s="224">
        <v>0</v>
      </c>
      <c r="T1447" s="225">
        <f>S1447*H1447</f>
        <v>0</v>
      </c>
      <c r="U1447" s="41"/>
      <c r="V1447" s="41"/>
      <c r="W1447" s="41"/>
      <c r="X1447" s="41"/>
      <c r="Y1447" s="41"/>
      <c r="Z1447" s="41"/>
      <c r="AA1447" s="41"/>
      <c r="AB1447" s="41"/>
      <c r="AC1447" s="41"/>
      <c r="AD1447" s="41"/>
      <c r="AE1447" s="41"/>
      <c r="AR1447" s="226" t="s">
        <v>280</v>
      </c>
      <c r="AT1447" s="226" t="s">
        <v>188</v>
      </c>
      <c r="AU1447" s="226" t="s">
        <v>82</v>
      </c>
      <c r="AY1447" s="20" t="s">
        <v>185</v>
      </c>
      <c r="BE1447" s="227">
        <f>IF(N1447="základní",J1447,0)</f>
        <v>0</v>
      </c>
      <c r="BF1447" s="227">
        <f>IF(N1447="snížená",J1447,0)</f>
        <v>0</v>
      </c>
      <c r="BG1447" s="227">
        <f>IF(N1447="zákl. přenesená",J1447,0)</f>
        <v>0</v>
      </c>
      <c r="BH1447" s="227">
        <f>IF(N1447="sníž. přenesená",J1447,0)</f>
        <v>0</v>
      </c>
      <c r="BI1447" s="227">
        <f>IF(N1447="nulová",J1447,0)</f>
        <v>0</v>
      </c>
      <c r="BJ1447" s="20" t="s">
        <v>80</v>
      </c>
      <c r="BK1447" s="227">
        <f>ROUND(I1447*H1447,2)</f>
        <v>0</v>
      </c>
      <c r="BL1447" s="20" t="s">
        <v>280</v>
      </c>
      <c r="BM1447" s="226" t="s">
        <v>2818</v>
      </c>
    </row>
    <row r="1448" s="2" customFormat="1">
      <c r="A1448" s="41"/>
      <c r="B1448" s="42"/>
      <c r="C1448" s="43"/>
      <c r="D1448" s="228" t="s">
        <v>195</v>
      </c>
      <c r="E1448" s="43"/>
      <c r="F1448" s="229" t="s">
        <v>2817</v>
      </c>
      <c r="G1448" s="43"/>
      <c r="H1448" s="43"/>
      <c r="I1448" s="230"/>
      <c r="J1448" s="43"/>
      <c r="K1448" s="43"/>
      <c r="L1448" s="47"/>
      <c r="M1448" s="231"/>
      <c r="N1448" s="232"/>
      <c r="O1448" s="87"/>
      <c r="P1448" s="87"/>
      <c r="Q1448" s="87"/>
      <c r="R1448" s="87"/>
      <c r="S1448" s="87"/>
      <c r="T1448" s="88"/>
      <c r="U1448" s="41"/>
      <c r="V1448" s="41"/>
      <c r="W1448" s="41"/>
      <c r="X1448" s="41"/>
      <c r="Y1448" s="41"/>
      <c r="Z1448" s="41"/>
      <c r="AA1448" s="41"/>
      <c r="AB1448" s="41"/>
      <c r="AC1448" s="41"/>
      <c r="AD1448" s="41"/>
      <c r="AE1448" s="41"/>
      <c r="AT1448" s="20" t="s">
        <v>195</v>
      </c>
      <c r="AU1448" s="20" t="s">
        <v>82</v>
      </c>
    </row>
    <row r="1449" s="13" customFormat="1">
      <c r="A1449" s="13"/>
      <c r="B1449" s="235"/>
      <c r="C1449" s="236"/>
      <c r="D1449" s="228" t="s">
        <v>199</v>
      </c>
      <c r="E1449" s="237" t="s">
        <v>19</v>
      </c>
      <c r="F1449" s="238" t="s">
        <v>2751</v>
      </c>
      <c r="G1449" s="236"/>
      <c r="H1449" s="237" t="s">
        <v>19</v>
      </c>
      <c r="I1449" s="239"/>
      <c r="J1449" s="236"/>
      <c r="K1449" s="236"/>
      <c r="L1449" s="240"/>
      <c r="M1449" s="241"/>
      <c r="N1449" s="242"/>
      <c r="O1449" s="242"/>
      <c r="P1449" s="242"/>
      <c r="Q1449" s="242"/>
      <c r="R1449" s="242"/>
      <c r="S1449" s="242"/>
      <c r="T1449" s="243"/>
      <c r="U1449" s="13"/>
      <c r="V1449" s="13"/>
      <c r="W1449" s="13"/>
      <c r="X1449" s="13"/>
      <c r="Y1449" s="13"/>
      <c r="Z1449" s="13"/>
      <c r="AA1449" s="13"/>
      <c r="AB1449" s="13"/>
      <c r="AC1449" s="13"/>
      <c r="AD1449" s="13"/>
      <c r="AE1449" s="13"/>
      <c r="AT1449" s="244" t="s">
        <v>199</v>
      </c>
      <c r="AU1449" s="244" t="s">
        <v>82</v>
      </c>
      <c r="AV1449" s="13" t="s">
        <v>80</v>
      </c>
      <c r="AW1449" s="13" t="s">
        <v>34</v>
      </c>
      <c r="AX1449" s="13" t="s">
        <v>73</v>
      </c>
      <c r="AY1449" s="244" t="s">
        <v>185</v>
      </c>
    </row>
    <row r="1450" s="14" customFormat="1">
      <c r="A1450" s="14"/>
      <c r="B1450" s="245"/>
      <c r="C1450" s="246"/>
      <c r="D1450" s="228" t="s">
        <v>199</v>
      </c>
      <c r="E1450" s="247" t="s">
        <v>19</v>
      </c>
      <c r="F1450" s="248" t="s">
        <v>2819</v>
      </c>
      <c r="G1450" s="246"/>
      <c r="H1450" s="249">
        <v>5</v>
      </c>
      <c r="I1450" s="250"/>
      <c r="J1450" s="246"/>
      <c r="K1450" s="246"/>
      <c r="L1450" s="251"/>
      <c r="M1450" s="252"/>
      <c r="N1450" s="253"/>
      <c r="O1450" s="253"/>
      <c r="P1450" s="253"/>
      <c r="Q1450" s="253"/>
      <c r="R1450" s="253"/>
      <c r="S1450" s="253"/>
      <c r="T1450" s="254"/>
      <c r="U1450" s="14"/>
      <c r="V1450" s="14"/>
      <c r="W1450" s="14"/>
      <c r="X1450" s="14"/>
      <c r="Y1450" s="14"/>
      <c r="Z1450" s="14"/>
      <c r="AA1450" s="14"/>
      <c r="AB1450" s="14"/>
      <c r="AC1450" s="14"/>
      <c r="AD1450" s="14"/>
      <c r="AE1450" s="14"/>
      <c r="AT1450" s="255" t="s">
        <v>199</v>
      </c>
      <c r="AU1450" s="255" t="s">
        <v>82</v>
      </c>
      <c r="AV1450" s="14" t="s">
        <v>82</v>
      </c>
      <c r="AW1450" s="14" t="s">
        <v>34</v>
      </c>
      <c r="AX1450" s="14" t="s">
        <v>73</v>
      </c>
      <c r="AY1450" s="255" t="s">
        <v>185</v>
      </c>
    </row>
    <row r="1451" s="15" customFormat="1">
      <c r="A1451" s="15"/>
      <c r="B1451" s="256"/>
      <c r="C1451" s="257"/>
      <c r="D1451" s="228" t="s">
        <v>199</v>
      </c>
      <c r="E1451" s="258" t="s">
        <v>19</v>
      </c>
      <c r="F1451" s="259" t="s">
        <v>202</v>
      </c>
      <c r="G1451" s="257"/>
      <c r="H1451" s="260">
        <v>5</v>
      </c>
      <c r="I1451" s="261"/>
      <c r="J1451" s="257"/>
      <c r="K1451" s="257"/>
      <c r="L1451" s="262"/>
      <c r="M1451" s="263"/>
      <c r="N1451" s="264"/>
      <c r="O1451" s="264"/>
      <c r="P1451" s="264"/>
      <c r="Q1451" s="264"/>
      <c r="R1451" s="264"/>
      <c r="S1451" s="264"/>
      <c r="T1451" s="265"/>
      <c r="U1451" s="15"/>
      <c r="V1451" s="15"/>
      <c r="W1451" s="15"/>
      <c r="X1451" s="15"/>
      <c r="Y1451" s="15"/>
      <c r="Z1451" s="15"/>
      <c r="AA1451" s="15"/>
      <c r="AB1451" s="15"/>
      <c r="AC1451" s="15"/>
      <c r="AD1451" s="15"/>
      <c r="AE1451" s="15"/>
      <c r="AT1451" s="266" t="s">
        <v>199</v>
      </c>
      <c r="AU1451" s="266" t="s">
        <v>82</v>
      </c>
      <c r="AV1451" s="15" t="s">
        <v>193</v>
      </c>
      <c r="AW1451" s="15" t="s">
        <v>34</v>
      </c>
      <c r="AX1451" s="15" t="s">
        <v>80</v>
      </c>
      <c r="AY1451" s="266" t="s">
        <v>185</v>
      </c>
    </row>
    <row r="1452" s="2" customFormat="1" ht="16.5" customHeight="1">
      <c r="A1452" s="41"/>
      <c r="B1452" s="42"/>
      <c r="C1452" s="215" t="s">
        <v>2820</v>
      </c>
      <c r="D1452" s="215" t="s">
        <v>188</v>
      </c>
      <c r="E1452" s="216" t="s">
        <v>2821</v>
      </c>
      <c r="F1452" s="217" t="s">
        <v>2822</v>
      </c>
      <c r="G1452" s="218" t="s">
        <v>322</v>
      </c>
      <c r="H1452" s="219">
        <v>7</v>
      </c>
      <c r="I1452" s="220"/>
      <c r="J1452" s="221">
        <f>ROUND(I1452*H1452,2)</f>
        <v>0</v>
      </c>
      <c r="K1452" s="217" t="s">
        <v>192</v>
      </c>
      <c r="L1452" s="47"/>
      <c r="M1452" s="222" t="s">
        <v>19</v>
      </c>
      <c r="N1452" s="223" t="s">
        <v>44</v>
      </c>
      <c r="O1452" s="87"/>
      <c r="P1452" s="224">
        <f>O1452*H1452</f>
        <v>0</v>
      </c>
      <c r="Q1452" s="224">
        <v>0</v>
      </c>
      <c r="R1452" s="224">
        <f>Q1452*H1452</f>
        <v>0</v>
      </c>
      <c r="S1452" s="224">
        <v>0</v>
      </c>
      <c r="T1452" s="225">
        <f>S1452*H1452</f>
        <v>0</v>
      </c>
      <c r="U1452" s="41"/>
      <c r="V1452" s="41"/>
      <c r="W1452" s="41"/>
      <c r="X1452" s="41"/>
      <c r="Y1452" s="41"/>
      <c r="Z1452" s="41"/>
      <c r="AA1452" s="41"/>
      <c r="AB1452" s="41"/>
      <c r="AC1452" s="41"/>
      <c r="AD1452" s="41"/>
      <c r="AE1452" s="41"/>
      <c r="AR1452" s="226" t="s">
        <v>280</v>
      </c>
      <c r="AT1452" s="226" t="s">
        <v>188</v>
      </c>
      <c r="AU1452" s="226" t="s">
        <v>82</v>
      </c>
      <c r="AY1452" s="20" t="s">
        <v>185</v>
      </c>
      <c r="BE1452" s="227">
        <f>IF(N1452="základní",J1452,0)</f>
        <v>0</v>
      </c>
      <c r="BF1452" s="227">
        <f>IF(N1452="snížená",J1452,0)</f>
        <v>0</v>
      </c>
      <c r="BG1452" s="227">
        <f>IF(N1452="zákl. přenesená",J1452,0)</f>
        <v>0</v>
      </c>
      <c r="BH1452" s="227">
        <f>IF(N1452="sníž. přenesená",J1452,0)</f>
        <v>0</v>
      </c>
      <c r="BI1452" s="227">
        <f>IF(N1452="nulová",J1452,0)</f>
        <v>0</v>
      </c>
      <c r="BJ1452" s="20" t="s">
        <v>80</v>
      </c>
      <c r="BK1452" s="227">
        <f>ROUND(I1452*H1452,2)</f>
        <v>0</v>
      </c>
      <c r="BL1452" s="20" t="s">
        <v>280</v>
      </c>
      <c r="BM1452" s="226" t="s">
        <v>2823</v>
      </c>
    </row>
    <row r="1453" s="2" customFormat="1">
      <c r="A1453" s="41"/>
      <c r="B1453" s="42"/>
      <c r="C1453" s="43"/>
      <c r="D1453" s="228" t="s">
        <v>195</v>
      </c>
      <c r="E1453" s="43"/>
      <c r="F1453" s="229" t="s">
        <v>2824</v>
      </c>
      <c r="G1453" s="43"/>
      <c r="H1453" s="43"/>
      <c r="I1453" s="230"/>
      <c r="J1453" s="43"/>
      <c r="K1453" s="43"/>
      <c r="L1453" s="47"/>
      <c r="M1453" s="231"/>
      <c r="N1453" s="232"/>
      <c r="O1453" s="87"/>
      <c r="P1453" s="87"/>
      <c r="Q1453" s="87"/>
      <c r="R1453" s="87"/>
      <c r="S1453" s="87"/>
      <c r="T1453" s="88"/>
      <c r="U1453" s="41"/>
      <c r="V1453" s="41"/>
      <c r="W1453" s="41"/>
      <c r="X1453" s="41"/>
      <c r="Y1453" s="41"/>
      <c r="Z1453" s="41"/>
      <c r="AA1453" s="41"/>
      <c r="AB1453" s="41"/>
      <c r="AC1453" s="41"/>
      <c r="AD1453" s="41"/>
      <c r="AE1453" s="41"/>
      <c r="AT1453" s="20" t="s">
        <v>195</v>
      </c>
      <c r="AU1453" s="20" t="s">
        <v>82</v>
      </c>
    </row>
    <row r="1454" s="2" customFormat="1">
      <c r="A1454" s="41"/>
      <c r="B1454" s="42"/>
      <c r="C1454" s="43"/>
      <c r="D1454" s="233" t="s">
        <v>197</v>
      </c>
      <c r="E1454" s="43"/>
      <c r="F1454" s="234" t="s">
        <v>2825</v>
      </c>
      <c r="G1454" s="43"/>
      <c r="H1454" s="43"/>
      <c r="I1454" s="230"/>
      <c r="J1454" s="43"/>
      <c r="K1454" s="43"/>
      <c r="L1454" s="47"/>
      <c r="M1454" s="231"/>
      <c r="N1454" s="232"/>
      <c r="O1454" s="87"/>
      <c r="P1454" s="87"/>
      <c r="Q1454" s="87"/>
      <c r="R1454" s="87"/>
      <c r="S1454" s="87"/>
      <c r="T1454" s="88"/>
      <c r="U1454" s="41"/>
      <c r="V1454" s="41"/>
      <c r="W1454" s="41"/>
      <c r="X1454" s="41"/>
      <c r="Y1454" s="41"/>
      <c r="Z1454" s="41"/>
      <c r="AA1454" s="41"/>
      <c r="AB1454" s="41"/>
      <c r="AC1454" s="41"/>
      <c r="AD1454" s="41"/>
      <c r="AE1454" s="41"/>
      <c r="AT1454" s="20" t="s">
        <v>197</v>
      </c>
      <c r="AU1454" s="20" t="s">
        <v>82</v>
      </c>
    </row>
    <row r="1455" s="13" customFormat="1">
      <c r="A1455" s="13"/>
      <c r="B1455" s="235"/>
      <c r="C1455" s="236"/>
      <c r="D1455" s="228" t="s">
        <v>199</v>
      </c>
      <c r="E1455" s="237" t="s">
        <v>19</v>
      </c>
      <c r="F1455" s="238" t="s">
        <v>917</v>
      </c>
      <c r="G1455" s="236"/>
      <c r="H1455" s="237" t="s">
        <v>19</v>
      </c>
      <c r="I1455" s="239"/>
      <c r="J1455" s="236"/>
      <c r="K1455" s="236"/>
      <c r="L1455" s="240"/>
      <c r="M1455" s="241"/>
      <c r="N1455" s="242"/>
      <c r="O1455" s="242"/>
      <c r="P1455" s="242"/>
      <c r="Q1455" s="242"/>
      <c r="R1455" s="242"/>
      <c r="S1455" s="242"/>
      <c r="T1455" s="243"/>
      <c r="U1455" s="13"/>
      <c r="V1455" s="13"/>
      <c r="W1455" s="13"/>
      <c r="X1455" s="13"/>
      <c r="Y1455" s="13"/>
      <c r="Z1455" s="13"/>
      <c r="AA1455" s="13"/>
      <c r="AB1455" s="13"/>
      <c r="AC1455" s="13"/>
      <c r="AD1455" s="13"/>
      <c r="AE1455" s="13"/>
      <c r="AT1455" s="244" t="s">
        <v>199</v>
      </c>
      <c r="AU1455" s="244" t="s">
        <v>82</v>
      </c>
      <c r="AV1455" s="13" t="s">
        <v>80</v>
      </c>
      <c r="AW1455" s="13" t="s">
        <v>34</v>
      </c>
      <c r="AX1455" s="13" t="s">
        <v>73</v>
      </c>
      <c r="AY1455" s="244" t="s">
        <v>185</v>
      </c>
    </row>
    <row r="1456" s="14" customFormat="1">
      <c r="A1456" s="14"/>
      <c r="B1456" s="245"/>
      <c r="C1456" s="246"/>
      <c r="D1456" s="228" t="s">
        <v>199</v>
      </c>
      <c r="E1456" s="247" t="s">
        <v>19</v>
      </c>
      <c r="F1456" s="248" t="s">
        <v>2785</v>
      </c>
      <c r="G1456" s="246"/>
      <c r="H1456" s="249">
        <v>7</v>
      </c>
      <c r="I1456" s="250"/>
      <c r="J1456" s="246"/>
      <c r="K1456" s="246"/>
      <c r="L1456" s="251"/>
      <c r="M1456" s="252"/>
      <c r="N1456" s="253"/>
      <c r="O1456" s="253"/>
      <c r="P1456" s="253"/>
      <c r="Q1456" s="253"/>
      <c r="R1456" s="253"/>
      <c r="S1456" s="253"/>
      <c r="T1456" s="254"/>
      <c r="U1456" s="14"/>
      <c r="V1456" s="14"/>
      <c r="W1456" s="14"/>
      <c r="X1456" s="14"/>
      <c r="Y1456" s="14"/>
      <c r="Z1456" s="14"/>
      <c r="AA1456" s="14"/>
      <c r="AB1456" s="14"/>
      <c r="AC1456" s="14"/>
      <c r="AD1456" s="14"/>
      <c r="AE1456" s="14"/>
      <c r="AT1456" s="255" t="s">
        <v>199</v>
      </c>
      <c r="AU1456" s="255" t="s">
        <v>82</v>
      </c>
      <c r="AV1456" s="14" t="s">
        <v>82</v>
      </c>
      <c r="AW1456" s="14" t="s">
        <v>34</v>
      </c>
      <c r="AX1456" s="14" t="s">
        <v>73</v>
      </c>
      <c r="AY1456" s="255" t="s">
        <v>185</v>
      </c>
    </row>
    <row r="1457" s="15" customFormat="1">
      <c r="A1457" s="15"/>
      <c r="B1457" s="256"/>
      <c r="C1457" s="257"/>
      <c r="D1457" s="228" t="s">
        <v>199</v>
      </c>
      <c r="E1457" s="258" t="s">
        <v>19</v>
      </c>
      <c r="F1457" s="259" t="s">
        <v>202</v>
      </c>
      <c r="G1457" s="257"/>
      <c r="H1457" s="260">
        <v>7</v>
      </c>
      <c r="I1457" s="261"/>
      <c r="J1457" s="257"/>
      <c r="K1457" s="257"/>
      <c r="L1457" s="262"/>
      <c r="M1457" s="263"/>
      <c r="N1457" s="264"/>
      <c r="O1457" s="264"/>
      <c r="P1457" s="264"/>
      <c r="Q1457" s="264"/>
      <c r="R1457" s="264"/>
      <c r="S1457" s="264"/>
      <c r="T1457" s="265"/>
      <c r="U1457" s="15"/>
      <c r="V1457" s="15"/>
      <c r="W1457" s="15"/>
      <c r="X1457" s="15"/>
      <c r="Y1457" s="15"/>
      <c r="Z1457" s="15"/>
      <c r="AA1457" s="15"/>
      <c r="AB1457" s="15"/>
      <c r="AC1457" s="15"/>
      <c r="AD1457" s="15"/>
      <c r="AE1457" s="15"/>
      <c r="AT1457" s="266" t="s">
        <v>199</v>
      </c>
      <c r="AU1457" s="266" t="s">
        <v>82</v>
      </c>
      <c r="AV1457" s="15" t="s">
        <v>193</v>
      </c>
      <c r="AW1457" s="15" t="s">
        <v>34</v>
      </c>
      <c r="AX1457" s="15" t="s">
        <v>80</v>
      </c>
      <c r="AY1457" s="266" t="s">
        <v>185</v>
      </c>
    </row>
    <row r="1458" s="2" customFormat="1" ht="16.5" customHeight="1">
      <c r="A1458" s="41"/>
      <c r="B1458" s="42"/>
      <c r="C1458" s="271" t="s">
        <v>2826</v>
      </c>
      <c r="D1458" s="271" t="s">
        <v>491</v>
      </c>
      <c r="E1458" s="272" t="s">
        <v>2827</v>
      </c>
      <c r="F1458" s="273" t="s">
        <v>2828</v>
      </c>
      <c r="G1458" s="274" t="s">
        <v>191</v>
      </c>
      <c r="H1458" s="275">
        <v>2.625</v>
      </c>
      <c r="I1458" s="276"/>
      <c r="J1458" s="277">
        <f>ROUND(I1458*H1458,2)</f>
        <v>0</v>
      </c>
      <c r="K1458" s="273" t="s">
        <v>192</v>
      </c>
      <c r="L1458" s="278"/>
      <c r="M1458" s="279" t="s">
        <v>19</v>
      </c>
      <c r="N1458" s="280" t="s">
        <v>44</v>
      </c>
      <c r="O1458" s="87"/>
      <c r="P1458" s="224">
        <f>O1458*H1458</f>
        <v>0</v>
      </c>
      <c r="Q1458" s="224">
        <v>0.014999999999999999</v>
      </c>
      <c r="R1458" s="224">
        <f>Q1458*H1458</f>
        <v>0.039375</v>
      </c>
      <c r="S1458" s="224">
        <v>0</v>
      </c>
      <c r="T1458" s="225">
        <f>S1458*H1458</f>
        <v>0</v>
      </c>
      <c r="U1458" s="41"/>
      <c r="V1458" s="41"/>
      <c r="W1458" s="41"/>
      <c r="X1458" s="41"/>
      <c r="Y1458" s="41"/>
      <c r="Z1458" s="41"/>
      <c r="AA1458" s="41"/>
      <c r="AB1458" s="41"/>
      <c r="AC1458" s="41"/>
      <c r="AD1458" s="41"/>
      <c r="AE1458" s="41"/>
      <c r="AR1458" s="226" t="s">
        <v>415</v>
      </c>
      <c r="AT1458" s="226" t="s">
        <v>491</v>
      </c>
      <c r="AU1458" s="226" t="s">
        <v>82</v>
      </c>
      <c r="AY1458" s="20" t="s">
        <v>185</v>
      </c>
      <c r="BE1458" s="227">
        <f>IF(N1458="základní",J1458,0)</f>
        <v>0</v>
      </c>
      <c r="BF1458" s="227">
        <f>IF(N1458="snížená",J1458,0)</f>
        <v>0</v>
      </c>
      <c r="BG1458" s="227">
        <f>IF(N1458="zákl. přenesená",J1458,0)</f>
        <v>0</v>
      </c>
      <c r="BH1458" s="227">
        <f>IF(N1458="sníž. přenesená",J1458,0)</f>
        <v>0</v>
      </c>
      <c r="BI1458" s="227">
        <f>IF(N1458="nulová",J1458,0)</f>
        <v>0</v>
      </c>
      <c r="BJ1458" s="20" t="s">
        <v>80</v>
      </c>
      <c r="BK1458" s="227">
        <f>ROUND(I1458*H1458,2)</f>
        <v>0</v>
      </c>
      <c r="BL1458" s="20" t="s">
        <v>280</v>
      </c>
      <c r="BM1458" s="226" t="s">
        <v>2829</v>
      </c>
    </row>
    <row r="1459" s="2" customFormat="1">
      <c r="A1459" s="41"/>
      <c r="B1459" s="42"/>
      <c r="C1459" s="43"/>
      <c r="D1459" s="228" t="s">
        <v>195</v>
      </c>
      <c r="E1459" s="43"/>
      <c r="F1459" s="229" t="s">
        <v>2828</v>
      </c>
      <c r="G1459" s="43"/>
      <c r="H1459" s="43"/>
      <c r="I1459" s="230"/>
      <c r="J1459" s="43"/>
      <c r="K1459" s="43"/>
      <c r="L1459" s="47"/>
      <c r="M1459" s="231"/>
      <c r="N1459" s="232"/>
      <c r="O1459" s="87"/>
      <c r="P1459" s="87"/>
      <c r="Q1459" s="87"/>
      <c r="R1459" s="87"/>
      <c r="S1459" s="87"/>
      <c r="T1459" s="88"/>
      <c r="U1459" s="41"/>
      <c r="V1459" s="41"/>
      <c r="W1459" s="41"/>
      <c r="X1459" s="41"/>
      <c r="Y1459" s="41"/>
      <c r="Z1459" s="41"/>
      <c r="AA1459" s="41"/>
      <c r="AB1459" s="41"/>
      <c r="AC1459" s="41"/>
      <c r="AD1459" s="41"/>
      <c r="AE1459" s="41"/>
      <c r="AT1459" s="20" t="s">
        <v>195</v>
      </c>
      <c r="AU1459" s="20" t="s">
        <v>82</v>
      </c>
    </row>
    <row r="1460" s="14" customFormat="1">
      <c r="A1460" s="14"/>
      <c r="B1460" s="245"/>
      <c r="C1460" s="246"/>
      <c r="D1460" s="228" t="s">
        <v>199</v>
      </c>
      <c r="E1460" s="246"/>
      <c r="F1460" s="248" t="s">
        <v>2790</v>
      </c>
      <c r="G1460" s="246"/>
      <c r="H1460" s="249">
        <v>2.625</v>
      </c>
      <c r="I1460" s="250"/>
      <c r="J1460" s="246"/>
      <c r="K1460" s="246"/>
      <c r="L1460" s="251"/>
      <c r="M1460" s="252"/>
      <c r="N1460" s="253"/>
      <c r="O1460" s="253"/>
      <c r="P1460" s="253"/>
      <c r="Q1460" s="253"/>
      <c r="R1460" s="253"/>
      <c r="S1460" s="253"/>
      <c r="T1460" s="254"/>
      <c r="U1460" s="14"/>
      <c r="V1460" s="14"/>
      <c r="W1460" s="14"/>
      <c r="X1460" s="14"/>
      <c r="Y1460" s="14"/>
      <c r="Z1460" s="14"/>
      <c r="AA1460" s="14"/>
      <c r="AB1460" s="14"/>
      <c r="AC1460" s="14"/>
      <c r="AD1460" s="14"/>
      <c r="AE1460" s="14"/>
      <c r="AT1460" s="255" t="s">
        <v>199</v>
      </c>
      <c r="AU1460" s="255" t="s">
        <v>82</v>
      </c>
      <c r="AV1460" s="14" t="s">
        <v>82</v>
      </c>
      <c r="AW1460" s="14" t="s">
        <v>4</v>
      </c>
      <c r="AX1460" s="14" t="s">
        <v>80</v>
      </c>
      <c r="AY1460" s="255" t="s">
        <v>185</v>
      </c>
    </row>
    <row r="1461" s="2" customFormat="1" ht="16.5" customHeight="1">
      <c r="A1461" s="41"/>
      <c r="B1461" s="42"/>
      <c r="C1461" s="215" t="s">
        <v>2830</v>
      </c>
      <c r="D1461" s="215" t="s">
        <v>188</v>
      </c>
      <c r="E1461" s="216" t="s">
        <v>886</v>
      </c>
      <c r="F1461" s="217" t="s">
        <v>887</v>
      </c>
      <c r="G1461" s="218" t="s">
        <v>322</v>
      </c>
      <c r="H1461" s="219">
        <v>8</v>
      </c>
      <c r="I1461" s="220"/>
      <c r="J1461" s="221">
        <f>ROUND(I1461*H1461,2)</f>
        <v>0</v>
      </c>
      <c r="K1461" s="217" t="s">
        <v>192</v>
      </c>
      <c r="L1461" s="47"/>
      <c r="M1461" s="222" t="s">
        <v>19</v>
      </c>
      <c r="N1461" s="223" t="s">
        <v>44</v>
      </c>
      <c r="O1461" s="87"/>
      <c r="P1461" s="224">
        <f>O1461*H1461</f>
        <v>0</v>
      </c>
      <c r="Q1461" s="224">
        <v>0</v>
      </c>
      <c r="R1461" s="224">
        <f>Q1461*H1461</f>
        <v>0</v>
      </c>
      <c r="S1461" s="224">
        <v>0</v>
      </c>
      <c r="T1461" s="225">
        <f>S1461*H1461</f>
        <v>0</v>
      </c>
      <c r="U1461" s="41"/>
      <c r="V1461" s="41"/>
      <c r="W1461" s="41"/>
      <c r="X1461" s="41"/>
      <c r="Y1461" s="41"/>
      <c r="Z1461" s="41"/>
      <c r="AA1461" s="41"/>
      <c r="AB1461" s="41"/>
      <c r="AC1461" s="41"/>
      <c r="AD1461" s="41"/>
      <c r="AE1461" s="41"/>
      <c r="AR1461" s="226" t="s">
        <v>280</v>
      </c>
      <c r="AT1461" s="226" t="s">
        <v>188</v>
      </c>
      <c r="AU1461" s="226" t="s">
        <v>82</v>
      </c>
      <c r="AY1461" s="20" t="s">
        <v>185</v>
      </c>
      <c r="BE1461" s="227">
        <f>IF(N1461="základní",J1461,0)</f>
        <v>0</v>
      </c>
      <c r="BF1461" s="227">
        <f>IF(N1461="snížená",J1461,0)</f>
        <v>0</v>
      </c>
      <c r="BG1461" s="227">
        <f>IF(N1461="zákl. přenesená",J1461,0)</f>
        <v>0</v>
      </c>
      <c r="BH1461" s="227">
        <f>IF(N1461="sníž. přenesená",J1461,0)</f>
        <v>0</v>
      </c>
      <c r="BI1461" s="227">
        <f>IF(N1461="nulová",J1461,0)</f>
        <v>0</v>
      </c>
      <c r="BJ1461" s="20" t="s">
        <v>80</v>
      </c>
      <c r="BK1461" s="227">
        <f>ROUND(I1461*H1461,2)</f>
        <v>0</v>
      </c>
      <c r="BL1461" s="20" t="s">
        <v>280</v>
      </c>
      <c r="BM1461" s="226" t="s">
        <v>2831</v>
      </c>
    </row>
    <row r="1462" s="2" customFormat="1">
      <c r="A1462" s="41"/>
      <c r="B1462" s="42"/>
      <c r="C1462" s="43"/>
      <c r="D1462" s="228" t="s">
        <v>195</v>
      </c>
      <c r="E1462" s="43"/>
      <c r="F1462" s="229" t="s">
        <v>887</v>
      </c>
      <c r="G1462" s="43"/>
      <c r="H1462" s="43"/>
      <c r="I1462" s="230"/>
      <c r="J1462" s="43"/>
      <c r="K1462" s="43"/>
      <c r="L1462" s="47"/>
      <c r="M1462" s="231"/>
      <c r="N1462" s="232"/>
      <c r="O1462" s="87"/>
      <c r="P1462" s="87"/>
      <c r="Q1462" s="87"/>
      <c r="R1462" s="87"/>
      <c r="S1462" s="87"/>
      <c r="T1462" s="88"/>
      <c r="U1462" s="41"/>
      <c r="V1462" s="41"/>
      <c r="W1462" s="41"/>
      <c r="X1462" s="41"/>
      <c r="Y1462" s="41"/>
      <c r="Z1462" s="41"/>
      <c r="AA1462" s="41"/>
      <c r="AB1462" s="41"/>
      <c r="AC1462" s="41"/>
      <c r="AD1462" s="41"/>
      <c r="AE1462" s="41"/>
      <c r="AT1462" s="20" t="s">
        <v>195</v>
      </c>
      <c r="AU1462" s="20" t="s">
        <v>82</v>
      </c>
    </row>
    <row r="1463" s="2" customFormat="1">
      <c r="A1463" s="41"/>
      <c r="B1463" s="42"/>
      <c r="C1463" s="43"/>
      <c r="D1463" s="233" t="s">
        <v>197</v>
      </c>
      <c r="E1463" s="43"/>
      <c r="F1463" s="234" t="s">
        <v>889</v>
      </c>
      <c r="G1463" s="43"/>
      <c r="H1463" s="43"/>
      <c r="I1463" s="230"/>
      <c r="J1463" s="43"/>
      <c r="K1463" s="43"/>
      <c r="L1463" s="47"/>
      <c r="M1463" s="231"/>
      <c r="N1463" s="232"/>
      <c r="O1463" s="87"/>
      <c r="P1463" s="87"/>
      <c r="Q1463" s="87"/>
      <c r="R1463" s="87"/>
      <c r="S1463" s="87"/>
      <c r="T1463" s="88"/>
      <c r="U1463" s="41"/>
      <c r="V1463" s="41"/>
      <c r="W1463" s="41"/>
      <c r="X1463" s="41"/>
      <c r="Y1463" s="41"/>
      <c r="Z1463" s="41"/>
      <c r="AA1463" s="41"/>
      <c r="AB1463" s="41"/>
      <c r="AC1463" s="41"/>
      <c r="AD1463" s="41"/>
      <c r="AE1463" s="41"/>
      <c r="AT1463" s="20" t="s">
        <v>197</v>
      </c>
      <c r="AU1463" s="20" t="s">
        <v>82</v>
      </c>
    </row>
    <row r="1464" s="13" customFormat="1">
      <c r="A1464" s="13"/>
      <c r="B1464" s="235"/>
      <c r="C1464" s="236"/>
      <c r="D1464" s="228" t="s">
        <v>199</v>
      </c>
      <c r="E1464" s="237" t="s">
        <v>19</v>
      </c>
      <c r="F1464" s="238" t="s">
        <v>890</v>
      </c>
      <c r="G1464" s="236"/>
      <c r="H1464" s="237" t="s">
        <v>19</v>
      </c>
      <c r="I1464" s="239"/>
      <c r="J1464" s="236"/>
      <c r="K1464" s="236"/>
      <c r="L1464" s="240"/>
      <c r="M1464" s="241"/>
      <c r="N1464" s="242"/>
      <c r="O1464" s="242"/>
      <c r="P1464" s="242"/>
      <c r="Q1464" s="242"/>
      <c r="R1464" s="242"/>
      <c r="S1464" s="242"/>
      <c r="T1464" s="243"/>
      <c r="U1464" s="13"/>
      <c r="V1464" s="13"/>
      <c r="W1464" s="13"/>
      <c r="X1464" s="13"/>
      <c r="Y1464" s="13"/>
      <c r="Z1464" s="13"/>
      <c r="AA1464" s="13"/>
      <c r="AB1464" s="13"/>
      <c r="AC1464" s="13"/>
      <c r="AD1464" s="13"/>
      <c r="AE1464" s="13"/>
      <c r="AT1464" s="244" t="s">
        <v>199</v>
      </c>
      <c r="AU1464" s="244" t="s">
        <v>82</v>
      </c>
      <c r="AV1464" s="13" t="s">
        <v>80</v>
      </c>
      <c r="AW1464" s="13" t="s">
        <v>34</v>
      </c>
      <c r="AX1464" s="13" t="s">
        <v>73</v>
      </c>
      <c r="AY1464" s="244" t="s">
        <v>185</v>
      </c>
    </row>
    <row r="1465" s="13" customFormat="1">
      <c r="A1465" s="13"/>
      <c r="B1465" s="235"/>
      <c r="C1465" s="236"/>
      <c r="D1465" s="228" t="s">
        <v>199</v>
      </c>
      <c r="E1465" s="237" t="s">
        <v>19</v>
      </c>
      <c r="F1465" s="238" t="s">
        <v>2832</v>
      </c>
      <c r="G1465" s="236"/>
      <c r="H1465" s="237" t="s">
        <v>19</v>
      </c>
      <c r="I1465" s="239"/>
      <c r="J1465" s="236"/>
      <c r="K1465" s="236"/>
      <c r="L1465" s="240"/>
      <c r="M1465" s="241"/>
      <c r="N1465" s="242"/>
      <c r="O1465" s="242"/>
      <c r="P1465" s="242"/>
      <c r="Q1465" s="242"/>
      <c r="R1465" s="242"/>
      <c r="S1465" s="242"/>
      <c r="T1465" s="243"/>
      <c r="U1465" s="13"/>
      <c r="V1465" s="13"/>
      <c r="W1465" s="13"/>
      <c r="X1465" s="13"/>
      <c r="Y1465" s="13"/>
      <c r="Z1465" s="13"/>
      <c r="AA1465" s="13"/>
      <c r="AB1465" s="13"/>
      <c r="AC1465" s="13"/>
      <c r="AD1465" s="13"/>
      <c r="AE1465" s="13"/>
      <c r="AT1465" s="244" t="s">
        <v>199</v>
      </c>
      <c r="AU1465" s="244" t="s">
        <v>82</v>
      </c>
      <c r="AV1465" s="13" t="s">
        <v>80</v>
      </c>
      <c r="AW1465" s="13" t="s">
        <v>34</v>
      </c>
      <c r="AX1465" s="13" t="s">
        <v>73</v>
      </c>
      <c r="AY1465" s="244" t="s">
        <v>185</v>
      </c>
    </row>
    <row r="1466" s="14" customFormat="1">
      <c r="A1466" s="14"/>
      <c r="B1466" s="245"/>
      <c r="C1466" s="246"/>
      <c r="D1466" s="228" t="s">
        <v>199</v>
      </c>
      <c r="E1466" s="247" t="s">
        <v>19</v>
      </c>
      <c r="F1466" s="248" t="s">
        <v>2833</v>
      </c>
      <c r="G1466" s="246"/>
      <c r="H1466" s="249">
        <v>8</v>
      </c>
      <c r="I1466" s="250"/>
      <c r="J1466" s="246"/>
      <c r="K1466" s="246"/>
      <c r="L1466" s="251"/>
      <c r="M1466" s="252"/>
      <c r="N1466" s="253"/>
      <c r="O1466" s="253"/>
      <c r="P1466" s="253"/>
      <c r="Q1466" s="253"/>
      <c r="R1466" s="253"/>
      <c r="S1466" s="253"/>
      <c r="T1466" s="254"/>
      <c r="U1466" s="14"/>
      <c r="V1466" s="14"/>
      <c r="W1466" s="14"/>
      <c r="X1466" s="14"/>
      <c r="Y1466" s="14"/>
      <c r="Z1466" s="14"/>
      <c r="AA1466" s="14"/>
      <c r="AB1466" s="14"/>
      <c r="AC1466" s="14"/>
      <c r="AD1466" s="14"/>
      <c r="AE1466" s="14"/>
      <c r="AT1466" s="255" t="s">
        <v>199</v>
      </c>
      <c r="AU1466" s="255" t="s">
        <v>82</v>
      </c>
      <c r="AV1466" s="14" t="s">
        <v>82</v>
      </c>
      <c r="AW1466" s="14" t="s">
        <v>34</v>
      </c>
      <c r="AX1466" s="14" t="s">
        <v>73</v>
      </c>
      <c r="AY1466" s="255" t="s">
        <v>185</v>
      </c>
    </row>
    <row r="1467" s="15" customFormat="1">
      <c r="A1467" s="15"/>
      <c r="B1467" s="256"/>
      <c r="C1467" s="257"/>
      <c r="D1467" s="228" t="s">
        <v>199</v>
      </c>
      <c r="E1467" s="258" t="s">
        <v>19</v>
      </c>
      <c r="F1467" s="259" t="s">
        <v>202</v>
      </c>
      <c r="G1467" s="257"/>
      <c r="H1467" s="260">
        <v>8</v>
      </c>
      <c r="I1467" s="261"/>
      <c r="J1467" s="257"/>
      <c r="K1467" s="257"/>
      <c r="L1467" s="262"/>
      <c r="M1467" s="263"/>
      <c r="N1467" s="264"/>
      <c r="O1467" s="264"/>
      <c r="P1467" s="264"/>
      <c r="Q1467" s="264"/>
      <c r="R1467" s="264"/>
      <c r="S1467" s="264"/>
      <c r="T1467" s="265"/>
      <c r="U1467" s="15"/>
      <c r="V1467" s="15"/>
      <c r="W1467" s="15"/>
      <c r="X1467" s="15"/>
      <c r="Y1467" s="15"/>
      <c r="Z1467" s="15"/>
      <c r="AA1467" s="15"/>
      <c r="AB1467" s="15"/>
      <c r="AC1467" s="15"/>
      <c r="AD1467" s="15"/>
      <c r="AE1467" s="15"/>
      <c r="AT1467" s="266" t="s">
        <v>199</v>
      </c>
      <c r="AU1467" s="266" t="s">
        <v>82</v>
      </c>
      <c r="AV1467" s="15" t="s">
        <v>193</v>
      </c>
      <c r="AW1467" s="15" t="s">
        <v>34</v>
      </c>
      <c r="AX1467" s="15" t="s">
        <v>80</v>
      </c>
      <c r="AY1467" s="266" t="s">
        <v>185</v>
      </c>
    </row>
    <row r="1468" s="2" customFormat="1" ht="16.5" customHeight="1">
      <c r="A1468" s="41"/>
      <c r="B1468" s="42"/>
      <c r="C1468" s="271" t="s">
        <v>2834</v>
      </c>
      <c r="D1468" s="271" t="s">
        <v>491</v>
      </c>
      <c r="E1468" s="272" t="s">
        <v>2835</v>
      </c>
      <c r="F1468" s="273" t="s">
        <v>2836</v>
      </c>
      <c r="G1468" s="274" t="s">
        <v>234</v>
      </c>
      <c r="H1468" s="275">
        <v>1</v>
      </c>
      <c r="I1468" s="276"/>
      <c r="J1468" s="277">
        <f>ROUND(I1468*H1468,2)</f>
        <v>0</v>
      </c>
      <c r="K1468" s="273" t="s">
        <v>19</v>
      </c>
      <c r="L1468" s="278"/>
      <c r="M1468" s="279" t="s">
        <v>19</v>
      </c>
      <c r="N1468" s="280" t="s">
        <v>44</v>
      </c>
      <c r="O1468" s="87"/>
      <c r="P1468" s="224">
        <f>O1468*H1468</f>
        <v>0</v>
      </c>
      <c r="Q1468" s="224">
        <v>0</v>
      </c>
      <c r="R1468" s="224">
        <f>Q1468*H1468</f>
        <v>0</v>
      </c>
      <c r="S1468" s="224">
        <v>0</v>
      </c>
      <c r="T1468" s="225">
        <f>S1468*H1468</f>
        <v>0</v>
      </c>
      <c r="U1468" s="41"/>
      <c r="V1468" s="41"/>
      <c r="W1468" s="41"/>
      <c r="X1468" s="41"/>
      <c r="Y1468" s="41"/>
      <c r="Z1468" s="41"/>
      <c r="AA1468" s="41"/>
      <c r="AB1468" s="41"/>
      <c r="AC1468" s="41"/>
      <c r="AD1468" s="41"/>
      <c r="AE1468" s="41"/>
      <c r="AR1468" s="226" t="s">
        <v>415</v>
      </c>
      <c r="AT1468" s="226" t="s">
        <v>491</v>
      </c>
      <c r="AU1468" s="226" t="s">
        <v>82</v>
      </c>
      <c r="AY1468" s="20" t="s">
        <v>185</v>
      </c>
      <c r="BE1468" s="227">
        <f>IF(N1468="základní",J1468,0)</f>
        <v>0</v>
      </c>
      <c r="BF1468" s="227">
        <f>IF(N1468="snížená",J1468,0)</f>
        <v>0</v>
      </c>
      <c r="BG1468" s="227">
        <f>IF(N1468="zákl. přenesená",J1468,0)</f>
        <v>0</v>
      </c>
      <c r="BH1468" s="227">
        <f>IF(N1468="sníž. přenesená",J1468,0)</f>
        <v>0</v>
      </c>
      <c r="BI1468" s="227">
        <f>IF(N1468="nulová",J1468,0)</f>
        <v>0</v>
      </c>
      <c r="BJ1468" s="20" t="s">
        <v>80</v>
      </c>
      <c r="BK1468" s="227">
        <f>ROUND(I1468*H1468,2)</f>
        <v>0</v>
      </c>
      <c r="BL1468" s="20" t="s">
        <v>280</v>
      </c>
      <c r="BM1468" s="226" t="s">
        <v>2837</v>
      </c>
    </row>
    <row r="1469" s="2" customFormat="1">
      <c r="A1469" s="41"/>
      <c r="B1469" s="42"/>
      <c r="C1469" s="43"/>
      <c r="D1469" s="228" t="s">
        <v>195</v>
      </c>
      <c r="E1469" s="43"/>
      <c r="F1469" s="229" t="s">
        <v>2836</v>
      </c>
      <c r="G1469" s="43"/>
      <c r="H1469" s="43"/>
      <c r="I1469" s="230"/>
      <c r="J1469" s="43"/>
      <c r="K1469" s="43"/>
      <c r="L1469" s="47"/>
      <c r="M1469" s="231"/>
      <c r="N1469" s="232"/>
      <c r="O1469" s="87"/>
      <c r="P1469" s="87"/>
      <c r="Q1469" s="87"/>
      <c r="R1469" s="87"/>
      <c r="S1469" s="87"/>
      <c r="T1469" s="88"/>
      <c r="U1469" s="41"/>
      <c r="V1469" s="41"/>
      <c r="W1469" s="41"/>
      <c r="X1469" s="41"/>
      <c r="Y1469" s="41"/>
      <c r="Z1469" s="41"/>
      <c r="AA1469" s="41"/>
      <c r="AB1469" s="41"/>
      <c r="AC1469" s="41"/>
      <c r="AD1469" s="41"/>
      <c r="AE1469" s="41"/>
      <c r="AT1469" s="20" t="s">
        <v>195</v>
      </c>
      <c r="AU1469" s="20" t="s">
        <v>82</v>
      </c>
    </row>
    <row r="1470" s="2" customFormat="1" ht="16.5" customHeight="1">
      <c r="A1470" s="41"/>
      <c r="B1470" s="42"/>
      <c r="C1470" s="271" t="s">
        <v>2838</v>
      </c>
      <c r="D1470" s="271" t="s">
        <v>491</v>
      </c>
      <c r="E1470" s="272" t="s">
        <v>2839</v>
      </c>
      <c r="F1470" s="273" t="s">
        <v>2840</v>
      </c>
      <c r="G1470" s="274" t="s">
        <v>234</v>
      </c>
      <c r="H1470" s="275">
        <v>1</v>
      </c>
      <c r="I1470" s="276"/>
      <c r="J1470" s="277">
        <f>ROUND(I1470*H1470,2)</f>
        <v>0</v>
      </c>
      <c r="K1470" s="273" t="s">
        <v>19</v>
      </c>
      <c r="L1470" s="278"/>
      <c r="M1470" s="279" t="s">
        <v>19</v>
      </c>
      <c r="N1470" s="280" t="s">
        <v>44</v>
      </c>
      <c r="O1470" s="87"/>
      <c r="P1470" s="224">
        <f>O1470*H1470</f>
        <v>0</v>
      </c>
      <c r="Q1470" s="224">
        <v>0</v>
      </c>
      <c r="R1470" s="224">
        <f>Q1470*H1470</f>
        <v>0</v>
      </c>
      <c r="S1470" s="224">
        <v>0</v>
      </c>
      <c r="T1470" s="225">
        <f>S1470*H1470</f>
        <v>0</v>
      </c>
      <c r="U1470" s="41"/>
      <c r="V1470" s="41"/>
      <c r="W1470" s="41"/>
      <c r="X1470" s="41"/>
      <c r="Y1470" s="41"/>
      <c r="Z1470" s="41"/>
      <c r="AA1470" s="41"/>
      <c r="AB1470" s="41"/>
      <c r="AC1470" s="41"/>
      <c r="AD1470" s="41"/>
      <c r="AE1470" s="41"/>
      <c r="AR1470" s="226" t="s">
        <v>415</v>
      </c>
      <c r="AT1470" s="226" t="s">
        <v>491</v>
      </c>
      <c r="AU1470" s="226" t="s">
        <v>82</v>
      </c>
      <c r="AY1470" s="20" t="s">
        <v>185</v>
      </c>
      <c r="BE1470" s="227">
        <f>IF(N1470="základní",J1470,0)</f>
        <v>0</v>
      </c>
      <c r="BF1470" s="227">
        <f>IF(N1470="snížená",J1470,0)</f>
        <v>0</v>
      </c>
      <c r="BG1470" s="227">
        <f>IF(N1470="zákl. přenesená",J1470,0)</f>
        <v>0</v>
      </c>
      <c r="BH1470" s="227">
        <f>IF(N1470="sníž. přenesená",J1470,0)</f>
        <v>0</v>
      </c>
      <c r="BI1470" s="227">
        <f>IF(N1470="nulová",J1470,0)</f>
        <v>0</v>
      </c>
      <c r="BJ1470" s="20" t="s">
        <v>80</v>
      </c>
      <c r="BK1470" s="227">
        <f>ROUND(I1470*H1470,2)</f>
        <v>0</v>
      </c>
      <c r="BL1470" s="20" t="s">
        <v>280</v>
      </c>
      <c r="BM1470" s="226" t="s">
        <v>2841</v>
      </c>
    </row>
    <row r="1471" s="2" customFormat="1">
      <c r="A1471" s="41"/>
      <c r="B1471" s="42"/>
      <c r="C1471" s="43"/>
      <c r="D1471" s="228" t="s">
        <v>195</v>
      </c>
      <c r="E1471" s="43"/>
      <c r="F1471" s="229" t="s">
        <v>2840</v>
      </c>
      <c r="G1471" s="43"/>
      <c r="H1471" s="43"/>
      <c r="I1471" s="230"/>
      <c r="J1471" s="43"/>
      <c r="K1471" s="43"/>
      <c r="L1471" s="47"/>
      <c r="M1471" s="231"/>
      <c r="N1471" s="232"/>
      <c r="O1471" s="87"/>
      <c r="P1471" s="87"/>
      <c r="Q1471" s="87"/>
      <c r="R1471" s="87"/>
      <c r="S1471" s="87"/>
      <c r="T1471" s="88"/>
      <c r="U1471" s="41"/>
      <c r="V1471" s="41"/>
      <c r="W1471" s="41"/>
      <c r="X1471" s="41"/>
      <c r="Y1471" s="41"/>
      <c r="Z1471" s="41"/>
      <c r="AA1471" s="41"/>
      <c r="AB1471" s="41"/>
      <c r="AC1471" s="41"/>
      <c r="AD1471" s="41"/>
      <c r="AE1471" s="41"/>
      <c r="AT1471" s="20" t="s">
        <v>195</v>
      </c>
      <c r="AU1471" s="20" t="s">
        <v>82</v>
      </c>
    </row>
    <row r="1472" s="2" customFormat="1" ht="16.5" customHeight="1">
      <c r="A1472" s="41"/>
      <c r="B1472" s="42"/>
      <c r="C1472" s="271" t="s">
        <v>2842</v>
      </c>
      <c r="D1472" s="271" t="s">
        <v>491</v>
      </c>
      <c r="E1472" s="272" t="s">
        <v>2843</v>
      </c>
      <c r="F1472" s="273" t="s">
        <v>2844</v>
      </c>
      <c r="G1472" s="274" t="s">
        <v>234</v>
      </c>
      <c r="H1472" s="275">
        <v>5</v>
      </c>
      <c r="I1472" s="276"/>
      <c r="J1472" s="277">
        <f>ROUND(I1472*H1472,2)</f>
        <v>0</v>
      </c>
      <c r="K1472" s="273" t="s">
        <v>19</v>
      </c>
      <c r="L1472" s="278"/>
      <c r="M1472" s="279" t="s">
        <v>19</v>
      </c>
      <c r="N1472" s="280" t="s">
        <v>44</v>
      </c>
      <c r="O1472" s="87"/>
      <c r="P1472" s="224">
        <f>O1472*H1472</f>
        <v>0</v>
      </c>
      <c r="Q1472" s="224">
        <v>0</v>
      </c>
      <c r="R1472" s="224">
        <f>Q1472*H1472</f>
        <v>0</v>
      </c>
      <c r="S1472" s="224">
        <v>0</v>
      </c>
      <c r="T1472" s="225">
        <f>S1472*H1472</f>
        <v>0</v>
      </c>
      <c r="U1472" s="41"/>
      <c r="V1472" s="41"/>
      <c r="W1472" s="41"/>
      <c r="X1472" s="41"/>
      <c r="Y1472" s="41"/>
      <c r="Z1472" s="41"/>
      <c r="AA1472" s="41"/>
      <c r="AB1472" s="41"/>
      <c r="AC1472" s="41"/>
      <c r="AD1472" s="41"/>
      <c r="AE1472" s="41"/>
      <c r="AR1472" s="226" t="s">
        <v>415</v>
      </c>
      <c r="AT1472" s="226" t="s">
        <v>491</v>
      </c>
      <c r="AU1472" s="226" t="s">
        <v>82</v>
      </c>
      <c r="AY1472" s="20" t="s">
        <v>185</v>
      </c>
      <c r="BE1472" s="227">
        <f>IF(N1472="základní",J1472,0)</f>
        <v>0</v>
      </c>
      <c r="BF1472" s="227">
        <f>IF(N1472="snížená",J1472,0)</f>
        <v>0</v>
      </c>
      <c r="BG1472" s="227">
        <f>IF(N1472="zákl. přenesená",J1472,0)</f>
        <v>0</v>
      </c>
      <c r="BH1472" s="227">
        <f>IF(N1472="sníž. přenesená",J1472,0)</f>
        <v>0</v>
      </c>
      <c r="BI1472" s="227">
        <f>IF(N1472="nulová",J1472,0)</f>
        <v>0</v>
      </c>
      <c r="BJ1472" s="20" t="s">
        <v>80</v>
      </c>
      <c r="BK1472" s="227">
        <f>ROUND(I1472*H1472,2)</f>
        <v>0</v>
      </c>
      <c r="BL1472" s="20" t="s">
        <v>280</v>
      </c>
      <c r="BM1472" s="226" t="s">
        <v>2845</v>
      </c>
    </row>
    <row r="1473" s="2" customFormat="1">
      <c r="A1473" s="41"/>
      <c r="B1473" s="42"/>
      <c r="C1473" s="43"/>
      <c r="D1473" s="228" t="s">
        <v>195</v>
      </c>
      <c r="E1473" s="43"/>
      <c r="F1473" s="229" t="s">
        <v>2844</v>
      </c>
      <c r="G1473" s="43"/>
      <c r="H1473" s="43"/>
      <c r="I1473" s="230"/>
      <c r="J1473" s="43"/>
      <c r="K1473" s="43"/>
      <c r="L1473" s="47"/>
      <c r="M1473" s="231"/>
      <c r="N1473" s="232"/>
      <c r="O1473" s="87"/>
      <c r="P1473" s="87"/>
      <c r="Q1473" s="87"/>
      <c r="R1473" s="87"/>
      <c r="S1473" s="87"/>
      <c r="T1473" s="88"/>
      <c r="U1473" s="41"/>
      <c r="V1473" s="41"/>
      <c r="W1473" s="41"/>
      <c r="X1473" s="41"/>
      <c r="Y1473" s="41"/>
      <c r="Z1473" s="41"/>
      <c r="AA1473" s="41"/>
      <c r="AB1473" s="41"/>
      <c r="AC1473" s="41"/>
      <c r="AD1473" s="41"/>
      <c r="AE1473" s="41"/>
      <c r="AT1473" s="20" t="s">
        <v>195</v>
      </c>
      <c r="AU1473" s="20" t="s">
        <v>82</v>
      </c>
    </row>
    <row r="1474" s="2" customFormat="1" ht="16.5" customHeight="1">
      <c r="A1474" s="41"/>
      <c r="B1474" s="42"/>
      <c r="C1474" s="271" t="s">
        <v>2846</v>
      </c>
      <c r="D1474" s="271" t="s">
        <v>491</v>
      </c>
      <c r="E1474" s="272" t="s">
        <v>908</v>
      </c>
      <c r="F1474" s="273" t="s">
        <v>2847</v>
      </c>
      <c r="G1474" s="274" t="s">
        <v>234</v>
      </c>
      <c r="H1474" s="275">
        <v>1</v>
      </c>
      <c r="I1474" s="276"/>
      <c r="J1474" s="277">
        <f>ROUND(I1474*H1474,2)</f>
        <v>0</v>
      </c>
      <c r="K1474" s="273" t="s">
        <v>19</v>
      </c>
      <c r="L1474" s="278"/>
      <c r="M1474" s="279" t="s">
        <v>19</v>
      </c>
      <c r="N1474" s="280" t="s">
        <v>44</v>
      </c>
      <c r="O1474" s="87"/>
      <c r="P1474" s="224">
        <f>O1474*H1474</f>
        <v>0</v>
      </c>
      <c r="Q1474" s="224">
        <v>0</v>
      </c>
      <c r="R1474" s="224">
        <f>Q1474*H1474</f>
        <v>0</v>
      </c>
      <c r="S1474" s="224">
        <v>0</v>
      </c>
      <c r="T1474" s="225">
        <f>S1474*H1474</f>
        <v>0</v>
      </c>
      <c r="U1474" s="41"/>
      <c r="V1474" s="41"/>
      <c r="W1474" s="41"/>
      <c r="X1474" s="41"/>
      <c r="Y1474" s="41"/>
      <c r="Z1474" s="41"/>
      <c r="AA1474" s="41"/>
      <c r="AB1474" s="41"/>
      <c r="AC1474" s="41"/>
      <c r="AD1474" s="41"/>
      <c r="AE1474" s="41"/>
      <c r="AR1474" s="226" t="s">
        <v>415</v>
      </c>
      <c r="AT1474" s="226" t="s">
        <v>491</v>
      </c>
      <c r="AU1474" s="226" t="s">
        <v>82</v>
      </c>
      <c r="AY1474" s="20" t="s">
        <v>185</v>
      </c>
      <c r="BE1474" s="227">
        <f>IF(N1474="základní",J1474,0)</f>
        <v>0</v>
      </c>
      <c r="BF1474" s="227">
        <f>IF(N1474="snížená",J1474,0)</f>
        <v>0</v>
      </c>
      <c r="BG1474" s="227">
        <f>IF(N1474="zákl. přenesená",J1474,0)</f>
        <v>0</v>
      </c>
      <c r="BH1474" s="227">
        <f>IF(N1474="sníž. přenesená",J1474,0)</f>
        <v>0</v>
      </c>
      <c r="BI1474" s="227">
        <f>IF(N1474="nulová",J1474,0)</f>
        <v>0</v>
      </c>
      <c r="BJ1474" s="20" t="s">
        <v>80</v>
      </c>
      <c r="BK1474" s="227">
        <f>ROUND(I1474*H1474,2)</f>
        <v>0</v>
      </c>
      <c r="BL1474" s="20" t="s">
        <v>280</v>
      </c>
      <c r="BM1474" s="226" t="s">
        <v>2848</v>
      </c>
    </row>
    <row r="1475" s="2" customFormat="1">
      <c r="A1475" s="41"/>
      <c r="B1475" s="42"/>
      <c r="C1475" s="43"/>
      <c r="D1475" s="228" t="s">
        <v>195</v>
      </c>
      <c r="E1475" s="43"/>
      <c r="F1475" s="229" t="s">
        <v>2847</v>
      </c>
      <c r="G1475" s="43"/>
      <c r="H1475" s="43"/>
      <c r="I1475" s="230"/>
      <c r="J1475" s="43"/>
      <c r="K1475" s="43"/>
      <c r="L1475" s="47"/>
      <c r="M1475" s="231"/>
      <c r="N1475" s="232"/>
      <c r="O1475" s="87"/>
      <c r="P1475" s="87"/>
      <c r="Q1475" s="87"/>
      <c r="R1475" s="87"/>
      <c r="S1475" s="87"/>
      <c r="T1475" s="88"/>
      <c r="U1475" s="41"/>
      <c r="V1475" s="41"/>
      <c r="W1475" s="41"/>
      <c r="X1475" s="41"/>
      <c r="Y1475" s="41"/>
      <c r="Z1475" s="41"/>
      <c r="AA1475" s="41"/>
      <c r="AB1475" s="41"/>
      <c r="AC1475" s="41"/>
      <c r="AD1475" s="41"/>
      <c r="AE1475" s="41"/>
      <c r="AT1475" s="20" t="s">
        <v>195</v>
      </c>
      <c r="AU1475" s="20" t="s">
        <v>82</v>
      </c>
    </row>
    <row r="1476" s="2" customFormat="1" ht="16.5" customHeight="1">
      <c r="A1476" s="41"/>
      <c r="B1476" s="42"/>
      <c r="C1476" s="215" t="s">
        <v>2849</v>
      </c>
      <c r="D1476" s="215" t="s">
        <v>188</v>
      </c>
      <c r="E1476" s="216" t="s">
        <v>924</v>
      </c>
      <c r="F1476" s="217" t="s">
        <v>925</v>
      </c>
      <c r="G1476" s="218" t="s">
        <v>672</v>
      </c>
      <c r="H1476" s="281"/>
      <c r="I1476" s="220"/>
      <c r="J1476" s="221">
        <f>ROUND(I1476*H1476,2)</f>
        <v>0</v>
      </c>
      <c r="K1476" s="217" t="s">
        <v>192</v>
      </c>
      <c r="L1476" s="47"/>
      <c r="M1476" s="222" t="s">
        <v>19</v>
      </c>
      <c r="N1476" s="223" t="s">
        <v>44</v>
      </c>
      <c r="O1476" s="87"/>
      <c r="P1476" s="224">
        <f>O1476*H1476</f>
        <v>0</v>
      </c>
      <c r="Q1476" s="224">
        <v>0</v>
      </c>
      <c r="R1476" s="224">
        <f>Q1476*H1476</f>
        <v>0</v>
      </c>
      <c r="S1476" s="224">
        <v>0</v>
      </c>
      <c r="T1476" s="225">
        <f>S1476*H1476</f>
        <v>0</v>
      </c>
      <c r="U1476" s="41"/>
      <c r="V1476" s="41"/>
      <c r="W1476" s="41"/>
      <c r="X1476" s="41"/>
      <c r="Y1476" s="41"/>
      <c r="Z1476" s="41"/>
      <c r="AA1476" s="41"/>
      <c r="AB1476" s="41"/>
      <c r="AC1476" s="41"/>
      <c r="AD1476" s="41"/>
      <c r="AE1476" s="41"/>
      <c r="AR1476" s="226" t="s">
        <v>280</v>
      </c>
      <c r="AT1476" s="226" t="s">
        <v>188</v>
      </c>
      <c r="AU1476" s="226" t="s">
        <v>82</v>
      </c>
      <c r="AY1476" s="20" t="s">
        <v>185</v>
      </c>
      <c r="BE1476" s="227">
        <f>IF(N1476="základní",J1476,0)</f>
        <v>0</v>
      </c>
      <c r="BF1476" s="227">
        <f>IF(N1476="snížená",J1476,0)</f>
        <v>0</v>
      </c>
      <c r="BG1476" s="227">
        <f>IF(N1476="zákl. přenesená",J1476,0)</f>
        <v>0</v>
      </c>
      <c r="BH1476" s="227">
        <f>IF(N1476="sníž. přenesená",J1476,0)</f>
        <v>0</v>
      </c>
      <c r="BI1476" s="227">
        <f>IF(N1476="nulová",J1476,0)</f>
        <v>0</v>
      </c>
      <c r="BJ1476" s="20" t="s">
        <v>80</v>
      </c>
      <c r="BK1476" s="227">
        <f>ROUND(I1476*H1476,2)</f>
        <v>0</v>
      </c>
      <c r="BL1476" s="20" t="s">
        <v>280</v>
      </c>
      <c r="BM1476" s="226" t="s">
        <v>2850</v>
      </c>
    </row>
    <row r="1477" s="2" customFormat="1">
      <c r="A1477" s="41"/>
      <c r="B1477" s="42"/>
      <c r="C1477" s="43"/>
      <c r="D1477" s="228" t="s">
        <v>195</v>
      </c>
      <c r="E1477" s="43"/>
      <c r="F1477" s="229" t="s">
        <v>927</v>
      </c>
      <c r="G1477" s="43"/>
      <c r="H1477" s="43"/>
      <c r="I1477" s="230"/>
      <c r="J1477" s="43"/>
      <c r="K1477" s="43"/>
      <c r="L1477" s="47"/>
      <c r="M1477" s="231"/>
      <c r="N1477" s="232"/>
      <c r="O1477" s="87"/>
      <c r="P1477" s="87"/>
      <c r="Q1477" s="87"/>
      <c r="R1477" s="87"/>
      <c r="S1477" s="87"/>
      <c r="T1477" s="88"/>
      <c r="U1477" s="41"/>
      <c r="V1477" s="41"/>
      <c r="W1477" s="41"/>
      <c r="X1477" s="41"/>
      <c r="Y1477" s="41"/>
      <c r="Z1477" s="41"/>
      <c r="AA1477" s="41"/>
      <c r="AB1477" s="41"/>
      <c r="AC1477" s="41"/>
      <c r="AD1477" s="41"/>
      <c r="AE1477" s="41"/>
      <c r="AT1477" s="20" t="s">
        <v>195</v>
      </c>
      <c r="AU1477" s="20" t="s">
        <v>82</v>
      </c>
    </row>
    <row r="1478" s="2" customFormat="1">
      <c r="A1478" s="41"/>
      <c r="B1478" s="42"/>
      <c r="C1478" s="43"/>
      <c r="D1478" s="233" t="s">
        <v>197</v>
      </c>
      <c r="E1478" s="43"/>
      <c r="F1478" s="234" t="s">
        <v>928</v>
      </c>
      <c r="G1478" s="43"/>
      <c r="H1478" s="43"/>
      <c r="I1478" s="230"/>
      <c r="J1478" s="43"/>
      <c r="K1478" s="43"/>
      <c r="L1478" s="47"/>
      <c r="M1478" s="231"/>
      <c r="N1478" s="232"/>
      <c r="O1478" s="87"/>
      <c r="P1478" s="87"/>
      <c r="Q1478" s="87"/>
      <c r="R1478" s="87"/>
      <c r="S1478" s="87"/>
      <c r="T1478" s="88"/>
      <c r="U1478" s="41"/>
      <c r="V1478" s="41"/>
      <c r="W1478" s="41"/>
      <c r="X1478" s="41"/>
      <c r="Y1478" s="41"/>
      <c r="Z1478" s="41"/>
      <c r="AA1478" s="41"/>
      <c r="AB1478" s="41"/>
      <c r="AC1478" s="41"/>
      <c r="AD1478" s="41"/>
      <c r="AE1478" s="41"/>
      <c r="AT1478" s="20" t="s">
        <v>197</v>
      </c>
      <c r="AU1478" s="20" t="s">
        <v>82</v>
      </c>
    </row>
    <row r="1479" s="12" customFormat="1" ht="22.8" customHeight="1">
      <c r="A1479" s="12"/>
      <c r="B1479" s="199"/>
      <c r="C1479" s="200"/>
      <c r="D1479" s="201" t="s">
        <v>72</v>
      </c>
      <c r="E1479" s="213" t="s">
        <v>438</v>
      </c>
      <c r="F1479" s="213" t="s">
        <v>439</v>
      </c>
      <c r="G1479" s="200"/>
      <c r="H1479" s="200"/>
      <c r="I1479" s="203"/>
      <c r="J1479" s="214">
        <f>BK1479</f>
        <v>0</v>
      </c>
      <c r="K1479" s="200"/>
      <c r="L1479" s="205"/>
      <c r="M1479" s="206"/>
      <c r="N1479" s="207"/>
      <c r="O1479" s="207"/>
      <c r="P1479" s="208">
        <f>SUM(P1480:P1523)</f>
        <v>0</v>
      </c>
      <c r="Q1479" s="207"/>
      <c r="R1479" s="208">
        <f>SUM(R1480:R1523)</f>
        <v>2.6646593199999997</v>
      </c>
      <c r="S1479" s="207"/>
      <c r="T1479" s="209">
        <f>SUM(T1480:T1523)</f>
        <v>0</v>
      </c>
      <c r="U1479" s="12"/>
      <c r="V1479" s="12"/>
      <c r="W1479" s="12"/>
      <c r="X1479" s="12"/>
      <c r="Y1479" s="12"/>
      <c r="Z1479" s="12"/>
      <c r="AA1479" s="12"/>
      <c r="AB1479" s="12"/>
      <c r="AC1479" s="12"/>
      <c r="AD1479" s="12"/>
      <c r="AE1479" s="12"/>
      <c r="AR1479" s="210" t="s">
        <v>82</v>
      </c>
      <c r="AT1479" s="211" t="s">
        <v>72</v>
      </c>
      <c r="AU1479" s="211" t="s">
        <v>80</v>
      </c>
      <c r="AY1479" s="210" t="s">
        <v>185</v>
      </c>
      <c r="BK1479" s="212">
        <f>SUM(BK1480:BK1523)</f>
        <v>0</v>
      </c>
    </row>
    <row r="1480" s="2" customFormat="1" ht="16.5" customHeight="1">
      <c r="A1480" s="41"/>
      <c r="B1480" s="42"/>
      <c r="C1480" s="215" t="s">
        <v>2851</v>
      </c>
      <c r="D1480" s="215" t="s">
        <v>188</v>
      </c>
      <c r="E1480" s="216" t="s">
        <v>930</v>
      </c>
      <c r="F1480" s="217" t="s">
        <v>931</v>
      </c>
      <c r="G1480" s="218" t="s">
        <v>191</v>
      </c>
      <c r="H1480" s="219">
        <v>77.599999999999994</v>
      </c>
      <c r="I1480" s="220"/>
      <c r="J1480" s="221">
        <f>ROUND(I1480*H1480,2)</f>
        <v>0</v>
      </c>
      <c r="K1480" s="217" t="s">
        <v>192</v>
      </c>
      <c r="L1480" s="47"/>
      <c r="M1480" s="222" t="s">
        <v>19</v>
      </c>
      <c r="N1480" s="223" t="s">
        <v>44</v>
      </c>
      <c r="O1480" s="87"/>
      <c r="P1480" s="224">
        <f>O1480*H1480</f>
        <v>0</v>
      </c>
      <c r="Q1480" s="224">
        <v>0</v>
      </c>
      <c r="R1480" s="224">
        <f>Q1480*H1480</f>
        <v>0</v>
      </c>
      <c r="S1480" s="224">
        <v>0</v>
      </c>
      <c r="T1480" s="225">
        <f>S1480*H1480</f>
        <v>0</v>
      </c>
      <c r="U1480" s="41"/>
      <c r="V1480" s="41"/>
      <c r="W1480" s="41"/>
      <c r="X1480" s="41"/>
      <c r="Y1480" s="41"/>
      <c r="Z1480" s="41"/>
      <c r="AA1480" s="41"/>
      <c r="AB1480" s="41"/>
      <c r="AC1480" s="41"/>
      <c r="AD1480" s="41"/>
      <c r="AE1480" s="41"/>
      <c r="AR1480" s="226" t="s">
        <v>280</v>
      </c>
      <c r="AT1480" s="226" t="s">
        <v>188</v>
      </c>
      <c r="AU1480" s="226" t="s">
        <v>82</v>
      </c>
      <c r="AY1480" s="20" t="s">
        <v>185</v>
      </c>
      <c r="BE1480" s="227">
        <f>IF(N1480="základní",J1480,0)</f>
        <v>0</v>
      </c>
      <c r="BF1480" s="227">
        <f>IF(N1480="snížená",J1480,0)</f>
        <v>0</v>
      </c>
      <c r="BG1480" s="227">
        <f>IF(N1480="zákl. přenesená",J1480,0)</f>
        <v>0</v>
      </c>
      <c r="BH1480" s="227">
        <f>IF(N1480="sníž. přenesená",J1480,0)</f>
        <v>0</v>
      </c>
      <c r="BI1480" s="227">
        <f>IF(N1480="nulová",J1480,0)</f>
        <v>0</v>
      </c>
      <c r="BJ1480" s="20" t="s">
        <v>80</v>
      </c>
      <c r="BK1480" s="227">
        <f>ROUND(I1480*H1480,2)</f>
        <v>0</v>
      </c>
      <c r="BL1480" s="20" t="s">
        <v>280</v>
      </c>
      <c r="BM1480" s="226" t="s">
        <v>2852</v>
      </c>
    </row>
    <row r="1481" s="2" customFormat="1">
      <c r="A1481" s="41"/>
      <c r="B1481" s="42"/>
      <c r="C1481" s="43"/>
      <c r="D1481" s="228" t="s">
        <v>195</v>
      </c>
      <c r="E1481" s="43"/>
      <c r="F1481" s="229" t="s">
        <v>933</v>
      </c>
      <c r="G1481" s="43"/>
      <c r="H1481" s="43"/>
      <c r="I1481" s="230"/>
      <c r="J1481" s="43"/>
      <c r="K1481" s="43"/>
      <c r="L1481" s="47"/>
      <c r="M1481" s="231"/>
      <c r="N1481" s="232"/>
      <c r="O1481" s="87"/>
      <c r="P1481" s="87"/>
      <c r="Q1481" s="87"/>
      <c r="R1481" s="87"/>
      <c r="S1481" s="87"/>
      <c r="T1481" s="88"/>
      <c r="U1481" s="41"/>
      <c r="V1481" s="41"/>
      <c r="W1481" s="41"/>
      <c r="X1481" s="41"/>
      <c r="Y1481" s="41"/>
      <c r="Z1481" s="41"/>
      <c r="AA1481" s="41"/>
      <c r="AB1481" s="41"/>
      <c r="AC1481" s="41"/>
      <c r="AD1481" s="41"/>
      <c r="AE1481" s="41"/>
      <c r="AT1481" s="20" t="s">
        <v>195</v>
      </c>
      <c r="AU1481" s="20" t="s">
        <v>82</v>
      </c>
    </row>
    <row r="1482" s="2" customFormat="1">
      <c r="A1482" s="41"/>
      <c r="B1482" s="42"/>
      <c r="C1482" s="43"/>
      <c r="D1482" s="233" t="s">
        <v>197</v>
      </c>
      <c r="E1482" s="43"/>
      <c r="F1482" s="234" t="s">
        <v>934</v>
      </c>
      <c r="G1482" s="43"/>
      <c r="H1482" s="43"/>
      <c r="I1482" s="230"/>
      <c r="J1482" s="43"/>
      <c r="K1482" s="43"/>
      <c r="L1482" s="47"/>
      <c r="M1482" s="231"/>
      <c r="N1482" s="232"/>
      <c r="O1482" s="87"/>
      <c r="P1482" s="87"/>
      <c r="Q1482" s="87"/>
      <c r="R1482" s="87"/>
      <c r="S1482" s="87"/>
      <c r="T1482" s="88"/>
      <c r="U1482" s="41"/>
      <c r="V1482" s="41"/>
      <c r="W1482" s="41"/>
      <c r="X1482" s="41"/>
      <c r="Y1482" s="41"/>
      <c r="Z1482" s="41"/>
      <c r="AA1482" s="41"/>
      <c r="AB1482" s="41"/>
      <c r="AC1482" s="41"/>
      <c r="AD1482" s="41"/>
      <c r="AE1482" s="41"/>
      <c r="AT1482" s="20" t="s">
        <v>197</v>
      </c>
      <c r="AU1482" s="20" t="s">
        <v>82</v>
      </c>
    </row>
    <row r="1483" s="13" customFormat="1">
      <c r="A1483" s="13"/>
      <c r="B1483" s="235"/>
      <c r="C1483" s="236"/>
      <c r="D1483" s="228" t="s">
        <v>199</v>
      </c>
      <c r="E1483" s="237" t="s">
        <v>19</v>
      </c>
      <c r="F1483" s="238" t="s">
        <v>2044</v>
      </c>
      <c r="G1483" s="236"/>
      <c r="H1483" s="237" t="s">
        <v>19</v>
      </c>
      <c r="I1483" s="239"/>
      <c r="J1483" s="236"/>
      <c r="K1483" s="236"/>
      <c r="L1483" s="240"/>
      <c r="M1483" s="241"/>
      <c r="N1483" s="242"/>
      <c r="O1483" s="242"/>
      <c r="P1483" s="242"/>
      <c r="Q1483" s="242"/>
      <c r="R1483" s="242"/>
      <c r="S1483" s="242"/>
      <c r="T1483" s="243"/>
      <c r="U1483" s="13"/>
      <c r="V1483" s="13"/>
      <c r="W1483" s="13"/>
      <c r="X1483" s="13"/>
      <c r="Y1483" s="13"/>
      <c r="Z1483" s="13"/>
      <c r="AA1483" s="13"/>
      <c r="AB1483" s="13"/>
      <c r="AC1483" s="13"/>
      <c r="AD1483" s="13"/>
      <c r="AE1483" s="13"/>
      <c r="AT1483" s="244" t="s">
        <v>199</v>
      </c>
      <c r="AU1483" s="244" t="s">
        <v>82</v>
      </c>
      <c r="AV1483" s="13" t="s">
        <v>80</v>
      </c>
      <c r="AW1483" s="13" t="s">
        <v>34</v>
      </c>
      <c r="AX1483" s="13" t="s">
        <v>73</v>
      </c>
      <c r="AY1483" s="244" t="s">
        <v>185</v>
      </c>
    </row>
    <row r="1484" s="14" customFormat="1">
      <c r="A1484" s="14"/>
      <c r="B1484" s="245"/>
      <c r="C1484" s="246"/>
      <c r="D1484" s="228" t="s">
        <v>199</v>
      </c>
      <c r="E1484" s="247" t="s">
        <v>19</v>
      </c>
      <c r="F1484" s="248" t="s">
        <v>2229</v>
      </c>
      <c r="G1484" s="246"/>
      <c r="H1484" s="249">
        <v>77.599999999999994</v>
      </c>
      <c r="I1484" s="250"/>
      <c r="J1484" s="246"/>
      <c r="K1484" s="246"/>
      <c r="L1484" s="251"/>
      <c r="M1484" s="252"/>
      <c r="N1484" s="253"/>
      <c r="O1484" s="253"/>
      <c r="P1484" s="253"/>
      <c r="Q1484" s="253"/>
      <c r="R1484" s="253"/>
      <c r="S1484" s="253"/>
      <c r="T1484" s="254"/>
      <c r="U1484" s="14"/>
      <c r="V1484" s="14"/>
      <c r="W1484" s="14"/>
      <c r="X1484" s="14"/>
      <c r="Y1484" s="14"/>
      <c r="Z1484" s="14"/>
      <c r="AA1484" s="14"/>
      <c r="AB1484" s="14"/>
      <c r="AC1484" s="14"/>
      <c r="AD1484" s="14"/>
      <c r="AE1484" s="14"/>
      <c r="AT1484" s="255" t="s">
        <v>199</v>
      </c>
      <c r="AU1484" s="255" t="s">
        <v>82</v>
      </c>
      <c r="AV1484" s="14" t="s">
        <v>82</v>
      </c>
      <c r="AW1484" s="14" t="s">
        <v>34</v>
      </c>
      <c r="AX1484" s="14" t="s">
        <v>73</v>
      </c>
      <c r="AY1484" s="255" t="s">
        <v>185</v>
      </c>
    </row>
    <row r="1485" s="15" customFormat="1">
      <c r="A1485" s="15"/>
      <c r="B1485" s="256"/>
      <c r="C1485" s="257"/>
      <c r="D1485" s="228" t="s">
        <v>199</v>
      </c>
      <c r="E1485" s="258" t="s">
        <v>19</v>
      </c>
      <c r="F1485" s="259" t="s">
        <v>202</v>
      </c>
      <c r="G1485" s="257"/>
      <c r="H1485" s="260">
        <v>77.599999999999994</v>
      </c>
      <c r="I1485" s="261"/>
      <c r="J1485" s="257"/>
      <c r="K1485" s="257"/>
      <c r="L1485" s="262"/>
      <c r="M1485" s="263"/>
      <c r="N1485" s="264"/>
      <c r="O1485" s="264"/>
      <c r="P1485" s="264"/>
      <c r="Q1485" s="264"/>
      <c r="R1485" s="264"/>
      <c r="S1485" s="264"/>
      <c r="T1485" s="265"/>
      <c r="U1485" s="15"/>
      <c r="V1485" s="15"/>
      <c r="W1485" s="15"/>
      <c r="X1485" s="15"/>
      <c r="Y1485" s="15"/>
      <c r="Z1485" s="15"/>
      <c r="AA1485" s="15"/>
      <c r="AB1485" s="15"/>
      <c r="AC1485" s="15"/>
      <c r="AD1485" s="15"/>
      <c r="AE1485" s="15"/>
      <c r="AT1485" s="266" t="s">
        <v>199</v>
      </c>
      <c r="AU1485" s="266" t="s">
        <v>82</v>
      </c>
      <c r="AV1485" s="15" t="s">
        <v>193</v>
      </c>
      <c r="AW1485" s="15" t="s">
        <v>34</v>
      </c>
      <c r="AX1485" s="15" t="s">
        <v>80</v>
      </c>
      <c r="AY1485" s="266" t="s">
        <v>185</v>
      </c>
    </row>
    <row r="1486" s="2" customFormat="1" ht="16.5" customHeight="1">
      <c r="A1486" s="41"/>
      <c r="B1486" s="42"/>
      <c r="C1486" s="215" t="s">
        <v>2853</v>
      </c>
      <c r="D1486" s="215" t="s">
        <v>188</v>
      </c>
      <c r="E1486" s="216" t="s">
        <v>939</v>
      </c>
      <c r="F1486" s="217" t="s">
        <v>940</v>
      </c>
      <c r="G1486" s="218" t="s">
        <v>191</v>
      </c>
      <c r="H1486" s="219">
        <v>77.599999999999994</v>
      </c>
      <c r="I1486" s="220"/>
      <c r="J1486" s="221">
        <f>ROUND(I1486*H1486,2)</f>
        <v>0</v>
      </c>
      <c r="K1486" s="217" t="s">
        <v>192</v>
      </c>
      <c r="L1486" s="47"/>
      <c r="M1486" s="222" t="s">
        <v>19</v>
      </c>
      <c r="N1486" s="223" t="s">
        <v>44</v>
      </c>
      <c r="O1486" s="87"/>
      <c r="P1486" s="224">
        <f>O1486*H1486</f>
        <v>0</v>
      </c>
      <c r="Q1486" s="224">
        <v>0.00029999999999999997</v>
      </c>
      <c r="R1486" s="224">
        <f>Q1486*H1486</f>
        <v>0.023279999999999995</v>
      </c>
      <c r="S1486" s="224">
        <v>0</v>
      </c>
      <c r="T1486" s="225">
        <f>S1486*H1486</f>
        <v>0</v>
      </c>
      <c r="U1486" s="41"/>
      <c r="V1486" s="41"/>
      <c r="W1486" s="41"/>
      <c r="X1486" s="41"/>
      <c r="Y1486" s="41"/>
      <c r="Z1486" s="41"/>
      <c r="AA1486" s="41"/>
      <c r="AB1486" s="41"/>
      <c r="AC1486" s="41"/>
      <c r="AD1486" s="41"/>
      <c r="AE1486" s="41"/>
      <c r="AR1486" s="226" t="s">
        <v>280</v>
      </c>
      <c r="AT1486" s="226" t="s">
        <v>188</v>
      </c>
      <c r="AU1486" s="226" t="s">
        <v>82</v>
      </c>
      <c r="AY1486" s="20" t="s">
        <v>185</v>
      </c>
      <c r="BE1486" s="227">
        <f>IF(N1486="základní",J1486,0)</f>
        <v>0</v>
      </c>
      <c r="BF1486" s="227">
        <f>IF(N1486="snížená",J1486,0)</f>
        <v>0</v>
      </c>
      <c r="BG1486" s="227">
        <f>IF(N1486="zákl. přenesená",J1486,0)</f>
        <v>0</v>
      </c>
      <c r="BH1486" s="227">
        <f>IF(N1486="sníž. přenesená",J1486,0)</f>
        <v>0</v>
      </c>
      <c r="BI1486" s="227">
        <f>IF(N1486="nulová",J1486,0)</f>
        <v>0</v>
      </c>
      <c r="BJ1486" s="20" t="s">
        <v>80</v>
      </c>
      <c r="BK1486" s="227">
        <f>ROUND(I1486*H1486,2)</f>
        <v>0</v>
      </c>
      <c r="BL1486" s="20" t="s">
        <v>280</v>
      </c>
      <c r="BM1486" s="226" t="s">
        <v>2854</v>
      </c>
    </row>
    <row r="1487" s="2" customFormat="1">
      <c r="A1487" s="41"/>
      <c r="B1487" s="42"/>
      <c r="C1487" s="43"/>
      <c r="D1487" s="228" t="s">
        <v>195</v>
      </c>
      <c r="E1487" s="43"/>
      <c r="F1487" s="229" t="s">
        <v>942</v>
      </c>
      <c r="G1487" s="43"/>
      <c r="H1487" s="43"/>
      <c r="I1487" s="230"/>
      <c r="J1487" s="43"/>
      <c r="K1487" s="43"/>
      <c r="L1487" s="47"/>
      <c r="M1487" s="231"/>
      <c r="N1487" s="232"/>
      <c r="O1487" s="87"/>
      <c r="P1487" s="87"/>
      <c r="Q1487" s="87"/>
      <c r="R1487" s="87"/>
      <c r="S1487" s="87"/>
      <c r="T1487" s="88"/>
      <c r="U1487" s="41"/>
      <c r="V1487" s="41"/>
      <c r="W1487" s="41"/>
      <c r="X1487" s="41"/>
      <c r="Y1487" s="41"/>
      <c r="Z1487" s="41"/>
      <c r="AA1487" s="41"/>
      <c r="AB1487" s="41"/>
      <c r="AC1487" s="41"/>
      <c r="AD1487" s="41"/>
      <c r="AE1487" s="41"/>
      <c r="AT1487" s="20" t="s">
        <v>195</v>
      </c>
      <c r="AU1487" s="20" t="s">
        <v>82</v>
      </c>
    </row>
    <row r="1488" s="2" customFormat="1">
      <c r="A1488" s="41"/>
      <c r="B1488" s="42"/>
      <c r="C1488" s="43"/>
      <c r="D1488" s="233" t="s">
        <v>197</v>
      </c>
      <c r="E1488" s="43"/>
      <c r="F1488" s="234" t="s">
        <v>943</v>
      </c>
      <c r="G1488" s="43"/>
      <c r="H1488" s="43"/>
      <c r="I1488" s="230"/>
      <c r="J1488" s="43"/>
      <c r="K1488" s="43"/>
      <c r="L1488" s="47"/>
      <c r="M1488" s="231"/>
      <c r="N1488" s="232"/>
      <c r="O1488" s="87"/>
      <c r="P1488" s="87"/>
      <c r="Q1488" s="87"/>
      <c r="R1488" s="87"/>
      <c r="S1488" s="87"/>
      <c r="T1488" s="88"/>
      <c r="U1488" s="41"/>
      <c r="V1488" s="41"/>
      <c r="W1488" s="41"/>
      <c r="X1488" s="41"/>
      <c r="Y1488" s="41"/>
      <c r="Z1488" s="41"/>
      <c r="AA1488" s="41"/>
      <c r="AB1488" s="41"/>
      <c r="AC1488" s="41"/>
      <c r="AD1488" s="41"/>
      <c r="AE1488" s="41"/>
      <c r="AT1488" s="20" t="s">
        <v>197</v>
      </c>
      <c r="AU1488" s="20" t="s">
        <v>82</v>
      </c>
    </row>
    <row r="1489" s="13" customFormat="1">
      <c r="A1489" s="13"/>
      <c r="B1489" s="235"/>
      <c r="C1489" s="236"/>
      <c r="D1489" s="228" t="s">
        <v>199</v>
      </c>
      <c r="E1489" s="237" t="s">
        <v>19</v>
      </c>
      <c r="F1489" s="238" t="s">
        <v>2044</v>
      </c>
      <c r="G1489" s="236"/>
      <c r="H1489" s="237" t="s">
        <v>19</v>
      </c>
      <c r="I1489" s="239"/>
      <c r="J1489" s="236"/>
      <c r="K1489" s="236"/>
      <c r="L1489" s="240"/>
      <c r="M1489" s="241"/>
      <c r="N1489" s="242"/>
      <c r="O1489" s="242"/>
      <c r="P1489" s="242"/>
      <c r="Q1489" s="242"/>
      <c r="R1489" s="242"/>
      <c r="S1489" s="242"/>
      <c r="T1489" s="243"/>
      <c r="U1489" s="13"/>
      <c r="V1489" s="13"/>
      <c r="W1489" s="13"/>
      <c r="X1489" s="13"/>
      <c r="Y1489" s="13"/>
      <c r="Z1489" s="13"/>
      <c r="AA1489" s="13"/>
      <c r="AB1489" s="13"/>
      <c r="AC1489" s="13"/>
      <c r="AD1489" s="13"/>
      <c r="AE1489" s="13"/>
      <c r="AT1489" s="244" t="s">
        <v>199</v>
      </c>
      <c r="AU1489" s="244" t="s">
        <v>82</v>
      </c>
      <c r="AV1489" s="13" t="s">
        <v>80</v>
      </c>
      <c r="AW1489" s="13" t="s">
        <v>34</v>
      </c>
      <c r="AX1489" s="13" t="s">
        <v>73</v>
      </c>
      <c r="AY1489" s="244" t="s">
        <v>185</v>
      </c>
    </row>
    <row r="1490" s="14" customFormat="1">
      <c r="A1490" s="14"/>
      <c r="B1490" s="245"/>
      <c r="C1490" s="246"/>
      <c r="D1490" s="228" t="s">
        <v>199</v>
      </c>
      <c r="E1490" s="247" t="s">
        <v>19</v>
      </c>
      <c r="F1490" s="248" t="s">
        <v>2229</v>
      </c>
      <c r="G1490" s="246"/>
      <c r="H1490" s="249">
        <v>77.599999999999994</v>
      </c>
      <c r="I1490" s="250"/>
      <c r="J1490" s="246"/>
      <c r="K1490" s="246"/>
      <c r="L1490" s="251"/>
      <c r="M1490" s="252"/>
      <c r="N1490" s="253"/>
      <c r="O1490" s="253"/>
      <c r="P1490" s="253"/>
      <c r="Q1490" s="253"/>
      <c r="R1490" s="253"/>
      <c r="S1490" s="253"/>
      <c r="T1490" s="254"/>
      <c r="U1490" s="14"/>
      <c r="V1490" s="14"/>
      <c r="W1490" s="14"/>
      <c r="X1490" s="14"/>
      <c r="Y1490" s="14"/>
      <c r="Z1490" s="14"/>
      <c r="AA1490" s="14"/>
      <c r="AB1490" s="14"/>
      <c r="AC1490" s="14"/>
      <c r="AD1490" s="14"/>
      <c r="AE1490" s="14"/>
      <c r="AT1490" s="255" t="s">
        <v>199</v>
      </c>
      <c r="AU1490" s="255" t="s">
        <v>82</v>
      </c>
      <c r="AV1490" s="14" t="s">
        <v>82</v>
      </c>
      <c r="AW1490" s="14" t="s">
        <v>34</v>
      </c>
      <c r="AX1490" s="14" t="s">
        <v>73</v>
      </c>
      <c r="AY1490" s="255" t="s">
        <v>185</v>
      </c>
    </row>
    <row r="1491" s="15" customFormat="1">
      <c r="A1491" s="15"/>
      <c r="B1491" s="256"/>
      <c r="C1491" s="257"/>
      <c r="D1491" s="228" t="s">
        <v>199</v>
      </c>
      <c r="E1491" s="258" t="s">
        <v>19</v>
      </c>
      <c r="F1491" s="259" t="s">
        <v>202</v>
      </c>
      <c r="G1491" s="257"/>
      <c r="H1491" s="260">
        <v>77.599999999999994</v>
      </c>
      <c r="I1491" s="261"/>
      <c r="J1491" s="257"/>
      <c r="K1491" s="257"/>
      <c r="L1491" s="262"/>
      <c r="M1491" s="263"/>
      <c r="N1491" s="264"/>
      <c r="O1491" s="264"/>
      <c r="P1491" s="264"/>
      <c r="Q1491" s="264"/>
      <c r="R1491" s="264"/>
      <c r="S1491" s="264"/>
      <c r="T1491" s="265"/>
      <c r="U1491" s="15"/>
      <c r="V1491" s="15"/>
      <c r="W1491" s="15"/>
      <c r="X1491" s="15"/>
      <c r="Y1491" s="15"/>
      <c r="Z1491" s="15"/>
      <c r="AA1491" s="15"/>
      <c r="AB1491" s="15"/>
      <c r="AC1491" s="15"/>
      <c r="AD1491" s="15"/>
      <c r="AE1491" s="15"/>
      <c r="AT1491" s="266" t="s">
        <v>199</v>
      </c>
      <c r="AU1491" s="266" t="s">
        <v>82</v>
      </c>
      <c r="AV1491" s="15" t="s">
        <v>193</v>
      </c>
      <c r="AW1491" s="15" t="s">
        <v>34</v>
      </c>
      <c r="AX1491" s="15" t="s">
        <v>80</v>
      </c>
      <c r="AY1491" s="266" t="s">
        <v>185</v>
      </c>
    </row>
    <row r="1492" s="2" customFormat="1" ht="21.75" customHeight="1">
      <c r="A1492" s="41"/>
      <c r="B1492" s="42"/>
      <c r="C1492" s="215" t="s">
        <v>2855</v>
      </c>
      <c r="D1492" s="215" t="s">
        <v>188</v>
      </c>
      <c r="E1492" s="216" t="s">
        <v>945</v>
      </c>
      <c r="F1492" s="217" t="s">
        <v>946</v>
      </c>
      <c r="G1492" s="218" t="s">
        <v>226</v>
      </c>
      <c r="H1492" s="219">
        <v>26.289999999999999</v>
      </c>
      <c r="I1492" s="220"/>
      <c r="J1492" s="221">
        <f>ROUND(I1492*H1492,2)</f>
        <v>0</v>
      </c>
      <c r="K1492" s="217" t="s">
        <v>192</v>
      </c>
      <c r="L1492" s="47"/>
      <c r="M1492" s="222" t="s">
        <v>19</v>
      </c>
      <c r="N1492" s="223" t="s">
        <v>44</v>
      </c>
      <c r="O1492" s="87"/>
      <c r="P1492" s="224">
        <f>O1492*H1492</f>
        <v>0</v>
      </c>
      <c r="Q1492" s="224">
        <v>0.00042999999999999999</v>
      </c>
      <c r="R1492" s="224">
        <f>Q1492*H1492</f>
        <v>0.011304699999999999</v>
      </c>
      <c r="S1492" s="224">
        <v>0</v>
      </c>
      <c r="T1492" s="225">
        <f>S1492*H1492</f>
        <v>0</v>
      </c>
      <c r="U1492" s="41"/>
      <c r="V1492" s="41"/>
      <c r="W1492" s="41"/>
      <c r="X1492" s="41"/>
      <c r="Y1492" s="41"/>
      <c r="Z1492" s="41"/>
      <c r="AA1492" s="41"/>
      <c r="AB1492" s="41"/>
      <c r="AC1492" s="41"/>
      <c r="AD1492" s="41"/>
      <c r="AE1492" s="41"/>
      <c r="AR1492" s="226" t="s">
        <v>280</v>
      </c>
      <c r="AT1492" s="226" t="s">
        <v>188</v>
      </c>
      <c r="AU1492" s="226" t="s">
        <v>82</v>
      </c>
      <c r="AY1492" s="20" t="s">
        <v>185</v>
      </c>
      <c r="BE1492" s="227">
        <f>IF(N1492="základní",J1492,0)</f>
        <v>0</v>
      </c>
      <c r="BF1492" s="227">
        <f>IF(N1492="snížená",J1492,0)</f>
        <v>0</v>
      </c>
      <c r="BG1492" s="227">
        <f>IF(N1492="zákl. přenesená",J1492,0)</f>
        <v>0</v>
      </c>
      <c r="BH1492" s="227">
        <f>IF(N1492="sníž. přenesená",J1492,0)</f>
        <v>0</v>
      </c>
      <c r="BI1492" s="227">
        <f>IF(N1492="nulová",J1492,0)</f>
        <v>0</v>
      </c>
      <c r="BJ1492" s="20" t="s">
        <v>80</v>
      </c>
      <c r="BK1492" s="227">
        <f>ROUND(I1492*H1492,2)</f>
        <v>0</v>
      </c>
      <c r="BL1492" s="20" t="s">
        <v>280</v>
      </c>
      <c r="BM1492" s="226" t="s">
        <v>2856</v>
      </c>
    </row>
    <row r="1493" s="2" customFormat="1">
      <c r="A1493" s="41"/>
      <c r="B1493" s="42"/>
      <c r="C1493" s="43"/>
      <c r="D1493" s="228" t="s">
        <v>195</v>
      </c>
      <c r="E1493" s="43"/>
      <c r="F1493" s="229" t="s">
        <v>948</v>
      </c>
      <c r="G1493" s="43"/>
      <c r="H1493" s="43"/>
      <c r="I1493" s="230"/>
      <c r="J1493" s="43"/>
      <c r="K1493" s="43"/>
      <c r="L1493" s="47"/>
      <c r="M1493" s="231"/>
      <c r="N1493" s="232"/>
      <c r="O1493" s="87"/>
      <c r="P1493" s="87"/>
      <c r="Q1493" s="87"/>
      <c r="R1493" s="87"/>
      <c r="S1493" s="87"/>
      <c r="T1493" s="88"/>
      <c r="U1493" s="41"/>
      <c r="V1493" s="41"/>
      <c r="W1493" s="41"/>
      <c r="X1493" s="41"/>
      <c r="Y1493" s="41"/>
      <c r="Z1493" s="41"/>
      <c r="AA1493" s="41"/>
      <c r="AB1493" s="41"/>
      <c r="AC1493" s="41"/>
      <c r="AD1493" s="41"/>
      <c r="AE1493" s="41"/>
      <c r="AT1493" s="20" t="s">
        <v>195</v>
      </c>
      <c r="AU1493" s="20" t="s">
        <v>82</v>
      </c>
    </row>
    <row r="1494" s="2" customFormat="1">
      <c r="A1494" s="41"/>
      <c r="B1494" s="42"/>
      <c r="C1494" s="43"/>
      <c r="D1494" s="233" t="s">
        <v>197</v>
      </c>
      <c r="E1494" s="43"/>
      <c r="F1494" s="234" t="s">
        <v>949</v>
      </c>
      <c r="G1494" s="43"/>
      <c r="H1494" s="43"/>
      <c r="I1494" s="230"/>
      <c r="J1494" s="43"/>
      <c r="K1494" s="43"/>
      <c r="L1494" s="47"/>
      <c r="M1494" s="231"/>
      <c r="N1494" s="232"/>
      <c r="O1494" s="87"/>
      <c r="P1494" s="87"/>
      <c r="Q1494" s="87"/>
      <c r="R1494" s="87"/>
      <c r="S1494" s="87"/>
      <c r="T1494" s="88"/>
      <c r="U1494" s="41"/>
      <c r="V1494" s="41"/>
      <c r="W1494" s="41"/>
      <c r="X1494" s="41"/>
      <c r="Y1494" s="41"/>
      <c r="Z1494" s="41"/>
      <c r="AA1494" s="41"/>
      <c r="AB1494" s="41"/>
      <c r="AC1494" s="41"/>
      <c r="AD1494" s="41"/>
      <c r="AE1494" s="41"/>
      <c r="AT1494" s="20" t="s">
        <v>197</v>
      </c>
      <c r="AU1494" s="20" t="s">
        <v>82</v>
      </c>
    </row>
    <row r="1495" s="13" customFormat="1">
      <c r="A1495" s="13"/>
      <c r="B1495" s="235"/>
      <c r="C1495" s="236"/>
      <c r="D1495" s="228" t="s">
        <v>199</v>
      </c>
      <c r="E1495" s="237" t="s">
        <v>19</v>
      </c>
      <c r="F1495" s="238" t="s">
        <v>2857</v>
      </c>
      <c r="G1495" s="236"/>
      <c r="H1495" s="237" t="s">
        <v>19</v>
      </c>
      <c r="I1495" s="239"/>
      <c r="J1495" s="236"/>
      <c r="K1495" s="236"/>
      <c r="L1495" s="240"/>
      <c r="M1495" s="241"/>
      <c r="N1495" s="242"/>
      <c r="O1495" s="242"/>
      <c r="P1495" s="242"/>
      <c r="Q1495" s="242"/>
      <c r="R1495" s="242"/>
      <c r="S1495" s="242"/>
      <c r="T1495" s="243"/>
      <c r="U1495" s="13"/>
      <c r="V1495" s="13"/>
      <c r="W1495" s="13"/>
      <c r="X1495" s="13"/>
      <c r="Y1495" s="13"/>
      <c r="Z1495" s="13"/>
      <c r="AA1495" s="13"/>
      <c r="AB1495" s="13"/>
      <c r="AC1495" s="13"/>
      <c r="AD1495" s="13"/>
      <c r="AE1495" s="13"/>
      <c r="AT1495" s="244" t="s">
        <v>199</v>
      </c>
      <c r="AU1495" s="244" t="s">
        <v>82</v>
      </c>
      <c r="AV1495" s="13" t="s">
        <v>80</v>
      </c>
      <c r="AW1495" s="13" t="s">
        <v>34</v>
      </c>
      <c r="AX1495" s="13" t="s">
        <v>73</v>
      </c>
      <c r="AY1495" s="244" t="s">
        <v>185</v>
      </c>
    </row>
    <row r="1496" s="14" customFormat="1">
      <c r="A1496" s="14"/>
      <c r="B1496" s="245"/>
      <c r="C1496" s="246"/>
      <c r="D1496" s="228" t="s">
        <v>199</v>
      </c>
      <c r="E1496" s="247" t="s">
        <v>19</v>
      </c>
      <c r="F1496" s="248" t="s">
        <v>2858</v>
      </c>
      <c r="G1496" s="246"/>
      <c r="H1496" s="249">
        <v>9.25</v>
      </c>
      <c r="I1496" s="250"/>
      <c r="J1496" s="246"/>
      <c r="K1496" s="246"/>
      <c r="L1496" s="251"/>
      <c r="M1496" s="252"/>
      <c r="N1496" s="253"/>
      <c r="O1496" s="253"/>
      <c r="P1496" s="253"/>
      <c r="Q1496" s="253"/>
      <c r="R1496" s="253"/>
      <c r="S1496" s="253"/>
      <c r="T1496" s="254"/>
      <c r="U1496" s="14"/>
      <c r="V1496" s="14"/>
      <c r="W1496" s="14"/>
      <c r="X1496" s="14"/>
      <c r="Y1496" s="14"/>
      <c r="Z1496" s="14"/>
      <c r="AA1496" s="14"/>
      <c r="AB1496" s="14"/>
      <c r="AC1496" s="14"/>
      <c r="AD1496" s="14"/>
      <c r="AE1496" s="14"/>
      <c r="AT1496" s="255" t="s">
        <v>199</v>
      </c>
      <c r="AU1496" s="255" t="s">
        <v>82</v>
      </c>
      <c r="AV1496" s="14" t="s">
        <v>82</v>
      </c>
      <c r="AW1496" s="14" t="s">
        <v>34</v>
      </c>
      <c r="AX1496" s="14" t="s">
        <v>73</v>
      </c>
      <c r="AY1496" s="255" t="s">
        <v>185</v>
      </c>
    </row>
    <row r="1497" s="14" customFormat="1">
      <c r="A1497" s="14"/>
      <c r="B1497" s="245"/>
      <c r="C1497" s="246"/>
      <c r="D1497" s="228" t="s">
        <v>199</v>
      </c>
      <c r="E1497" s="247" t="s">
        <v>19</v>
      </c>
      <c r="F1497" s="248" t="s">
        <v>2859</v>
      </c>
      <c r="G1497" s="246"/>
      <c r="H1497" s="249">
        <v>7.2699999999999996</v>
      </c>
      <c r="I1497" s="250"/>
      <c r="J1497" s="246"/>
      <c r="K1497" s="246"/>
      <c r="L1497" s="251"/>
      <c r="M1497" s="252"/>
      <c r="N1497" s="253"/>
      <c r="O1497" s="253"/>
      <c r="P1497" s="253"/>
      <c r="Q1497" s="253"/>
      <c r="R1497" s="253"/>
      <c r="S1497" s="253"/>
      <c r="T1497" s="254"/>
      <c r="U1497" s="14"/>
      <c r="V1497" s="14"/>
      <c r="W1497" s="14"/>
      <c r="X1497" s="14"/>
      <c r="Y1497" s="14"/>
      <c r="Z1497" s="14"/>
      <c r="AA1497" s="14"/>
      <c r="AB1497" s="14"/>
      <c r="AC1497" s="14"/>
      <c r="AD1497" s="14"/>
      <c r="AE1497" s="14"/>
      <c r="AT1497" s="255" t="s">
        <v>199</v>
      </c>
      <c r="AU1497" s="255" t="s">
        <v>82</v>
      </c>
      <c r="AV1497" s="14" t="s">
        <v>82</v>
      </c>
      <c r="AW1497" s="14" t="s">
        <v>34</v>
      </c>
      <c r="AX1497" s="14" t="s">
        <v>73</v>
      </c>
      <c r="AY1497" s="255" t="s">
        <v>185</v>
      </c>
    </row>
    <row r="1498" s="14" customFormat="1">
      <c r="A1498" s="14"/>
      <c r="B1498" s="245"/>
      <c r="C1498" s="246"/>
      <c r="D1498" s="228" t="s">
        <v>199</v>
      </c>
      <c r="E1498" s="247" t="s">
        <v>19</v>
      </c>
      <c r="F1498" s="248" t="s">
        <v>2860</v>
      </c>
      <c r="G1498" s="246"/>
      <c r="H1498" s="249">
        <v>9.7699999999999996</v>
      </c>
      <c r="I1498" s="250"/>
      <c r="J1498" s="246"/>
      <c r="K1498" s="246"/>
      <c r="L1498" s="251"/>
      <c r="M1498" s="252"/>
      <c r="N1498" s="253"/>
      <c r="O1498" s="253"/>
      <c r="P1498" s="253"/>
      <c r="Q1498" s="253"/>
      <c r="R1498" s="253"/>
      <c r="S1498" s="253"/>
      <c r="T1498" s="254"/>
      <c r="U1498" s="14"/>
      <c r="V1498" s="14"/>
      <c r="W1498" s="14"/>
      <c r="X1498" s="14"/>
      <c r="Y1498" s="14"/>
      <c r="Z1498" s="14"/>
      <c r="AA1498" s="14"/>
      <c r="AB1498" s="14"/>
      <c r="AC1498" s="14"/>
      <c r="AD1498" s="14"/>
      <c r="AE1498" s="14"/>
      <c r="AT1498" s="255" t="s">
        <v>199</v>
      </c>
      <c r="AU1498" s="255" t="s">
        <v>82</v>
      </c>
      <c r="AV1498" s="14" t="s">
        <v>82</v>
      </c>
      <c r="AW1498" s="14" t="s">
        <v>34</v>
      </c>
      <c r="AX1498" s="14" t="s">
        <v>73</v>
      </c>
      <c r="AY1498" s="255" t="s">
        <v>185</v>
      </c>
    </row>
    <row r="1499" s="15" customFormat="1">
      <c r="A1499" s="15"/>
      <c r="B1499" s="256"/>
      <c r="C1499" s="257"/>
      <c r="D1499" s="228" t="s">
        <v>199</v>
      </c>
      <c r="E1499" s="258" t="s">
        <v>19</v>
      </c>
      <c r="F1499" s="259" t="s">
        <v>202</v>
      </c>
      <c r="G1499" s="257"/>
      <c r="H1499" s="260">
        <v>26.289999999999999</v>
      </c>
      <c r="I1499" s="261"/>
      <c r="J1499" s="257"/>
      <c r="K1499" s="257"/>
      <c r="L1499" s="262"/>
      <c r="M1499" s="263"/>
      <c r="N1499" s="264"/>
      <c r="O1499" s="264"/>
      <c r="P1499" s="264"/>
      <c r="Q1499" s="264"/>
      <c r="R1499" s="264"/>
      <c r="S1499" s="264"/>
      <c r="T1499" s="265"/>
      <c r="U1499" s="15"/>
      <c r="V1499" s="15"/>
      <c r="W1499" s="15"/>
      <c r="X1499" s="15"/>
      <c r="Y1499" s="15"/>
      <c r="Z1499" s="15"/>
      <c r="AA1499" s="15"/>
      <c r="AB1499" s="15"/>
      <c r="AC1499" s="15"/>
      <c r="AD1499" s="15"/>
      <c r="AE1499" s="15"/>
      <c r="AT1499" s="266" t="s">
        <v>199</v>
      </c>
      <c r="AU1499" s="266" t="s">
        <v>82</v>
      </c>
      <c r="AV1499" s="15" t="s">
        <v>193</v>
      </c>
      <c r="AW1499" s="15" t="s">
        <v>34</v>
      </c>
      <c r="AX1499" s="15" t="s">
        <v>80</v>
      </c>
      <c r="AY1499" s="266" t="s">
        <v>185</v>
      </c>
    </row>
    <row r="1500" s="2" customFormat="1" ht="16.5" customHeight="1">
      <c r="A1500" s="41"/>
      <c r="B1500" s="42"/>
      <c r="C1500" s="271" t="s">
        <v>2861</v>
      </c>
      <c r="D1500" s="271" t="s">
        <v>491</v>
      </c>
      <c r="E1500" s="272" t="s">
        <v>955</v>
      </c>
      <c r="F1500" s="273" t="s">
        <v>956</v>
      </c>
      <c r="G1500" s="274" t="s">
        <v>226</v>
      </c>
      <c r="H1500" s="275">
        <v>28.919</v>
      </c>
      <c r="I1500" s="276"/>
      <c r="J1500" s="277">
        <f>ROUND(I1500*H1500,2)</f>
        <v>0</v>
      </c>
      <c r="K1500" s="273" t="s">
        <v>192</v>
      </c>
      <c r="L1500" s="278"/>
      <c r="M1500" s="279" t="s">
        <v>19</v>
      </c>
      <c r="N1500" s="280" t="s">
        <v>44</v>
      </c>
      <c r="O1500" s="87"/>
      <c r="P1500" s="224">
        <f>O1500*H1500</f>
        <v>0</v>
      </c>
      <c r="Q1500" s="224">
        <v>0.00198</v>
      </c>
      <c r="R1500" s="224">
        <f>Q1500*H1500</f>
        <v>0.057259619999999997</v>
      </c>
      <c r="S1500" s="224">
        <v>0</v>
      </c>
      <c r="T1500" s="225">
        <f>S1500*H1500</f>
        <v>0</v>
      </c>
      <c r="U1500" s="41"/>
      <c r="V1500" s="41"/>
      <c r="W1500" s="41"/>
      <c r="X1500" s="41"/>
      <c r="Y1500" s="41"/>
      <c r="Z1500" s="41"/>
      <c r="AA1500" s="41"/>
      <c r="AB1500" s="41"/>
      <c r="AC1500" s="41"/>
      <c r="AD1500" s="41"/>
      <c r="AE1500" s="41"/>
      <c r="AR1500" s="226" t="s">
        <v>415</v>
      </c>
      <c r="AT1500" s="226" t="s">
        <v>491</v>
      </c>
      <c r="AU1500" s="226" t="s">
        <v>82</v>
      </c>
      <c r="AY1500" s="20" t="s">
        <v>185</v>
      </c>
      <c r="BE1500" s="227">
        <f>IF(N1500="základní",J1500,0)</f>
        <v>0</v>
      </c>
      <c r="BF1500" s="227">
        <f>IF(N1500="snížená",J1500,0)</f>
        <v>0</v>
      </c>
      <c r="BG1500" s="227">
        <f>IF(N1500="zákl. přenesená",J1500,0)</f>
        <v>0</v>
      </c>
      <c r="BH1500" s="227">
        <f>IF(N1500="sníž. přenesená",J1500,0)</f>
        <v>0</v>
      </c>
      <c r="BI1500" s="227">
        <f>IF(N1500="nulová",J1500,0)</f>
        <v>0</v>
      </c>
      <c r="BJ1500" s="20" t="s">
        <v>80</v>
      </c>
      <c r="BK1500" s="227">
        <f>ROUND(I1500*H1500,2)</f>
        <v>0</v>
      </c>
      <c r="BL1500" s="20" t="s">
        <v>280</v>
      </c>
      <c r="BM1500" s="226" t="s">
        <v>2862</v>
      </c>
    </row>
    <row r="1501" s="2" customFormat="1">
      <c r="A1501" s="41"/>
      <c r="B1501" s="42"/>
      <c r="C1501" s="43"/>
      <c r="D1501" s="228" t="s">
        <v>195</v>
      </c>
      <c r="E1501" s="43"/>
      <c r="F1501" s="229" t="s">
        <v>956</v>
      </c>
      <c r="G1501" s="43"/>
      <c r="H1501" s="43"/>
      <c r="I1501" s="230"/>
      <c r="J1501" s="43"/>
      <c r="K1501" s="43"/>
      <c r="L1501" s="47"/>
      <c r="M1501" s="231"/>
      <c r="N1501" s="232"/>
      <c r="O1501" s="87"/>
      <c r="P1501" s="87"/>
      <c r="Q1501" s="87"/>
      <c r="R1501" s="87"/>
      <c r="S1501" s="87"/>
      <c r="T1501" s="88"/>
      <c r="U1501" s="41"/>
      <c r="V1501" s="41"/>
      <c r="W1501" s="41"/>
      <c r="X1501" s="41"/>
      <c r="Y1501" s="41"/>
      <c r="Z1501" s="41"/>
      <c r="AA1501" s="41"/>
      <c r="AB1501" s="41"/>
      <c r="AC1501" s="41"/>
      <c r="AD1501" s="41"/>
      <c r="AE1501" s="41"/>
      <c r="AT1501" s="20" t="s">
        <v>195</v>
      </c>
      <c r="AU1501" s="20" t="s">
        <v>82</v>
      </c>
    </row>
    <row r="1502" s="14" customFormat="1">
      <c r="A1502" s="14"/>
      <c r="B1502" s="245"/>
      <c r="C1502" s="246"/>
      <c r="D1502" s="228" t="s">
        <v>199</v>
      </c>
      <c r="E1502" s="246"/>
      <c r="F1502" s="248" t="s">
        <v>2863</v>
      </c>
      <c r="G1502" s="246"/>
      <c r="H1502" s="249">
        <v>28.919</v>
      </c>
      <c r="I1502" s="250"/>
      <c r="J1502" s="246"/>
      <c r="K1502" s="246"/>
      <c r="L1502" s="251"/>
      <c r="M1502" s="252"/>
      <c r="N1502" s="253"/>
      <c r="O1502" s="253"/>
      <c r="P1502" s="253"/>
      <c r="Q1502" s="253"/>
      <c r="R1502" s="253"/>
      <c r="S1502" s="253"/>
      <c r="T1502" s="254"/>
      <c r="U1502" s="14"/>
      <c r="V1502" s="14"/>
      <c r="W1502" s="14"/>
      <c r="X1502" s="14"/>
      <c r="Y1502" s="14"/>
      <c r="Z1502" s="14"/>
      <c r="AA1502" s="14"/>
      <c r="AB1502" s="14"/>
      <c r="AC1502" s="14"/>
      <c r="AD1502" s="14"/>
      <c r="AE1502" s="14"/>
      <c r="AT1502" s="255" t="s">
        <v>199</v>
      </c>
      <c r="AU1502" s="255" t="s">
        <v>82</v>
      </c>
      <c r="AV1502" s="14" t="s">
        <v>82</v>
      </c>
      <c r="AW1502" s="14" t="s">
        <v>4</v>
      </c>
      <c r="AX1502" s="14" t="s">
        <v>80</v>
      </c>
      <c r="AY1502" s="255" t="s">
        <v>185</v>
      </c>
    </row>
    <row r="1503" s="2" customFormat="1" ht="21.75" customHeight="1">
      <c r="A1503" s="41"/>
      <c r="B1503" s="42"/>
      <c r="C1503" s="215" t="s">
        <v>2864</v>
      </c>
      <c r="D1503" s="215" t="s">
        <v>188</v>
      </c>
      <c r="E1503" s="216" t="s">
        <v>960</v>
      </c>
      <c r="F1503" s="217" t="s">
        <v>961</v>
      </c>
      <c r="G1503" s="218" t="s">
        <v>191</v>
      </c>
      <c r="H1503" s="219">
        <v>77.599999999999994</v>
      </c>
      <c r="I1503" s="220"/>
      <c r="J1503" s="221">
        <f>ROUND(I1503*H1503,2)</f>
        <v>0</v>
      </c>
      <c r="K1503" s="217" t="s">
        <v>192</v>
      </c>
      <c r="L1503" s="47"/>
      <c r="M1503" s="222" t="s">
        <v>19</v>
      </c>
      <c r="N1503" s="223" t="s">
        <v>44</v>
      </c>
      <c r="O1503" s="87"/>
      <c r="P1503" s="224">
        <f>O1503*H1503</f>
        <v>0</v>
      </c>
      <c r="Q1503" s="224">
        <v>0.0075500000000000003</v>
      </c>
      <c r="R1503" s="224">
        <f>Q1503*H1503</f>
        <v>0.58587999999999996</v>
      </c>
      <c r="S1503" s="224">
        <v>0</v>
      </c>
      <c r="T1503" s="225">
        <f>S1503*H1503</f>
        <v>0</v>
      </c>
      <c r="U1503" s="41"/>
      <c r="V1503" s="41"/>
      <c r="W1503" s="41"/>
      <c r="X1503" s="41"/>
      <c r="Y1503" s="41"/>
      <c r="Z1503" s="41"/>
      <c r="AA1503" s="41"/>
      <c r="AB1503" s="41"/>
      <c r="AC1503" s="41"/>
      <c r="AD1503" s="41"/>
      <c r="AE1503" s="41"/>
      <c r="AR1503" s="226" t="s">
        <v>280</v>
      </c>
      <c r="AT1503" s="226" t="s">
        <v>188</v>
      </c>
      <c r="AU1503" s="226" t="s">
        <v>82</v>
      </c>
      <c r="AY1503" s="20" t="s">
        <v>185</v>
      </c>
      <c r="BE1503" s="227">
        <f>IF(N1503="základní",J1503,0)</f>
        <v>0</v>
      </c>
      <c r="BF1503" s="227">
        <f>IF(N1503="snížená",J1503,0)</f>
        <v>0</v>
      </c>
      <c r="BG1503" s="227">
        <f>IF(N1503="zákl. přenesená",J1503,0)</f>
        <v>0</v>
      </c>
      <c r="BH1503" s="227">
        <f>IF(N1503="sníž. přenesená",J1503,0)</f>
        <v>0</v>
      </c>
      <c r="BI1503" s="227">
        <f>IF(N1503="nulová",J1503,0)</f>
        <v>0</v>
      </c>
      <c r="BJ1503" s="20" t="s">
        <v>80</v>
      </c>
      <c r="BK1503" s="227">
        <f>ROUND(I1503*H1503,2)</f>
        <v>0</v>
      </c>
      <c r="BL1503" s="20" t="s">
        <v>280</v>
      </c>
      <c r="BM1503" s="226" t="s">
        <v>2865</v>
      </c>
    </row>
    <row r="1504" s="2" customFormat="1">
      <c r="A1504" s="41"/>
      <c r="B1504" s="42"/>
      <c r="C1504" s="43"/>
      <c r="D1504" s="228" t="s">
        <v>195</v>
      </c>
      <c r="E1504" s="43"/>
      <c r="F1504" s="229" t="s">
        <v>963</v>
      </c>
      <c r="G1504" s="43"/>
      <c r="H1504" s="43"/>
      <c r="I1504" s="230"/>
      <c r="J1504" s="43"/>
      <c r="K1504" s="43"/>
      <c r="L1504" s="47"/>
      <c r="M1504" s="231"/>
      <c r="N1504" s="232"/>
      <c r="O1504" s="87"/>
      <c r="P1504" s="87"/>
      <c r="Q1504" s="87"/>
      <c r="R1504" s="87"/>
      <c r="S1504" s="87"/>
      <c r="T1504" s="88"/>
      <c r="U1504" s="41"/>
      <c r="V1504" s="41"/>
      <c r="W1504" s="41"/>
      <c r="X1504" s="41"/>
      <c r="Y1504" s="41"/>
      <c r="Z1504" s="41"/>
      <c r="AA1504" s="41"/>
      <c r="AB1504" s="41"/>
      <c r="AC1504" s="41"/>
      <c r="AD1504" s="41"/>
      <c r="AE1504" s="41"/>
      <c r="AT1504" s="20" t="s">
        <v>195</v>
      </c>
      <c r="AU1504" s="20" t="s">
        <v>82</v>
      </c>
    </row>
    <row r="1505" s="2" customFormat="1">
      <c r="A1505" s="41"/>
      <c r="B1505" s="42"/>
      <c r="C1505" s="43"/>
      <c r="D1505" s="233" t="s">
        <v>197</v>
      </c>
      <c r="E1505" s="43"/>
      <c r="F1505" s="234" t="s">
        <v>964</v>
      </c>
      <c r="G1505" s="43"/>
      <c r="H1505" s="43"/>
      <c r="I1505" s="230"/>
      <c r="J1505" s="43"/>
      <c r="K1505" s="43"/>
      <c r="L1505" s="47"/>
      <c r="M1505" s="231"/>
      <c r="N1505" s="232"/>
      <c r="O1505" s="87"/>
      <c r="P1505" s="87"/>
      <c r="Q1505" s="87"/>
      <c r="R1505" s="87"/>
      <c r="S1505" s="87"/>
      <c r="T1505" s="88"/>
      <c r="U1505" s="41"/>
      <c r="V1505" s="41"/>
      <c r="W1505" s="41"/>
      <c r="X1505" s="41"/>
      <c r="Y1505" s="41"/>
      <c r="Z1505" s="41"/>
      <c r="AA1505" s="41"/>
      <c r="AB1505" s="41"/>
      <c r="AC1505" s="41"/>
      <c r="AD1505" s="41"/>
      <c r="AE1505" s="41"/>
      <c r="AT1505" s="20" t="s">
        <v>197</v>
      </c>
      <c r="AU1505" s="20" t="s">
        <v>82</v>
      </c>
    </row>
    <row r="1506" s="13" customFormat="1">
      <c r="A1506" s="13"/>
      <c r="B1506" s="235"/>
      <c r="C1506" s="236"/>
      <c r="D1506" s="228" t="s">
        <v>199</v>
      </c>
      <c r="E1506" s="237" t="s">
        <v>19</v>
      </c>
      <c r="F1506" s="238" t="s">
        <v>2044</v>
      </c>
      <c r="G1506" s="236"/>
      <c r="H1506" s="237" t="s">
        <v>19</v>
      </c>
      <c r="I1506" s="239"/>
      <c r="J1506" s="236"/>
      <c r="K1506" s="236"/>
      <c r="L1506" s="240"/>
      <c r="M1506" s="241"/>
      <c r="N1506" s="242"/>
      <c r="O1506" s="242"/>
      <c r="P1506" s="242"/>
      <c r="Q1506" s="242"/>
      <c r="R1506" s="242"/>
      <c r="S1506" s="242"/>
      <c r="T1506" s="243"/>
      <c r="U1506" s="13"/>
      <c r="V1506" s="13"/>
      <c r="W1506" s="13"/>
      <c r="X1506" s="13"/>
      <c r="Y1506" s="13"/>
      <c r="Z1506" s="13"/>
      <c r="AA1506" s="13"/>
      <c r="AB1506" s="13"/>
      <c r="AC1506" s="13"/>
      <c r="AD1506" s="13"/>
      <c r="AE1506" s="13"/>
      <c r="AT1506" s="244" t="s">
        <v>199</v>
      </c>
      <c r="AU1506" s="244" t="s">
        <v>82</v>
      </c>
      <c r="AV1506" s="13" t="s">
        <v>80</v>
      </c>
      <c r="AW1506" s="13" t="s">
        <v>34</v>
      </c>
      <c r="AX1506" s="13" t="s">
        <v>73</v>
      </c>
      <c r="AY1506" s="244" t="s">
        <v>185</v>
      </c>
    </row>
    <row r="1507" s="14" customFormat="1">
      <c r="A1507" s="14"/>
      <c r="B1507" s="245"/>
      <c r="C1507" s="246"/>
      <c r="D1507" s="228" t="s">
        <v>199</v>
      </c>
      <c r="E1507" s="247" t="s">
        <v>19</v>
      </c>
      <c r="F1507" s="248" t="s">
        <v>2229</v>
      </c>
      <c r="G1507" s="246"/>
      <c r="H1507" s="249">
        <v>77.599999999999994</v>
      </c>
      <c r="I1507" s="250"/>
      <c r="J1507" s="246"/>
      <c r="K1507" s="246"/>
      <c r="L1507" s="251"/>
      <c r="M1507" s="252"/>
      <c r="N1507" s="253"/>
      <c r="O1507" s="253"/>
      <c r="P1507" s="253"/>
      <c r="Q1507" s="253"/>
      <c r="R1507" s="253"/>
      <c r="S1507" s="253"/>
      <c r="T1507" s="254"/>
      <c r="U1507" s="14"/>
      <c r="V1507" s="14"/>
      <c r="W1507" s="14"/>
      <c r="X1507" s="14"/>
      <c r="Y1507" s="14"/>
      <c r="Z1507" s="14"/>
      <c r="AA1507" s="14"/>
      <c r="AB1507" s="14"/>
      <c r="AC1507" s="14"/>
      <c r="AD1507" s="14"/>
      <c r="AE1507" s="14"/>
      <c r="AT1507" s="255" t="s">
        <v>199</v>
      </c>
      <c r="AU1507" s="255" t="s">
        <v>82</v>
      </c>
      <c r="AV1507" s="14" t="s">
        <v>82</v>
      </c>
      <c r="AW1507" s="14" t="s">
        <v>34</v>
      </c>
      <c r="AX1507" s="14" t="s">
        <v>73</v>
      </c>
      <c r="AY1507" s="255" t="s">
        <v>185</v>
      </c>
    </row>
    <row r="1508" s="15" customFormat="1">
      <c r="A1508" s="15"/>
      <c r="B1508" s="256"/>
      <c r="C1508" s="257"/>
      <c r="D1508" s="228" t="s">
        <v>199</v>
      </c>
      <c r="E1508" s="258" t="s">
        <v>19</v>
      </c>
      <c r="F1508" s="259" t="s">
        <v>202</v>
      </c>
      <c r="G1508" s="257"/>
      <c r="H1508" s="260">
        <v>77.599999999999994</v>
      </c>
      <c r="I1508" s="261"/>
      <c r="J1508" s="257"/>
      <c r="K1508" s="257"/>
      <c r="L1508" s="262"/>
      <c r="M1508" s="263"/>
      <c r="N1508" s="264"/>
      <c r="O1508" s="264"/>
      <c r="P1508" s="264"/>
      <c r="Q1508" s="264"/>
      <c r="R1508" s="264"/>
      <c r="S1508" s="264"/>
      <c r="T1508" s="265"/>
      <c r="U1508" s="15"/>
      <c r="V1508" s="15"/>
      <c r="W1508" s="15"/>
      <c r="X1508" s="15"/>
      <c r="Y1508" s="15"/>
      <c r="Z1508" s="15"/>
      <c r="AA1508" s="15"/>
      <c r="AB1508" s="15"/>
      <c r="AC1508" s="15"/>
      <c r="AD1508" s="15"/>
      <c r="AE1508" s="15"/>
      <c r="AT1508" s="266" t="s">
        <v>199</v>
      </c>
      <c r="AU1508" s="266" t="s">
        <v>82</v>
      </c>
      <c r="AV1508" s="15" t="s">
        <v>193</v>
      </c>
      <c r="AW1508" s="15" t="s">
        <v>34</v>
      </c>
      <c r="AX1508" s="15" t="s">
        <v>80</v>
      </c>
      <c r="AY1508" s="266" t="s">
        <v>185</v>
      </c>
    </row>
    <row r="1509" s="2" customFormat="1" ht="21.75" customHeight="1">
      <c r="A1509" s="41"/>
      <c r="B1509" s="42"/>
      <c r="C1509" s="271" t="s">
        <v>2866</v>
      </c>
      <c r="D1509" s="271" t="s">
        <v>491</v>
      </c>
      <c r="E1509" s="272" t="s">
        <v>966</v>
      </c>
      <c r="F1509" s="273" t="s">
        <v>967</v>
      </c>
      <c r="G1509" s="274" t="s">
        <v>191</v>
      </c>
      <c r="H1509" s="275">
        <v>89.239999999999995</v>
      </c>
      <c r="I1509" s="276"/>
      <c r="J1509" s="277">
        <f>ROUND(I1509*H1509,2)</f>
        <v>0</v>
      </c>
      <c r="K1509" s="273" t="s">
        <v>192</v>
      </c>
      <c r="L1509" s="278"/>
      <c r="M1509" s="279" t="s">
        <v>19</v>
      </c>
      <c r="N1509" s="280" t="s">
        <v>44</v>
      </c>
      <c r="O1509" s="87"/>
      <c r="P1509" s="224">
        <f>O1509*H1509</f>
        <v>0</v>
      </c>
      <c r="Q1509" s="224">
        <v>0.021999999999999999</v>
      </c>
      <c r="R1509" s="224">
        <f>Q1509*H1509</f>
        <v>1.9632799999999997</v>
      </c>
      <c r="S1509" s="224">
        <v>0</v>
      </c>
      <c r="T1509" s="225">
        <f>S1509*H1509</f>
        <v>0</v>
      </c>
      <c r="U1509" s="41"/>
      <c r="V1509" s="41"/>
      <c r="W1509" s="41"/>
      <c r="X1509" s="41"/>
      <c r="Y1509" s="41"/>
      <c r="Z1509" s="41"/>
      <c r="AA1509" s="41"/>
      <c r="AB1509" s="41"/>
      <c r="AC1509" s="41"/>
      <c r="AD1509" s="41"/>
      <c r="AE1509" s="41"/>
      <c r="AR1509" s="226" t="s">
        <v>415</v>
      </c>
      <c r="AT1509" s="226" t="s">
        <v>491</v>
      </c>
      <c r="AU1509" s="226" t="s">
        <v>82</v>
      </c>
      <c r="AY1509" s="20" t="s">
        <v>185</v>
      </c>
      <c r="BE1509" s="227">
        <f>IF(N1509="základní",J1509,0)</f>
        <v>0</v>
      </c>
      <c r="BF1509" s="227">
        <f>IF(N1509="snížená",J1509,0)</f>
        <v>0</v>
      </c>
      <c r="BG1509" s="227">
        <f>IF(N1509="zákl. přenesená",J1509,0)</f>
        <v>0</v>
      </c>
      <c r="BH1509" s="227">
        <f>IF(N1509="sníž. přenesená",J1509,0)</f>
        <v>0</v>
      </c>
      <c r="BI1509" s="227">
        <f>IF(N1509="nulová",J1509,0)</f>
        <v>0</v>
      </c>
      <c r="BJ1509" s="20" t="s">
        <v>80</v>
      </c>
      <c r="BK1509" s="227">
        <f>ROUND(I1509*H1509,2)</f>
        <v>0</v>
      </c>
      <c r="BL1509" s="20" t="s">
        <v>280</v>
      </c>
      <c r="BM1509" s="226" t="s">
        <v>2867</v>
      </c>
    </row>
    <row r="1510" s="2" customFormat="1">
      <c r="A1510" s="41"/>
      <c r="B1510" s="42"/>
      <c r="C1510" s="43"/>
      <c r="D1510" s="228" t="s">
        <v>195</v>
      </c>
      <c r="E1510" s="43"/>
      <c r="F1510" s="229" t="s">
        <v>967</v>
      </c>
      <c r="G1510" s="43"/>
      <c r="H1510" s="43"/>
      <c r="I1510" s="230"/>
      <c r="J1510" s="43"/>
      <c r="K1510" s="43"/>
      <c r="L1510" s="47"/>
      <c r="M1510" s="231"/>
      <c r="N1510" s="232"/>
      <c r="O1510" s="87"/>
      <c r="P1510" s="87"/>
      <c r="Q1510" s="87"/>
      <c r="R1510" s="87"/>
      <c r="S1510" s="87"/>
      <c r="T1510" s="88"/>
      <c r="U1510" s="41"/>
      <c r="V1510" s="41"/>
      <c r="W1510" s="41"/>
      <c r="X1510" s="41"/>
      <c r="Y1510" s="41"/>
      <c r="Z1510" s="41"/>
      <c r="AA1510" s="41"/>
      <c r="AB1510" s="41"/>
      <c r="AC1510" s="41"/>
      <c r="AD1510" s="41"/>
      <c r="AE1510" s="41"/>
      <c r="AT1510" s="20" t="s">
        <v>195</v>
      </c>
      <c r="AU1510" s="20" t="s">
        <v>82</v>
      </c>
    </row>
    <row r="1511" s="14" customFormat="1">
      <c r="A1511" s="14"/>
      <c r="B1511" s="245"/>
      <c r="C1511" s="246"/>
      <c r="D1511" s="228" t="s">
        <v>199</v>
      </c>
      <c r="E1511" s="246"/>
      <c r="F1511" s="248" t="s">
        <v>2868</v>
      </c>
      <c r="G1511" s="246"/>
      <c r="H1511" s="249">
        <v>89.239999999999995</v>
      </c>
      <c r="I1511" s="250"/>
      <c r="J1511" s="246"/>
      <c r="K1511" s="246"/>
      <c r="L1511" s="251"/>
      <c r="M1511" s="252"/>
      <c r="N1511" s="253"/>
      <c r="O1511" s="253"/>
      <c r="P1511" s="253"/>
      <c r="Q1511" s="253"/>
      <c r="R1511" s="253"/>
      <c r="S1511" s="253"/>
      <c r="T1511" s="254"/>
      <c r="U1511" s="14"/>
      <c r="V1511" s="14"/>
      <c r="W1511" s="14"/>
      <c r="X1511" s="14"/>
      <c r="Y1511" s="14"/>
      <c r="Z1511" s="14"/>
      <c r="AA1511" s="14"/>
      <c r="AB1511" s="14"/>
      <c r="AC1511" s="14"/>
      <c r="AD1511" s="14"/>
      <c r="AE1511" s="14"/>
      <c r="AT1511" s="255" t="s">
        <v>199</v>
      </c>
      <c r="AU1511" s="255" t="s">
        <v>82</v>
      </c>
      <c r="AV1511" s="14" t="s">
        <v>82</v>
      </c>
      <c r="AW1511" s="14" t="s">
        <v>4</v>
      </c>
      <c r="AX1511" s="14" t="s">
        <v>80</v>
      </c>
      <c r="AY1511" s="255" t="s">
        <v>185</v>
      </c>
    </row>
    <row r="1512" s="2" customFormat="1" ht="16.5" customHeight="1">
      <c r="A1512" s="41"/>
      <c r="B1512" s="42"/>
      <c r="C1512" s="215" t="s">
        <v>2869</v>
      </c>
      <c r="D1512" s="215" t="s">
        <v>188</v>
      </c>
      <c r="E1512" s="216" t="s">
        <v>2870</v>
      </c>
      <c r="F1512" s="217" t="s">
        <v>2871</v>
      </c>
      <c r="G1512" s="218" t="s">
        <v>191</v>
      </c>
      <c r="H1512" s="219">
        <v>15.77</v>
      </c>
      <c r="I1512" s="220"/>
      <c r="J1512" s="221">
        <f>ROUND(I1512*H1512,2)</f>
        <v>0</v>
      </c>
      <c r="K1512" s="217" t="s">
        <v>192</v>
      </c>
      <c r="L1512" s="47"/>
      <c r="M1512" s="222" t="s">
        <v>19</v>
      </c>
      <c r="N1512" s="223" t="s">
        <v>44</v>
      </c>
      <c r="O1512" s="87"/>
      <c r="P1512" s="224">
        <f>O1512*H1512</f>
        <v>0</v>
      </c>
      <c r="Q1512" s="224">
        <v>0.0015</v>
      </c>
      <c r="R1512" s="224">
        <f>Q1512*H1512</f>
        <v>0.023654999999999999</v>
      </c>
      <c r="S1512" s="224">
        <v>0</v>
      </c>
      <c r="T1512" s="225">
        <f>S1512*H1512</f>
        <v>0</v>
      </c>
      <c r="U1512" s="41"/>
      <c r="V1512" s="41"/>
      <c r="W1512" s="41"/>
      <c r="X1512" s="41"/>
      <c r="Y1512" s="41"/>
      <c r="Z1512" s="41"/>
      <c r="AA1512" s="41"/>
      <c r="AB1512" s="41"/>
      <c r="AC1512" s="41"/>
      <c r="AD1512" s="41"/>
      <c r="AE1512" s="41"/>
      <c r="AR1512" s="226" t="s">
        <v>280</v>
      </c>
      <c r="AT1512" s="226" t="s">
        <v>188</v>
      </c>
      <c r="AU1512" s="226" t="s">
        <v>82</v>
      </c>
      <c r="AY1512" s="20" t="s">
        <v>185</v>
      </c>
      <c r="BE1512" s="227">
        <f>IF(N1512="základní",J1512,0)</f>
        <v>0</v>
      </c>
      <c r="BF1512" s="227">
        <f>IF(N1512="snížená",J1512,0)</f>
        <v>0</v>
      </c>
      <c r="BG1512" s="227">
        <f>IF(N1512="zákl. přenesená",J1512,0)</f>
        <v>0</v>
      </c>
      <c r="BH1512" s="227">
        <f>IF(N1512="sníž. přenesená",J1512,0)</f>
        <v>0</v>
      </c>
      <c r="BI1512" s="227">
        <f>IF(N1512="nulová",J1512,0)</f>
        <v>0</v>
      </c>
      <c r="BJ1512" s="20" t="s">
        <v>80</v>
      </c>
      <c r="BK1512" s="227">
        <f>ROUND(I1512*H1512,2)</f>
        <v>0</v>
      </c>
      <c r="BL1512" s="20" t="s">
        <v>280</v>
      </c>
      <c r="BM1512" s="226" t="s">
        <v>2872</v>
      </c>
    </row>
    <row r="1513" s="2" customFormat="1">
      <c r="A1513" s="41"/>
      <c r="B1513" s="42"/>
      <c r="C1513" s="43"/>
      <c r="D1513" s="228" t="s">
        <v>195</v>
      </c>
      <c r="E1513" s="43"/>
      <c r="F1513" s="229" t="s">
        <v>2873</v>
      </c>
      <c r="G1513" s="43"/>
      <c r="H1513" s="43"/>
      <c r="I1513" s="230"/>
      <c r="J1513" s="43"/>
      <c r="K1513" s="43"/>
      <c r="L1513" s="47"/>
      <c r="M1513" s="231"/>
      <c r="N1513" s="232"/>
      <c r="O1513" s="87"/>
      <c r="P1513" s="87"/>
      <c r="Q1513" s="87"/>
      <c r="R1513" s="87"/>
      <c r="S1513" s="87"/>
      <c r="T1513" s="88"/>
      <c r="U1513" s="41"/>
      <c r="V1513" s="41"/>
      <c r="W1513" s="41"/>
      <c r="X1513" s="41"/>
      <c r="Y1513" s="41"/>
      <c r="Z1513" s="41"/>
      <c r="AA1513" s="41"/>
      <c r="AB1513" s="41"/>
      <c r="AC1513" s="41"/>
      <c r="AD1513" s="41"/>
      <c r="AE1513" s="41"/>
      <c r="AT1513" s="20" t="s">
        <v>195</v>
      </c>
      <c r="AU1513" s="20" t="s">
        <v>82</v>
      </c>
    </row>
    <row r="1514" s="2" customFormat="1">
      <c r="A1514" s="41"/>
      <c r="B1514" s="42"/>
      <c r="C1514" s="43"/>
      <c r="D1514" s="233" t="s">
        <v>197</v>
      </c>
      <c r="E1514" s="43"/>
      <c r="F1514" s="234" t="s">
        <v>2874</v>
      </c>
      <c r="G1514" s="43"/>
      <c r="H1514" s="43"/>
      <c r="I1514" s="230"/>
      <c r="J1514" s="43"/>
      <c r="K1514" s="43"/>
      <c r="L1514" s="47"/>
      <c r="M1514" s="231"/>
      <c r="N1514" s="232"/>
      <c r="O1514" s="87"/>
      <c r="P1514" s="87"/>
      <c r="Q1514" s="87"/>
      <c r="R1514" s="87"/>
      <c r="S1514" s="87"/>
      <c r="T1514" s="88"/>
      <c r="U1514" s="41"/>
      <c r="V1514" s="41"/>
      <c r="W1514" s="41"/>
      <c r="X1514" s="41"/>
      <c r="Y1514" s="41"/>
      <c r="Z1514" s="41"/>
      <c r="AA1514" s="41"/>
      <c r="AB1514" s="41"/>
      <c r="AC1514" s="41"/>
      <c r="AD1514" s="41"/>
      <c r="AE1514" s="41"/>
      <c r="AT1514" s="20" t="s">
        <v>197</v>
      </c>
      <c r="AU1514" s="20" t="s">
        <v>82</v>
      </c>
    </row>
    <row r="1515" s="13" customFormat="1">
      <c r="A1515" s="13"/>
      <c r="B1515" s="235"/>
      <c r="C1515" s="236"/>
      <c r="D1515" s="228" t="s">
        <v>199</v>
      </c>
      <c r="E1515" s="237" t="s">
        <v>19</v>
      </c>
      <c r="F1515" s="238" t="s">
        <v>2875</v>
      </c>
      <c r="G1515" s="236"/>
      <c r="H1515" s="237" t="s">
        <v>19</v>
      </c>
      <c r="I1515" s="239"/>
      <c r="J1515" s="236"/>
      <c r="K1515" s="236"/>
      <c r="L1515" s="240"/>
      <c r="M1515" s="241"/>
      <c r="N1515" s="242"/>
      <c r="O1515" s="242"/>
      <c r="P1515" s="242"/>
      <c r="Q1515" s="242"/>
      <c r="R1515" s="242"/>
      <c r="S1515" s="242"/>
      <c r="T1515" s="243"/>
      <c r="U1515" s="13"/>
      <c r="V1515" s="13"/>
      <c r="W1515" s="13"/>
      <c r="X1515" s="13"/>
      <c r="Y1515" s="13"/>
      <c r="Z1515" s="13"/>
      <c r="AA1515" s="13"/>
      <c r="AB1515" s="13"/>
      <c r="AC1515" s="13"/>
      <c r="AD1515" s="13"/>
      <c r="AE1515" s="13"/>
      <c r="AT1515" s="244" t="s">
        <v>199</v>
      </c>
      <c r="AU1515" s="244" t="s">
        <v>82</v>
      </c>
      <c r="AV1515" s="13" t="s">
        <v>80</v>
      </c>
      <c r="AW1515" s="13" t="s">
        <v>34</v>
      </c>
      <c r="AX1515" s="13" t="s">
        <v>73</v>
      </c>
      <c r="AY1515" s="244" t="s">
        <v>185</v>
      </c>
    </row>
    <row r="1516" s="14" customFormat="1">
      <c r="A1516" s="14"/>
      <c r="B1516" s="245"/>
      <c r="C1516" s="246"/>
      <c r="D1516" s="228" t="s">
        <v>199</v>
      </c>
      <c r="E1516" s="247" t="s">
        <v>19</v>
      </c>
      <c r="F1516" s="248" t="s">
        <v>2876</v>
      </c>
      <c r="G1516" s="246"/>
      <c r="H1516" s="249">
        <v>5.1799999999999997</v>
      </c>
      <c r="I1516" s="250"/>
      <c r="J1516" s="246"/>
      <c r="K1516" s="246"/>
      <c r="L1516" s="251"/>
      <c r="M1516" s="252"/>
      <c r="N1516" s="253"/>
      <c r="O1516" s="253"/>
      <c r="P1516" s="253"/>
      <c r="Q1516" s="253"/>
      <c r="R1516" s="253"/>
      <c r="S1516" s="253"/>
      <c r="T1516" s="254"/>
      <c r="U1516" s="14"/>
      <c r="V1516" s="14"/>
      <c r="W1516" s="14"/>
      <c r="X1516" s="14"/>
      <c r="Y1516" s="14"/>
      <c r="Z1516" s="14"/>
      <c r="AA1516" s="14"/>
      <c r="AB1516" s="14"/>
      <c r="AC1516" s="14"/>
      <c r="AD1516" s="14"/>
      <c r="AE1516" s="14"/>
      <c r="AT1516" s="255" t="s">
        <v>199</v>
      </c>
      <c r="AU1516" s="255" t="s">
        <v>82</v>
      </c>
      <c r="AV1516" s="14" t="s">
        <v>82</v>
      </c>
      <c r="AW1516" s="14" t="s">
        <v>34</v>
      </c>
      <c r="AX1516" s="14" t="s">
        <v>73</v>
      </c>
      <c r="AY1516" s="255" t="s">
        <v>185</v>
      </c>
    </row>
    <row r="1517" s="14" customFormat="1">
      <c r="A1517" s="14"/>
      <c r="B1517" s="245"/>
      <c r="C1517" s="246"/>
      <c r="D1517" s="228" t="s">
        <v>199</v>
      </c>
      <c r="E1517" s="247" t="s">
        <v>19</v>
      </c>
      <c r="F1517" s="248" t="s">
        <v>2877</v>
      </c>
      <c r="G1517" s="246"/>
      <c r="H1517" s="249">
        <v>5.2400000000000002</v>
      </c>
      <c r="I1517" s="250"/>
      <c r="J1517" s="246"/>
      <c r="K1517" s="246"/>
      <c r="L1517" s="251"/>
      <c r="M1517" s="252"/>
      <c r="N1517" s="253"/>
      <c r="O1517" s="253"/>
      <c r="P1517" s="253"/>
      <c r="Q1517" s="253"/>
      <c r="R1517" s="253"/>
      <c r="S1517" s="253"/>
      <c r="T1517" s="254"/>
      <c r="U1517" s="14"/>
      <c r="V1517" s="14"/>
      <c r="W1517" s="14"/>
      <c r="X1517" s="14"/>
      <c r="Y1517" s="14"/>
      <c r="Z1517" s="14"/>
      <c r="AA1517" s="14"/>
      <c r="AB1517" s="14"/>
      <c r="AC1517" s="14"/>
      <c r="AD1517" s="14"/>
      <c r="AE1517" s="14"/>
      <c r="AT1517" s="255" t="s">
        <v>199</v>
      </c>
      <c r="AU1517" s="255" t="s">
        <v>82</v>
      </c>
      <c r="AV1517" s="14" t="s">
        <v>82</v>
      </c>
      <c r="AW1517" s="14" t="s">
        <v>34</v>
      </c>
      <c r="AX1517" s="14" t="s">
        <v>73</v>
      </c>
      <c r="AY1517" s="255" t="s">
        <v>185</v>
      </c>
    </row>
    <row r="1518" s="14" customFormat="1">
      <c r="A1518" s="14"/>
      <c r="B1518" s="245"/>
      <c r="C1518" s="246"/>
      <c r="D1518" s="228" t="s">
        <v>199</v>
      </c>
      <c r="E1518" s="247" t="s">
        <v>19</v>
      </c>
      <c r="F1518" s="248" t="s">
        <v>2878</v>
      </c>
      <c r="G1518" s="246"/>
      <c r="H1518" s="249">
        <v>2.5800000000000001</v>
      </c>
      <c r="I1518" s="250"/>
      <c r="J1518" s="246"/>
      <c r="K1518" s="246"/>
      <c r="L1518" s="251"/>
      <c r="M1518" s="252"/>
      <c r="N1518" s="253"/>
      <c r="O1518" s="253"/>
      <c r="P1518" s="253"/>
      <c r="Q1518" s="253"/>
      <c r="R1518" s="253"/>
      <c r="S1518" s="253"/>
      <c r="T1518" s="254"/>
      <c r="U1518" s="14"/>
      <c r="V1518" s="14"/>
      <c r="W1518" s="14"/>
      <c r="X1518" s="14"/>
      <c r="Y1518" s="14"/>
      <c r="Z1518" s="14"/>
      <c r="AA1518" s="14"/>
      <c r="AB1518" s="14"/>
      <c r="AC1518" s="14"/>
      <c r="AD1518" s="14"/>
      <c r="AE1518" s="14"/>
      <c r="AT1518" s="255" t="s">
        <v>199</v>
      </c>
      <c r="AU1518" s="255" t="s">
        <v>82</v>
      </c>
      <c r="AV1518" s="14" t="s">
        <v>82</v>
      </c>
      <c r="AW1518" s="14" t="s">
        <v>34</v>
      </c>
      <c r="AX1518" s="14" t="s">
        <v>73</v>
      </c>
      <c r="AY1518" s="255" t="s">
        <v>185</v>
      </c>
    </row>
    <row r="1519" s="14" customFormat="1">
      <c r="A1519" s="14"/>
      <c r="B1519" s="245"/>
      <c r="C1519" s="246"/>
      <c r="D1519" s="228" t="s">
        <v>199</v>
      </c>
      <c r="E1519" s="247" t="s">
        <v>19</v>
      </c>
      <c r="F1519" s="248" t="s">
        <v>2879</v>
      </c>
      <c r="G1519" s="246"/>
      <c r="H1519" s="249">
        <v>2.77</v>
      </c>
      <c r="I1519" s="250"/>
      <c r="J1519" s="246"/>
      <c r="K1519" s="246"/>
      <c r="L1519" s="251"/>
      <c r="M1519" s="252"/>
      <c r="N1519" s="253"/>
      <c r="O1519" s="253"/>
      <c r="P1519" s="253"/>
      <c r="Q1519" s="253"/>
      <c r="R1519" s="253"/>
      <c r="S1519" s="253"/>
      <c r="T1519" s="254"/>
      <c r="U1519" s="14"/>
      <c r="V1519" s="14"/>
      <c r="W1519" s="14"/>
      <c r="X1519" s="14"/>
      <c r="Y1519" s="14"/>
      <c r="Z1519" s="14"/>
      <c r="AA1519" s="14"/>
      <c r="AB1519" s="14"/>
      <c r="AC1519" s="14"/>
      <c r="AD1519" s="14"/>
      <c r="AE1519" s="14"/>
      <c r="AT1519" s="255" t="s">
        <v>199</v>
      </c>
      <c r="AU1519" s="255" t="s">
        <v>82</v>
      </c>
      <c r="AV1519" s="14" t="s">
        <v>82</v>
      </c>
      <c r="AW1519" s="14" t="s">
        <v>34</v>
      </c>
      <c r="AX1519" s="14" t="s">
        <v>73</v>
      </c>
      <c r="AY1519" s="255" t="s">
        <v>185</v>
      </c>
    </row>
    <row r="1520" s="15" customFormat="1">
      <c r="A1520" s="15"/>
      <c r="B1520" s="256"/>
      <c r="C1520" s="257"/>
      <c r="D1520" s="228" t="s">
        <v>199</v>
      </c>
      <c r="E1520" s="258" t="s">
        <v>19</v>
      </c>
      <c r="F1520" s="259" t="s">
        <v>202</v>
      </c>
      <c r="G1520" s="257"/>
      <c r="H1520" s="260">
        <v>15.77</v>
      </c>
      <c r="I1520" s="261"/>
      <c r="J1520" s="257"/>
      <c r="K1520" s="257"/>
      <c r="L1520" s="262"/>
      <c r="M1520" s="263"/>
      <c r="N1520" s="264"/>
      <c r="O1520" s="264"/>
      <c r="P1520" s="264"/>
      <c r="Q1520" s="264"/>
      <c r="R1520" s="264"/>
      <c r="S1520" s="264"/>
      <c r="T1520" s="265"/>
      <c r="U1520" s="15"/>
      <c r="V1520" s="15"/>
      <c r="W1520" s="15"/>
      <c r="X1520" s="15"/>
      <c r="Y1520" s="15"/>
      <c r="Z1520" s="15"/>
      <c r="AA1520" s="15"/>
      <c r="AB1520" s="15"/>
      <c r="AC1520" s="15"/>
      <c r="AD1520" s="15"/>
      <c r="AE1520" s="15"/>
      <c r="AT1520" s="266" t="s">
        <v>199</v>
      </c>
      <c r="AU1520" s="266" t="s">
        <v>82</v>
      </c>
      <c r="AV1520" s="15" t="s">
        <v>193</v>
      </c>
      <c r="AW1520" s="15" t="s">
        <v>34</v>
      </c>
      <c r="AX1520" s="15" t="s">
        <v>80</v>
      </c>
      <c r="AY1520" s="266" t="s">
        <v>185</v>
      </c>
    </row>
    <row r="1521" s="2" customFormat="1" ht="16.5" customHeight="1">
      <c r="A1521" s="41"/>
      <c r="B1521" s="42"/>
      <c r="C1521" s="215" t="s">
        <v>2880</v>
      </c>
      <c r="D1521" s="215" t="s">
        <v>188</v>
      </c>
      <c r="E1521" s="216" t="s">
        <v>971</v>
      </c>
      <c r="F1521" s="217" t="s">
        <v>972</v>
      </c>
      <c r="G1521" s="218" t="s">
        <v>672</v>
      </c>
      <c r="H1521" s="281"/>
      <c r="I1521" s="220"/>
      <c r="J1521" s="221">
        <f>ROUND(I1521*H1521,2)</f>
        <v>0</v>
      </c>
      <c r="K1521" s="217" t="s">
        <v>192</v>
      </c>
      <c r="L1521" s="47"/>
      <c r="M1521" s="222" t="s">
        <v>19</v>
      </c>
      <c r="N1521" s="223" t="s">
        <v>44</v>
      </c>
      <c r="O1521" s="87"/>
      <c r="P1521" s="224">
        <f>O1521*H1521</f>
        <v>0</v>
      </c>
      <c r="Q1521" s="224">
        <v>0</v>
      </c>
      <c r="R1521" s="224">
        <f>Q1521*H1521</f>
        <v>0</v>
      </c>
      <c r="S1521" s="224">
        <v>0</v>
      </c>
      <c r="T1521" s="225">
        <f>S1521*H1521</f>
        <v>0</v>
      </c>
      <c r="U1521" s="41"/>
      <c r="V1521" s="41"/>
      <c r="W1521" s="41"/>
      <c r="X1521" s="41"/>
      <c r="Y1521" s="41"/>
      <c r="Z1521" s="41"/>
      <c r="AA1521" s="41"/>
      <c r="AB1521" s="41"/>
      <c r="AC1521" s="41"/>
      <c r="AD1521" s="41"/>
      <c r="AE1521" s="41"/>
      <c r="AR1521" s="226" t="s">
        <v>280</v>
      </c>
      <c r="AT1521" s="226" t="s">
        <v>188</v>
      </c>
      <c r="AU1521" s="226" t="s">
        <v>82</v>
      </c>
      <c r="AY1521" s="20" t="s">
        <v>185</v>
      </c>
      <c r="BE1521" s="227">
        <f>IF(N1521="základní",J1521,0)</f>
        <v>0</v>
      </c>
      <c r="BF1521" s="227">
        <f>IF(N1521="snížená",J1521,0)</f>
        <v>0</v>
      </c>
      <c r="BG1521" s="227">
        <f>IF(N1521="zákl. přenesená",J1521,0)</f>
        <v>0</v>
      </c>
      <c r="BH1521" s="227">
        <f>IF(N1521="sníž. přenesená",J1521,0)</f>
        <v>0</v>
      </c>
      <c r="BI1521" s="227">
        <f>IF(N1521="nulová",J1521,0)</f>
        <v>0</v>
      </c>
      <c r="BJ1521" s="20" t="s">
        <v>80</v>
      </c>
      <c r="BK1521" s="227">
        <f>ROUND(I1521*H1521,2)</f>
        <v>0</v>
      </c>
      <c r="BL1521" s="20" t="s">
        <v>280</v>
      </c>
      <c r="BM1521" s="226" t="s">
        <v>2881</v>
      </c>
    </row>
    <row r="1522" s="2" customFormat="1">
      <c r="A1522" s="41"/>
      <c r="B1522" s="42"/>
      <c r="C1522" s="43"/>
      <c r="D1522" s="228" t="s">
        <v>195</v>
      </c>
      <c r="E1522" s="43"/>
      <c r="F1522" s="229" t="s">
        <v>974</v>
      </c>
      <c r="G1522" s="43"/>
      <c r="H1522" s="43"/>
      <c r="I1522" s="230"/>
      <c r="J1522" s="43"/>
      <c r="K1522" s="43"/>
      <c r="L1522" s="47"/>
      <c r="M1522" s="231"/>
      <c r="N1522" s="232"/>
      <c r="O1522" s="87"/>
      <c r="P1522" s="87"/>
      <c r="Q1522" s="87"/>
      <c r="R1522" s="87"/>
      <c r="S1522" s="87"/>
      <c r="T1522" s="88"/>
      <c r="U1522" s="41"/>
      <c r="V1522" s="41"/>
      <c r="W1522" s="41"/>
      <c r="X1522" s="41"/>
      <c r="Y1522" s="41"/>
      <c r="Z1522" s="41"/>
      <c r="AA1522" s="41"/>
      <c r="AB1522" s="41"/>
      <c r="AC1522" s="41"/>
      <c r="AD1522" s="41"/>
      <c r="AE1522" s="41"/>
      <c r="AT1522" s="20" t="s">
        <v>195</v>
      </c>
      <c r="AU1522" s="20" t="s">
        <v>82</v>
      </c>
    </row>
    <row r="1523" s="2" customFormat="1">
      <c r="A1523" s="41"/>
      <c r="B1523" s="42"/>
      <c r="C1523" s="43"/>
      <c r="D1523" s="233" t="s">
        <v>197</v>
      </c>
      <c r="E1523" s="43"/>
      <c r="F1523" s="234" t="s">
        <v>975</v>
      </c>
      <c r="G1523" s="43"/>
      <c r="H1523" s="43"/>
      <c r="I1523" s="230"/>
      <c r="J1523" s="43"/>
      <c r="K1523" s="43"/>
      <c r="L1523" s="47"/>
      <c r="M1523" s="231"/>
      <c r="N1523" s="232"/>
      <c r="O1523" s="87"/>
      <c r="P1523" s="87"/>
      <c r="Q1523" s="87"/>
      <c r="R1523" s="87"/>
      <c r="S1523" s="87"/>
      <c r="T1523" s="88"/>
      <c r="U1523" s="41"/>
      <c r="V1523" s="41"/>
      <c r="W1523" s="41"/>
      <c r="X1523" s="41"/>
      <c r="Y1523" s="41"/>
      <c r="Z1523" s="41"/>
      <c r="AA1523" s="41"/>
      <c r="AB1523" s="41"/>
      <c r="AC1523" s="41"/>
      <c r="AD1523" s="41"/>
      <c r="AE1523" s="41"/>
      <c r="AT1523" s="20" t="s">
        <v>197</v>
      </c>
      <c r="AU1523" s="20" t="s">
        <v>82</v>
      </c>
    </row>
    <row r="1524" s="12" customFormat="1" ht="22.8" customHeight="1">
      <c r="A1524" s="12"/>
      <c r="B1524" s="199"/>
      <c r="C1524" s="200"/>
      <c r="D1524" s="201" t="s">
        <v>72</v>
      </c>
      <c r="E1524" s="213" t="s">
        <v>2882</v>
      </c>
      <c r="F1524" s="213" t="s">
        <v>2883</v>
      </c>
      <c r="G1524" s="200"/>
      <c r="H1524" s="200"/>
      <c r="I1524" s="203"/>
      <c r="J1524" s="214">
        <f>BK1524</f>
        <v>0</v>
      </c>
      <c r="K1524" s="200"/>
      <c r="L1524" s="205"/>
      <c r="M1524" s="206"/>
      <c r="N1524" s="207"/>
      <c r="O1524" s="207"/>
      <c r="P1524" s="208">
        <f>SUM(P1525:P1575)</f>
        <v>0</v>
      </c>
      <c r="Q1524" s="207"/>
      <c r="R1524" s="208">
        <f>SUM(R1525:R1575)</f>
        <v>1.1254141999999998</v>
      </c>
      <c r="S1524" s="207"/>
      <c r="T1524" s="209">
        <f>SUM(T1525:T1575)</f>
        <v>0</v>
      </c>
      <c r="U1524" s="12"/>
      <c r="V1524" s="12"/>
      <c r="W1524" s="12"/>
      <c r="X1524" s="12"/>
      <c r="Y1524" s="12"/>
      <c r="Z1524" s="12"/>
      <c r="AA1524" s="12"/>
      <c r="AB1524" s="12"/>
      <c r="AC1524" s="12"/>
      <c r="AD1524" s="12"/>
      <c r="AE1524" s="12"/>
      <c r="AR1524" s="210" t="s">
        <v>82</v>
      </c>
      <c r="AT1524" s="211" t="s">
        <v>72</v>
      </c>
      <c r="AU1524" s="211" t="s">
        <v>80</v>
      </c>
      <c r="AY1524" s="210" t="s">
        <v>185</v>
      </c>
      <c r="BK1524" s="212">
        <f>SUM(BK1525:BK1575)</f>
        <v>0</v>
      </c>
    </row>
    <row r="1525" s="2" customFormat="1" ht="16.5" customHeight="1">
      <c r="A1525" s="41"/>
      <c r="B1525" s="42"/>
      <c r="C1525" s="215" t="s">
        <v>2884</v>
      </c>
      <c r="D1525" s="215" t="s">
        <v>188</v>
      </c>
      <c r="E1525" s="216" t="s">
        <v>2885</v>
      </c>
      <c r="F1525" s="217" t="s">
        <v>2886</v>
      </c>
      <c r="G1525" s="218" t="s">
        <v>191</v>
      </c>
      <c r="H1525" s="219">
        <v>142.13999999999999</v>
      </c>
      <c r="I1525" s="220"/>
      <c r="J1525" s="221">
        <f>ROUND(I1525*H1525,2)</f>
        <v>0</v>
      </c>
      <c r="K1525" s="217" t="s">
        <v>192</v>
      </c>
      <c r="L1525" s="47"/>
      <c r="M1525" s="222" t="s">
        <v>19</v>
      </c>
      <c r="N1525" s="223" t="s">
        <v>44</v>
      </c>
      <c r="O1525" s="87"/>
      <c r="P1525" s="224">
        <f>O1525*H1525</f>
        <v>0</v>
      </c>
      <c r="Q1525" s="224">
        <v>0</v>
      </c>
      <c r="R1525" s="224">
        <f>Q1525*H1525</f>
        <v>0</v>
      </c>
      <c r="S1525" s="224">
        <v>0</v>
      </c>
      <c r="T1525" s="225">
        <f>S1525*H1525</f>
        <v>0</v>
      </c>
      <c r="U1525" s="41"/>
      <c r="V1525" s="41"/>
      <c r="W1525" s="41"/>
      <c r="X1525" s="41"/>
      <c r="Y1525" s="41"/>
      <c r="Z1525" s="41"/>
      <c r="AA1525" s="41"/>
      <c r="AB1525" s="41"/>
      <c r="AC1525" s="41"/>
      <c r="AD1525" s="41"/>
      <c r="AE1525" s="41"/>
      <c r="AR1525" s="226" t="s">
        <v>280</v>
      </c>
      <c r="AT1525" s="226" t="s">
        <v>188</v>
      </c>
      <c r="AU1525" s="226" t="s">
        <v>82</v>
      </c>
      <c r="AY1525" s="20" t="s">
        <v>185</v>
      </c>
      <c r="BE1525" s="227">
        <f>IF(N1525="základní",J1525,0)</f>
        <v>0</v>
      </c>
      <c r="BF1525" s="227">
        <f>IF(N1525="snížená",J1525,0)</f>
        <v>0</v>
      </c>
      <c r="BG1525" s="227">
        <f>IF(N1525="zákl. přenesená",J1525,0)</f>
        <v>0</v>
      </c>
      <c r="BH1525" s="227">
        <f>IF(N1525="sníž. přenesená",J1525,0)</f>
        <v>0</v>
      </c>
      <c r="BI1525" s="227">
        <f>IF(N1525="nulová",J1525,0)</f>
        <v>0</v>
      </c>
      <c r="BJ1525" s="20" t="s">
        <v>80</v>
      </c>
      <c r="BK1525" s="227">
        <f>ROUND(I1525*H1525,2)</f>
        <v>0</v>
      </c>
      <c r="BL1525" s="20" t="s">
        <v>280</v>
      </c>
      <c r="BM1525" s="226" t="s">
        <v>2887</v>
      </c>
    </row>
    <row r="1526" s="2" customFormat="1">
      <c r="A1526" s="41"/>
      <c r="B1526" s="42"/>
      <c r="C1526" s="43"/>
      <c r="D1526" s="228" t="s">
        <v>195</v>
      </c>
      <c r="E1526" s="43"/>
      <c r="F1526" s="229" t="s">
        <v>2888</v>
      </c>
      <c r="G1526" s="43"/>
      <c r="H1526" s="43"/>
      <c r="I1526" s="230"/>
      <c r="J1526" s="43"/>
      <c r="K1526" s="43"/>
      <c r="L1526" s="47"/>
      <c r="M1526" s="231"/>
      <c r="N1526" s="232"/>
      <c r="O1526" s="87"/>
      <c r="P1526" s="87"/>
      <c r="Q1526" s="87"/>
      <c r="R1526" s="87"/>
      <c r="S1526" s="87"/>
      <c r="T1526" s="88"/>
      <c r="U1526" s="41"/>
      <c r="V1526" s="41"/>
      <c r="W1526" s="41"/>
      <c r="X1526" s="41"/>
      <c r="Y1526" s="41"/>
      <c r="Z1526" s="41"/>
      <c r="AA1526" s="41"/>
      <c r="AB1526" s="41"/>
      <c r="AC1526" s="41"/>
      <c r="AD1526" s="41"/>
      <c r="AE1526" s="41"/>
      <c r="AT1526" s="20" t="s">
        <v>195</v>
      </c>
      <c r="AU1526" s="20" t="s">
        <v>82</v>
      </c>
    </row>
    <row r="1527" s="2" customFormat="1">
      <c r="A1527" s="41"/>
      <c r="B1527" s="42"/>
      <c r="C1527" s="43"/>
      <c r="D1527" s="233" t="s">
        <v>197</v>
      </c>
      <c r="E1527" s="43"/>
      <c r="F1527" s="234" t="s">
        <v>2889</v>
      </c>
      <c r="G1527" s="43"/>
      <c r="H1527" s="43"/>
      <c r="I1527" s="230"/>
      <c r="J1527" s="43"/>
      <c r="K1527" s="43"/>
      <c r="L1527" s="47"/>
      <c r="M1527" s="231"/>
      <c r="N1527" s="232"/>
      <c r="O1527" s="87"/>
      <c r="P1527" s="87"/>
      <c r="Q1527" s="87"/>
      <c r="R1527" s="87"/>
      <c r="S1527" s="87"/>
      <c r="T1527" s="88"/>
      <c r="U1527" s="41"/>
      <c r="V1527" s="41"/>
      <c r="W1527" s="41"/>
      <c r="X1527" s="41"/>
      <c r="Y1527" s="41"/>
      <c r="Z1527" s="41"/>
      <c r="AA1527" s="41"/>
      <c r="AB1527" s="41"/>
      <c r="AC1527" s="41"/>
      <c r="AD1527" s="41"/>
      <c r="AE1527" s="41"/>
      <c r="AT1527" s="20" t="s">
        <v>197</v>
      </c>
      <c r="AU1527" s="20" t="s">
        <v>82</v>
      </c>
    </row>
    <row r="1528" s="13" customFormat="1">
      <c r="A1528" s="13"/>
      <c r="B1528" s="235"/>
      <c r="C1528" s="236"/>
      <c r="D1528" s="228" t="s">
        <v>199</v>
      </c>
      <c r="E1528" s="237" t="s">
        <v>19</v>
      </c>
      <c r="F1528" s="238" t="s">
        <v>2046</v>
      </c>
      <c r="G1528" s="236"/>
      <c r="H1528" s="237" t="s">
        <v>19</v>
      </c>
      <c r="I1528" s="239"/>
      <c r="J1528" s="236"/>
      <c r="K1528" s="236"/>
      <c r="L1528" s="240"/>
      <c r="M1528" s="241"/>
      <c r="N1528" s="242"/>
      <c r="O1528" s="242"/>
      <c r="P1528" s="242"/>
      <c r="Q1528" s="242"/>
      <c r="R1528" s="242"/>
      <c r="S1528" s="242"/>
      <c r="T1528" s="243"/>
      <c r="U1528" s="13"/>
      <c r="V1528" s="13"/>
      <c r="W1528" s="13"/>
      <c r="X1528" s="13"/>
      <c r="Y1528" s="13"/>
      <c r="Z1528" s="13"/>
      <c r="AA1528" s="13"/>
      <c r="AB1528" s="13"/>
      <c r="AC1528" s="13"/>
      <c r="AD1528" s="13"/>
      <c r="AE1528" s="13"/>
      <c r="AT1528" s="244" t="s">
        <v>199</v>
      </c>
      <c r="AU1528" s="244" t="s">
        <v>82</v>
      </c>
      <c r="AV1528" s="13" t="s">
        <v>80</v>
      </c>
      <c r="AW1528" s="13" t="s">
        <v>34</v>
      </c>
      <c r="AX1528" s="13" t="s">
        <v>73</v>
      </c>
      <c r="AY1528" s="244" t="s">
        <v>185</v>
      </c>
    </row>
    <row r="1529" s="14" customFormat="1">
      <c r="A1529" s="14"/>
      <c r="B1529" s="245"/>
      <c r="C1529" s="246"/>
      <c r="D1529" s="228" t="s">
        <v>199</v>
      </c>
      <c r="E1529" s="247" t="s">
        <v>19</v>
      </c>
      <c r="F1529" s="248" t="s">
        <v>2070</v>
      </c>
      <c r="G1529" s="246"/>
      <c r="H1529" s="249">
        <v>142.13999999999999</v>
      </c>
      <c r="I1529" s="250"/>
      <c r="J1529" s="246"/>
      <c r="K1529" s="246"/>
      <c r="L1529" s="251"/>
      <c r="M1529" s="252"/>
      <c r="N1529" s="253"/>
      <c r="O1529" s="253"/>
      <c r="P1529" s="253"/>
      <c r="Q1529" s="253"/>
      <c r="R1529" s="253"/>
      <c r="S1529" s="253"/>
      <c r="T1529" s="254"/>
      <c r="U1529" s="14"/>
      <c r="V1529" s="14"/>
      <c r="W1529" s="14"/>
      <c r="X1529" s="14"/>
      <c r="Y1529" s="14"/>
      <c r="Z1529" s="14"/>
      <c r="AA1529" s="14"/>
      <c r="AB1529" s="14"/>
      <c r="AC1529" s="14"/>
      <c r="AD1529" s="14"/>
      <c r="AE1529" s="14"/>
      <c r="AT1529" s="255" t="s">
        <v>199</v>
      </c>
      <c r="AU1529" s="255" t="s">
        <v>82</v>
      </c>
      <c r="AV1529" s="14" t="s">
        <v>82</v>
      </c>
      <c r="AW1529" s="14" t="s">
        <v>34</v>
      </c>
      <c r="AX1529" s="14" t="s">
        <v>73</v>
      </c>
      <c r="AY1529" s="255" t="s">
        <v>185</v>
      </c>
    </row>
    <row r="1530" s="15" customFormat="1">
      <c r="A1530" s="15"/>
      <c r="B1530" s="256"/>
      <c r="C1530" s="257"/>
      <c r="D1530" s="228" t="s">
        <v>199</v>
      </c>
      <c r="E1530" s="258" t="s">
        <v>19</v>
      </c>
      <c r="F1530" s="259" t="s">
        <v>202</v>
      </c>
      <c r="G1530" s="257"/>
      <c r="H1530" s="260">
        <v>142.13999999999999</v>
      </c>
      <c r="I1530" s="261"/>
      <c r="J1530" s="257"/>
      <c r="K1530" s="257"/>
      <c r="L1530" s="262"/>
      <c r="M1530" s="263"/>
      <c r="N1530" s="264"/>
      <c r="O1530" s="264"/>
      <c r="P1530" s="264"/>
      <c r="Q1530" s="264"/>
      <c r="R1530" s="264"/>
      <c r="S1530" s="264"/>
      <c r="T1530" s="265"/>
      <c r="U1530" s="15"/>
      <c r="V1530" s="15"/>
      <c r="W1530" s="15"/>
      <c r="X1530" s="15"/>
      <c r="Y1530" s="15"/>
      <c r="Z1530" s="15"/>
      <c r="AA1530" s="15"/>
      <c r="AB1530" s="15"/>
      <c r="AC1530" s="15"/>
      <c r="AD1530" s="15"/>
      <c r="AE1530" s="15"/>
      <c r="AT1530" s="266" t="s">
        <v>199</v>
      </c>
      <c r="AU1530" s="266" t="s">
        <v>82</v>
      </c>
      <c r="AV1530" s="15" t="s">
        <v>193</v>
      </c>
      <c r="AW1530" s="15" t="s">
        <v>34</v>
      </c>
      <c r="AX1530" s="15" t="s">
        <v>80</v>
      </c>
      <c r="AY1530" s="266" t="s">
        <v>185</v>
      </c>
    </row>
    <row r="1531" s="2" customFormat="1" ht="16.5" customHeight="1">
      <c r="A1531" s="41"/>
      <c r="B1531" s="42"/>
      <c r="C1531" s="215" t="s">
        <v>2890</v>
      </c>
      <c r="D1531" s="215" t="s">
        <v>188</v>
      </c>
      <c r="E1531" s="216" t="s">
        <v>2891</v>
      </c>
      <c r="F1531" s="217" t="s">
        <v>2892</v>
      </c>
      <c r="G1531" s="218" t="s">
        <v>191</v>
      </c>
      <c r="H1531" s="219">
        <v>142.13999999999999</v>
      </c>
      <c r="I1531" s="220"/>
      <c r="J1531" s="221">
        <f>ROUND(I1531*H1531,2)</f>
        <v>0</v>
      </c>
      <c r="K1531" s="217" t="s">
        <v>192</v>
      </c>
      <c r="L1531" s="47"/>
      <c r="M1531" s="222" t="s">
        <v>19</v>
      </c>
      <c r="N1531" s="223" t="s">
        <v>44</v>
      </c>
      <c r="O1531" s="87"/>
      <c r="P1531" s="224">
        <f>O1531*H1531</f>
        <v>0</v>
      </c>
      <c r="Q1531" s="224">
        <v>0</v>
      </c>
      <c r="R1531" s="224">
        <f>Q1531*H1531</f>
        <v>0</v>
      </c>
      <c r="S1531" s="224">
        <v>0</v>
      </c>
      <c r="T1531" s="225">
        <f>S1531*H1531</f>
        <v>0</v>
      </c>
      <c r="U1531" s="41"/>
      <c r="V1531" s="41"/>
      <c r="W1531" s="41"/>
      <c r="X1531" s="41"/>
      <c r="Y1531" s="41"/>
      <c r="Z1531" s="41"/>
      <c r="AA1531" s="41"/>
      <c r="AB1531" s="41"/>
      <c r="AC1531" s="41"/>
      <c r="AD1531" s="41"/>
      <c r="AE1531" s="41"/>
      <c r="AR1531" s="226" t="s">
        <v>280</v>
      </c>
      <c r="AT1531" s="226" t="s">
        <v>188</v>
      </c>
      <c r="AU1531" s="226" t="s">
        <v>82</v>
      </c>
      <c r="AY1531" s="20" t="s">
        <v>185</v>
      </c>
      <c r="BE1531" s="227">
        <f>IF(N1531="základní",J1531,0)</f>
        <v>0</v>
      </c>
      <c r="BF1531" s="227">
        <f>IF(N1531="snížená",J1531,0)</f>
        <v>0</v>
      </c>
      <c r="BG1531" s="227">
        <f>IF(N1531="zákl. přenesená",J1531,0)</f>
        <v>0</v>
      </c>
      <c r="BH1531" s="227">
        <f>IF(N1531="sníž. přenesená",J1531,0)</f>
        <v>0</v>
      </c>
      <c r="BI1531" s="227">
        <f>IF(N1531="nulová",J1531,0)</f>
        <v>0</v>
      </c>
      <c r="BJ1531" s="20" t="s">
        <v>80</v>
      </c>
      <c r="BK1531" s="227">
        <f>ROUND(I1531*H1531,2)</f>
        <v>0</v>
      </c>
      <c r="BL1531" s="20" t="s">
        <v>280</v>
      </c>
      <c r="BM1531" s="226" t="s">
        <v>2893</v>
      </c>
    </row>
    <row r="1532" s="2" customFormat="1">
      <c r="A1532" s="41"/>
      <c r="B1532" s="42"/>
      <c r="C1532" s="43"/>
      <c r="D1532" s="228" t="s">
        <v>195</v>
      </c>
      <c r="E1532" s="43"/>
      <c r="F1532" s="229" t="s">
        <v>2894</v>
      </c>
      <c r="G1532" s="43"/>
      <c r="H1532" s="43"/>
      <c r="I1532" s="230"/>
      <c r="J1532" s="43"/>
      <c r="K1532" s="43"/>
      <c r="L1532" s="47"/>
      <c r="M1532" s="231"/>
      <c r="N1532" s="232"/>
      <c r="O1532" s="87"/>
      <c r="P1532" s="87"/>
      <c r="Q1532" s="87"/>
      <c r="R1532" s="87"/>
      <c r="S1532" s="87"/>
      <c r="T1532" s="88"/>
      <c r="U1532" s="41"/>
      <c r="V1532" s="41"/>
      <c r="W1532" s="41"/>
      <c r="X1532" s="41"/>
      <c r="Y1532" s="41"/>
      <c r="Z1532" s="41"/>
      <c r="AA1532" s="41"/>
      <c r="AB1532" s="41"/>
      <c r="AC1532" s="41"/>
      <c r="AD1532" s="41"/>
      <c r="AE1532" s="41"/>
      <c r="AT1532" s="20" t="s">
        <v>195</v>
      </c>
      <c r="AU1532" s="20" t="s">
        <v>82</v>
      </c>
    </row>
    <row r="1533" s="2" customFormat="1">
      <c r="A1533" s="41"/>
      <c r="B1533" s="42"/>
      <c r="C1533" s="43"/>
      <c r="D1533" s="233" t="s">
        <v>197</v>
      </c>
      <c r="E1533" s="43"/>
      <c r="F1533" s="234" t="s">
        <v>2895</v>
      </c>
      <c r="G1533" s="43"/>
      <c r="H1533" s="43"/>
      <c r="I1533" s="230"/>
      <c r="J1533" s="43"/>
      <c r="K1533" s="43"/>
      <c r="L1533" s="47"/>
      <c r="M1533" s="231"/>
      <c r="N1533" s="232"/>
      <c r="O1533" s="87"/>
      <c r="P1533" s="87"/>
      <c r="Q1533" s="87"/>
      <c r="R1533" s="87"/>
      <c r="S1533" s="87"/>
      <c r="T1533" s="88"/>
      <c r="U1533" s="41"/>
      <c r="V1533" s="41"/>
      <c r="W1533" s="41"/>
      <c r="X1533" s="41"/>
      <c r="Y1533" s="41"/>
      <c r="Z1533" s="41"/>
      <c r="AA1533" s="41"/>
      <c r="AB1533" s="41"/>
      <c r="AC1533" s="41"/>
      <c r="AD1533" s="41"/>
      <c r="AE1533" s="41"/>
      <c r="AT1533" s="20" t="s">
        <v>197</v>
      </c>
      <c r="AU1533" s="20" t="s">
        <v>82</v>
      </c>
    </row>
    <row r="1534" s="13" customFormat="1">
      <c r="A1534" s="13"/>
      <c r="B1534" s="235"/>
      <c r="C1534" s="236"/>
      <c r="D1534" s="228" t="s">
        <v>199</v>
      </c>
      <c r="E1534" s="237" t="s">
        <v>19</v>
      </c>
      <c r="F1534" s="238" t="s">
        <v>2046</v>
      </c>
      <c r="G1534" s="236"/>
      <c r="H1534" s="237" t="s">
        <v>19</v>
      </c>
      <c r="I1534" s="239"/>
      <c r="J1534" s="236"/>
      <c r="K1534" s="236"/>
      <c r="L1534" s="240"/>
      <c r="M1534" s="241"/>
      <c r="N1534" s="242"/>
      <c r="O1534" s="242"/>
      <c r="P1534" s="242"/>
      <c r="Q1534" s="242"/>
      <c r="R1534" s="242"/>
      <c r="S1534" s="242"/>
      <c r="T1534" s="243"/>
      <c r="U1534" s="13"/>
      <c r="V1534" s="13"/>
      <c r="W1534" s="13"/>
      <c r="X1534" s="13"/>
      <c r="Y1534" s="13"/>
      <c r="Z1534" s="13"/>
      <c r="AA1534" s="13"/>
      <c r="AB1534" s="13"/>
      <c r="AC1534" s="13"/>
      <c r="AD1534" s="13"/>
      <c r="AE1534" s="13"/>
      <c r="AT1534" s="244" t="s">
        <v>199</v>
      </c>
      <c r="AU1534" s="244" t="s">
        <v>82</v>
      </c>
      <c r="AV1534" s="13" t="s">
        <v>80</v>
      </c>
      <c r="AW1534" s="13" t="s">
        <v>34</v>
      </c>
      <c r="AX1534" s="13" t="s">
        <v>73</v>
      </c>
      <c r="AY1534" s="244" t="s">
        <v>185</v>
      </c>
    </row>
    <row r="1535" s="14" customFormat="1">
      <c r="A1535" s="14"/>
      <c r="B1535" s="245"/>
      <c r="C1535" s="246"/>
      <c r="D1535" s="228" t="s">
        <v>199</v>
      </c>
      <c r="E1535" s="247" t="s">
        <v>19</v>
      </c>
      <c r="F1535" s="248" t="s">
        <v>2070</v>
      </c>
      <c r="G1535" s="246"/>
      <c r="H1535" s="249">
        <v>142.13999999999999</v>
      </c>
      <c r="I1535" s="250"/>
      <c r="J1535" s="246"/>
      <c r="K1535" s="246"/>
      <c r="L1535" s="251"/>
      <c r="M1535" s="252"/>
      <c r="N1535" s="253"/>
      <c r="O1535" s="253"/>
      <c r="P1535" s="253"/>
      <c r="Q1535" s="253"/>
      <c r="R1535" s="253"/>
      <c r="S1535" s="253"/>
      <c r="T1535" s="254"/>
      <c r="U1535" s="14"/>
      <c r="V1535" s="14"/>
      <c r="W1535" s="14"/>
      <c r="X1535" s="14"/>
      <c r="Y1535" s="14"/>
      <c r="Z1535" s="14"/>
      <c r="AA1535" s="14"/>
      <c r="AB1535" s="14"/>
      <c r="AC1535" s="14"/>
      <c r="AD1535" s="14"/>
      <c r="AE1535" s="14"/>
      <c r="AT1535" s="255" t="s">
        <v>199</v>
      </c>
      <c r="AU1535" s="255" t="s">
        <v>82</v>
      </c>
      <c r="AV1535" s="14" t="s">
        <v>82</v>
      </c>
      <c r="AW1535" s="14" t="s">
        <v>34</v>
      </c>
      <c r="AX1535" s="14" t="s">
        <v>73</v>
      </c>
      <c r="AY1535" s="255" t="s">
        <v>185</v>
      </c>
    </row>
    <row r="1536" s="15" customFormat="1">
      <c r="A1536" s="15"/>
      <c r="B1536" s="256"/>
      <c r="C1536" s="257"/>
      <c r="D1536" s="228" t="s">
        <v>199</v>
      </c>
      <c r="E1536" s="258" t="s">
        <v>19</v>
      </c>
      <c r="F1536" s="259" t="s">
        <v>202</v>
      </c>
      <c r="G1536" s="257"/>
      <c r="H1536" s="260">
        <v>142.13999999999999</v>
      </c>
      <c r="I1536" s="261"/>
      <c r="J1536" s="257"/>
      <c r="K1536" s="257"/>
      <c r="L1536" s="262"/>
      <c r="M1536" s="263"/>
      <c r="N1536" s="264"/>
      <c r="O1536" s="264"/>
      <c r="P1536" s="264"/>
      <c r="Q1536" s="264"/>
      <c r="R1536" s="264"/>
      <c r="S1536" s="264"/>
      <c r="T1536" s="265"/>
      <c r="U1536" s="15"/>
      <c r="V1536" s="15"/>
      <c r="W1536" s="15"/>
      <c r="X1536" s="15"/>
      <c r="Y1536" s="15"/>
      <c r="Z1536" s="15"/>
      <c r="AA1536" s="15"/>
      <c r="AB1536" s="15"/>
      <c r="AC1536" s="15"/>
      <c r="AD1536" s="15"/>
      <c r="AE1536" s="15"/>
      <c r="AT1536" s="266" t="s">
        <v>199</v>
      </c>
      <c r="AU1536" s="266" t="s">
        <v>82</v>
      </c>
      <c r="AV1536" s="15" t="s">
        <v>193</v>
      </c>
      <c r="AW1536" s="15" t="s">
        <v>34</v>
      </c>
      <c r="AX1536" s="15" t="s">
        <v>80</v>
      </c>
      <c r="AY1536" s="266" t="s">
        <v>185</v>
      </c>
    </row>
    <row r="1537" s="2" customFormat="1" ht="16.5" customHeight="1">
      <c r="A1537" s="41"/>
      <c r="B1537" s="42"/>
      <c r="C1537" s="215" t="s">
        <v>2896</v>
      </c>
      <c r="D1537" s="215" t="s">
        <v>188</v>
      </c>
      <c r="E1537" s="216" t="s">
        <v>2897</v>
      </c>
      <c r="F1537" s="217" t="s">
        <v>2898</v>
      </c>
      <c r="G1537" s="218" t="s">
        <v>191</v>
      </c>
      <c r="H1537" s="219">
        <v>142.13999999999999</v>
      </c>
      <c r="I1537" s="220"/>
      <c r="J1537" s="221">
        <f>ROUND(I1537*H1537,2)</f>
        <v>0</v>
      </c>
      <c r="K1537" s="217" t="s">
        <v>192</v>
      </c>
      <c r="L1537" s="47"/>
      <c r="M1537" s="222" t="s">
        <v>19</v>
      </c>
      <c r="N1537" s="223" t="s">
        <v>44</v>
      </c>
      <c r="O1537" s="87"/>
      <c r="P1537" s="224">
        <f>O1537*H1537</f>
        <v>0</v>
      </c>
      <c r="Q1537" s="224">
        <v>3.0000000000000001E-05</v>
      </c>
      <c r="R1537" s="224">
        <f>Q1537*H1537</f>
        <v>0.0042642000000000001</v>
      </c>
      <c r="S1537" s="224">
        <v>0</v>
      </c>
      <c r="T1537" s="225">
        <f>S1537*H1537</f>
        <v>0</v>
      </c>
      <c r="U1537" s="41"/>
      <c r="V1537" s="41"/>
      <c r="W1537" s="41"/>
      <c r="X1537" s="41"/>
      <c r="Y1537" s="41"/>
      <c r="Z1537" s="41"/>
      <c r="AA1537" s="41"/>
      <c r="AB1537" s="41"/>
      <c r="AC1537" s="41"/>
      <c r="AD1537" s="41"/>
      <c r="AE1537" s="41"/>
      <c r="AR1537" s="226" t="s">
        <v>280</v>
      </c>
      <c r="AT1537" s="226" t="s">
        <v>188</v>
      </c>
      <c r="AU1537" s="226" t="s">
        <v>82</v>
      </c>
      <c r="AY1537" s="20" t="s">
        <v>185</v>
      </c>
      <c r="BE1537" s="227">
        <f>IF(N1537="základní",J1537,0)</f>
        <v>0</v>
      </c>
      <c r="BF1537" s="227">
        <f>IF(N1537="snížená",J1537,0)</f>
        <v>0</v>
      </c>
      <c r="BG1537" s="227">
        <f>IF(N1537="zákl. přenesená",J1537,0)</f>
        <v>0</v>
      </c>
      <c r="BH1537" s="227">
        <f>IF(N1537="sníž. přenesená",J1537,0)</f>
        <v>0</v>
      </c>
      <c r="BI1537" s="227">
        <f>IF(N1537="nulová",J1537,0)</f>
        <v>0</v>
      </c>
      <c r="BJ1537" s="20" t="s">
        <v>80</v>
      </c>
      <c r="BK1537" s="227">
        <f>ROUND(I1537*H1537,2)</f>
        <v>0</v>
      </c>
      <c r="BL1537" s="20" t="s">
        <v>280</v>
      </c>
      <c r="BM1537" s="226" t="s">
        <v>2899</v>
      </c>
    </row>
    <row r="1538" s="2" customFormat="1">
      <c r="A1538" s="41"/>
      <c r="B1538" s="42"/>
      <c r="C1538" s="43"/>
      <c r="D1538" s="228" t="s">
        <v>195</v>
      </c>
      <c r="E1538" s="43"/>
      <c r="F1538" s="229" t="s">
        <v>2900</v>
      </c>
      <c r="G1538" s="43"/>
      <c r="H1538" s="43"/>
      <c r="I1538" s="230"/>
      <c r="J1538" s="43"/>
      <c r="K1538" s="43"/>
      <c r="L1538" s="47"/>
      <c r="M1538" s="231"/>
      <c r="N1538" s="232"/>
      <c r="O1538" s="87"/>
      <c r="P1538" s="87"/>
      <c r="Q1538" s="87"/>
      <c r="R1538" s="87"/>
      <c r="S1538" s="87"/>
      <c r="T1538" s="88"/>
      <c r="U1538" s="41"/>
      <c r="V1538" s="41"/>
      <c r="W1538" s="41"/>
      <c r="X1538" s="41"/>
      <c r="Y1538" s="41"/>
      <c r="Z1538" s="41"/>
      <c r="AA1538" s="41"/>
      <c r="AB1538" s="41"/>
      <c r="AC1538" s="41"/>
      <c r="AD1538" s="41"/>
      <c r="AE1538" s="41"/>
      <c r="AT1538" s="20" t="s">
        <v>195</v>
      </c>
      <c r="AU1538" s="20" t="s">
        <v>82</v>
      </c>
    </row>
    <row r="1539" s="2" customFormat="1">
      <c r="A1539" s="41"/>
      <c r="B1539" s="42"/>
      <c r="C1539" s="43"/>
      <c r="D1539" s="233" t="s">
        <v>197</v>
      </c>
      <c r="E1539" s="43"/>
      <c r="F1539" s="234" t="s">
        <v>2901</v>
      </c>
      <c r="G1539" s="43"/>
      <c r="H1539" s="43"/>
      <c r="I1539" s="230"/>
      <c r="J1539" s="43"/>
      <c r="K1539" s="43"/>
      <c r="L1539" s="47"/>
      <c r="M1539" s="231"/>
      <c r="N1539" s="232"/>
      <c r="O1539" s="87"/>
      <c r="P1539" s="87"/>
      <c r="Q1539" s="87"/>
      <c r="R1539" s="87"/>
      <c r="S1539" s="87"/>
      <c r="T1539" s="88"/>
      <c r="U1539" s="41"/>
      <c r="V1539" s="41"/>
      <c r="W1539" s="41"/>
      <c r="X1539" s="41"/>
      <c r="Y1539" s="41"/>
      <c r="Z1539" s="41"/>
      <c r="AA1539" s="41"/>
      <c r="AB1539" s="41"/>
      <c r="AC1539" s="41"/>
      <c r="AD1539" s="41"/>
      <c r="AE1539" s="41"/>
      <c r="AT1539" s="20" t="s">
        <v>197</v>
      </c>
      <c r="AU1539" s="20" t="s">
        <v>82</v>
      </c>
    </row>
    <row r="1540" s="13" customFormat="1">
      <c r="A1540" s="13"/>
      <c r="B1540" s="235"/>
      <c r="C1540" s="236"/>
      <c r="D1540" s="228" t="s">
        <v>199</v>
      </c>
      <c r="E1540" s="237" t="s">
        <v>19</v>
      </c>
      <c r="F1540" s="238" t="s">
        <v>2046</v>
      </c>
      <c r="G1540" s="236"/>
      <c r="H1540" s="237" t="s">
        <v>19</v>
      </c>
      <c r="I1540" s="239"/>
      <c r="J1540" s="236"/>
      <c r="K1540" s="236"/>
      <c r="L1540" s="240"/>
      <c r="M1540" s="241"/>
      <c r="N1540" s="242"/>
      <c r="O1540" s="242"/>
      <c r="P1540" s="242"/>
      <c r="Q1540" s="242"/>
      <c r="R1540" s="242"/>
      <c r="S1540" s="242"/>
      <c r="T1540" s="243"/>
      <c r="U1540" s="13"/>
      <c r="V1540" s="13"/>
      <c r="W1540" s="13"/>
      <c r="X1540" s="13"/>
      <c r="Y1540" s="13"/>
      <c r="Z1540" s="13"/>
      <c r="AA1540" s="13"/>
      <c r="AB1540" s="13"/>
      <c r="AC1540" s="13"/>
      <c r="AD1540" s="13"/>
      <c r="AE1540" s="13"/>
      <c r="AT1540" s="244" t="s">
        <v>199</v>
      </c>
      <c r="AU1540" s="244" t="s">
        <v>82</v>
      </c>
      <c r="AV1540" s="13" t="s">
        <v>80</v>
      </c>
      <c r="AW1540" s="13" t="s">
        <v>34</v>
      </c>
      <c r="AX1540" s="13" t="s">
        <v>73</v>
      </c>
      <c r="AY1540" s="244" t="s">
        <v>185</v>
      </c>
    </row>
    <row r="1541" s="14" customFormat="1">
      <c r="A1541" s="14"/>
      <c r="B1541" s="245"/>
      <c r="C1541" s="246"/>
      <c r="D1541" s="228" t="s">
        <v>199</v>
      </c>
      <c r="E1541" s="247" t="s">
        <v>19</v>
      </c>
      <c r="F1541" s="248" t="s">
        <v>2070</v>
      </c>
      <c r="G1541" s="246"/>
      <c r="H1541" s="249">
        <v>142.13999999999999</v>
      </c>
      <c r="I1541" s="250"/>
      <c r="J1541" s="246"/>
      <c r="K1541" s="246"/>
      <c r="L1541" s="251"/>
      <c r="M1541" s="252"/>
      <c r="N1541" s="253"/>
      <c r="O1541" s="253"/>
      <c r="P1541" s="253"/>
      <c r="Q1541" s="253"/>
      <c r="R1541" s="253"/>
      <c r="S1541" s="253"/>
      <c r="T1541" s="254"/>
      <c r="U1541" s="14"/>
      <c r="V1541" s="14"/>
      <c r="W1541" s="14"/>
      <c r="X1541" s="14"/>
      <c r="Y1541" s="14"/>
      <c r="Z1541" s="14"/>
      <c r="AA1541" s="14"/>
      <c r="AB1541" s="14"/>
      <c r="AC1541" s="14"/>
      <c r="AD1541" s="14"/>
      <c r="AE1541" s="14"/>
      <c r="AT1541" s="255" t="s">
        <v>199</v>
      </c>
      <c r="AU1541" s="255" t="s">
        <v>82</v>
      </c>
      <c r="AV1541" s="14" t="s">
        <v>82</v>
      </c>
      <c r="AW1541" s="14" t="s">
        <v>34</v>
      </c>
      <c r="AX1541" s="14" t="s">
        <v>73</v>
      </c>
      <c r="AY1541" s="255" t="s">
        <v>185</v>
      </c>
    </row>
    <row r="1542" s="15" customFormat="1">
      <c r="A1542" s="15"/>
      <c r="B1542" s="256"/>
      <c r="C1542" s="257"/>
      <c r="D1542" s="228" t="s">
        <v>199</v>
      </c>
      <c r="E1542" s="258" t="s">
        <v>19</v>
      </c>
      <c r="F1542" s="259" t="s">
        <v>202</v>
      </c>
      <c r="G1542" s="257"/>
      <c r="H1542" s="260">
        <v>142.13999999999999</v>
      </c>
      <c r="I1542" s="261"/>
      <c r="J1542" s="257"/>
      <c r="K1542" s="257"/>
      <c r="L1542" s="262"/>
      <c r="M1542" s="263"/>
      <c r="N1542" s="264"/>
      <c r="O1542" s="264"/>
      <c r="P1542" s="264"/>
      <c r="Q1542" s="264"/>
      <c r="R1542" s="264"/>
      <c r="S1542" s="264"/>
      <c r="T1542" s="265"/>
      <c r="U1542" s="15"/>
      <c r="V1542" s="15"/>
      <c r="W1542" s="15"/>
      <c r="X1542" s="15"/>
      <c r="Y1542" s="15"/>
      <c r="Z1542" s="15"/>
      <c r="AA1542" s="15"/>
      <c r="AB1542" s="15"/>
      <c r="AC1542" s="15"/>
      <c r="AD1542" s="15"/>
      <c r="AE1542" s="15"/>
      <c r="AT1542" s="266" t="s">
        <v>199</v>
      </c>
      <c r="AU1542" s="266" t="s">
        <v>82</v>
      </c>
      <c r="AV1542" s="15" t="s">
        <v>193</v>
      </c>
      <c r="AW1542" s="15" t="s">
        <v>34</v>
      </c>
      <c r="AX1542" s="15" t="s">
        <v>80</v>
      </c>
      <c r="AY1542" s="266" t="s">
        <v>185</v>
      </c>
    </row>
    <row r="1543" s="2" customFormat="1" ht="21.75" customHeight="1">
      <c r="A1543" s="41"/>
      <c r="B1543" s="42"/>
      <c r="C1543" s="215" t="s">
        <v>2902</v>
      </c>
      <c r="D1543" s="215" t="s">
        <v>188</v>
      </c>
      <c r="E1543" s="216" t="s">
        <v>2903</v>
      </c>
      <c r="F1543" s="217" t="s">
        <v>2904</v>
      </c>
      <c r="G1543" s="218" t="s">
        <v>191</v>
      </c>
      <c r="H1543" s="219">
        <v>142.13999999999999</v>
      </c>
      <c r="I1543" s="220"/>
      <c r="J1543" s="221">
        <f>ROUND(I1543*H1543,2)</f>
        <v>0</v>
      </c>
      <c r="K1543" s="217" t="s">
        <v>192</v>
      </c>
      <c r="L1543" s="47"/>
      <c r="M1543" s="222" t="s">
        <v>19</v>
      </c>
      <c r="N1543" s="223" t="s">
        <v>44</v>
      </c>
      <c r="O1543" s="87"/>
      <c r="P1543" s="224">
        <f>O1543*H1543</f>
        <v>0</v>
      </c>
      <c r="Q1543" s="224">
        <v>0.0075799999999999999</v>
      </c>
      <c r="R1543" s="224">
        <f>Q1543*H1543</f>
        <v>1.0774211999999999</v>
      </c>
      <c r="S1543" s="224">
        <v>0</v>
      </c>
      <c r="T1543" s="225">
        <f>S1543*H1543</f>
        <v>0</v>
      </c>
      <c r="U1543" s="41"/>
      <c r="V1543" s="41"/>
      <c r="W1543" s="41"/>
      <c r="X1543" s="41"/>
      <c r="Y1543" s="41"/>
      <c r="Z1543" s="41"/>
      <c r="AA1543" s="41"/>
      <c r="AB1543" s="41"/>
      <c r="AC1543" s="41"/>
      <c r="AD1543" s="41"/>
      <c r="AE1543" s="41"/>
      <c r="AR1543" s="226" t="s">
        <v>280</v>
      </c>
      <c r="AT1543" s="226" t="s">
        <v>188</v>
      </c>
      <c r="AU1543" s="226" t="s">
        <v>82</v>
      </c>
      <c r="AY1543" s="20" t="s">
        <v>185</v>
      </c>
      <c r="BE1543" s="227">
        <f>IF(N1543="základní",J1543,0)</f>
        <v>0</v>
      </c>
      <c r="BF1543" s="227">
        <f>IF(N1543="snížená",J1543,0)</f>
        <v>0</v>
      </c>
      <c r="BG1543" s="227">
        <f>IF(N1543="zákl. přenesená",J1543,0)</f>
        <v>0</v>
      </c>
      <c r="BH1543" s="227">
        <f>IF(N1543="sníž. přenesená",J1543,0)</f>
        <v>0</v>
      </c>
      <c r="BI1543" s="227">
        <f>IF(N1543="nulová",J1543,0)</f>
        <v>0</v>
      </c>
      <c r="BJ1543" s="20" t="s">
        <v>80</v>
      </c>
      <c r="BK1543" s="227">
        <f>ROUND(I1543*H1543,2)</f>
        <v>0</v>
      </c>
      <c r="BL1543" s="20" t="s">
        <v>280</v>
      </c>
      <c r="BM1543" s="226" t="s">
        <v>2905</v>
      </c>
    </row>
    <row r="1544" s="2" customFormat="1">
      <c r="A1544" s="41"/>
      <c r="B1544" s="42"/>
      <c r="C1544" s="43"/>
      <c r="D1544" s="228" t="s">
        <v>195</v>
      </c>
      <c r="E1544" s="43"/>
      <c r="F1544" s="229" t="s">
        <v>2906</v>
      </c>
      <c r="G1544" s="43"/>
      <c r="H1544" s="43"/>
      <c r="I1544" s="230"/>
      <c r="J1544" s="43"/>
      <c r="K1544" s="43"/>
      <c r="L1544" s="47"/>
      <c r="M1544" s="231"/>
      <c r="N1544" s="232"/>
      <c r="O1544" s="87"/>
      <c r="P1544" s="87"/>
      <c r="Q1544" s="87"/>
      <c r="R1544" s="87"/>
      <c r="S1544" s="87"/>
      <c r="T1544" s="88"/>
      <c r="U1544" s="41"/>
      <c r="V1544" s="41"/>
      <c r="W1544" s="41"/>
      <c r="X1544" s="41"/>
      <c r="Y1544" s="41"/>
      <c r="Z1544" s="41"/>
      <c r="AA1544" s="41"/>
      <c r="AB1544" s="41"/>
      <c r="AC1544" s="41"/>
      <c r="AD1544" s="41"/>
      <c r="AE1544" s="41"/>
      <c r="AT1544" s="20" t="s">
        <v>195</v>
      </c>
      <c r="AU1544" s="20" t="s">
        <v>82</v>
      </c>
    </row>
    <row r="1545" s="2" customFormat="1">
      <c r="A1545" s="41"/>
      <c r="B1545" s="42"/>
      <c r="C1545" s="43"/>
      <c r="D1545" s="233" t="s">
        <v>197</v>
      </c>
      <c r="E1545" s="43"/>
      <c r="F1545" s="234" t="s">
        <v>2907</v>
      </c>
      <c r="G1545" s="43"/>
      <c r="H1545" s="43"/>
      <c r="I1545" s="230"/>
      <c r="J1545" s="43"/>
      <c r="K1545" s="43"/>
      <c r="L1545" s="47"/>
      <c r="M1545" s="231"/>
      <c r="N1545" s="232"/>
      <c r="O1545" s="87"/>
      <c r="P1545" s="87"/>
      <c r="Q1545" s="87"/>
      <c r="R1545" s="87"/>
      <c r="S1545" s="87"/>
      <c r="T1545" s="88"/>
      <c r="U1545" s="41"/>
      <c r="V1545" s="41"/>
      <c r="W1545" s="41"/>
      <c r="X1545" s="41"/>
      <c r="Y1545" s="41"/>
      <c r="Z1545" s="41"/>
      <c r="AA1545" s="41"/>
      <c r="AB1545" s="41"/>
      <c r="AC1545" s="41"/>
      <c r="AD1545" s="41"/>
      <c r="AE1545" s="41"/>
      <c r="AT1545" s="20" t="s">
        <v>197</v>
      </c>
      <c r="AU1545" s="20" t="s">
        <v>82</v>
      </c>
    </row>
    <row r="1546" s="13" customFormat="1">
      <c r="A1546" s="13"/>
      <c r="B1546" s="235"/>
      <c r="C1546" s="236"/>
      <c r="D1546" s="228" t="s">
        <v>199</v>
      </c>
      <c r="E1546" s="237" t="s">
        <v>19</v>
      </c>
      <c r="F1546" s="238" t="s">
        <v>2046</v>
      </c>
      <c r="G1546" s="236"/>
      <c r="H1546" s="237" t="s">
        <v>19</v>
      </c>
      <c r="I1546" s="239"/>
      <c r="J1546" s="236"/>
      <c r="K1546" s="236"/>
      <c r="L1546" s="240"/>
      <c r="M1546" s="241"/>
      <c r="N1546" s="242"/>
      <c r="O1546" s="242"/>
      <c r="P1546" s="242"/>
      <c r="Q1546" s="242"/>
      <c r="R1546" s="242"/>
      <c r="S1546" s="242"/>
      <c r="T1546" s="243"/>
      <c r="U1546" s="13"/>
      <c r="V1546" s="13"/>
      <c r="W1546" s="13"/>
      <c r="X1546" s="13"/>
      <c r="Y1546" s="13"/>
      <c r="Z1546" s="13"/>
      <c r="AA1546" s="13"/>
      <c r="AB1546" s="13"/>
      <c r="AC1546" s="13"/>
      <c r="AD1546" s="13"/>
      <c r="AE1546" s="13"/>
      <c r="AT1546" s="244" t="s">
        <v>199</v>
      </c>
      <c r="AU1546" s="244" t="s">
        <v>82</v>
      </c>
      <c r="AV1546" s="13" t="s">
        <v>80</v>
      </c>
      <c r="AW1546" s="13" t="s">
        <v>34</v>
      </c>
      <c r="AX1546" s="13" t="s">
        <v>73</v>
      </c>
      <c r="AY1546" s="244" t="s">
        <v>185</v>
      </c>
    </row>
    <row r="1547" s="14" customFormat="1">
      <c r="A1547" s="14"/>
      <c r="B1547" s="245"/>
      <c r="C1547" s="246"/>
      <c r="D1547" s="228" t="s">
        <v>199</v>
      </c>
      <c r="E1547" s="247" t="s">
        <v>19</v>
      </c>
      <c r="F1547" s="248" t="s">
        <v>2070</v>
      </c>
      <c r="G1547" s="246"/>
      <c r="H1547" s="249">
        <v>142.13999999999999</v>
      </c>
      <c r="I1547" s="250"/>
      <c r="J1547" s="246"/>
      <c r="K1547" s="246"/>
      <c r="L1547" s="251"/>
      <c r="M1547" s="252"/>
      <c r="N1547" s="253"/>
      <c r="O1547" s="253"/>
      <c r="P1547" s="253"/>
      <c r="Q1547" s="253"/>
      <c r="R1547" s="253"/>
      <c r="S1547" s="253"/>
      <c r="T1547" s="254"/>
      <c r="U1547" s="14"/>
      <c r="V1547" s="14"/>
      <c r="W1547" s="14"/>
      <c r="X1547" s="14"/>
      <c r="Y1547" s="14"/>
      <c r="Z1547" s="14"/>
      <c r="AA1547" s="14"/>
      <c r="AB1547" s="14"/>
      <c r="AC1547" s="14"/>
      <c r="AD1547" s="14"/>
      <c r="AE1547" s="14"/>
      <c r="AT1547" s="255" t="s">
        <v>199</v>
      </c>
      <c r="AU1547" s="255" t="s">
        <v>82</v>
      </c>
      <c r="AV1547" s="14" t="s">
        <v>82</v>
      </c>
      <c r="AW1547" s="14" t="s">
        <v>34</v>
      </c>
      <c r="AX1547" s="14" t="s">
        <v>73</v>
      </c>
      <c r="AY1547" s="255" t="s">
        <v>185</v>
      </c>
    </row>
    <row r="1548" s="15" customFormat="1">
      <c r="A1548" s="15"/>
      <c r="B1548" s="256"/>
      <c r="C1548" s="257"/>
      <c r="D1548" s="228" t="s">
        <v>199</v>
      </c>
      <c r="E1548" s="258" t="s">
        <v>19</v>
      </c>
      <c r="F1548" s="259" t="s">
        <v>202</v>
      </c>
      <c r="G1548" s="257"/>
      <c r="H1548" s="260">
        <v>142.13999999999999</v>
      </c>
      <c r="I1548" s="261"/>
      <c r="J1548" s="257"/>
      <c r="K1548" s="257"/>
      <c r="L1548" s="262"/>
      <c r="M1548" s="263"/>
      <c r="N1548" s="264"/>
      <c r="O1548" s="264"/>
      <c r="P1548" s="264"/>
      <c r="Q1548" s="264"/>
      <c r="R1548" s="264"/>
      <c r="S1548" s="264"/>
      <c r="T1548" s="265"/>
      <c r="U1548" s="15"/>
      <c r="V1548" s="15"/>
      <c r="W1548" s="15"/>
      <c r="X1548" s="15"/>
      <c r="Y1548" s="15"/>
      <c r="Z1548" s="15"/>
      <c r="AA1548" s="15"/>
      <c r="AB1548" s="15"/>
      <c r="AC1548" s="15"/>
      <c r="AD1548" s="15"/>
      <c r="AE1548" s="15"/>
      <c r="AT1548" s="266" t="s">
        <v>199</v>
      </c>
      <c r="AU1548" s="266" t="s">
        <v>82</v>
      </c>
      <c r="AV1548" s="15" t="s">
        <v>193</v>
      </c>
      <c r="AW1548" s="15" t="s">
        <v>34</v>
      </c>
      <c r="AX1548" s="15" t="s">
        <v>80</v>
      </c>
      <c r="AY1548" s="266" t="s">
        <v>185</v>
      </c>
    </row>
    <row r="1549" s="2" customFormat="1" ht="16.5" customHeight="1">
      <c r="A1549" s="41"/>
      <c r="B1549" s="42"/>
      <c r="C1549" s="215" t="s">
        <v>2908</v>
      </c>
      <c r="D1549" s="215" t="s">
        <v>188</v>
      </c>
      <c r="E1549" s="216" t="s">
        <v>2909</v>
      </c>
      <c r="F1549" s="217" t="s">
        <v>2910</v>
      </c>
      <c r="G1549" s="218" t="s">
        <v>191</v>
      </c>
      <c r="H1549" s="219">
        <v>142.13999999999999</v>
      </c>
      <c r="I1549" s="220"/>
      <c r="J1549" s="221">
        <f>ROUND(I1549*H1549,2)</f>
        <v>0</v>
      </c>
      <c r="K1549" s="217" t="s">
        <v>192</v>
      </c>
      <c r="L1549" s="47"/>
      <c r="M1549" s="222" t="s">
        <v>19</v>
      </c>
      <c r="N1549" s="223" t="s">
        <v>44</v>
      </c>
      <c r="O1549" s="87"/>
      <c r="P1549" s="224">
        <f>O1549*H1549</f>
        <v>0</v>
      </c>
      <c r="Q1549" s="224">
        <v>0.00029999999999999997</v>
      </c>
      <c r="R1549" s="224">
        <f>Q1549*H1549</f>
        <v>0.042641999999999992</v>
      </c>
      <c r="S1549" s="224">
        <v>0</v>
      </c>
      <c r="T1549" s="225">
        <f>S1549*H1549</f>
        <v>0</v>
      </c>
      <c r="U1549" s="41"/>
      <c r="V1549" s="41"/>
      <c r="W1549" s="41"/>
      <c r="X1549" s="41"/>
      <c r="Y1549" s="41"/>
      <c r="Z1549" s="41"/>
      <c r="AA1549" s="41"/>
      <c r="AB1549" s="41"/>
      <c r="AC1549" s="41"/>
      <c r="AD1549" s="41"/>
      <c r="AE1549" s="41"/>
      <c r="AR1549" s="226" t="s">
        <v>280</v>
      </c>
      <c r="AT1549" s="226" t="s">
        <v>188</v>
      </c>
      <c r="AU1549" s="226" t="s">
        <v>82</v>
      </c>
      <c r="AY1549" s="20" t="s">
        <v>185</v>
      </c>
      <c r="BE1549" s="227">
        <f>IF(N1549="základní",J1549,0)</f>
        <v>0</v>
      </c>
      <c r="BF1549" s="227">
        <f>IF(N1549="snížená",J1549,0)</f>
        <v>0</v>
      </c>
      <c r="BG1549" s="227">
        <f>IF(N1549="zákl. přenesená",J1549,0)</f>
        <v>0</v>
      </c>
      <c r="BH1549" s="227">
        <f>IF(N1549="sníž. přenesená",J1549,0)</f>
        <v>0</v>
      </c>
      <c r="BI1549" s="227">
        <f>IF(N1549="nulová",J1549,0)</f>
        <v>0</v>
      </c>
      <c r="BJ1549" s="20" t="s">
        <v>80</v>
      </c>
      <c r="BK1549" s="227">
        <f>ROUND(I1549*H1549,2)</f>
        <v>0</v>
      </c>
      <c r="BL1549" s="20" t="s">
        <v>280</v>
      </c>
      <c r="BM1549" s="226" t="s">
        <v>2911</v>
      </c>
    </row>
    <row r="1550" s="2" customFormat="1">
      <c r="A1550" s="41"/>
      <c r="B1550" s="42"/>
      <c r="C1550" s="43"/>
      <c r="D1550" s="228" t="s">
        <v>195</v>
      </c>
      <c r="E1550" s="43"/>
      <c r="F1550" s="229" t="s">
        <v>2912</v>
      </c>
      <c r="G1550" s="43"/>
      <c r="H1550" s="43"/>
      <c r="I1550" s="230"/>
      <c r="J1550" s="43"/>
      <c r="K1550" s="43"/>
      <c r="L1550" s="47"/>
      <c r="M1550" s="231"/>
      <c r="N1550" s="232"/>
      <c r="O1550" s="87"/>
      <c r="P1550" s="87"/>
      <c r="Q1550" s="87"/>
      <c r="R1550" s="87"/>
      <c r="S1550" s="87"/>
      <c r="T1550" s="88"/>
      <c r="U1550" s="41"/>
      <c r="V1550" s="41"/>
      <c r="W1550" s="41"/>
      <c r="X1550" s="41"/>
      <c r="Y1550" s="41"/>
      <c r="Z1550" s="41"/>
      <c r="AA1550" s="41"/>
      <c r="AB1550" s="41"/>
      <c r="AC1550" s="41"/>
      <c r="AD1550" s="41"/>
      <c r="AE1550" s="41"/>
      <c r="AT1550" s="20" t="s">
        <v>195</v>
      </c>
      <c r="AU1550" s="20" t="s">
        <v>82</v>
      </c>
    </row>
    <row r="1551" s="2" customFormat="1">
      <c r="A1551" s="41"/>
      <c r="B1551" s="42"/>
      <c r="C1551" s="43"/>
      <c r="D1551" s="233" t="s">
        <v>197</v>
      </c>
      <c r="E1551" s="43"/>
      <c r="F1551" s="234" t="s">
        <v>2913</v>
      </c>
      <c r="G1551" s="43"/>
      <c r="H1551" s="43"/>
      <c r="I1551" s="230"/>
      <c r="J1551" s="43"/>
      <c r="K1551" s="43"/>
      <c r="L1551" s="47"/>
      <c r="M1551" s="231"/>
      <c r="N1551" s="232"/>
      <c r="O1551" s="87"/>
      <c r="P1551" s="87"/>
      <c r="Q1551" s="87"/>
      <c r="R1551" s="87"/>
      <c r="S1551" s="87"/>
      <c r="T1551" s="88"/>
      <c r="U1551" s="41"/>
      <c r="V1551" s="41"/>
      <c r="W1551" s="41"/>
      <c r="X1551" s="41"/>
      <c r="Y1551" s="41"/>
      <c r="Z1551" s="41"/>
      <c r="AA1551" s="41"/>
      <c r="AB1551" s="41"/>
      <c r="AC1551" s="41"/>
      <c r="AD1551" s="41"/>
      <c r="AE1551" s="41"/>
      <c r="AT1551" s="20" t="s">
        <v>197</v>
      </c>
      <c r="AU1551" s="20" t="s">
        <v>82</v>
      </c>
    </row>
    <row r="1552" s="13" customFormat="1">
      <c r="A1552" s="13"/>
      <c r="B1552" s="235"/>
      <c r="C1552" s="236"/>
      <c r="D1552" s="228" t="s">
        <v>199</v>
      </c>
      <c r="E1552" s="237" t="s">
        <v>19</v>
      </c>
      <c r="F1552" s="238" t="s">
        <v>2046</v>
      </c>
      <c r="G1552" s="236"/>
      <c r="H1552" s="237" t="s">
        <v>19</v>
      </c>
      <c r="I1552" s="239"/>
      <c r="J1552" s="236"/>
      <c r="K1552" s="236"/>
      <c r="L1552" s="240"/>
      <c r="M1552" s="241"/>
      <c r="N1552" s="242"/>
      <c r="O1552" s="242"/>
      <c r="P1552" s="242"/>
      <c r="Q1552" s="242"/>
      <c r="R1552" s="242"/>
      <c r="S1552" s="242"/>
      <c r="T1552" s="243"/>
      <c r="U1552" s="13"/>
      <c r="V1552" s="13"/>
      <c r="W1552" s="13"/>
      <c r="X1552" s="13"/>
      <c r="Y1552" s="13"/>
      <c r="Z1552" s="13"/>
      <c r="AA1552" s="13"/>
      <c r="AB1552" s="13"/>
      <c r="AC1552" s="13"/>
      <c r="AD1552" s="13"/>
      <c r="AE1552" s="13"/>
      <c r="AT1552" s="244" t="s">
        <v>199</v>
      </c>
      <c r="AU1552" s="244" t="s">
        <v>82</v>
      </c>
      <c r="AV1552" s="13" t="s">
        <v>80</v>
      </c>
      <c r="AW1552" s="13" t="s">
        <v>34</v>
      </c>
      <c r="AX1552" s="13" t="s">
        <v>73</v>
      </c>
      <c r="AY1552" s="244" t="s">
        <v>185</v>
      </c>
    </row>
    <row r="1553" s="14" customFormat="1">
      <c r="A1553" s="14"/>
      <c r="B1553" s="245"/>
      <c r="C1553" s="246"/>
      <c r="D1553" s="228" t="s">
        <v>199</v>
      </c>
      <c r="E1553" s="247" t="s">
        <v>19</v>
      </c>
      <c r="F1553" s="248" t="s">
        <v>2070</v>
      </c>
      <c r="G1553" s="246"/>
      <c r="H1553" s="249">
        <v>142.13999999999999</v>
      </c>
      <c r="I1553" s="250"/>
      <c r="J1553" s="246"/>
      <c r="K1553" s="246"/>
      <c r="L1553" s="251"/>
      <c r="M1553" s="252"/>
      <c r="N1553" s="253"/>
      <c r="O1553" s="253"/>
      <c r="P1553" s="253"/>
      <c r="Q1553" s="253"/>
      <c r="R1553" s="253"/>
      <c r="S1553" s="253"/>
      <c r="T1553" s="254"/>
      <c r="U1553" s="14"/>
      <c r="V1553" s="14"/>
      <c r="W1553" s="14"/>
      <c r="X1553" s="14"/>
      <c r="Y1553" s="14"/>
      <c r="Z1553" s="14"/>
      <c r="AA1553" s="14"/>
      <c r="AB1553" s="14"/>
      <c r="AC1553" s="14"/>
      <c r="AD1553" s="14"/>
      <c r="AE1553" s="14"/>
      <c r="AT1553" s="255" t="s">
        <v>199</v>
      </c>
      <c r="AU1553" s="255" t="s">
        <v>82</v>
      </c>
      <c r="AV1553" s="14" t="s">
        <v>82</v>
      </c>
      <c r="AW1553" s="14" t="s">
        <v>34</v>
      </c>
      <c r="AX1553" s="14" t="s">
        <v>73</v>
      </c>
      <c r="AY1553" s="255" t="s">
        <v>185</v>
      </c>
    </row>
    <row r="1554" s="15" customFormat="1">
      <c r="A1554" s="15"/>
      <c r="B1554" s="256"/>
      <c r="C1554" s="257"/>
      <c r="D1554" s="228" t="s">
        <v>199</v>
      </c>
      <c r="E1554" s="258" t="s">
        <v>19</v>
      </c>
      <c r="F1554" s="259" t="s">
        <v>202</v>
      </c>
      <c r="G1554" s="257"/>
      <c r="H1554" s="260">
        <v>142.13999999999999</v>
      </c>
      <c r="I1554" s="261"/>
      <c r="J1554" s="257"/>
      <c r="K1554" s="257"/>
      <c r="L1554" s="262"/>
      <c r="M1554" s="263"/>
      <c r="N1554" s="264"/>
      <c r="O1554" s="264"/>
      <c r="P1554" s="264"/>
      <c r="Q1554" s="264"/>
      <c r="R1554" s="264"/>
      <c r="S1554" s="264"/>
      <c r="T1554" s="265"/>
      <c r="U1554" s="15"/>
      <c r="V1554" s="15"/>
      <c r="W1554" s="15"/>
      <c r="X1554" s="15"/>
      <c r="Y1554" s="15"/>
      <c r="Z1554" s="15"/>
      <c r="AA1554" s="15"/>
      <c r="AB1554" s="15"/>
      <c r="AC1554" s="15"/>
      <c r="AD1554" s="15"/>
      <c r="AE1554" s="15"/>
      <c r="AT1554" s="266" t="s">
        <v>199</v>
      </c>
      <c r="AU1554" s="266" t="s">
        <v>82</v>
      </c>
      <c r="AV1554" s="15" t="s">
        <v>193</v>
      </c>
      <c r="AW1554" s="15" t="s">
        <v>34</v>
      </c>
      <c r="AX1554" s="15" t="s">
        <v>80</v>
      </c>
      <c r="AY1554" s="266" t="s">
        <v>185</v>
      </c>
    </row>
    <row r="1555" s="2" customFormat="1" ht="16.5" customHeight="1">
      <c r="A1555" s="41"/>
      <c r="B1555" s="42"/>
      <c r="C1555" s="271" t="s">
        <v>2914</v>
      </c>
      <c r="D1555" s="271" t="s">
        <v>491</v>
      </c>
      <c r="E1555" s="272" t="s">
        <v>2915</v>
      </c>
      <c r="F1555" s="273" t="s">
        <v>2916</v>
      </c>
      <c r="G1555" s="274" t="s">
        <v>191</v>
      </c>
      <c r="H1555" s="275">
        <v>156.35400000000001</v>
      </c>
      <c r="I1555" s="276"/>
      <c r="J1555" s="277">
        <f>ROUND(I1555*H1555,2)</f>
        <v>0</v>
      </c>
      <c r="K1555" s="273" t="s">
        <v>19</v>
      </c>
      <c r="L1555" s="278"/>
      <c r="M1555" s="279" t="s">
        <v>19</v>
      </c>
      <c r="N1555" s="280" t="s">
        <v>44</v>
      </c>
      <c r="O1555" s="87"/>
      <c r="P1555" s="224">
        <f>O1555*H1555</f>
        <v>0</v>
      </c>
      <c r="Q1555" s="224">
        <v>0</v>
      </c>
      <c r="R1555" s="224">
        <f>Q1555*H1555</f>
        <v>0</v>
      </c>
      <c r="S1555" s="224">
        <v>0</v>
      </c>
      <c r="T1555" s="225">
        <f>S1555*H1555</f>
        <v>0</v>
      </c>
      <c r="U1555" s="41"/>
      <c r="V1555" s="41"/>
      <c r="W1555" s="41"/>
      <c r="X1555" s="41"/>
      <c r="Y1555" s="41"/>
      <c r="Z1555" s="41"/>
      <c r="AA1555" s="41"/>
      <c r="AB1555" s="41"/>
      <c r="AC1555" s="41"/>
      <c r="AD1555" s="41"/>
      <c r="AE1555" s="41"/>
      <c r="AR1555" s="226" t="s">
        <v>415</v>
      </c>
      <c r="AT1555" s="226" t="s">
        <v>491</v>
      </c>
      <c r="AU1555" s="226" t="s">
        <v>82</v>
      </c>
      <c r="AY1555" s="20" t="s">
        <v>185</v>
      </c>
      <c r="BE1555" s="227">
        <f>IF(N1555="základní",J1555,0)</f>
        <v>0</v>
      </c>
      <c r="BF1555" s="227">
        <f>IF(N1555="snížená",J1555,0)</f>
        <v>0</v>
      </c>
      <c r="BG1555" s="227">
        <f>IF(N1555="zákl. přenesená",J1555,0)</f>
        <v>0</v>
      </c>
      <c r="BH1555" s="227">
        <f>IF(N1555="sníž. přenesená",J1555,0)</f>
        <v>0</v>
      </c>
      <c r="BI1555" s="227">
        <f>IF(N1555="nulová",J1555,0)</f>
        <v>0</v>
      </c>
      <c r="BJ1555" s="20" t="s">
        <v>80</v>
      </c>
      <c r="BK1555" s="227">
        <f>ROUND(I1555*H1555,2)</f>
        <v>0</v>
      </c>
      <c r="BL1555" s="20" t="s">
        <v>280</v>
      </c>
      <c r="BM1555" s="226" t="s">
        <v>2917</v>
      </c>
    </row>
    <row r="1556" s="2" customFormat="1">
      <c r="A1556" s="41"/>
      <c r="B1556" s="42"/>
      <c r="C1556" s="43"/>
      <c r="D1556" s="228" t="s">
        <v>195</v>
      </c>
      <c r="E1556" s="43"/>
      <c r="F1556" s="229" t="s">
        <v>2916</v>
      </c>
      <c r="G1556" s="43"/>
      <c r="H1556" s="43"/>
      <c r="I1556" s="230"/>
      <c r="J1556" s="43"/>
      <c r="K1556" s="43"/>
      <c r="L1556" s="47"/>
      <c r="M1556" s="231"/>
      <c r="N1556" s="232"/>
      <c r="O1556" s="87"/>
      <c r="P1556" s="87"/>
      <c r="Q1556" s="87"/>
      <c r="R1556" s="87"/>
      <c r="S1556" s="87"/>
      <c r="T1556" s="88"/>
      <c r="U1556" s="41"/>
      <c r="V1556" s="41"/>
      <c r="W1556" s="41"/>
      <c r="X1556" s="41"/>
      <c r="Y1556" s="41"/>
      <c r="Z1556" s="41"/>
      <c r="AA1556" s="41"/>
      <c r="AB1556" s="41"/>
      <c r="AC1556" s="41"/>
      <c r="AD1556" s="41"/>
      <c r="AE1556" s="41"/>
      <c r="AT1556" s="20" t="s">
        <v>195</v>
      </c>
      <c r="AU1556" s="20" t="s">
        <v>82</v>
      </c>
    </row>
    <row r="1557" s="14" customFormat="1">
      <c r="A1557" s="14"/>
      <c r="B1557" s="245"/>
      <c r="C1557" s="246"/>
      <c r="D1557" s="228" t="s">
        <v>199</v>
      </c>
      <c r="E1557" s="246"/>
      <c r="F1557" s="248" t="s">
        <v>2918</v>
      </c>
      <c r="G1557" s="246"/>
      <c r="H1557" s="249">
        <v>156.35400000000001</v>
      </c>
      <c r="I1557" s="250"/>
      <c r="J1557" s="246"/>
      <c r="K1557" s="246"/>
      <c r="L1557" s="251"/>
      <c r="M1557" s="252"/>
      <c r="N1557" s="253"/>
      <c r="O1557" s="253"/>
      <c r="P1557" s="253"/>
      <c r="Q1557" s="253"/>
      <c r="R1557" s="253"/>
      <c r="S1557" s="253"/>
      <c r="T1557" s="254"/>
      <c r="U1557" s="14"/>
      <c r="V1557" s="14"/>
      <c r="W1557" s="14"/>
      <c r="X1557" s="14"/>
      <c r="Y1557" s="14"/>
      <c r="Z1557" s="14"/>
      <c r="AA1557" s="14"/>
      <c r="AB1557" s="14"/>
      <c r="AC1557" s="14"/>
      <c r="AD1557" s="14"/>
      <c r="AE1557" s="14"/>
      <c r="AT1557" s="255" t="s">
        <v>199</v>
      </c>
      <c r="AU1557" s="255" t="s">
        <v>82</v>
      </c>
      <c r="AV1557" s="14" t="s">
        <v>82</v>
      </c>
      <c r="AW1557" s="14" t="s">
        <v>4</v>
      </c>
      <c r="AX1557" s="14" t="s">
        <v>80</v>
      </c>
      <c r="AY1557" s="255" t="s">
        <v>185</v>
      </c>
    </row>
    <row r="1558" s="2" customFormat="1" ht="16.5" customHeight="1">
      <c r="A1558" s="41"/>
      <c r="B1558" s="42"/>
      <c r="C1558" s="215" t="s">
        <v>2919</v>
      </c>
      <c r="D1558" s="215" t="s">
        <v>188</v>
      </c>
      <c r="E1558" s="216" t="s">
        <v>2920</v>
      </c>
      <c r="F1558" s="217" t="s">
        <v>2921</v>
      </c>
      <c r="G1558" s="218" t="s">
        <v>226</v>
      </c>
      <c r="H1558" s="219">
        <v>108.68000000000001</v>
      </c>
      <c r="I1558" s="220"/>
      <c r="J1558" s="221">
        <f>ROUND(I1558*H1558,2)</f>
        <v>0</v>
      </c>
      <c r="K1558" s="217" t="s">
        <v>192</v>
      </c>
      <c r="L1558" s="47"/>
      <c r="M1558" s="222" t="s">
        <v>19</v>
      </c>
      <c r="N1558" s="223" t="s">
        <v>44</v>
      </c>
      <c r="O1558" s="87"/>
      <c r="P1558" s="224">
        <f>O1558*H1558</f>
        <v>0</v>
      </c>
      <c r="Q1558" s="224">
        <v>1.0000000000000001E-05</v>
      </c>
      <c r="R1558" s="224">
        <f>Q1558*H1558</f>
        <v>0.0010868000000000002</v>
      </c>
      <c r="S1558" s="224">
        <v>0</v>
      </c>
      <c r="T1558" s="225">
        <f>S1558*H1558</f>
        <v>0</v>
      </c>
      <c r="U1558" s="41"/>
      <c r="V1558" s="41"/>
      <c r="W1558" s="41"/>
      <c r="X1558" s="41"/>
      <c r="Y1558" s="41"/>
      <c r="Z1558" s="41"/>
      <c r="AA1558" s="41"/>
      <c r="AB1558" s="41"/>
      <c r="AC1558" s="41"/>
      <c r="AD1558" s="41"/>
      <c r="AE1558" s="41"/>
      <c r="AR1558" s="226" t="s">
        <v>280</v>
      </c>
      <c r="AT1558" s="226" t="s">
        <v>188</v>
      </c>
      <c r="AU1558" s="226" t="s">
        <v>82</v>
      </c>
      <c r="AY1558" s="20" t="s">
        <v>185</v>
      </c>
      <c r="BE1558" s="227">
        <f>IF(N1558="základní",J1558,0)</f>
        <v>0</v>
      </c>
      <c r="BF1558" s="227">
        <f>IF(N1558="snížená",J1558,0)</f>
        <v>0</v>
      </c>
      <c r="BG1558" s="227">
        <f>IF(N1558="zákl. přenesená",J1558,0)</f>
        <v>0</v>
      </c>
      <c r="BH1558" s="227">
        <f>IF(N1558="sníž. přenesená",J1558,0)</f>
        <v>0</v>
      </c>
      <c r="BI1558" s="227">
        <f>IF(N1558="nulová",J1558,0)</f>
        <v>0</v>
      </c>
      <c r="BJ1558" s="20" t="s">
        <v>80</v>
      </c>
      <c r="BK1558" s="227">
        <f>ROUND(I1558*H1558,2)</f>
        <v>0</v>
      </c>
      <c r="BL1558" s="20" t="s">
        <v>280</v>
      </c>
      <c r="BM1558" s="226" t="s">
        <v>2922</v>
      </c>
    </row>
    <row r="1559" s="2" customFormat="1">
      <c r="A1559" s="41"/>
      <c r="B1559" s="42"/>
      <c r="C1559" s="43"/>
      <c r="D1559" s="228" t="s">
        <v>195</v>
      </c>
      <c r="E1559" s="43"/>
      <c r="F1559" s="229" t="s">
        <v>2923</v>
      </c>
      <c r="G1559" s="43"/>
      <c r="H1559" s="43"/>
      <c r="I1559" s="230"/>
      <c r="J1559" s="43"/>
      <c r="K1559" s="43"/>
      <c r="L1559" s="47"/>
      <c r="M1559" s="231"/>
      <c r="N1559" s="232"/>
      <c r="O1559" s="87"/>
      <c r="P1559" s="87"/>
      <c r="Q1559" s="87"/>
      <c r="R1559" s="87"/>
      <c r="S1559" s="87"/>
      <c r="T1559" s="88"/>
      <c r="U1559" s="41"/>
      <c r="V1559" s="41"/>
      <c r="W1559" s="41"/>
      <c r="X1559" s="41"/>
      <c r="Y1559" s="41"/>
      <c r="Z1559" s="41"/>
      <c r="AA1559" s="41"/>
      <c r="AB1559" s="41"/>
      <c r="AC1559" s="41"/>
      <c r="AD1559" s="41"/>
      <c r="AE1559" s="41"/>
      <c r="AT1559" s="20" t="s">
        <v>195</v>
      </c>
      <c r="AU1559" s="20" t="s">
        <v>82</v>
      </c>
    </row>
    <row r="1560" s="2" customFormat="1">
      <c r="A1560" s="41"/>
      <c r="B1560" s="42"/>
      <c r="C1560" s="43"/>
      <c r="D1560" s="233" t="s">
        <v>197</v>
      </c>
      <c r="E1560" s="43"/>
      <c r="F1560" s="234" t="s">
        <v>2924</v>
      </c>
      <c r="G1560" s="43"/>
      <c r="H1560" s="43"/>
      <c r="I1560" s="230"/>
      <c r="J1560" s="43"/>
      <c r="K1560" s="43"/>
      <c r="L1560" s="47"/>
      <c r="M1560" s="231"/>
      <c r="N1560" s="232"/>
      <c r="O1560" s="87"/>
      <c r="P1560" s="87"/>
      <c r="Q1560" s="87"/>
      <c r="R1560" s="87"/>
      <c r="S1560" s="87"/>
      <c r="T1560" s="88"/>
      <c r="U1560" s="41"/>
      <c r="V1560" s="41"/>
      <c r="W1560" s="41"/>
      <c r="X1560" s="41"/>
      <c r="Y1560" s="41"/>
      <c r="Z1560" s="41"/>
      <c r="AA1560" s="41"/>
      <c r="AB1560" s="41"/>
      <c r="AC1560" s="41"/>
      <c r="AD1560" s="41"/>
      <c r="AE1560" s="41"/>
      <c r="AT1560" s="20" t="s">
        <v>197</v>
      </c>
      <c r="AU1560" s="20" t="s">
        <v>82</v>
      </c>
    </row>
    <row r="1561" s="13" customFormat="1">
      <c r="A1561" s="13"/>
      <c r="B1561" s="235"/>
      <c r="C1561" s="236"/>
      <c r="D1561" s="228" t="s">
        <v>199</v>
      </c>
      <c r="E1561" s="237" t="s">
        <v>19</v>
      </c>
      <c r="F1561" s="238" t="s">
        <v>2925</v>
      </c>
      <c r="G1561" s="236"/>
      <c r="H1561" s="237" t="s">
        <v>19</v>
      </c>
      <c r="I1561" s="239"/>
      <c r="J1561" s="236"/>
      <c r="K1561" s="236"/>
      <c r="L1561" s="240"/>
      <c r="M1561" s="241"/>
      <c r="N1561" s="242"/>
      <c r="O1561" s="242"/>
      <c r="P1561" s="242"/>
      <c r="Q1561" s="242"/>
      <c r="R1561" s="242"/>
      <c r="S1561" s="242"/>
      <c r="T1561" s="243"/>
      <c r="U1561" s="13"/>
      <c r="V1561" s="13"/>
      <c r="W1561" s="13"/>
      <c r="X1561" s="13"/>
      <c r="Y1561" s="13"/>
      <c r="Z1561" s="13"/>
      <c r="AA1561" s="13"/>
      <c r="AB1561" s="13"/>
      <c r="AC1561" s="13"/>
      <c r="AD1561" s="13"/>
      <c r="AE1561" s="13"/>
      <c r="AT1561" s="244" t="s">
        <v>199</v>
      </c>
      <c r="AU1561" s="244" t="s">
        <v>82</v>
      </c>
      <c r="AV1561" s="13" t="s">
        <v>80</v>
      </c>
      <c r="AW1561" s="13" t="s">
        <v>34</v>
      </c>
      <c r="AX1561" s="13" t="s">
        <v>73</v>
      </c>
      <c r="AY1561" s="244" t="s">
        <v>185</v>
      </c>
    </row>
    <row r="1562" s="14" customFormat="1">
      <c r="A1562" s="14"/>
      <c r="B1562" s="245"/>
      <c r="C1562" s="246"/>
      <c r="D1562" s="228" t="s">
        <v>199</v>
      </c>
      <c r="E1562" s="247" t="s">
        <v>19</v>
      </c>
      <c r="F1562" s="248" t="s">
        <v>2926</v>
      </c>
      <c r="G1562" s="246"/>
      <c r="H1562" s="249">
        <v>9.3200000000000003</v>
      </c>
      <c r="I1562" s="250"/>
      <c r="J1562" s="246"/>
      <c r="K1562" s="246"/>
      <c r="L1562" s="251"/>
      <c r="M1562" s="252"/>
      <c r="N1562" s="253"/>
      <c r="O1562" s="253"/>
      <c r="P1562" s="253"/>
      <c r="Q1562" s="253"/>
      <c r="R1562" s="253"/>
      <c r="S1562" s="253"/>
      <c r="T1562" s="254"/>
      <c r="U1562" s="14"/>
      <c r="V1562" s="14"/>
      <c r="W1562" s="14"/>
      <c r="X1562" s="14"/>
      <c r="Y1562" s="14"/>
      <c r="Z1562" s="14"/>
      <c r="AA1562" s="14"/>
      <c r="AB1562" s="14"/>
      <c r="AC1562" s="14"/>
      <c r="AD1562" s="14"/>
      <c r="AE1562" s="14"/>
      <c r="AT1562" s="255" t="s">
        <v>199</v>
      </c>
      <c r="AU1562" s="255" t="s">
        <v>82</v>
      </c>
      <c r="AV1562" s="14" t="s">
        <v>82</v>
      </c>
      <c r="AW1562" s="14" t="s">
        <v>34</v>
      </c>
      <c r="AX1562" s="14" t="s">
        <v>73</v>
      </c>
      <c r="AY1562" s="255" t="s">
        <v>185</v>
      </c>
    </row>
    <row r="1563" s="14" customFormat="1">
      <c r="A1563" s="14"/>
      <c r="B1563" s="245"/>
      <c r="C1563" s="246"/>
      <c r="D1563" s="228" t="s">
        <v>199</v>
      </c>
      <c r="E1563" s="247" t="s">
        <v>19</v>
      </c>
      <c r="F1563" s="248" t="s">
        <v>2927</v>
      </c>
      <c r="G1563" s="246"/>
      <c r="H1563" s="249">
        <v>16.649999999999999</v>
      </c>
      <c r="I1563" s="250"/>
      <c r="J1563" s="246"/>
      <c r="K1563" s="246"/>
      <c r="L1563" s="251"/>
      <c r="M1563" s="252"/>
      <c r="N1563" s="253"/>
      <c r="O1563" s="253"/>
      <c r="P1563" s="253"/>
      <c r="Q1563" s="253"/>
      <c r="R1563" s="253"/>
      <c r="S1563" s="253"/>
      <c r="T1563" s="254"/>
      <c r="U1563" s="14"/>
      <c r="V1563" s="14"/>
      <c r="W1563" s="14"/>
      <c r="X1563" s="14"/>
      <c r="Y1563" s="14"/>
      <c r="Z1563" s="14"/>
      <c r="AA1563" s="14"/>
      <c r="AB1563" s="14"/>
      <c r="AC1563" s="14"/>
      <c r="AD1563" s="14"/>
      <c r="AE1563" s="14"/>
      <c r="AT1563" s="255" t="s">
        <v>199</v>
      </c>
      <c r="AU1563" s="255" t="s">
        <v>82</v>
      </c>
      <c r="AV1563" s="14" t="s">
        <v>82</v>
      </c>
      <c r="AW1563" s="14" t="s">
        <v>34</v>
      </c>
      <c r="AX1563" s="14" t="s">
        <v>73</v>
      </c>
      <c r="AY1563" s="255" t="s">
        <v>185</v>
      </c>
    </row>
    <row r="1564" s="14" customFormat="1">
      <c r="A1564" s="14"/>
      <c r="B1564" s="245"/>
      <c r="C1564" s="246"/>
      <c r="D1564" s="228" t="s">
        <v>199</v>
      </c>
      <c r="E1564" s="247" t="s">
        <v>19</v>
      </c>
      <c r="F1564" s="248" t="s">
        <v>2928</v>
      </c>
      <c r="G1564" s="246"/>
      <c r="H1564" s="249">
        <v>16.649999999999999</v>
      </c>
      <c r="I1564" s="250"/>
      <c r="J1564" s="246"/>
      <c r="K1564" s="246"/>
      <c r="L1564" s="251"/>
      <c r="M1564" s="252"/>
      <c r="N1564" s="253"/>
      <c r="O1564" s="253"/>
      <c r="P1564" s="253"/>
      <c r="Q1564" s="253"/>
      <c r="R1564" s="253"/>
      <c r="S1564" s="253"/>
      <c r="T1564" s="254"/>
      <c r="U1564" s="14"/>
      <c r="V1564" s="14"/>
      <c r="W1564" s="14"/>
      <c r="X1564" s="14"/>
      <c r="Y1564" s="14"/>
      <c r="Z1564" s="14"/>
      <c r="AA1564" s="14"/>
      <c r="AB1564" s="14"/>
      <c r="AC1564" s="14"/>
      <c r="AD1564" s="14"/>
      <c r="AE1564" s="14"/>
      <c r="AT1564" s="255" t="s">
        <v>199</v>
      </c>
      <c r="AU1564" s="255" t="s">
        <v>82</v>
      </c>
      <c r="AV1564" s="14" t="s">
        <v>82</v>
      </c>
      <c r="AW1564" s="14" t="s">
        <v>34</v>
      </c>
      <c r="AX1564" s="14" t="s">
        <v>73</v>
      </c>
      <c r="AY1564" s="255" t="s">
        <v>185</v>
      </c>
    </row>
    <row r="1565" s="14" customFormat="1">
      <c r="A1565" s="14"/>
      <c r="B1565" s="245"/>
      <c r="C1565" s="246"/>
      <c r="D1565" s="228" t="s">
        <v>199</v>
      </c>
      <c r="E1565" s="247" t="s">
        <v>19</v>
      </c>
      <c r="F1565" s="248" t="s">
        <v>2929</v>
      </c>
      <c r="G1565" s="246"/>
      <c r="H1565" s="249">
        <v>15.050000000000001</v>
      </c>
      <c r="I1565" s="250"/>
      <c r="J1565" s="246"/>
      <c r="K1565" s="246"/>
      <c r="L1565" s="251"/>
      <c r="M1565" s="252"/>
      <c r="N1565" s="253"/>
      <c r="O1565" s="253"/>
      <c r="P1565" s="253"/>
      <c r="Q1565" s="253"/>
      <c r="R1565" s="253"/>
      <c r="S1565" s="253"/>
      <c r="T1565" s="254"/>
      <c r="U1565" s="14"/>
      <c r="V1565" s="14"/>
      <c r="W1565" s="14"/>
      <c r="X1565" s="14"/>
      <c r="Y1565" s="14"/>
      <c r="Z1565" s="14"/>
      <c r="AA1565" s="14"/>
      <c r="AB1565" s="14"/>
      <c r="AC1565" s="14"/>
      <c r="AD1565" s="14"/>
      <c r="AE1565" s="14"/>
      <c r="AT1565" s="255" t="s">
        <v>199</v>
      </c>
      <c r="AU1565" s="255" t="s">
        <v>82</v>
      </c>
      <c r="AV1565" s="14" t="s">
        <v>82</v>
      </c>
      <c r="AW1565" s="14" t="s">
        <v>34</v>
      </c>
      <c r="AX1565" s="14" t="s">
        <v>73</v>
      </c>
      <c r="AY1565" s="255" t="s">
        <v>185</v>
      </c>
    </row>
    <row r="1566" s="14" customFormat="1">
      <c r="A1566" s="14"/>
      <c r="B1566" s="245"/>
      <c r="C1566" s="246"/>
      <c r="D1566" s="228" t="s">
        <v>199</v>
      </c>
      <c r="E1566" s="247" t="s">
        <v>19</v>
      </c>
      <c r="F1566" s="248" t="s">
        <v>2930</v>
      </c>
      <c r="G1566" s="246"/>
      <c r="H1566" s="249">
        <v>14.810000000000001</v>
      </c>
      <c r="I1566" s="250"/>
      <c r="J1566" s="246"/>
      <c r="K1566" s="246"/>
      <c r="L1566" s="251"/>
      <c r="M1566" s="252"/>
      <c r="N1566" s="253"/>
      <c r="O1566" s="253"/>
      <c r="P1566" s="253"/>
      <c r="Q1566" s="253"/>
      <c r="R1566" s="253"/>
      <c r="S1566" s="253"/>
      <c r="T1566" s="254"/>
      <c r="U1566" s="14"/>
      <c r="V1566" s="14"/>
      <c r="W1566" s="14"/>
      <c r="X1566" s="14"/>
      <c r="Y1566" s="14"/>
      <c r="Z1566" s="14"/>
      <c r="AA1566" s="14"/>
      <c r="AB1566" s="14"/>
      <c r="AC1566" s="14"/>
      <c r="AD1566" s="14"/>
      <c r="AE1566" s="14"/>
      <c r="AT1566" s="255" t="s">
        <v>199</v>
      </c>
      <c r="AU1566" s="255" t="s">
        <v>82</v>
      </c>
      <c r="AV1566" s="14" t="s">
        <v>82</v>
      </c>
      <c r="AW1566" s="14" t="s">
        <v>34</v>
      </c>
      <c r="AX1566" s="14" t="s">
        <v>73</v>
      </c>
      <c r="AY1566" s="255" t="s">
        <v>185</v>
      </c>
    </row>
    <row r="1567" s="14" customFormat="1">
      <c r="A1567" s="14"/>
      <c r="B1567" s="245"/>
      <c r="C1567" s="246"/>
      <c r="D1567" s="228" t="s">
        <v>199</v>
      </c>
      <c r="E1567" s="247" t="s">
        <v>19</v>
      </c>
      <c r="F1567" s="248" t="s">
        <v>2931</v>
      </c>
      <c r="G1567" s="246"/>
      <c r="H1567" s="249">
        <v>24.370000000000001</v>
      </c>
      <c r="I1567" s="250"/>
      <c r="J1567" s="246"/>
      <c r="K1567" s="246"/>
      <c r="L1567" s="251"/>
      <c r="M1567" s="252"/>
      <c r="N1567" s="253"/>
      <c r="O1567" s="253"/>
      <c r="P1567" s="253"/>
      <c r="Q1567" s="253"/>
      <c r="R1567" s="253"/>
      <c r="S1567" s="253"/>
      <c r="T1567" s="254"/>
      <c r="U1567" s="14"/>
      <c r="V1567" s="14"/>
      <c r="W1567" s="14"/>
      <c r="X1567" s="14"/>
      <c r="Y1567" s="14"/>
      <c r="Z1567" s="14"/>
      <c r="AA1567" s="14"/>
      <c r="AB1567" s="14"/>
      <c r="AC1567" s="14"/>
      <c r="AD1567" s="14"/>
      <c r="AE1567" s="14"/>
      <c r="AT1567" s="255" t="s">
        <v>199</v>
      </c>
      <c r="AU1567" s="255" t="s">
        <v>82</v>
      </c>
      <c r="AV1567" s="14" t="s">
        <v>82</v>
      </c>
      <c r="AW1567" s="14" t="s">
        <v>34</v>
      </c>
      <c r="AX1567" s="14" t="s">
        <v>73</v>
      </c>
      <c r="AY1567" s="255" t="s">
        <v>185</v>
      </c>
    </row>
    <row r="1568" s="14" customFormat="1">
      <c r="A1568" s="14"/>
      <c r="B1568" s="245"/>
      <c r="C1568" s="246"/>
      <c r="D1568" s="228" t="s">
        <v>199</v>
      </c>
      <c r="E1568" s="247" t="s">
        <v>19</v>
      </c>
      <c r="F1568" s="248" t="s">
        <v>2932</v>
      </c>
      <c r="G1568" s="246"/>
      <c r="H1568" s="249">
        <v>11.83</v>
      </c>
      <c r="I1568" s="250"/>
      <c r="J1568" s="246"/>
      <c r="K1568" s="246"/>
      <c r="L1568" s="251"/>
      <c r="M1568" s="252"/>
      <c r="N1568" s="253"/>
      <c r="O1568" s="253"/>
      <c r="P1568" s="253"/>
      <c r="Q1568" s="253"/>
      <c r="R1568" s="253"/>
      <c r="S1568" s="253"/>
      <c r="T1568" s="254"/>
      <c r="U1568" s="14"/>
      <c r="V1568" s="14"/>
      <c r="W1568" s="14"/>
      <c r="X1568" s="14"/>
      <c r="Y1568" s="14"/>
      <c r="Z1568" s="14"/>
      <c r="AA1568" s="14"/>
      <c r="AB1568" s="14"/>
      <c r="AC1568" s="14"/>
      <c r="AD1568" s="14"/>
      <c r="AE1568" s="14"/>
      <c r="AT1568" s="255" t="s">
        <v>199</v>
      </c>
      <c r="AU1568" s="255" t="s">
        <v>82</v>
      </c>
      <c r="AV1568" s="14" t="s">
        <v>82</v>
      </c>
      <c r="AW1568" s="14" t="s">
        <v>34</v>
      </c>
      <c r="AX1568" s="14" t="s">
        <v>73</v>
      </c>
      <c r="AY1568" s="255" t="s">
        <v>185</v>
      </c>
    </row>
    <row r="1569" s="15" customFormat="1">
      <c r="A1569" s="15"/>
      <c r="B1569" s="256"/>
      <c r="C1569" s="257"/>
      <c r="D1569" s="228" t="s">
        <v>199</v>
      </c>
      <c r="E1569" s="258" t="s">
        <v>19</v>
      </c>
      <c r="F1569" s="259" t="s">
        <v>202</v>
      </c>
      <c r="G1569" s="257"/>
      <c r="H1569" s="260">
        <v>108.68000000000001</v>
      </c>
      <c r="I1569" s="261"/>
      <c r="J1569" s="257"/>
      <c r="K1569" s="257"/>
      <c r="L1569" s="262"/>
      <c r="M1569" s="263"/>
      <c r="N1569" s="264"/>
      <c r="O1569" s="264"/>
      <c r="P1569" s="264"/>
      <c r="Q1569" s="264"/>
      <c r="R1569" s="264"/>
      <c r="S1569" s="264"/>
      <c r="T1569" s="265"/>
      <c r="U1569" s="15"/>
      <c r="V1569" s="15"/>
      <c r="W1569" s="15"/>
      <c r="X1569" s="15"/>
      <c r="Y1569" s="15"/>
      <c r="Z1569" s="15"/>
      <c r="AA1569" s="15"/>
      <c r="AB1569" s="15"/>
      <c r="AC1569" s="15"/>
      <c r="AD1569" s="15"/>
      <c r="AE1569" s="15"/>
      <c r="AT1569" s="266" t="s">
        <v>199</v>
      </c>
      <c r="AU1569" s="266" t="s">
        <v>82</v>
      </c>
      <c r="AV1569" s="15" t="s">
        <v>193</v>
      </c>
      <c r="AW1569" s="15" t="s">
        <v>34</v>
      </c>
      <c r="AX1569" s="15" t="s">
        <v>80</v>
      </c>
      <c r="AY1569" s="266" t="s">
        <v>185</v>
      </c>
    </row>
    <row r="1570" s="2" customFormat="1" ht="16.5" customHeight="1">
      <c r="A1570" s="41"/>
      <c r="B1570" s="42"/>
      <c r="C1570" s="271" t="s">
        <v>2933</v>
      </c>
      <c r="D1570" s="271" t="s">
        <v>491</v>
      </c>
      <c r="E1570" s="272" t="s">
        <v>2934</v>
      </c>
      <c r="F1570" s="273" t="s">
        <v>2935</v>
      </c>
      <c r="G1570" s="274" t="s">
        <v>226</v>
      </c>
      <c r="H1570" s="275">
        <v>110.854</v>
      </c>
      <c r="I1570" s="276"/>
      <c r="J1570" s="277">
        <f>ROUND(I1570*H1570,2)</f>
        <v>0</v>
      </c>
      <c r="K1570" s="273" t="s">
        <v>19</v>
      </c>
      <c r="L1570" s="278"/>
      <c r="M1570" s="279" t="s">
        <v>19</v>
      </c>
      <c r="N1570" s="280" t="s">
        <v>44</v>
      </c>
      <c r="O1570" s="87"/>
      <c r="P1570" s="224">
        <f>O1570*H1570</f>
        <v>0</v>
      </c>
      <c r="Q1570" s="224">
        <v>0</v>
      </c>
      <c r="R1570" s="224">
        <f>Q1570*H1570</f>
        <v>0</v>
      </c>
      <c r="S1570" s="224">
        <v>0</v>
      </c>
      <c r="T1570" s="225">
        <f>S1570*H1570</f>
        <v>0</v>
      </c>
      <c r="U1570" s="41"/>
      <c r="V1570" s="41"/>
      <c r="W1570" s="41"/>
      <c r="X1570" s="41"/>
      <c r="Y1570" s="41"/>
      <c r="Z1570" s="41"/>
      <c r="AA1570" s="41"/>
      <c r="AB1570" s="41"/>
      <c r="AC1570" s="41"/>
      <c r="AD1570" s="41"/>
      <c r="AE1570" s="41"/>
      <c r="AR1570" s="226" t="s">
        <v>415</v>
      </c>
      <c r="AT1570" s="226" t="s">
        <v>491</v>
      </c>
      <c r="AU1570" s="226" t="s">
        <v>82</v>
      </c>
      <c r="AY1570" s="20" t="s">
        <v>185</v>
      </c>
      <c r="BE1570" s="227">
        <f>IF(N1570="základní",J1570,0)</f>
        <v>0</v>
      </c>
      <c r="BF1570" s="227">
        <f>IF(N1570="snížená",J1570,0)</f>
        <v>0</v>
      </c>
      <c r="BG1570" s="227">
        <f>IF(N1570="zákl. přenesená",J1570,0)</f>
        <v>0</v>
      </c>
      <c r="BH1570" s="227">
        <f>IF(N1570="sníž. přenesená",J1570,0)</f>
        <v>0</v>
      </c>
      <c r="BI1570" s="227">
        <f>IF(N1570="nulová",J1570,0)</f>
        <v>0</v>
      </c>
      <c r="BJ1570" s="20" t="s">
        <v>80</v>
      </c>
      <c r="BK1570" s="227">
        <f>ROUND(I1570*H1570,2)</f>
        <v>0</v>
      </c>
      <c r="BL1570" s="20" t="s">
        <v>280</v>
      </c>
      <c r="BM1570" s="226" t="s">
        <v>2936</v>
      </c>
    </row>
    <row r="1571" s="2" customFormat="1">
      <c r="A1571" s="41"/>
      <c r="B1571" s="42"/>
      <c r="C1571" s="43"/>
      <c r="D1571" s="228" t="s">
        <v>195</v>
      </c>
      <c r="E1571" s="43"/>
      <c r="F1571" s="229" t="s">
        <v>2935</v>
      </c>
      <c r="G1571" s="43"/>
      <c r="H1571" s="43"/>
      <c r="I1571" s="230"/>
      <c r="J1571" s="43"/>
      <c r="K1571" s="43"/>
      <c r="L1571" s="47"/>
      <c r="M1571" s="231"/>
      <c r="N1571" s="232"/>
      <c r="O1571" s="87"/>
      <c r="P1571" s="87"/>
      <c r="Q1571" s="87"/>
      <c r="R1571" s="87"/>
      <c r="S1571" s="87"/>
      <c r="T1571" s="88"/>
      <c r="U1571" s="41"/>
      <c r="V1571" s="41"/>
      <c r="W1571" s="41"/>
      <c r="X1571" s="41"/>
      <c r="Y1571" s="41"/>
      <c r="Z1571" s="41"/>
      <c r="AA1571" s="41"/>
      <c r="AB1571" s="41"/>
      <c r="AC1571" s="41"/>
      <c r="AD1571" s="41"/>
      <c r="AE1571" s="41"/>
      <c r="AT1571" s="20" t="s">
        <v>195</v>
      </c>
      <c r="AU1571" s="20" t="s">
        <v>82</v>
      </c>
    </row>
    <row r="1572" s="14" customFormat="1">
      <c r="A1572" s="14"/>
      <c r="B1572" s="245"/>
      <c r="C1572" s="246"/>
      <c r="D1572" s="228" t="s">
        <v>199</v>
      </c>
      <c r="E1572" s="246"/>
      <c r="F1572" s="248" t="s">
        <v>2937</v>
      </c>
      <c r="G1572" s="246"/>
      <c r="H1572" s="249">
        <v>110.854</v>
      </c>
      <c r="I1572" s="250"/>
      <c r="J1572" s="246"/>
      <c r="K1572" s="246"/>
      <c r="L1572" s="251"/>
      <c r="M1572" s="252"/>
      <c r="N1572" s="253"/>
      <c r="O1572" s="253"/>
      <c r="P1572" s="253"/>
      <c r="Q1572" s="253"/>
      <c r="R1572" s="253"/>
      <c r="S1572" s="253"/>
      <c r="T1572" s="254"/>
      <c r="U1572" s="14"/>
      <c r="V1572" s="14"/>
      <c r="W1572" s="14"/>
      <c r="X1572" s="14"/>
      <c r="Y1572" s="14"/>
      <c r="Z1572" s="14"/>
      <c r="AA1572" s="14"/>
      <c r="AB1572" s="14"/>
      <c r="AC1572" s="14"/>
      <c r="AD1572" s="14"/>
      <c r="AE1572" s="14"/>
      <c r="AT1572" s="255" t="s">
        <v>199</v>
      </c>
      <c r="AU1572" s="255" t="s">
        <v>82</v>
      </c>
      <c r="AV1572" s="14" t="s">
        <v>82</v>
      </c>
      <c r="AW1572" s="14" t="s">
        <v>4</v>
      </c>
      <c r="AX1572" s="14" t="s">
        <v>80</v>
      </c>
      <c r="AY1572" s="255" t="s">
        <v>185</v>
      </c>
    </row>
    <row r="1573" s="2" customFormat="1" ht="16.5" customHeight="1">
      <c r="A1573" s="41"/>
      <c r="B1573" s="42"/>
      <c r="C1573" s="215" t="s">
        <v>2938</v>
      </c>
      <c r="D1573" s="215" t="s">
        <v>188</v>
      </c>
      <c r="E1573" s="216" t="s">
        <v>2939</v>
      </c>
      <c r="F1573" s="217" t="s">
        <v>2940</v>
      </c>
      <c r="G1573" s="218" t="s">
        <v>672</v>
      </c>
      <c r="H1573" s="281"/>
      <c r="I1573" s="220"/>
      <c r="J1573" s="221">
        <f>ROUND(I1573*H1573,2)</f>
        <v>0</v>
      </c>
      <c r="K1573" s="217" t="s">
        <v>192</v>
      </c>
      <c r="L1573" s="47"/>
      <c r="M1573" s="222" t="s">
        <v>19</v>
      </c>
      <c r="N1573" s="223" t="s">
        <v>44</v>
      </c>
      <c r="O1573" s="87"/>
      <c r="P1573" s="224">
        <f>O1573*H1573</f>
        <v>0</v>
      </c>
      <c r="Q1573" s="224">
        <v>0</v>
      </c>
      <c r="R1573" s="224">
        <f>Q1573*H1573</f>
        <v>0</v>
      </c>
      <c r="S1573" s="224">
        <v>0</v>
      </c>
      <c r="T1573" s="225">
        <f>S1573*H1573</f>
        <v>0</v>
      </c>
      <c r="U1573" s="41"/>
      <c r="V1573" s="41"/>
      <c r="W1573" s="41"/>
      <c r="X1573" s="41"/>
      <c r="Y1573" s="41"/>
      <c r="Z1573" s="41"/>
      <c r="AA1573" s="41"/>
      <c r="AB1573" s="41"/>
      <c r="AC1573" s="41"/>
      <c r="AD1573" s="41"/>
      <c r="AE1573" s="41"/>
      <c r="AR1573" s="226" t="s">
        <v>280</v>
      </c>
      <c r="AT1573" s="226" t="s">
        <v>188</v>
      </c>
      <c r="AU1573" s="226" t="s">
        <v>82</v>
      </c>
      <c r="AY1573" s="20" t="s">
        <v>185</v>
      </c>
      <c r="BE1573" s="227">
        <f>IF(N1573="základní",J1573,0)</f>
        <v>0</v>
      </c>
      <c r="BF1573" s="227">
        <f>IF(N1573="snížená",J1573,0)</f>
        <v>0</v>
      </c>
      <c r="BG1573" s="227">
        <f>IF(N1573="zákl. přenesená",J1573,0)</f>
        <v>0</v>
      </c>
      <c r="BH1573" s="227">
        <f>IF(N1573="sníž. přenesená",J1573,0)</f>
        <v>0</v>
      </c>
      <c r="BI1573" s="227">
        <f>IF(N1573="nulová",J1573,0)</f>
        <v>0</v>
      </c>
      <c r="BJ1573" s="20" t="s">
        <v>80</v>
      </c>
      <c r="BK1573" s="227">
        <f>ROUND(I1573*H1573,2)</f>
        <v>0</v>
      </c>
      <c r="BL1573" s="20" t="s">
        <v>280</v>
      </c>
      <c r="BM1573" s="226" t="s">
        <v>2941</v>
      </c>
    </row>
    <row r="1574" s="2" customFormat="1">
      <c r="A1574" s="41"/>
      <c r="B1574" s="42"/>
      <c r="C1574" s="43"/>
      <c r="D1574" s="228" t="s">
        <v>195</v>
      </c>
      <c r="E1574" s="43"/>
      <c r="F1574" s="229" t="s">
        <v>2942</v>
      </c>
      <c r="G1574" s="43"/>
      <c r="H1574" s="43"/>
      <c r="I1574" s="230"/>
      <c r="J1574" s="43"/>
      <c r="K1574" s="43"/>
      <c r="L1574" s="47"/>
      <c r="M1574" s="231"/>
      <c r="N1574" s="232"/>
      <c r="O1574" s="87"/>
      <c r="P1574" s="87"/>
      <c r="Q1574" s="87"/>
      <c r="R1574" s="87"/>
      <c r="S1574" s="87"/>
      <c r="T1574" s="88"/>
      <c r="U1574" s="41"/>
      <c r="V1574" s="41"/>
      <c r="W1574" s="41"/>
      <c r="X1574" s="41"/>
      <c r="Y1574" s="41"/>
      <c r="Z1574" s="41"/>
      <c r="AA1574" s="41"/>
      <c r="AB1574" s="41"/>
      <c r="AC1574" s="41"/>
      <c r="AD1574" s="41"/>
      <c r="AE1574" s="41"/>
      <c r="AT1574" s="20" t="s">
        <v>195</v>
      </c>
      <c r="AU1574" s="20" t="s">
        <v>82</v>
      </c>
    </row>
    <row r="1575" s="2" customFormat="1">
      <c r="A1575" s="41"/>
      <c r="B1575" s="42"/>
      <c r="C1575" s="43"/>
      <c r="D1575" s="233" t="s">
        <v>197</v>
      </c>
      <c r="E1575" s="43"/>
      <c r="F1575" s="234" t="s">
        <v>2943</v>
      </c>
      <c r="G1575" s="43"/>
      <c r="H1575" s="43"/>
      <c r="I1575" s="230"/>
      <c r="J1575" s="43"/>
      <c r="K1575" s="43"/>
      <c r="L1575" s="47"/>
      <c r="M1575" s="231"/>
      <c r="N1575" s="232"/>
      <c r="O1575" s="87"/>
      <c r="P1575" s="87"/>
      <c r="Q1575" s="87"/>
      <c r="R1575" s="87"/>
      <c r="S1575" s="87"/>
      <c r="T1575" s="88"/>
      <c r="U1575" s="41"/>
      <c r="V1575" s="41"/>
      <c r="W1575" s="41"/>
      <c r="X1575" s="41"/>
      <c r="Y1575" s="41"/>
      <c r="Z1575" s="41"/>
      <c r="AA1575" s="41"/>
      <c r="AB1575" s="41"/>
      <c r="AC1575" s="41"/>
      <c r="AD1575" s="41"/>
      <c r="AE1575" s="41"/>
      <c r="AT1575" s="20" t="s">
        <v>197</v>
      </c>
      <c r="AU1575" s="20" t="s">
        <v>82</v>
      </c>
    </row>
    <row r="1576" s="12" customFormat="1" ht="22.8" customHeight="1">
      <c r="A1576" s="12"/>
      <c r="B1576" s="199"/>
      <c r="C1576" s="200"/>
      <c r="D1576" s="201" t="s">
        <v>72</v>
      </c>
      <c r="E1576" s="213" t="s">
        <v>445</v>
      </c>
      <c r="F1576" s="213" t="s">
        <v>446</v>
      </c>
      <c r="G1576" s="200"/>
      <c r="H1576" s="200"/>
      <c r="I1576" s="203"/>
      <c r="J1576" s="214">
        <f>BK1576</f>
        <v>0</v>
      </c>
      <c r="K1576" s="200"/>
      <c r="L1576" s="205"/>
      <c r="M1576" s="206"/>
      <c r="N1576" s="207"/>
      <c r="O1576" s="207"/>
      <c r="P1576" s="208">
        <f>SUM(P1577:P1619)</f>
        <v>0</v>
      </c>
      <c r="Q1576" s="207"/>
      <c r="R1576" s="208">
        <f>SUM(R1577:R1619)</f>
        <v>4.4984313800000004</v>
      </c>
      <c r="S1576" s="207"/>
      <c r="T1576" s="209">
        <f>SUM(T1577:T1619)</f>
        <v>0</v>
      </c>
      <c r="U1576" s="12"/>
      <c r="V1576" s="12"/>
      <c r="W1576" s="12"/>
      <c r="X1576" s="12"/>
      <c r="Y1576" s="12"/>
      <c r="Z1576" s="12"/>
      <c r="AA1576" s="12"/>
      <c r="AB1576" s="12"/>
      <c r="AC1576" s="12"/>
      <c r="AD1576" s="12"/>
      <c r="AE1576" s="12"/>
      <c r="AR1576" s="210" t="s">
        <v>82</v>
      </c>
      <c r="AT1576" s="211" t="s">
        <v>72</v>
      </c>
      <c r="AU1576" s="211" t="s">
        <v>80</v>
      </c>
      <c r="AY1576" s="210" t="s">
        <v>185</v>
      </c>
      <c r="BK1576" s="212">
        <f>SUM(BK1577:BK1619)</f>
        <v>0</v>
      </c>
    </row>
    <row r="1577" s="2" customFormat="1" ht="16.5" customHeight="1">
      <c r="A1577" s="41"/>
      <c r="B1577" s="42"/>
      <c r="C1577" s="215" t="s">
        <v>2944</v>
      </c>
      <c r="D1577" s="215" t="s">
        <v>188</v>
      </c>
      <c r="E1577" s="216" t="s">
        <v>989</v>
      </c>
      <c r="F1577" s="217" t="s">
        <v>990</v>
      </c>
      <c r="G1577" s="218" t="s">
        <v>191</v>
      </c>
      <c r="H1577" s="219">
        <v>152.042</v>
      </c>
      <c r="I1577" s="220"/>
      <c r="J1577" s="221">
        <f>ROUND(I1577*H1577,2)</f>
        <v>0</v>
      </c>
      <c r="K1577" s="217" t="s">
        <v>192</v>
      </c>
      <c r="L1577" s="47"/>
      <c r="M1577" s="222" t="s">
        <v>19</v>
      </c>
      <c r="N1577" s="223" t="s">
        <v>44</v>
      </c>
      <c r="O1577" s="87"/>
      <c r="P1577" s="224">
        <f>O1577*H1577</f>
        <v>0</v>
      </c>
      <c r="Q1577" s="224">
        <v>0.00029999999999999997</v>
      </c>
      <c r="R1577" s="224">
        <f>Q1577*H1577</f>
        <v>0.045612599999999996</v>
      </c>
      <c r="S1577" s="224">
        <v>0</v>
      </c>
      <c r="T1577" s="225">
        <f>S1577*H1577</f>
        <v>0</v>
      </c>
      <c r="U1577" s="41"/>
      <c r="V1577" s="41"/>
      <c r="W1577" s="41"/>
      <c r="X1577" s="41"/>
      <c r="Y1577" s="41"/>
      <c r="Z1577" s="41"/>
      <c r="AA1577" s="41"/>
      <c r="AB1577" s="41"/>
      <c r="AC1577" s="41"/>
      <c r="AD1577" s="41"/>
      <c r="AE1577" s="41"/>
      <c r="AR1577" s="226" t="s">
        <v>280</v>
      </c>
      <c r="AT1577" s="226" t="s">
        <v>188</v>
      </c>
      <c r="AU1577" s="226" t="s">
        <v>82</v>
      </c>
      <c r="AY1577" s="20" t="s">
        <v>185</v>
      </c>
      <c r="BE1577" s="227">
        <f>IF(N1577="základní",J1577,0)</f>
        <v>0</v>
      </c>
      <c r="BF1577" s="227">
        <f>IF(N1577="snížená",J1577,0)</f>
        <v>0</v>
      </c>
      <c r="BG1577" s="227">
        <f>IF(N1577="zákl. přenesená",J1577,0)</f>
        <v>0</v>
      </c>
      <c r="BH1577" s="227">
        <f>IF(N1577="sníž. přenesená",J1577,0)</f>
        <v>0</v>
      </c>
      <c r="BI1577" s="227">
        <f>IF(N1577="nulová",J1577,0)</f>
        <v>0</v>
      </c>
      <c r="BJ1577" s="20" t="s">
        <v>80</v>
      </c>
      <c r="BK1577" s="227">
        <f>ROUND(I1577*H1577,2)</f>
        <v>0</v>
      </c>
      <c r="BL1577" s="20" t="s">
        <v>280</v>
      </c>
      <c r="BM1577" s="226" t="s">
        <v>2945</v>
      </c>
    </row>
    <row r="1578" s="2" customFormat="1">
      <c r="A1578" s="41"/>
      <c r="B1578" s="42"/>
      <c r="C1578" s="43"/>
      <c r="D1578" s="228" t="s">
        <v>195</v>
      </c>
      <c r="E1578" s="43"/>
      <c r="F1578" s="229" t="s">
        <v>992</v>
      </c>
      <c r="G1578" s="43"/>
      <c r="H1578" s="43"/>
      <c r="I1578" s="230"/>
      <c r="J1578" s="43"/>
      <c r="K1578" s="43"/>
      <c r="L1578" s="47"/>
      <c r="M1578" s="231"/>
      <c r="N1578" s="232"/>
      <c r="O1578" s="87"/>
      <c r="P1578" s="87"/>
      <c r="Q1578" s="87"/>
      <c r="R1578" s="87"/>
      <c r="S1578" s="87"/>
      <c r="T1578" s="88"/>
      <c r="U1578" s="41"/>
      <c r="V1578" s="41"/>
      <c r="W1578" s="41"/>
      <c r="X1578" s="41"/>
      <c r="Y1578" s="41"/>
      <c r="Z1578" s="41"/>
      <c r="AA1578" s="41"/>
      <c r="AB1578" s="41"/>
      <c r="AC1578" s="41"/>
      <c r="AD1578" s="41"/>
      <c r="AE1578" s="41"/>
      <c r="AT1578" s="20" t="s">
        <v>195</v>
      </c>
      <c r="AU1578" s="20" t="s">
        <v>82</v>
      </c>
    </row>
    <row r="1579" s="2" customFormat="1">
      <c r="A1579" s="41"/>
      <c r="B1579" s="42"/>
      <c r="C1579" s="43"/>
      <c r="D1579" s="233" t="s">
        <v>197</v>
      </c>
      <c r="E1579" s="43"/>
      <c r="F1579" s="234" t="s">
        <v>993</v>
      </c>
      <c r="G1579" s="43"/>
      <c r="H1579" s="43"/>
      <c r="I1579" s="230"/>
      <c r="J1579" s="43"/>
      <c r="K1579" s="43"/>
      <c r="L1579" s="47"/>
      <c r="M1579" s="231"/>
      <c r="N1579" s="232"/>
      <c r="O1579" s="87"/>
      <c r="P1579" s="87"/>
      <c r="Q1579" s="87"/>
      <c r="R1579" s="87"/>
      <c r="S1579" s="87"/>
      <c r="T1579" s="88"/>
      <c r="U1579" s="41"/>
      <c r="V1579" s="41"/>
      <c r="W1579" s="41"/>
      <c r="X1579" s="41"/>
      <c r="Y1579" s="41"/>
      <c r="Z1579" s="41"/>
      <c r="AA1579" s="41"/>
      <c r="AB1579" s="41"/>
      <c r="AC1579" s="41"/>
      <c r="AD1579" s="41"/>
      <c r="AE1579" s="41"/>
      <c r="AT1579" s="20" t="s">
        <v>197</v>
      </c>
      <c r="AU1579" s="20" t="s">
        <v>82</v>
      </c>
    </row>
    <row r="1580" s="13" customFormat="1">
      <c r="A1580" s="13"/>
      <c r="B1580" s="235"/>
      <c r="C1580" s="236"/>
      <c r="D1580" s="228" t="s">
        <v>199</v>
      </c>
      <c r="E1580" s="237" t="s">
        <v>19</v>
      </c>
      <c r="F1580" s="238" t="s">
        <v>2946</v>
      </c>
      <c r="G1580" s="236"/>
      <c r="H1580" s="237" t="s">
        <v>19</v>
      </c>
      <c r="I1580" s="239"/>
      <c r="J1580" s="236"/>
      <c r="K1580" s="236"/>
      <c r="L1580" s="240"/>
      <c r="M1580" s="241"/>
      <c r="N1580" s="242"/>
      <c r="O1580" s="242"/>
      <c r="P1580" s="242"/>
      <c r="Q1580" s="242"/>
      <c r="R1580" s="242"/>
      <c r="S1580" s="242"/>
      <c r="T1580" s="243"/>
      <c r="U1580" s="13"/>
      <c r="V1580" s="13"/>
      <c r="W1580" s="13"/>
      <c r="X1580" s="13"/>
      <c r="Y1580" s="13"/>
      <c r="Z1580" s="13"/>
      <c r="AA1580" s="13"/>
      <c r="AB1580" s="13"/>
      <c r="AC1580" s="13"/>
      <c r="AD1580" s="13"/>
      <c r="AE1580" s="13"/>
      <c r="AT1580" s="244" t="s">
        <v>199</v>
      </c>
      <c r="AU1580" s="244" t="s">
        <v>82</v>
      </c>
      <c r="AV1580" s="13" t="s">
        <v>80</v>
      </c>
      <c r="AW1580" s="13" t="s">
        <v>34</v>
      </c>
      <c r="AX1580" s="13" t="s">
        <v>73</v>
      </c>
      <c r="AY1580" s="244" t="s">
        <v>185</v>
      </c>
    </row>
    <row r="1581" s="14" customFormat="1">
      <c r="A1581" s="14"/>
      <c r="B1581" s="245"/>
      <c r="C1581" s="246"/>
      <c r="D1581" s="228" t="s">
        <v>199</v>
      </c>
      <c r="E1581" s="247" t="s">
        <v>19</v>
      </c>
      <c r="F1581" s="248" t="s">
        <v>2947</v>
      </c>
      <c r="G1581" s="246"/>
      <c r="H1581" s="249">
        <v>14.68</v>
      </c>
      <c r="I1581" s="250"/>
      <c r="J1581" s="246"/>
      <c r="K1581" s="246"/>
      <c r="L1581" s="251"/>
      <c r="M1581" s="252"/>
      <c r="N1581" s="253"/>
      <c r="O1581" s="253"/>
      <c r="P1581" s="253"/>
      <c r="Q1581" s="253"/>
      <c r="R1581" s="253"/>
      <c r="S1581" s="253"/>
      <c r="T1581" s="254"/>
      <c r="U1581" s="14"/>
      <c r="V1581" s="14"/>
      <c r="W1581" s="14"/>
      <c r="X1581" s="14"/>
      <c r="Y1581" s="14"/>
      <c r="Z1581" s="14"/>
      <c r="AA1581" s="14"/>
      <c r="AB1581" s="14"/>
      <c r="AC1581" s="14"/>
      <c r="AD1581" s="14"/>
      <c r="AE1581" s="14"/>
      <c r="AT1581" s="255" t="s">
        <v>199</v>
      </c>
      <c r="AU1581" s="255" t="s">
        <v>82</v>
      </c>
      <c r="AV1581" s="14" t="s">
        <v>82</v>
      </c>
      <c r="AW1581" s="14" t="s">
        <v>34</v>
      </c>
      <c r="AX1581" s="14" t="s">
        <v>73</v>
      </c>
      <c r="AY1581" s="255" t="s">
        <v>185</v>
      </c>
    </row>
    <row r="1582" s="14" customFormat="1">
      <c r="A1582" s="14"/>
      <c r="B1582" s="245"/>
      <c r="C1582" s="246"/>
      <c r="D1582" s="228" t="s">
        <v>199</v>
      </c>
      <c r="E1582" s="247" t="s">
        <v>19</v>
      </c>
      <c r="F1582" s="248" t="s">
        <v>2948</v>
      </c>
      <c r="G1582" s="246"/>
      <c r="H1582" s="249">
        <v>17.100000000000001</v>
      </c>
      <c r="I1582" s="250"/>
      <c r="J1582" s="246"/>
      <c r="K1582" s="246"/>
      <c r="L1582" s="251"/>
      <c r="M1582" s="252"/>
      <c r="N1582" s="253"/>
      <c r="O1582" s="253"/>
      <c r="P1582" s="253"/>
      <c r="Q1582" s="253"/>
      <c r="R1582" s="253"/>
      <c r="S1582" s="253"/>
      <c r="T1582" s="254"/>
      <c r="U1582" s="14"/>
      <c r="V1582" s="14"/>
      <c r="W1582" s="14"/>
      <c r="X1582" s="14"/>
      <c r="Y1582" s="14"/>
      <c r="Z1582" s="14"/>
      <c r="AA1582" s="14"/>
      <c r="AB1582" s="14"/>
      <c r="AC1582" s="14"/>
      <c r="AD1582" s="14"/>
      <c r="AE1582" s="14"/>
      <c r="AT1582" s="255" t="s">
        <v>199</v>
      </c>
      <c r="AU1582" s="255" t="s">
        <v>82</v>
      </c>
      <c r="AV1582" s="14" t="s">
        <v>82</v>
      </c>
      <c r="AW1582" s="14" t="s">
        <v>34</v>
      </c>
      <c r="AX1582" s="14" t="s">
        <v>73</v>
      </c>
      <c r="AY1582" s="255" t="s">
        <v>185</v>
      </c>
    </row>
    <row r="1583" s="14" customFormat="1">
      <c r="A1583" s="14"/>
      <c r="B1583" s="245"/>
      <c r="C1583" s="246"/>
      <c r="D1583" s="228" t="s">
        <v>199</v>
      </c>
      <c r="E1583" s="247" t="s">
        <v>19</v>
      </c>
      <c r="F1583" s="248" t="s">
        <v>2949</v>
      </c>
      <c r="G1583" s="246"/>
      <c r="H1583" s="249">
        <v>17.239999999999998</v>
      </c>
      <c r="I1583" s="250"/>
      <c r="J1583" s="246"/>
      <c r="K1583" s="246"/>
      <c r="L1583" s="251"/>
      <c r="M1583" s="252"/>
      <c r="N1583" s="253"/>
      <c r="O1583" s="253"/>
      <c r="P1583" s="253"/>
      <c r="Q1583" s="253"/>
      <c r="R1583" s="253"/>
      <c r="S1583" s="253"/>
      <c r="T1583" s="254"/>
      <c r="U1583" s="14"/>
      <c r="V1583" s="14"/>
      <c r="W1583" s="14"/>
      <c r="X1583" s="14"/>
      <c r="Y1583" s="14"/>
      <c r="Z1583" s="14"/>
      <c r="AA1583" s="14"/>
      <c r="AB1583" s="14"/>
      <c r="AC1583" s="14"/>
      <c r="AD1583" s="14"/>
      <c r="AE1583" s="14"/>
      <c r="AT1583" s="255" t="s">
        <v>199</v>
      </c>
      <c r="AU1583" s="255" t="s">
        <v>82</v>
      </c>
      <c r="AV1583" s="14" t="s">
        <v>82</v>
      </c>
      <c r="AW1583" s="14" t="s">
        <v>34</v>
      </c>
      <c r="AX1583" s="14" t="s">
        <v>73</v>
      </c>
      <c r="AY1583" s="255" t="s">
        <v>185</v>
      </c>
    </row>
    <row r="1584" s="14" customFormat="1">
      <c r="A1584" s="14"/>
      <c r="B1584" s="245"/>
      <c r="C1584" s="246"/>
      <c r="D1584" s="228" t="s">
        <v>199</v>
      </c>
      <c r="E1584" s="247" t="s">
        <v>19</v>
      </c>
      <c r="F1584" s="248" t="s">
        <v>2950</v>
      </c>
      <c r="G1584" s="246"/>
      <c r="H1584" s="249">
        <v>11.58</v>
      </c>
      <c r="I1584" s="250"/>
      <c r="J1584" s="246"/>
      <c r="K1584" s="246"/>
      <c r="L1584" s="251"/>
      <c r="M1584" s="252"/>
      <c r="N1584" s="253"/>
      <c r="O1584" s="253"/>
      <c r="P1584" s="253"/>
      <c r="Q1584" s="253"/>
      <c r="R1584" s="253"/>
      <c r="S1584" s="253"/>
      <c r="T1584" s="254"/>
      <c r="U1584" s="14"/>
      <c r="V1584" s="14"/>
      <c r="W1584" s="14"/>
      <c r="X1584" s="14"/>
      <c r="Y1584" s="14"/>
      <c r="Z1584" s="14"/>
      <c r="AA1584" s="14"/>
      <c r="AB1584" s="14"/>
      <c r="AC1584" s="14"/>
      <c r="AD1584" s="14"/>
      <c r="AE1584" s="14"/>
      <c r="AT1584" s="255" t="s">
        <v>199</v>
      </c>
      <c r="AU1584" s="255" t="s">
        <v>82</v>
      </c>
      <c r="AV1584" s="14" t="s">
        <v>82</v>
      </c>
      <c r="AW1584" s="14" t="s">
        <v>34</v>
      </c>
      <c r="AX1584" s="14" t="s">
        <v>73</v>
      </c>
      <c r="AY1584" s="255" t="s">
        <v>185</v>
      </c>
    </row>
    <row r="1585" s="14" customFormat="1">
      <c r="A1585" s="14"/>
      <c r="B1585" s="245"/>
      <c r="C1585" s="246"/>
      <c r="D1585" s="228" t="s">
        <v>199</v>
      </c>
      <c r="E1585" s="247" t="s">
        <v>19</v>
      </c>
      <c r="F1585" s="248" t="s">
        <v>2951</v>
      </c>
      <c r="G1585" s="246"/>
      <c r="H1585" s="249">
        <v>21.760000000000002</v>
      </c>
      <c r="I1585" s="250"/>
      <c r="J1585" s="246"/>
      <c r="K1585" s="246"/>
      <c r="L1585" s="251"/>
      <c r="M1585" s="252"/>
      <c r="N1585" s="253"/>
      <c r="O1585" s="253"/>
      <c r="P1585" s="253"/>
      <c r="Q1585" s="253"/>
      <c r="R1585" s="253"/>
      <c r="S1585" s="253"/>
      <c r="T1585" s="254"/>
      <c r="U1585" s="14"/>
      <c r="V1585" s="14"/>
      <c r="W1585" s="14"/>
      <c r="X1585" s="14"/>
      <c r="Y1585" s="14"/>
      <c r="Z1585" s="14"/>
      <c r="AA1585" s="14"/>
      <c r="AB1585" s="14"/>
      <c r="AC1585" s="14"/>
      <c r="AD1585" s="14"/>
      <c r="AE1585" s="14"/>
      <c r="AT1585" s="255" t="s">
        <v>199</v>
      </c>
      <c r="AU1585" s="255" t="s">
        <v>82</v>
      </c>
      <c r="AV1585" s="14" t="s">
        <v>82</v>
      </c>
      <c r="AW1585" s="14" t="s">
        <v>34</v>
      </c>
      <c r="AX1585" s="14" t="s">
        <v>73</v>
      </c>
      <c r="AY1585" s="255" t="s">
        <v>185</v>
      </c>
    </row>
    <row r="1586" s="14" customFormat="1">
      <c r="A1586" s="14"/>
      <c r="B1586" s="245"/>
      <c r="C1586" s="246"/>
      <c r="D1586" s="228" t="s">
        <v>199</v>
      </c>
      <c r="E1586" s="247" t="s">
        <v>19</v>
      </c>
      <c r="F1586" s="248" t="s">
        <v>2952</v>
      </c>
      <c r="G1586" s="246"/>
      <c r="H1586" s="249">
        <v>7.5999999999999996</v>
      </c>
      <c r="I1586" s="250"/>
      <c r="J1586" s="246"/>
      <c r="K1586" s="246"/>
      <c r="L1586" s="251"/>
      <c r="M1586" s="252"/>
      <c r="N1586" s="253"/>
      <c r="O1586" s="253"/>
      <c r="P1586" s="253"/>
      <c r="Q1586" s="253"/>
      <c r="R1586" s="253"/>
      <c r="S1586" s="253"/>
      <c r="T1586" s="254"/>
      <c r="U1586" s="14"/>
      <c r="V1586" s="14"/>
      <c r="W1586" s="14"/>
      <c r="X1586" s="14"/>
      <c r="Y1586" s="14"/>
      <c r="Z1586" s="14"/>
      <c r="AA1586" s="14"/>
      <c r="AB1586" s="14"/>
      <c r="AC1586" s="14"/>
      <c r="AD1586" s="14"/>
      <c r="AE1586" s="14"/>
      <c r="AT1586" s="255" t="s">
        <v>199</v>
      </c>
      <c r="AU1586" s="255" t="s">
        <v>82</v>
      </c>
      <c r="AV1586" s="14" t="s">
        <v>82</v>
      </c>
      <c r="AW1586" s="14" t="s">
        <v>34</v>
      </c>
      <c r="AX1586" s="14" t="s">
        <v>73</v>
      </c>
      <c r="AY1586" s="255" t="s">
        <v>185</v>
      </c>
    </row>
    <row r="1587" s="14" customFormat="1">
      <c r="A1587" s="14"/>
      <c r="B1587" s="245"/>
      <c r="C1587" s="246"/>
      <c r="D1587" s="228" t="s">
        <v>199</v>
      </c>
      <c r="E1587" s="247" t="s">
        <v>19</v>
      </c>
      <c r="F1587" s="248" t="s">
        <v>2953</v>
      </c>
      <c r="G1587" s="246"/>
      <c r="H1587" s="249">
        <v>14.6</v>
      </c>
      <c r="I1587" s="250"/>
      <c r="J1587" s="246"/>
      <c r="K1587" s="246"/>
      <c r="L1587" s="251"/>
      <c r="M1587" s="252"/>
      <c r="N1587" s="253"/>
      <c r="O1587" s="253"/>
      <c r="P1587" s="253"/>
      <c r="Q1587" s="253"/>
      <c r="R1587" s="253"/>
      <c r="S1587" s="253"/>
      <c r="T1587" s="254"/>
      <c r="U1587" s="14"/>
      <c r="V1587" s="14"/>
      <c r="W1587" s="14"/>
      <c r="X1587" s="14"/>
      <c r="Y1587" s="14"/>
      <c r="Z1587" s="14"/>
      <c r="AA1587" s="14"/>
      <c r="AB1587" s="14"/>
      <c r="AC1587" s="14"/>
      <c r="AD1587" s="14"/>
      <c r="AE1587" s="14"/>
      <c r="AT1587" s="255" t="s">
        <v>199</v>
      </c>
      <c r="AU1587" s="255" t="s">
        <v>82</v>
      </c>
      <c r="AV1587" s="14" t="s">
        <v>82</v>
      </c>
      <c r="AW1587" s="14" t="s">
        <v>34</v>
      </c>
      <c r="AX1587" s="14" t="s">
        <v>73</v>
      </c>
      <c r="AY1587" s="255" t="s">
        <v>185</v>
      </c>
    </row>
    <row r="1588" s="14" customFormat="1">
      <c r="A1588" s="14"/>
      <c r="B1588" s="245"/>
      <c r="C1588" s="246"/>
      <c r="D1588" s="228" t="s">
        <v>199</v>
      </c>
      <c r="E1588" s="247" t="s">
        <v>19</v>
      </c>
      <c r="F1588" s="248" t="s">
        <v>2954</v>
      </c>
      <c r="G1588" s="246"/>
      <c r="H1588" s="249">
        <v>11.380000000000001</v>
      </c>
      <c r="I1588" s="250"/>
      <c r="J1588" s="246"/>
      <c r="K1588" s="246"/>
      <c r="L1588" s="251"/>
      <c r="M1588" s="252"/>
      <c r="N1588" s="253"/>
      <c r="O1588" s="253"/>
      <c r="P1588" s="253"/>
      <c r="Q1588" s="253"/>
      <c r="R1588" s="253"/>
      <c r="S1588" s="253"/>
      <c r="T1588" s="254"/>
      <c r="U1588" s="14"/>
      <c r="V1588" s="14"/>
      <c r="W1588" s="14"/>
      <c r="X1588" s="14"/>
      <c r="Y1588" s="14"/>
      <c r="Z1588" s="14"/>
      <c r="AA1588" s="14"/>
      <c r="AB1588" s="14"/>
      <c r="AC1588" s="14"/>
      <c r="AD1588" s="14"/>
      <c r="AE1588" s="14"/>
      <c r="AT1588" s="255" t="s">
        <v>199</v>
      </c>
      <c r="AU1588" s="255" t="s">
        <v>82</v>
      </c>
      <c r="AV1588" s="14" t="s">
        <v>82</v>
      </c>
      <c r="AW1588" s="14" t="s">
        <v>34</v>
      </c>
      <c r="AX1588" s="14" t="s">
        <v>73</v>
      </c>
      <c r="AY1588" s="255" t="s">
        <v>185</v>
      </c>
    </row>
    <row r="1589" s="14" customFormat="1">
      <c r="A1589" s="14"/>
      <c r="B1589" s="245"/>
      <c r="C1589" s="246"/>
      <c r="D1589" s="228" t="s">
        <v>199</v>
      </c>
      <c r="E1589" s="247" t="s">
        <v>19</v>
      </c>
      <c r="F1589" s="248" t="s">
        <v>2955</v>
      </c>
      <c r="G1589" s="246"/>
      <c r="H1589" s="249">
        <v>36.101999999999997</v>
      </c>
      <c r="I1589" s="250"/>
      <c r="J1589" s="246"/>
      <c r="K1589" s="246"/>
      <c r="L1589" s="251"/>
      <c r="M1589" s="252"/>
      <c r="N1589" s="253"/>
      <c r="O1589" s="253"/>
      <c r="P1589" s="253"/>
      <c r="Q1589" s="253"/>
      <c r="R1589" s="253"/>
      <c r="S1589" s="253"/>
      <c r="T1589" s="254"/>
      <c r="U1589" s="14"/>
      <c r="V1589" s="14"/>
      <c r="W1589" s="14"/>
      <c r="X1589" s="14"/>
      <c r="Y1589" s="14"/>
      <c r="Z1589" s="14"/>
      <c r="AA1589" s="14"/>
      <c r="AB1589" s="14"/>
      <c r="AC1589" s="14"/>
      <c r="AD1589" s="14"/>
      <c r="AE1589" s="14"/>
      <c r="AT1589" s="255" t="s">
        <v>199</v>
      </c>
      <c r="AU1589" s="255" t="s">
        <v>82</v>
      </c>
      <c r="AV1589" s="14" t="s">
        <v>82</v>
      </c>
      <c r="AW1589" s="14" t="s">
        <v>34</v>
      </c>
      <c r="AX1589" s="14" t="s">
        <v>73</v>
      </c>
      <c r="AY1589" s="255" t="s">
        <v>185</v>
      </c>
    </row>
    <row r="1590" s="15" customFormat="1">
      <c r="A1590" s="15"/>
      <c r="B1590" s="256"/>
      <c r="C1590" s="257"/>
      <c r="D1590" s="228" t="s">
        <v>199</v>
      </c>
      <c r="E1590" s="258" t="s">
        <v>19</v>
      </c>
      <c r="F1590" s="259" t="s">
        <v>202</v>
      </c>
      <c r="G1590" s="257"/>
      <c r="H1590" s="260">
        <v>152.04199999999997</v>
      </c>
      <c r="I1590" s="261"/>
      <c r="J1590" s="257"/>
      <c r="K1590" s="257"/>
      <c r="L1590" s="262"/>
      <c r="M1590" s="263"/>
      <c r="N1590" s="264"/>
      <c r="O1590" s="264"/>
      <c r="P1590" s="264"/>
      <c r="Q1590" s="264"/>
      <c r="R1590" s="264"/>
      <c r="S1590" s="264"/>
      <c r="T1590" s="265"/>
      <c r="U1590" s="15"/>
      <c r="V1590" s="15"/>
      <c r="W1590" s="15"/>
      <c r="X1590" s="15"/>
      <c r="Y1590" s="15"/>
      <c r="Z1590" s="15"/>
      <c r="AA1590" s="15"/>
      <c r="AB1590" s="15"/>
      <c r="AC1590" s="15"/>
      <c r="AD1590" s="15"/>
      <c r="AE1590" s="15"/>
      <c r="AT1590" s="266" t="s">
        <v>199</v>
      </c>
      <c r="AU1590" s="266" t="s">
        <v>82</v>
      </c>
      <c r="AV1590" s="15" t="s">
        <v>193</v>
      </c>
      <c r="AW1590" s="15" t="s">
        <v>34</v>
      </c>
      <c r="AX1590" s="15" t="s">
        <v>80</v>
      </c>
      <c r="AY1590" s="266" t="s">
        <v>185</v>
      </c>
    </row>
    <row r="1591" s="2" customFormat="1" ht="16.5" customHeight="1">
      <c r="A1591" s="41"/>
      <c r="B1591" s="42"/>
      <c r="C1591" s="215" t="s">
        <v>2956</v>
      </c>
      <c r="D1591" s="215" t="s">
        <v>188</v>
      </c>
      <c r="E1591" s="216" t="s">
        <v>2957</v>
      </c>
      <c r="F1591" s="217" t="s">
        <v>2958</v>
      </c>
      <c r="G1591" s="218" t="s">
        <v>191</v>
      </c>
      <c r="H1591" s="219">
        <v>57.299999999999997</v>
      </c>
      <c r="I1591" s="220"/>
      <c r="J1591" s="221">
        <f>ROUND(I1591*H1591,2)</f>
        <v>0</v>
      </c>
      <c r="K1591" s="217" t="s">
        <v>192</v>
      </c>
      <c r="L1591" s="47"/>
      <c r="M1591" s="222" t="s">
        <v>19</v>
      </c>
      <c r="N1591" s="223" t="s">
        <v>44</v>
      </c>
      <c r="O1591" s="87"/>
      <c r="P1591" s="224">
        <f>O1591*H1591</f>
        <v>0</v>
      </c>
      <c r="Q1591" s="224">
        <v>0.0015</v>
      </c>
      <c r="R1591" s="224">
        <f>Q1591*H1591</f>
        <v>0.085949999999999999</v>
      </c>
      <c r="S1591" s="224">
        <v>0</v>
      </c>
      <c r="T1591" s="225">
        <f>S1591*H1591</f>
        <v>0</v>
      </c>
      <c r="U1591" s="41"/>
      <c r="V1591" s="41"/>
      <c r="W1591" s="41"/>
      <c r="X1591" s="41"/>
      <c r="Y1591" s="41"/>
      <c r="Z1591" s="41"/>
      <c r="AA1591" s="41"/>
      <c r="AB1591" s="41"/>
      <c r="AC1591" s="41"/>
      <c r="AD1591" s="41"/>
      <c r="AE1591" s="41"/>
      <c r="AR1591" s="226" t="s">
        <v>280</v>
      </c>
      <c r="AT1591" s="226" t="s">
        <v>188</v>
      </c>
      <c r="AU1591" s="226" t="s">
        <v>82</v>
      </c>
      <c r="AY1591" s="20" t="s">
        <v>185</v>
      </c>
      <c r="BE1591" s="227">
        <f>IF(N1591="základní",J1591,0)</f>
        <v>0</v>
      </c>
      <c r="BF1591" s="227">
        <f>IF(N1591="snížená",J1591,0)</f>
        <v>0</v>
      </c>
      <c r="BG1591" s="227">
        <f>IF(N1591="zákl. přenesená",J1591,0)</f>
        <v>0</v>
      </c>
      <c r="BH1591" s="227">
        <f>IF(N1591="sníž. přenesená",J1591,0)</f>
        <v>0</v>
      </c>
      <c r="BI1591" s="227">
        <f>IF(N1591="nulová",J1591,0)</f>
        <v>0</v>
      </c>
      <c r="BJ1591" s="20" t="s">
        <v>80</v>
      </c>
      <c r="BK1591" s="227">
        <f>ROUND(I1591*H1591,2)</f>
        <v>0</v>
      </c>
      <c r="BL1591" s="20" t="s">
        <v>280</v>
      </c>
      <c r="BM1591" s="226" t="s">
        <v>2959</v>
      </c>
    </row>
    <row r="1592" s="2" customFormat="1">
      <c r="A1592" s="41"/>
      <c r="B1592" s="42"/>
      <c r="C1592" s="43"/>
      <c r="D1592" s="228" t="s">
        <v>195</v>
      </c>
      <c r="E1592" s="43"/>
      <c r="F1592" s="229" t="s">
        <v>2960</v>
      </c>
      <c r="G1592" s="43"/>
      <c r="H1592" s="43"/>
      <c r="I1592" s="230"/>
      <c r="J1592" s="43"/>
      <c r="K1592" s="43"/>
      <c r="L1592" s="47"/>
      <c r="M1592" s="231"/>
      <c r="N1592" s="232"/>
      <c r="O1592" s="87"/>
      <c r="P1592" s="87"/>
      <c r="Q1592" s="87"/>
      <c r="R1592" s="87"/>
      <c r="S1592" s="87"/>
      <c r="T1592" s="88"/>
      <c r="U1592" s="41"/>
      <c r="V1592" s="41"/>
      <c r="W1592" s="41"/>
      <c r="X1592" s="41"/>
      <c r="Y1592" s="41"/>
      <c r="Z1592" s="41"/>
      <c r="AA1592" s="41"/>
      <c r="AB1592" s="41"/>
      <c r="AC1592" s="41"/>
      <c r="AD1592" s="41"/>
      <c r="AE1592" s="41"/>
      <c r="AT1592" s="20" t="s">
        <v>195</v>
      </c>
      <c r="AU1592" s="20" t="s">
        <v>82</v>
      </c>
    </row>
    <row r="1593" s="2" customFormat="1">
      <c r="A1593" s="41"/>
      <c r="B1593" s="42"/>
      <c r="C1593" s="43"/>
      <c r="D1593" s="233" t="s">
        <v>197</v>
      </c>
      <c r="E1593" s="43"/>
      <c r="F1593" s="234" t="s">
        <v>2961</v>
      </c>
      <c r="G1593" s="43"/>
      <c r="H1593" s="43"/>
      <c r="I1593" s="230"/>
      <c r="J1593" s="43"/>
      <c r="K1593" s="43"/>
      <c r="L1593" s="47"/>
      <c r="M1593" s="231"/>
      <c r="N1593" s="232"/>
      <c r="O1593" s="87"/>
      <c r="P1593" s="87"/>
      <c r="Q1593" s="87"/>
      <c r="R1593" s="87"/>
      <c r="S1593" s="87"/>
      <c r="T1593" s="88"/>
      <c r="U1593" s="41"/>
      <c r="V1593" s="41"/>
      <c r="W1593" s="41"/>
      <c r="X1593" s="41"/>
      <c r="Y1593" s="41"/>
      <c r="Z1593" s="41"/>
      <c r="AA1593" s="41"/>
      <c r="AB1593" s="41"/>
      <c r="AC1593" s="41"/>
      <c r="AD1593" s="41"/>
      <c r="AE1593" s="41"/>
      <c r="AT1593" s="20" t="s">
        <v>197</v>
      </c>
      <c r="AU1593" s="20" t="s">
        <v>82</v>
      </c>
    </row>
    <row r="1594" s="13" customFormat="1">
      <c r="A1594" s="13"/>
      <c r="B1594" s="235"/>
      <c r="C1594" s="236"/>
      <c r="D1594" s="228" t="s">
        <v>199</v>
      </c>
      <c r="E1594" s="237" t="s">
        <v>19</v>
      </c>
      <c r="F1594" s="238" t="s">
        <v>2875</v>
      </c>
      <c r="G1594" s="236"/>
      <c r="H1594" s="237" t="s">
        <v>19</v>
      </c>
      <c r="I1594" s="239"/>
      <c r="J1594" s="236"/>
      <c r="K1594" s="236"/>
      <c r="L1594" s="240"/>
      <c r="M1594" s="241"/>
      <c r="N1594" s="242"/>
      <c r="O1594" s="242"/>
      <c r="P1594" s="242"/>
      <c r="Q1594" s="242"/>
      <c r="R1594" s="242"/>
      <c r="S1594" s="242"/>
      <c r="T1594" s="243"/>
      <c r="U1594" s="13"/>
      <c r="V1594" s="13"/>
      <c r="W1594" s="13"/>
      <c r="X1594" s="13"/>
      <c r="Y1594" s="13"/>
      <c r="Z1594" s="13"/>
      <c r="AA1594" s="13"/>
      <c r="AB1594" s="13"/>
      <c r="AC1594" s="13"/>
      <c r="AD1594" s="13"/>
      <c r="AE1594" s="13"/>
      <c r="AT1594" s="244" t="s">
        <v>199</v>
      </c>
      <c r="AU1594" s="244" t="s">
        <v>82</v>
      </c>
      <c r="AV1594" s="13" t="s">
        <v>80</v>
      </c>
      <c r="AW1594" s="13" t="s">
        <v>34</v>
      </c>
      <c r="AX1594" s="13" t="s">
        <v>73</v>
      </c>
      <c r="AY1594" s="244" t="s">
        <v>185</v>
      </c>
    </row>
    <row r="1595" s="14" customFormat="1">
      <c r="A1595" s="14"/>
      <c r="B1595" s="245"/>
      <c r="C1595" s="246"/>
      <c r="D1595" s="228" t="s">
        <v>199</v>
      </c>
      <c r="E1595" s="247" t="s">
        <v>19</v>
      </c>
      <c r="F1595" s="248" t="s">
        <v>2948</v>
      </c>
      <c r="G1595" s="246"/>
      <c r="H1595" s="249">
        <v>17.100000000000001</v>
      </c>
      <c r="I1595" s="250"/>
      <c r="J1595" s="246"/>
      <c r="K1595" s="246"/>
      <c r="L1595" s="251"/>
      <c r="M1595" s="252"/>
      <c r="N1595" s="253"/>
      <c r="O1595" s="253"/>
      <c r="P1595" s="253"/>
      <c r="Q1595" s="253"/>
      <c r="R1595" s="253"/>
      <c r="S1595" s="253"/>
      <c r="T1595" s="254"/>
      <c r="U1595" s="14"/>
      <c r="V1595" s="14"/>
      <c r="W1595" s="14"/>
      <c r="X1595" s="14"/>
      <c r="Y1595" s="14"/>
      <c r="Z1595" s="14"/>
      <c r="AA1595" s="14"/>
      <c r="AB1595" s="14"/>
      <c r="AC1595" s="14"/>
      <c r="AD1595" s="14"/>
      <c r="AE1595" s="14"/>
      <c r="AT1595" s="255" t="s">
        <v>199</v>
      </c>
      <c r="AU1595" s="255" t="s">
        <v>82</v>
      </c>
      <c r="AV1595" s="14" t="s">
        <v>82</v>
      </c>
      <c r="AW1595" s="14" t="s">
        <v>34</v>
      </c>
      <c r="AX1595" s="14" t="s">
        <v>73</v>
      </c>
      <c r="AY1595" s="255" t="s">
        <v>185</v>
      </c>
    </row>
    <row r="1596" s="14" customFormat="1">
      <c r="A1596" s="14"/>
      <c r="B1596" s="245"/>
      <c r="C1596" s="246"/>
      <c r="D1596" s="228" t="s">
        <v>199</v>
      </c>
      <c r="E1596" s="247" t="s">
        <v>19</v>
      </c>
      <c r="F1596" s="248" t="s">
        <v>2949</v>
      </c>
      <c r="G1596" s="246"/>
      <c r="H1596" s="249">
        <v>17.239999999999998</v>
      </c>
      <c r="I1596" s="250"/>
      <c r="J1596" s="246"/>
      <c r="K1596" s="246"/>
      <c r="L1596" s="251"/>
      <c r="M1596" s="252"/>
      <c r="N1596" s="253"/>
      <c r="O1596" s="253"/>
      <c r="P1596" s="253"/>
      <c r="Q1596" s="253"/>
      <c r="R1596" s="253"/>
      <c r="S1596" s="253"/>
      <c r="T1596" s="254"/>
      <c r="U1596" s="14"/>
      <c r="V1596" s="14"/>
      <c r="W1596" s="14"/>
      <c r="X1596" s="14"/>
      <c r="Y1596" s="14"/>
      <c r="Z1596" s="14"/>
      <c r="AA1596" s="14"/>
      <c r="AB1596" s="14"/>
      <c r="AC1596" s="14"/>
      <c r="AD1596" s="14"/>
      <c r="AE1596" s="14"/>
      <c r="AT1596" s="255" t="s">
        <v>199</v>
      </c>
      <c r="AU1596" s="255" t="s">
        <v>82</v>
      </c>
      <c r="AV1596" s="14" t="s">
        <v>82</v>
      </c>
      <c r="AW1596" s="14" t="s">
        <v>34</v>
      </c>
      <c r="AX1596" s="14" t="s">
        <v>73</v>
      </c>
      <c r="AY1596" s="255" t="s">
        <v>185</v>
      </c>
    </row>
    <row r="1597" s="14" customFormat="1">
      <c r="A1597" s="14"/>
      <c r="B1597" s="245"/>
      <c r="C1597" s="246"/>
      <c r="D1597" s="228" t="s">
        <v>199</v>
      </c>
      <c r="E1597" s="247" t="s">
        <v>19</v>
      </c>
      <c r="F1597" s="248" t="s">
        <v>2950</v>
      </c>
      <c r="G1597" s="246"/>
      <c r="H1597" s="249">
        <v>11.58</v>
      </c>
      <c r="I1597" s="250"/>
      <c r="J1597" s="246"/>
      <c r="K1597" s="246"/>
      <c r="L1597" s="251"/>
      <c r="M1597" s="252"/>
      <c r="N1597" s="253"/>
      <c r="O1597" s="253"/>
      <c r="P1597" s="253"/>
      <c r="Q1597" s="253"/>
      <c r="R1597" s="253"/>
      <c r="S1597" s="253"/>
      <c r="T1597" s="254"/>
      <c r="U1597" s="14"/>
      <c r="V1597" s="14"/>
      <c r="W1597" s="14"/>
      <c r="X1597" s="14"/>
      <c r="Y1597" s="14"/>
      <c r="Z1597" s="14"/>
      <c r="AA1597" s="14"/>
      <c r="AB1597" s="14"/>
      <c r="AC1597" s="14"/>
      <c r="AD1597" s="14"/>
      <c r="AE1597" s="14"/>
      <c r="AT1597" s="255" t="s">
        <v>199</v>
      </c>
      <c r="AU1597" s="255" t="s">
        <v>82</v>
      </c>
      <c r="AV1597" s="14" t="s">
        <v>82</v>
      </c>
      <c r="AW1597" s="14" t="s">
        <v>34</v>
      </c>
      <c r="AX1597" s="14" t="s">
        <v>73</v>
      </c>
      <c r="AY1597" s="255" t="s">
        <v>185</v>
      </c>
    </row>
    <row r="1598" s="14" customFormat="1">
      <c r="A1598" s="14"/>
      <c r="B1598" s="245"/>
      <c r="C1598" s="246"/>
      <c r="D1598" s="228" t="s">
        <v>199</v>
      </c>
      <c r="E1598" s="247" t="s">
        <v>19</v>
      </c>
      <c r="F1598" s="248" t="s">
        <v>2954</v>
      </c>
      <c r="G1598" s="246"/>
      <c r="H1598" s="249">
        <v>11.380000000000001</v>
      </c>
      <c r="I1598" s="250"/>
      <c r="J1598" s="246"/>
      <c r="K1598" s="246"/>
      <c r="L1598" s="251"/>
      <c r="M1598" s="252"/>
      <c r="N1598" s="253"/>
      <c r="O1598" s="253"/>
      <c r="P1598" s="253"/>
      <c r="Q1598" s="253"/>
      <c r="R1598" s="253"/>
      <c r="S1598" s="253"/>
      <c r="T1598" s="254"/>
      <c r="U1598" s="14"/>
      <c r="V1598" s="14"/>
      <c r="W1598" s="14"/>
      <c r="X1598" s="14"/>
      <c r="Y1598" s="14"/>
      <c r="Z1598" s="14"/>
      <c r="AA1598" s="14"/>
      <c r="AB1598" s="14"/>
      <c r="AC1598" s="14"/>
      <c r="AD1598" s="14"/>
      <c r="AE1598" s="14"/>
      <c r="AT1598" s="255" t="s">
        <v>199</v>
      </c>
      <c r="AU1598" s="255" t="s">
        <v>82</v>
      </c>
      <c r="AV1598" s="14" t="s">
        <v>82</v>
      </c>
      <c r="AW1598" s="14" t="s">
        <v>34</v>
      </c>
      <c r="AX1598" s="14" t="s">
        <v>73</v>
      </c>
      <c r="AY1598" s="255" t="s">
        <v>185</v>
      </c>
    </row>
    <row r="1599" s="15" customFormat="1">
      <c r="A1599" s="15"/>
      <c r="B1599" s="256"/>
      <c r="C1599" s="257"/>
      <c r="D1599" s="228" t="s">
        <v>199</v>
      </c>
      <c r="E1599" s="258" t="s">
        <v>19</v>
      </c>
      <c r="F1599" s="259" t="s">
        <v>202</v>
      </c>
      <c r="G1599" s="257"/>
      <c r="H1599" s="260">
        <v>57.300000000000004</v>
      </c>
      <c r="I1599" s="261"/>
      <c r="J1599" s="257"/>
      <c r="K1599" s="257"/>
      <c r="L1599" s="262"/>
      <c r="M1599" s="263"/>
      <c r="N1599" s="264"/>
      <c r="O1599" s="264"/>
      <c r="P1599" s="264"/>
      <c r="Q1599" s="264"/>
      <c r="R1599" s="264"/>
      <c r="S1599" s="264"/>
      <c r="T1599" s="265"/>
      <c r="U1599" s="15"/>
      <c r="V1599" s="15"/>
      <c r="W1599" s="15"/>
      <c r="X1599" s="15"/>
      <c r="Y1599" s="15"/>
      <c r="Z1599" s="15"/>
      <c r="AA1599" s="15"/>
      <c r="AB1599" s="15"/>
      <c r="AC1599" s="15"/>
      <c r="AD1599" s="15"/>
      <c r="AE1599" s="15"/>
      <c r="AT1599" s="266" t="s">
        <v>199</v>
      </c>
      <c r="AU1599" s="266" t="s">
        <v>82</v>
      </c>
      <c r="AV1599" s="15" t="s">
        <v>193</v>
      </c>
      <c r="AW1599" s="15" t="s">
        <v>34</v>
      </c>
      <c r="AX1599" s="15" t="s">
        <v>80</v>
      </c>
      <c r="AY1599" s="266" t="s">
        <v>185</v>
      </c>
    </row>
    <row r="1600" s="2" customFormat="1" ht="21.75" customHeight="1">
      <c r="A1600" s="41"/>
      <c r="B1600" s="42"/>
      <c r="C1600" s="215" t="s">
        <v>2962</v>
      </c>
      <c r="D1600" s="215" t="s">
        <v>188</v>
      </c>
      <c r="E1600" s="216" t="s">
        <v>995</v>
      </c>
      <c r="F1600" s="217" t="s">
        <v>996</v>
      </c>
      <c r="G1600" s="218" t="s">
        <v>191</v>
      </c>
      <c r="H1600" s="219">
        <v>152.042</v>
      </c>
      <c r="I1600" s="220"/>
      <c r="J1600" s="221">
        <f>ROUND(I1600*H1600,2)</f>
        <v>0</v>
      </c>
      <c r="K1600" s="217" t="s">
        <v>192</v>
      </c>
      <c r="L1600" s="47"/>
      <c r="M1600" s="222" t="s">
        <v>19</v>
      </c>
      <c r="N1600" s="223" t="s">
        <v>44</v>
      </c>
      <c r="O1600" s="87"/>
      <c r="P1600" s="224">
        <f>O1600*H1600</f>
        <v>0</v>
      </c>
      <c r="Q1600" s="224">
        <v>0.0075500000000000003</v>
      </c>
      <c r="R1600" s="224">
        <f>Q1600*H1600</f>
        <v>1.1479171000000001</v>
      </c>
      <c r="S1600" s="224">
        <v>0</v>
      </c>
      <c r="T1600" s="225">
        <f>S1600*H1600</f>
        <v>0</v>
      </c>
      <c r="U1600" s="41"/>
      <c r="V1600" s="41"/>
      <c r="W1600" s="41"/>
      <c r="X1600" s="41"/>
      <c r="Y1600" s="41"/>
      <c r="Z1600" s="41"/>
      <c r="AA1600" s="41"/>
      <c r="AB1600" s="41"/>
      <c r="AC1600" s="41"/>
      <c r="AD1600" s="41"/>
      <c r="AE1600" s="41"/>
      <c r="AR1600" s="226" t="s">
        <v>280</v>
      </c>
      <c r="AT1600" s="226" t="s">
        <v>188</v>
      </c>
      <c r="AU1600" s="226" t="s">
        <v>82</v>
      </c>
      <c r="AY1600" s="20" t="s">
        <v>185</v>
      </c>
      <c r="BE1600" s="227">
        <f>IF(N1600="základní",J1600,0)</f>
        <v>0</v>
      </c>
      <c r="BF1600" s="227">
        <f>IF(N1600="snížená",J1600,0)</f>
        <v>0</v>
      </c>
      <c r="BG1600" s="227">
        <f>IF(N1600="zákl. přenesená",J1600,0)</f>
        <v>0</v>
      </c>
      <c r="BH1600" s="227">
        <f>IF(N1600="sníž. přenesená",J1600,0)</f>
        <v>0</v>
      </c>
      <c r="BI1600" s="227">
        <f>IF(N1600="nulová",J1600,0)</f>
        <v>0</v>
      </c>
      <c r="BJ1600" s="20" t="s">
        <v>80</v>
      </c>
      <c r="BK1600" s="227">
        <f>ROUND(I1600*H1600,2)</f>
        <v>0</v>
      </c>
      <c r="BL1600" s="20" t="s">
        <v>280</v>
      </c>
      <c r="BM1600" s="226" t="s">
        <v>2963</v>
      </c>
    </row>
    <row r="1601" s="2" customFormat="1">
      <c r="A1601" s="41"/>
      <c r="B1601" s="42"/>
      <c r="C1601" s="43"/>
      <c r="D1601" s="228" t="s">
        <v>195</v>
      </c>
      <c r="E1601" s="43"/>
      <c r="F1601" s="229" t="s">
        <v>998</v>
      </c>
      <c r="G1601" s="43"/>
      <c r="H1601" s="43"/>
      <c r="I1601" s="230"/>
      <c r="J1601" s="43"/>
      <c r="K1601" s="43"/>
      <c r="L1601" s="47"/>
      <c r="M1601" s="231"/>
      <c r="N1601" s="232"/>
      <c r="O1601" s="87"/>
      <c r="P1601" s="87"/>
      <c r="Q1601" s="87"/>
      <c r="R1601" s="87"/>
      <c r="S1601" s="87"/>
      <c r="T1601" s="88"/>
      <c r="U1601" s="41"/>
      <c r="V1601" s="41"/>
      <c r="W1601" s="41"/>
      <c r="X1601" s="41"/>
      <c r="Y1601" s="41"/>
      <c r="Z1601" s="41"/>
      <c r="AA1601" s="41"/>
      <c r="AB1601" s="41"/>
      <c r="AC1601" s="41"/>
      <c r="AD1601" s="41"/>
      <c r="AE1601" s="41"/>
      <c r="AT1601" s="20" t="s">
        <v>195</v>
      </c>
      <c r="AU1601" s="20" t="s">
        <v>82</v>
      </c>
    </row>
    <row r="1602" s="2" customFormat="1">
      <c r="A1602" s="41"/>
      <c r="B1602" s="42"/>
      <c r="C1602" s="43"/>
      <c r="D1602" s="233" t="s">
        <v>197</v>
      </c>
      <c r="E1602" s="43"/>
      <c r="F1602" s="234" t="s">
        <v>999</v>
      </c>
      <c r="G1602" s="43"/>
      <c r="H1602" s="43"/>
      <c r="I1602" s="230"/>
      <c r="J1602" s="43"/>
      <c r="K1602" s="43"/>
      <c r="L1602" s="47"/>
      <c r="M1602" s="231"/>
      <c r="N1602" s="232"/>
      <c r="O1602" s="87"/>
      <c r="P1602" s="87"/>
      <c r="Q1602" s="87"/>
      <c r="R1602" s="87"/>
      <c r="S1602" s="87"/>
      <c r="T1602" s="88"/>
      <c r="U1602" s="41"/>
      <c r="V1602" s="41"/>
      <c r="W1602" s="41"/>
      <c r="X1602" s="41"/>
      <c r="Y1602" s="41"/>
      <c r="Z1602" s="41"/>
      <c r="AA1602" s="41"/>
      <c r="AB1602" s="41"/>
      <c r="AC1602" s="41"/>
      <c r="AD1602" s="41"/>
      <c r="AE1602" s="41"/>
      <c r="AT1602" s="20" t="s">
        <v>197</v>
      </c>
      <c r="AU1602" s="20" t="s">
        <v>82</v>
      </c>
    </row>
    <row r="1603" s="13" customFormat="1">
      <c r="A1603" s="13"/>
      <c r="B1603" s="235"/>
      <c r="C1603" s="236"/>
      <c r="D1603" s="228" t="s">
        <v>199</v>
      </c>
      <c r="E1603" s="237" t="s">
        <v>19</v>
      </c>
      <c r="F1603" s="238" t="s">
        <v>2946</v>
      </c>
      <c r="G1603" s="236"/>
      <c r="H1603" s="237" t="s">
        <v>19</v>
      </c>
      <c r="I1603" s="239"/>
      <c r="J1603" s="236"/>
      <c r="K1603" s="236"/>
      <c r="L1603" s="240"/>
      <c r="M1603" s="241"/>
      <c r="N1603" s="242"/>
      <c r="O1603" s="242"/>
      <c r="P1603" s="242"/>
      <c r="Q1603" s="242"/>
      <c r="R1603" s="242"/>
      <c r="S1603" s="242"/>
      <c r="T1603" s="243"/>
      <c r="U1603" s="13"/>
      <c r="V1603" s="13"/>
      <c r="W1603" s="13"/>
      <c r="X1603" s="13"/>
      <c r="Y1603" s="13"/>
      <c r="Z1603" s="13"/>
      <c r="AA1603" s="13"/>
      <c r="AB1603" s="13"/>
      <c r="AC1603" s="13"/>
      <c r="AD1603" s="13"/>
      <c r="AE1603" s="13"/>
      <c r="AT1603" s="244" t="s">
        <v>199</v>
      </c>
      <c r="AU1603" s="244" t="s">
        <v>82</v>
      </c>
      <c r="AV1603" s="13" t="s">
        <v>80</v>
      </c>
      <c r="AW1603" s="13" t="s">
        <v>34</v>
      </c>
      <c r="AX1603" s="13" t="s">
        <v>73</v>
      </c>
      <c r="AY1603" s="244" t="s">
        <v>185</v>
      </c>
    </row>
    <row r="1604" s="14" customFormat="1">
      <c r="A1604" s="14"/>
      <c r="B1604" s="245"/>
      <c r="C1604" s="246"/>
      <c r="D1604" s="228" t="s">
        <v>199</v>
      </c>
      <c r="E1604" s="247" t="s">
        <v>19</v>
      </c>
      <c r="F1604" s="248" t="s">
        <v>2947</v>
      </c>
      <c r="G1604" s="246"/>
      <c r="H1604" s="249">
        <v>14.68</v>
      </c>
      <c r="I1604" s="250"/>
      <c r="J1604" s="246"/>
      <c r="K1604" s="246"/>
      <c r="L1604" s="251"/>
      <c r="M1604" s="252"/>
      <c r="N1604" s="253"/>
      <c r="O1604" s="253"/>
      <c r="P1604" s="253"/>
      <c r="Q1604" s="253"/>
      <c r="R1604" s="253"/>
      <c r="S1604" s="253"/>
      <c r="T1604" s="254"/>
      <c r="U1604" s="14"/>
      <c r="V1604" s="14"/>
      <c r="W1604" s="14"/>
      <c r="X1604" s="14"/>
      <c r="Y1604" s="14"/>
      <c r="Z1604" s="14"/>
      <c r="AA1604" s="14"/>
      <c r="AB1604" s="14"/>
      <c r="AC1604" s="14"/>
      <c r="AD1604" s="14"/>
      <c r="AE1604" s="14"/>
      <c r="AT1604" s="255" t="s">
        <v>199</v>
      </c>
      <c r="AU1604" s="255" t="s">
        <v>82</v>
      </c>
      <c r="AV1604" s="14" t="s">
        <v>82</v>
      </c>
      <c r="AW1604" s="14" t="s">
        <v>34</v>
      </c>
      <c r="AX1604" s="14" t="s">
        <v>73</v>
      </c>
      <c r="AY1604" s="255" t="s">
        <v>185</v>
      </c>
    </row>
    <row r="1605" s="14" customFormat="1">
      <c r="A1605" s="14"/>
      <c r="B1605" s="245"/>
      <c r="C1605" s="246"/>
      <c r="D1605" s="228" t="s">
        <v>199</v>
      </c>
      <c r="E1605" s="247" t="s">
        <v>19</v>
      </c>
      <c r="F1605" s="248" t="s">
        <v>2948</v>
      </c>
      <c r="G1605" s="246"/>
      <c r="H1605" s="249">
        <v>17.100000000000001</v>
      </c>
      <c r="I1605" s="250"/>
      <c r="J1605" s="246"/>
      <c r="K1605" s="246"/>
      <c r="L1605" s="251"/>
      <c r="M1605" s="252"/>
      <c r="N1605" s="253"/>
      <c r="O1605" s="253"/>
      <c r="P1605" s="253"/>
      <c r="Q1605" s="253"/>
      <c r="R1605" s="253"/>
      <c r="S1605" s="253"/>
      <c r="T1605" s="254"/>
      <c r="U1605" s="14"/>
      <c r="V1605" s="14"/>
      <c r="W1605" s="14"/>
      <c r="X1605" s="14"/>
      <c r="Y1605" s="14"/>
      <c r="Z1605" s="14"/>
      <c r="AA1605" s="14"/>
      <c r="AB1605" s="14"/>
      <c r="AC1605" s="14"/>
      <c r="AD1605" s="14"/>
      <c r="AE1605" s="14"/>
      <c r="AT1605" s="255" t="s">
        <v>199</v>
      </c>
      <c r="AU1605" s="255" t="s">
        <v>82</v>
      </c>
      <c r="AV1605" s="14" t="s">
        <v>82</v>
      </c>
      <c r="AW1605" s="14" t="s">
        <v>34</v>
      </c>
      <c r="AX1605" s="14" t="s">
        <v>73</v>
      </c>
      <c r="AY1605" s="255" t="s">
        <v>185</v>
      </c>
    </row>
    <row r="1606" s="14" customFormat="1">
      <c r="A1606" s="14"/>
      <c r="B1606" s="245"/>
      <c r="C1606" s="246"/>
      <c r="D1606" s="228" t="s">
        <v>199</v>
      </c>
      <c r="E1606" s="247" t="s">
        <v>19</v>
      </c>
      <c r="F1606" s="248" t="s">
        <v>2949</v>
      </c>
      <c r="G1606" s="246"/>
      <c r="H1606" s="249">
        <v>17.239999999999998</v>
      </c>
      <c r="I1606" s="250"/>
      <c r="J1606" s="246"/>
      <c r="K1606" s="246"/>
      <c r="L1606" s="251"/>
      <c r="M1606" s="252"/>
      <c r="N1606" s="253"/>
      <c r="O1606" s="253"/>
      <c r="P1606" s="253"/>
      <c r="Q1606" s="253"/>
      <c r="R1606" s="253"/>
      <c r="S1606" s="253"/>
      <c r="T1606" s="254"/>
      <c r="U1606" s="14"/>
      <c r="V1606" s="14"/>
      <c r="W1606" s="14"/>
      <c r="X1606" s="14"/>
      <c r="Y1606" s="14"/>
      <c r="Z1606" s="14"/>
      <c r="AA1606" s="14"/>
      <c r="AB1606" s="14"/>
      <c r="AC1606" s="14"/>
      <c r="AD1606" s="14"/>
      <c r="AE1606" s="14"/>
      <c r="AT1606" s="255" t="s">
        <v>199</v>
      </c>
      <c r="AU1606" s="255" t="s">
        <v>82</v>
      </c>
      <c r="AV1606" s="14" t="s">
        <v>82</v>
      </c>
      <c r="AW1606" s="14" t="s">
        <v>34</v>
      </c>
      <c r="AX1606" s="14" t="s">
        <v>73</v>
      </c>
      <c r="AY1606" s="255" t="s">
        <v>185</v>
      </c>
    </row>
    <row r="1607" s="14" customFormat="1">
      <c r="A1607" s="14"/>
      <c r="B1607" s="245"/>
      <c r="C1607" s="246"/>
      <c r="D1607" s="228" t="s">
        <v>199</v>
      </c>
      <c r="E1607" s="247" t="s">
        <v>19</v>
      </c>
      <c r="F1607" s="248" t="s">
        <v>2950</v>
      </c>
      <c r="G1607" s="246"/>
      <c r="H1607" s="249">
        <v>11.58</v>
      </c>
      <c r="I1607" s="250"/>
      <c r="J1607" s="246"/>
      <c r="K1607" s="246"/>
      <c r="L1607" s="251"/>
      <c r="M1607" s="252"/>
      <c r="N1607" s="253"/>
      <c r="O1607" s="253"/>
      <c r="P1607" s="253"/>
      <c r="Q1607" s="253"/>
      <c r="R1607" s="253"/>
      <c r="S1607" s="253"/>
      <c r="T1607" s="254"/>
      <c r="U1607" s="14"/>
      <c r="V1607" s="14"/>
      <c r="W1607" s="14"/>
      <c r="X1607" s="14"/>
      <c r="Y1607" s="14"/>
      <c r="Z1607" s="14"/>
      <c r="AA1607" s="14"/>
      <c r="AB1607" s="14"/>
      <c r="AC1607" s="14"/>
      <c r="AD1607" s="14"/>
      <c r="AE1607" s="14"/>
      <c r="AT1607" s="255" t="s">
        <v>199</v>
      </c>
      <c r="AU1607" s="255" t="s">
        <v>82</v>
      </c>
      <c r="AV1607" s="14" t="s">
        <v>82</v>
      </c>
      <c r="AW1607" s="14" t="s">
        <v>34</v>
      </c>
      <c r="AX1607" s="14" t="s">
        <v>73</v>
      </c>
      <c r="AY1607" s="255" t="s">
        <v>185</v>
      </c>
    </row>
    <row r="1608" s="14" customFormat="1">
      <c r="A1608" s="14"/>
      <c r="B1608" s="245"/>
      <c r="C1608" s="246"/>
      <c r="D1608" s="228" t="s">
        <v>199</v>
      </c>
      <c r="E1608" s="247" t="s">
        <v>19</v>
      </c>
      <c r="F1608" s="248" t="s">
        <v>2951</v>
      </c>
      <c r="G1608" s="246"/>
      <c r="H1608" s="249">
        <v>21.760000000000002</v>
      </c>
      <c r="I1608" s="250"/>
      <c r="J1608" s="246"/>
      <c r="K1608" s="246"/>
      <c r="L1608" s="251"/>
      <c r="M1608" s="252"/>
      <c r="N1608" s="253"/>
      <c r="O1608" s="253"/>
      <c r="P1608" s="253"/>
      <c r="Q1608" s="253"/>
      <c r="R1608" s="253"/>
      <c r="S1608" s="253"/>
      <c r="T1608" s="254"/>
      <c r="U1608" s="14"/>
      <c r="V1608" s="14"/>
      <c r="W1608" s="14"/>
      <c r="X1608" s="14"/>
      <c r="Y1608" s="14"/>
      <c r="Z1608" s="14"/>
      <c r="AA1608" s="14"/>
      <c r="AB1608" s="14"/>
      <c r="AC1608" s="14"/>
      <c r="AD1608" s="14"/>
      <c r="AE1608" s="14"/>
      <c r="AT1608" s="255" t="s">
        <v>199</v>
      </c>
      <c r="AU1608" s="255" t="s">
        <v>82</v>
      </c>
      <c r="AV1608" s="14" t="s">
        <v>82</v>
      </c>
      <c r="AW1608" s="14" t="s">
        <v>34</v>
      </c>
      <c r="AX1608" s="14" t="s">
        <v>73</v>
      </c>
      <c r="AY1608" s="255" t="s">
        <v>185</v>
      </c>
    </row>
    <row r="1609" s="14" customFormat="1">
      <c r="A1609" s="14"/>
      <c r="B1609" s="245"/>
      <c r="C1609" s="246"/>
      <c r="D1609" s="228" t="s">
        <v>199</v>
      </c>
      <c r="E1609" s="247" t="s">
        <v>19</v>
      </c>
      <c r="F1609" s="248" t="s">
        <v>2952</v>
      </c>
      <c r="G1609" s="246"/>
      <c r="H1609" s="249">
        <v>7.5999999999999996</v>
      </c>
      <c r="I1609" s="250"/>
      <c r="J1609" s="246"/>
      <c r="K1609" s="246"/>
      <c r="L1609" s="251"/>
      <c r="M1609" s="252"/>
      <c r="N1609" s="253"/>
      <c r="O1609" s="253"/>
      <c r="P1609" s="253"/>
      <c r="Q1609" s="253"/>
      <c r="R1609" s="253"/>
      <c r="S1609" s="253"/>
      <c r="T1609" s="254"/>
      <c r="U1609" s="14"/>
      <c r="V1609" s="14"/>
      <c r="W1609" s="14"/>
      <c r="X1609" s="14"/>
      <c r="Y1609" s="14"/>
      <c r="Z1609" s="14"/>
      <c r="AA1609" s="14"/>
      <c r="AB1609" s="14"/>
      <c r="AC1609" s="14"/>
      <c r="AD1609" s="14"/>
      <c r="AE1609" s="14"/>
      <c r="AT1609" s="255" t="s">
        <v>199</v>
      </c>
      <c r="AU1609" s="255" t="s">
        <v>82</v>
      </c>
      <c r="AV1609" s="14" t="s">
        <v>82</v>
      </c>
      <c r="AW1609" s="14" t="s">
        <v>34</v>
      </c>
      <c r="AX1609" s="14" t="s">
        <v>73</v>
      </c>
      <c r="AY1609" s="255" t="s">
        <v>185</v>
      </c>
    </row>
    <row r="1610" s="14" customFormat="1">
      <c r="A1610" s="14"/>
      <c r="B1610" s="245"/>
      <c r="C1610" s="246"/>
      <c r="D1610" s="228" t="s">
        <v>199</v>
      </c>
      <c r="E1610" s="247" t="s">
        <v>19</v>
      </c>
      <c r="F1610" s="248" t="s">
        <v>2953</v>
      </c>
      <c r="G1610" s="246"/>
      <c r="H1610" s="249">
        <v>14.6</v>
      </c>
      <c r="I1610" s="250"/>
      <c r="J1610" s="246"/>
      <c r="K1610" s="246"/>
      <c r="L1610" s="251"/>
      <c r="M1610" s="252"/>
      <c r="N1610" s="253"/>
      <c r="O1610" s="253"/>
      <c r="P1610" s="253"/>
      <c r="Q1610" s="253"/>
      <c r="R1610" s="253"/>
      <c r="S1610" s="253"/>
      <c r="T1610" s="254"/>
      <c r="U1610" s="14"/>
      <c r="V1610" s="14"/>
      <c r="W1610" s="14"/>
      <c r="X1610" s="14"/>
      <c r="Y1610" s="14"/>
      <c r="Z1610" s="14"/>
      <c r="AA1610" s="14"/>
      <c r="AB1610" s="14"/>
      <c r="AC1610" s="14"/>
      <c r="AD1610" s="14"/>
      <c r="AE1610" s="14"/>
      <c r="AT1610" s="255" t="s">
        <v>199</v>
      </c>
      <c r="AU1610" s="255" t="s">
        <v>82</v>
      </c>
      <c r="AV1610" s="14" t="s">
        <v>82</v>
      </c>
      <c r="AW1610" s="14" t="s">
        <v>34</v>
      </c>
      <c r="AX1610" s="14" t="s">
        <v>73</v>
      </c>
      <c r="AY1610" s="255" t="s">
        <v>185</v>
      </c>
    </row>
    <row r="1611" s="14" customFormat="1">
      <c r="A1611" s="14"/>
      <c r="B1611" s="245"/>
      <c r="C1611" s="246"/>
      <c r="D1611" s="228" t="s">
        <v>199</v>
      </c>
      <c r="E1611" s="247" t="s">
        <v>19</v>
      </c>
      <c r="F1611" s="248" t="s">
        <v>2954</v>
      </c>
      <c r="G1611" s="246"/>
      <c r="H1611" s="249">
        <v>11.380000000000001</v>
      </c>
      <c r="I1611" s="250"/>
      <c r="J1611" s="246"/>
      <c r="K1611" s="246"/>
      <c r="L1611" s="251"/>
      <c r="M1611" s="252"/>
      <c r="N1611" s="253"/>
      <c r="O1611" s="253"/>
      <c r="P1611" s="253"/>
      <c r="Q1611" s="253"/>
      <c r="R1611" s="253"/>
      <c r="S1611" s="253"/>
      <c r="T1611" s="254"/>
      <c r="U1611" s="14"/>
      <c r="V1611" s="14"/>
      <c r="W1611" s="14"/>
      <c r="X1611" s="14"/>
      <c r="Y1611" s="14"/>
      <c r="Z1611" s="14"/>
      <c r="AA1611" s="14"/>
      <c r="AB1611" s="14"/>
      <c r="AC1611" s="14"/>
      <c r="AD1611" s="14"/>
      <c r="AE1611" s="14"/>
      <c r="AT1611" s="255" t="s">
        <v>199</v>
      </c>
      <c r="AU1611" s="255" t="s">
        <v>82</v>
      </c>
      <c r="AV1611" s="14" t="s">
        <v>82</v>
      </c>
      <c r="AW1611" s="14" t="s">
        <v>34</v>
      </c>
      <c r="AX1611" s="14" t="s">
        <v>73</v>
      </c>
      <c r="AY1611" s="255" t="s">
        <v>185</v>
      </c>
    </row>
    <row r="1612" s="14" customFormat="1">
      <c r="A1612" s="14"/>
      <c r="B1612" s="245"/>
      <c r="C1612" s="246"/>
      <c r="D1612" s="228" t="s">
        <v>199</v>
      </c>
      <c r="E1612" s="247" t="s">
        <v>19</v>
      </c>
      <c r="F1612" s="248" t="s">
        <v>2955</v>
      </c>
      <c r="G1612" s="246"/>
      <c r="H1612" s="249">
        <v>36.101999999999997</v>
      </c>
      <c r="I1612" s="250"/>
      <c r="J1612" s="246"/>
      <c r="K1612" s="246"/>
      <c r="L1612" s="251"/>
      <c r="M1612" s="252"/>
      <c r="N1612" s="253"/>
      <c r="O1612" s="253"/>
      <c r="P1612" s="253"/>
      <c r="Q1612" s="253"/>
      <c r="R1612" s="253"/>
      <c r="S1612" s="253"/>
      <c r="T1612" s="254"/>
      <c r="U1612" s="14"/>
      <c r="V1612" s="14"/>
      <c r="W1612" s="14"/>
      <c r="X1612" s="14"/>
      <c r="Y1612" s="14"/>
      <c r="Z1612" s="14"/>
      <c r="AA1612" s="14"/>
      <c r="AB1612" s="14"/>
      <c r="AC1612" s="14"/>
      <c r="AD1612" s="14"/>
      <c r="AE1612" s="14"/>
      <c r="AT1612" s="255" t="s">
        <v>199</v>
      </c>
      <c r="AU1612" s="255" t="s">
        <v>82</v>
      </c>
      <c r="AV1612" s="14" t="s">
        <v>82</v>
      </c>
      <c r="AW1612" s="14" t="s">
        <v>34</v>
      </c>
      <c r="AX1612" s="14" t="s">
        <v>73</v>
      </c>
      <c r="AY1612" s="255" t="s">
        <v>185</v>
      </c>
    </row>
    <row r="1613" s="15" customFormat="1">
      <c r="A1613" s="15"/>
      <c r="B1613" s="256"/>
      <c r="C1613" s="257"/>
      <c r="D1613" s="228" t="s">
        <v>199</v>
      </c>
      <c r="E1613" s="258" t="s">
        <v>19</v>
      </c>
      <c r="F1613" s="259" t="s">
        <v>202</v>
      </c>
      <c r="G1613" s="257"/>
      <c r="H1613" s="260">
        <v>152.04199999999997</v>
      </c>
      <c r="I1613" s="261"/>
      <c r="J1613" s="257"/>
      <c r="K1613" s="257"/>
      <c r="L1613" s="262"/>
      <c r="M1613" s="263"/>
      <c r="N1613" s="264"/>
      <c r="O1613" s="264"/>
      <c r="P1613" s="264"/>
      <c r="Q1613" s="264"/>
      <c r="R1613" s="264"/>
      <c r="S1613" s="264"/>
      <c r="T1613" s="265"/>
      <c r="U1613" s="15"/>
      <c r="V1613" s="15"/>
      <c r="W1613" s="15"/>
      <c r="X1613" s="15"/>
      <c r="Y1613" s="15"/>
      <c r="Z1613" s="15"/>
      <c r="AA1613" s="15"/>
      <c r="AB1613" s="15"/>
      <c r="AC1613" s="15"/>
      <c r="AD1613" s="15"/>
      <c r="AE1613" s="15"/>
      <c r="AT1613" s="266" t="s">
        <v>199</v>
      </c>
      <c r="AU1613" s="266" t="s">
        <v>82</v>
      </c>
      <c r="AV1613" s="15" t="s">
        <v>193</v>
      </c>
      <c r="AW1613" s="15" t="s">
        <v>34</v>
      </c>
      <c r="AX1613" s="15" t="s">
        <v>80</v>
      </c>
      <c r="AY1613" s="266" t="s">
        <v>185</v>
      </c>
    </row>
    <row r="1614" s="2" customFormat="1" ht="16.5" customHeight="1">
      <c r="A1614" s="41"/>
      <c r="B1614" s="42"/>
      <c r="C1614" s="271" t="s">
        <v>2964</v>
      </c>
      <c r="D1614" s="271" t="s">
        <v>491</v>
      </c>
      <c r="E1614" s="272" t="s">
        <v>1001</v>
      </c>
      <c r="F1614" s="273" t="s">
        <v>1002</v>
      </c>
      <c r="G1614" s="274" t="s">
        <v>191</v>
      </c>
      <c r="H1614" s="275">
        <v>174.84800000000001</v>
      </c>
      <c r="I1614" s="276"/>
      <c r="J1614" s="277">
        <f>ROUND(I1614*H1614,2)</f>
        <v>0</v>
      </c>
      <c r="K1614" s="273" t="s">
        <v>192</v>
      </c>
      <c r="L1614" s="278"/>
      <c r="M1614" s="279" t="s">
        <v>19</v>
      </c>
      <c r="N1614" s="280" t="s">
        <v>44</v>
      </c>
      <c r="O1614" s="87"/>
      <c r="P1614" s="224">
        <f>O1614*H1614</f>
        <v>0</v>
      </c>
      <c r="Q1614" s="224">
        <v>0.018409999999999999</v>
      </c>
      <c r="R1614" s="224">
        <f>Q1614*H1614</f>
        <v>3.21895168</v>
      </c>
      <c r="S1614" s="224">
        <v>0</v>
      </c>
      <c r="T1614" s="225">
        <f>S1614*H1614</f>
        <v>0</v>
      </c>
      <c r="U1614" s="41"/>
      <c r="V1614" s="41"/>
      <c r="W1614" s="41"/>
      <c r="X1614" s="41"/>
      <c r="Y1614" s="41"/>
      <c r="Z1614" s="41"/>
      <c r="AA1614" s="41"/>
      <c r="AB1614" s="41"/>
      <c r="AC1614" s="41"/>
      <c r="AD1614" s="41"/>
      <c r="AE1614" s="41"/>
      <c r="AR1614" s="226" t="s">
        <v>415</v>
      </c>
      <c r="AT1614" s="226" t="s">
        <v>491</v>
      </c>
      <c r="AU1614" s="226" t="s">
        <v>82</v>
      </c>
      <c r="AY1614" s="20" t="s">
        <v>185</v>
      </c>
      <c r="BE1614" s="227">
        <f>IF(N1614="základní",J1614,0)</f>
        <v>0</v>
      </c>
      <c r="BF1614" s="227">
        <f>IF(N1614="snížená",J1614,0)</f>
        <v>0</v>
      </c>
      <c r="BG1614" s="227">
        <f>IF(N1614="zákl. přenesená",J1614,0)</f>
        <v>0</v>
      </c>
      <c r="BH1614" s="227">
        <f>IF(N1614="sníž. přenesená",J1614,0)</f>
        <v>0</v>
      </c>
      <c r="BI1614" s="227">
        <f>IF(N1614="nulová",J1614,0)</f>
        <v>0</v>
      </c>
      <c r="BJ1614" s="20" t="s">
        <v>80</v>
      </c>
      <c r="BK1614" s="227">
        <f>ROUND(I1614*H1614,2)</f>
        <v>0</v>
      </c>
      <c r="BL1614" s="20" t="s">
        <v>280</v>
      </c>
      <c r="BM1614" s="226" t="s">
        <v>2965</v>
      </c>
    </row>
    <row r="1615" s="2" customFormat="1">
      <c r="A1615" s="41"/>
      <c r="B1615" s="42"/>
      <c r="C1615" s="43"/>
      <c r="D1615" s="228" t="s">
        <v>195</v>
      </c>
      <c r="E1615" s="43"/>
      <c r="F1615" s="229" t="s">
        <v>1002</v>
      </c>
      <c r="G1615" s="43"/>
      <c r="H1615" s="43"/>
      <c r="I1615" s="230"/>
      <c r="J1615" s="43"/>
      <c r="K1615" s="43"/>
      <c r="L1615" s="47"/>
      <c r="M1615" s="231"/>
      <c r="N1615" s="232"/>
      <c r="O1615" s="87"/>
      <c r="P1615" s="87"/>
      <c r="Q1615" s="87"/>
      <c r="R1615" s="87"/>
      <c r="S1615" s="87"/>
      <c r="T1615" s="88"/>
      <c r="U1615" s="41"/>
      <c r="V1615" s="41"/>
      <c r="W1615" s="41"/>
      <c r="X1615" s="41"/>
      <c r="Y1615" s="41"/>
      <c r="Z1615" s="41"/>
      <c r="AA1615" s="41"/>
      <c r="AB1615" s="41"/>
      <c r="AC1615" s="41"/>
      <c r="AD1615" s="41"/>
      <c r="AE1615" s="41"/>
      <c r="AT1615" s="20" t="s">
        <v>195</v>
      </c>
      <c r="AU1615" s="20" t="s">
        <v>82</v>
      </c>
    </row>
    <row r="1616" s="14" customFormat="1">
      <c r="A1616" s="14"/>
      <c r="B1616" s="245"/>
      <c r="C1616" s="246"/>
      <c r="D1616" s="228" t="s">
        <v>199</v>
      </c>
      <c r="E1616" s="246"/>
      <c r="F1616" s="248" t="s">
        <v>2966</v>
      </c>
      <c r="G1616" s="246"/>
      <c r="H1616" s="249">
        <v>174.84800000000001</v>
      </c>
      <c r="I1616" s="250"/>
      <c r="J1616" s="246"/>
      <c r="K1616" s="246"/>
      <c r="L1616" s="251"/>
      <c r="M1616" s="252"/>
      <c r="N1616" s="253"/>
      <c r="O1616" s="253"/>
      <c r="P1616" s="253"/>
      <c r="Q1616" s="253"/>
      <c r="R1616" s="253"/>
      <c r="S1616" s="253"/>
      <c r="T1616" s="254"/>
      <c r="U1616" s="14"/>
      <c r="V1616" s="14"/>
      <c r="W1616" s="14"/>
      <c r="X1616" s="14"/>
      <c r="Y1616" s="14"/>
      <c r="Z1616" s="14"/>
      <c r="AA1616" s="14"/>
      <c r="AB1616" s="14"/>
      <c r="AC1616" s="14"/>
      <c r="AD1616" s="14"/>
      <c r="AE1616" s="14"/>
      <c r="AT1616" s="255" t="s">
        <v>199</v>
      </c>
      <c r="AU1616" s="255" t="s">
        <v>82</v>
      </c>
      <c r="AV1616" s="14" t="s">
        <v>82</v>
      </c>
      <c r="AW1616" s="14" t="s">
        <v>4</v>
      </c>
      <c r="AX1616" s="14" t="s">
        <v>80</v>
      </c>
      <c r="AY1616" s="255" t="s">
        <v>185</v>
      </c>
    </row>
    <row r="1617" s="2" customFormat="1" ht="16.5" customHeight="1">
      <c r="A1617" s="41"/>
      <c r="B1617" s="42"/>
      <c r="C1617" s="215" t="s">
        <v>2967</v>
      </c>
      <c r="D1617" s="215" t="s">
        <v>188</v>
      </c>
      <c r="E1617" s="216" t="s">
        <v>1006</v>
      </c>
      <c r="F1617" s="217" t="s">
        <v>1007</v>
      </c>
      <c r="G1617" s="218" t="s">
        <v>672</v>
      </c>
      <c r="H1617" s="281"/>
      <c r="I1617" s="220"/>
      <c r="J1617" s="221">
        <f>ROUND(I1617*H1617,2)</f>
        <v>0</v>
      </c>
      <c r="K1617" s="217" t="s">
        <v>192</v>
      </c>
      <c r="L1617" s="47"/>
      <c r="M1617" s="222" t="s">
        <v>19</v>
      </c>
      <c r="N1617" s="223" t="s">
        <v>44</v>
      </c>
      <c r="O1617" s="87"/>
      <c r="P1617" s="224">
        <f>O1617*H1617</f>
        <v>0</v>
      </c>
      <c r="Q1617" s="224">
        <v>0</v>
      </c>
      <c r="R1617" s="224">
        <f>Q1617*H1617</f>
        <v>0</v>
      </c>
      <c r="S1617" s="224">
        <v>0</v>
      </c>
      <c r="T1617" s="225">
        <f>S1617*H1617</f>
        <v>0</v>
      </c>
      <c r="U1617" s="41"/>
      <c r="V1617" s="41"/>
      <c r="W1617" s="41"/>
      <c r="X1617" s="41"/>
      <c r="Y1617" s="41"/>
      <c r="Z1617" s="41"/>
      <c r="AA1617" s="41"/>
      <c r="AB1617" s="41"/>
      <c r="AC1617" s="41"/>
      <c r="AD1617" s="41"/>
      <c r="AE1617" s="41"/>
      <c r="AR1617" s="226" t="s">
        <v>280</v>
      </c>
      <c r="AT1617" s="226" t="s">
        <v>188</v>
      </c>
      <c r="AU1617" s="226" t="s">
        <v>82</v>
      </c>
      <c r="AY1617" s="20" t="s">
        <v>185</v>
      </c>
      <c r="BE1617" s="227">
        <f>IF(N1617="základní",J1617,0)</f>
        <v>0</v>
      </c>
      <c r="BF1617" s="227">
        <f>IF(N1617="snížená",J1617,0)</f>
        <v>0</v>
      </c>
      <c r="BG1617" s="227">
        <f>IF(N1617="zákl. přenesená",J1617,0)</f>
        <v>0</v>
      </c>
      <c r="BH1617" s="227">
        <f>IF(N1617="sníž. přenesená",J1617,0)</f>
        <v>0</v>
      </c>
      <c r="BI1617" s="227">
        <f>IF(N1617="nulová",J1617,0)</f>
        <v>0</v>
      </c>
      <c r="BJ1617" s="20" t="s">
        <v>80</v>
      </c>
      <c r="BK1617" s="227">
        <f>ROUND(I1617*H1617,2)</f>
        <v>0</v>
      </c>
      <c r="BL1617" s="20" t="s">
        <v>280</v>
      </c>
      <c r="BM1617" s="226" t="s">
        <v>2968</v>
      </c>
    </row>
    <row r="1618" s="2" customFormat="1">
      <c r="A1618" s="41"/>
      <c r="B1618" s="42"/>
      <c r="C1618" s="43"/>
      <c r="D1618" s="228" t="s">
        <v>195</v>
      </c>
      <c r="E1618" s="43"/>
      <c r="F1618" s="229" t="s">
        <v>1009</v>
      </c>
      <c r="G1618" s="43"/>
      <c r="H1618" s="43"/>
      <c r="I1618" s="230"/>
      <c r="J1618" s="43"/>
      <c r="K1618" s="43"/>
      <c r="L1618" s="47"/>
      <c r="M1618" s="231"/>
      <c r="N1618" s="232"/>
      <c r="O1618" s="87"/>
      <c r="P1618" s="87"/>
      <c r="Q1618" s="87"/>
      <c r="R1618" s="87"/>
      <c r="S1618" s="87"/>
      <c r="T1618" s="88"/>
      <c r="U1618" s="41"/>
      <c r="V1618" s="41"/>
      <c r="W1618" s="41"/>
      <c r="X1618" s="41"/>
      <c r="Y1618" s="41"/>
      <c r="Z1618" s="41"/>
      <c r="AA1618" s="41"/>
      <c r="AB1618" s="41"/>
      <c r="AC1618" s="41"/>
      <c r="AD1618" s="41"/>
      <c r="AE1618" s="41"/>
      <c r="AT1618" s="20" t="s">
        <v>195</v>
      </c>
      <c r="AU1618" s="20" t="s">
        <v>82</v>
      </c>
    </row>
    <row r="1619" s="2" customFormat="1">
      <c r="A1619" s="41"/>
      <c r="B1619" s="42"/>
      <c r="C1619" s="43"/>
      <c r="D1619" s="233" t="s">
        <v>197</v>
      </c>
      <c r="E1619" s="43"/>
      <c r="F1619" s="234" t="s">
        <v>1010</v>
      </c>
      <c r="G1619" s="43"/>
      <c r="H1619" s="43"/>
      <c r="I1619" s="230"/>
      <c r="J1619" s="43"/>
      <c r="K1619" s="43"/>
      <c r="L1619" s="47"/>
      <c r="M1619" s="231"/>
      <c r="N1619" s="232"/>
      <c r="O1619" s="87"/>
      <c r="P1619" s="87"/>
      <c r="Q1619" s="87"/>
      <c r="R1619" s="87"/>
      <c r="S1619" s="87"/>
      <c r="T1619" s="88"/>
      <c r="U1619" s="41"/>
      <c r="V1619" s="41"/>
      <c r="W1619" s="41"/>
      <c r="X1619" s="41"/>
      <c r="Y1619" s="41"/>
      <c r="Z1619" s="41"/>
      <c r="AA1619" s="41"/>
      <c r="AB1619" s="41"/>
      <c r="AC1619" s="41"/>
      <c r="AD1619" s="41"/>
      <c r="AE1619" s="41"/>
      <c r="AT1619" s="20" t="s">
        <v>197</v>
      </c>
      <c r="AU1619" s="20" t="s">
        <v>82</v>
      </c>
    </row>
    <row r="1620" s="12" customFormat="1" ht="22.8" customHeight="1">
      <c r="A1620" s="12"/>
      <c r="B1620" s="199"/>
      <c r="C1620" s="200"/>
      <c r="D1620" s="201" t="s">
        <v>72</v>
      </c>
      <c r="E1620" s="213" t="s">
        <v>1011</v>
      </c>
      <c r="F1620" s="213" t="s">
        <v>1012</v>
      </c>
      <c r="G1620" s="200"/>
      <c r="H1620" s="200"/>
      <c r="I1620" s="203"/>
      <c r="J1620" s="214">
        <f>BK1620</f>
        <v>0</v>
      </c>
      <c r="K1620" s="200"/>
      <c r="L1620" s="205"/>
      <c r="M1620" s="206"/>
      <c r="N1620" s="207"/>
      <c r="O1620" s="207"/>
      <c r="P1620" s="208">
        <f>SUM(P1621:P1713)</f>
        <v>0</v>
      </c>
      <c r="Q1620" s="207"/>
      <c r="R1620" s="208">
        <f>SUM(R1621:R1713)</f>
        <v>0.30119375999999998</v>
      </c>
      <c r="S1620" s="207"/>
      <c r="T1620" s="209">
        <f>SUM(T1621:T1713)</f>
        <v>0</v>
      </c>
      <c r="U1620" s="12"/>
      <c r="V1620" s="12"/>
      <c r="W1620" s="12"/>
      <c r="X1620" s="12"/>
      <c r="Y1620" s="12"/>
      <c r="Z1620" s="12"/>
      <c r="AA1620" s="12"/>
      <c r="AB1620" s="12"/>
      <c r="AC1620" s="12"/>
      <c r="AD1620" s="12"/>
      <c r="AE1620" s="12"/>
      <c r="AR1620" s="210" t="s">
        <v>82</v>
      </c>
      <c r="AT1620" s="211" t="s">
        <v>72</v>
      </c>
      <c r="AU1620" s="211" t="s">
        <v>80</v>
      </c>
      <c r="AY1620" s="210" t="s">
        <v>185</v>
      </c>
      <c r="BK1620" s="212">
        <f>SUM(BK1621:BK1713)</f>
        <v>0</v>
      </c>
    </row>
    <row r="1621" s="2" customFormat="1" ht="16.5" customHeight="1">
      <c r="A1621" s="41"/>
      <c r="B1621" s="42"/>
      <c r="C1621" s="215" t="s">
        <v>2969</v>
      </c>
      <c r="D1621" s="215" t="s">
        <v>188</v>
      </c>
      <c r="E1621" s="216" t="s">
        <v>1014</v>
      </c>
      <c r="F1621" s="217" t="s">
        <v>1015</v>
      </c>
      <c r="G1621" s="218" t="s">
        <v>191</v>
      </c>
      <c r="H1621" s="219">
        <v>627.48699999999997</v>
      </c>
      <c r="I1621" s="220"/>
      <c r="J1621" s="221">
        <f>ROUND(I1621*H1621,2)</f>
        <v>0</v>
      </c>
      <c r="K1621" s="217" t="s">
        <v>192</v>
      </c>
      <c r="L1621" s="47"/>
      <c r="M1621" s="222" t="s">
        <v>19</v>
      </c>
      <c r="N1621" s="223" t="s">
        <v>44</v>
      </c>
      <c r="O1621" s="87"/>
      <c r="P1621" s="224">
        <f>O1621*H1621</f>
        <v>0</v>
      </c>
      <c r="Q1621" s="224">
        <v>0</v>
      </c>
      <c r="R1621" s="224">
        <f>Q1621*H1621</f>
        <v>0</v>
      </c>
      <c r="S1621" s="224">
        <v>0</v>
      </c>
      <c r="T1621" s="225">
        <f>S1621*H1621</f>
        <v>0</v>
      </c>
      <c r="U1621" s="41"/>
      <c r="V1621" s="41"/>
      <c r="W1621" s="41"/>
      <c r="X1621" s="41"/>
      <c r="Y1621" s="41"/>
      <c r="Z1621" s="41"/>
      <c r="AA1621" s="41"/>
      <c r="AB1621" s="41"/>
      <c r="AC1621" s="41"/>
      <c r="AD1621" s="41"/>
      <c r="AE1621" s="41"/>
      <c r="AR1621" s="226" t="s">
        <v>280</v>
      </c>
      <c r="AT1621" s="226" t="s">
        <v>188</v>
      </c>
      <c r="AU1621" s="226" t="s">
        <v>82</v>
      </c>
      <c r="AY1621" s="20" t="s">
        <v>185</v>
      </c>
      <c r="BE1621" s="227">
        <f>IF(N1621="základní",J1621,0)</f>
        <v>0</v>
      </c>
      <c r="BF1621" s="227">
        <f>IF(N1621="snížená",J1621,0)</f>
        <v>0</v>
      </c>
      <c r="BG1621" s="227">
        <f>IF(N1621="zákl. přenesená",J1621,0)</f>
        <v>0</v>
      </c>
      <c r="BH1621" s="227">
        <f>IF(N1621="sníž. přenesená",J1621,0)</f>
        <v>0</v>
      </c>
      <c r="BI1621" s="227">
        <f>IF(N1621="nulová",J1621,0)</f>
        <v>0</v>
      </c>
      <c r="BJ1621" s="20" t="s">
        <v>80</v>
      </c>
      <c r="BK1621" s="227">
        <f>ROUND(I1621*H1621,2)</f>
        <v>0</v>
      </c>
      <c r="BL1621" s="20" t="s">
        <v>280</v>
      </c>
      <c r="BM1621" s="226" t="s">
        <v>2970</v>
      </c>
    </row>
    <row r="1622" s="2" customFormat="1">
      <c r="A1622" s="41"/>
      <c r="B1622" s="42"/>
      <c r="C1622" s="43"/>
      <c r="D1622" s="228" t="s">
        <v>195</v>
      </c>
      <c r="E1622" s="43"/>
      <c r="F1622" s="229" t="s">
        <v>1017</v>
      </c>
      <c r="G1622" s="43"/>
      <c r="H1622" s="43"/>
      <c r="I1622" s="230"/>
      <c r="J1622" s="43"/>
      <c r="K1622" s="43"/>
      <c r="L1622" s="47"/>
      <c r="M1622" s="231"/>
      <c r="N1622" s="232"/>
      <c r="O1622" s="87"/>
      <c r="P1622" s="87"/>
      <c r="Q1622" s="87"/>
      <c r="R1622" s="87"/>
      <c r="S1622" s="87"/>
      <c r="T1622" s="88"/>
      <c r="U1622" s="41"/>
      <c r="V1622" s="41"/>
      <c r="W1622" s="41"/>
      <c r="X1622" s="41"/>
      <c r="Y1622" s="41"/>
      <c r="Z1622" s="41"/>
      <c r="AA1622" s="41"/>
      <c r="AB1622" s="41"/>
      <c r="AC1622" s="41"/>
      <c r="AD1622" s="41"/>
      <c r="AE1622" s="41"/>
      <c r="AT1622" s="20" t="s">
        <v>195</v>
      </c>
      <c r="AU1622" s="20" t="s">
        <v>82</v>
      </c>
    </row>
    <row r="1623" s="2" customFormat="1">
      <c r="A1623" s="41"/>
      <c r="B1623" s="42"/>
      <c r="C1623" s="43"/>
      <c r="D1623" s="233" t="s">
        <v>197</v>
      </c>
      <c r="E1623" s="43"/>
      <c r="F1623" s="234" t="s">
        <v>1018</v>
      </c>
      <c r="G1623" s="43"/>
      <c r="H1623" s="43"/>
      <c r="I1623" s="230"/>
      <c r="J1623" s="43"/>
      <c r="K1623" s="43"/>
      <c r="L1623" s="47"/>
      <c r="M1623" s="231"/>
      <c r="N1623" s="232"/>
      <c r="O1623" s="87"/>
      <c r="P1623" s="87"/>
      <c r="Q1623" s="87"/>
      <c r="R1623" s="87"/>
      <c r="S1623" s="87"/>
      <c r="T1623" s="88"/>
      <c r="U1623" s="41"/>
      <c r="V1623" s="41"/>
      <c r="W1623" s="41"/>
      <c r="X1623" s="41"/>
      <c r="Y1623" s="41"/>
      <c r="Z1623" s="41"/>
      <c r="AA1623" s="41"/>
      <c r="AB1623" s="41"/>
      <c r="AC1623" s="41"/>
      <c r="AD1623" s="41"/>
      <c r="AE1623" s="41"/>
      <c r="AT1623" s="20" t="s">
        <v>197</v>
      </c>
      <c r="AU1623" s="20" t="s">
        <v>82</v>
      </c>
    </row>
    <row r="1624" s="13" customFormat="1">
      <c r="A1624" s="13"/>
      <c r="B1624" s="235"/>
      <c r="C1624" s="236"/>
      <c r="D1624" s="228" t="s">
        <v>199</v>
      </c>
      <c r="E1624" s="237" t="s">
        <v>19</v>
      </c>
      <c r="F1624" s="238" t="s">
        <v>477</v>
      </c>
      <c r="G1624" s="236"/>
      <c r="H1624" s="237" t="s">
        <v>19</v>
      </c>
      <c r="I1624" s="239"/>
      <c r="J1624" s="236"/>
      <c r="K1624" s="236"/>
      <c r="L1624" s="240"/>
      <c r="M1624" s="241"/>
      <c r="N1624" s="242"/>
      <c r="O1624" s="242"/>
      <c r="P1624" s="242"/>
      <c r="Q1624" s="242"/>
      <c r="R1624" s="242"/>
      <c r="S1624" s="242"/>
      <c r="T1624" s="243"/>
      <c r="U1624" s="13"/>
      <c r="V1624" s="13"/>
      <c r="W1624" s="13"/>
      <c r="X1624" s="13"/>
      <c r="Y1624" s="13"/>
      <c r="Z1624" s="13"/>
      <c r="AA1624" s="13"/>
      <c r="AB1624" s="13"/>
      <c r="AC1624" s="13"/>
      <c r="AD1624" s="13"/>
      <c r="AE1624" s="13"/>
      <c r="AT1624" s="244" t="s">
        <v>199</v>
      </c>
      <c r="AU1624" s="244" t="s">
        <v>82</v>
      </c>
      <c r="AV1624" s="13" t="s">
        <v>80</v>
      </c>
      <c r="AW1624" s="13" t="s">
        <v>34</v>
      </c>
      <c r="AX1624" s="13" t="s">
        <v>73</v>
      </c>
      <c r="AY1624" s="244" t="s">
        <v>185</v>
      </c>
    </row>
    <row r="1625" s="13" customFormat="1">
      <c r="A1625" s="13"/>
      <c r="B1625" s="235"/>
      <c r="C1625" s="236"/>
      <c r="D1625" s="228" t="s">
        <v>199</v>
      </c>
      <c r="E1625" s="237" t="s">
        <v>19</v>
      </c>
      <c r="F1625" s="238" t="s">
        <v>2971</v>
      </c>
      <c r="G1625" s="236"/>
      <c r="H1625" s="237" t="s">
        <v>19</v>
      </c>
      <c r="I1625" s="239"/>
      <c r="J1625" s="236"/>
      <c r="K1625" s="236"/>
      <c r="L1625" s="240"/>
      <c r="M1625" s="241"/>
      <c r="N1625" s="242"/>
      <c r="O1625" s="242"/>
      <c r="P1625" s="242"/>
      <c r="Q1625" s="242"/>
      <c r="R1625" s="242"/>
      <c r="S1625" s="242"/>
      <c r="T1625" s="243"/>
      <c r="U1625" s="13"/>
      <c r="V1625" s="13"/>
      <c r="W1625" s="13"/>
      <c r="X1625" s="13"/>
      <c r="Y1625" s="13"/>
      <c r="Z1625" s="13"/>
      <c r="AA1625" s="13"/>
      <c r="AB1625" s="13"/>
      <c r="AC1625" s="13"/>
      <c r="AD1625" s="13"/>
      <c r="AE1625" s="13"/>
      <c r="AT1625" s="244" t="s">
        <v>199</v>
      </c>
      <c r="AU1625" s="244" t="s">
        <v>82</v>
      </c>
      <c r="AV1625" s="13" t="s">
        <v>80</v>
      </c>
      <c r="AW1625" s="13" t="s">
        <v>34</v>
      </c>
      <c r="AX1625" s="13" t="s">
        <v>73</v>
      </c>
      <c r="AY1625" s="244" t="s">
        <v>185</v>
      </c>
    </row>
    <row r="1626" s="14" customFormat="1">
      <c r="A1626" s="14"/>
      <c r="B1626" s="245"/>
      <c r="C1626" s="246"/>
      <c r="D1626" s="228" t="s">
        <v>199</v>
      </c>
      <c r="E1626" s="247" t="s">
        <v>19</v>
      </c>
      <c r="F1626" s="248" t="s">
        <v>1980</v>
      </c>
      <c r="G1626" s="246"/>
      <c r="H1626" s="249">
        <v>24.838999999999999</v>
      </c>
      <c r="I1626" s="250"/>
      <c r="J1626" s="246"/>
      <c r="K1626" s="246"/>
      <c r="L1626" s="251"/>
      <c r="M1626" s="252"/>
      <c r="N1626" s="253"/>
      <c r="O1626" s="253"/>
      <c r="P1626" s="253"/>
      <c r="Q1626" s="253"/>
      <c r="R1626" s="253"/>
      <c r="S1626" s="253"/>
      <c r="T1626" s="254"/>
      <c r="U1626" s="14"/>
      <c r="V1626" s="14"/>
      <c r="W1626" s="14"/>
      <c r="X1626" s="14"/>
      <c r="Y1626" s="14"/>
      <c r="Z1626" s="14"/>
      <c r="AA1626" s="14"/>
      <c r="AB1626" s="14"/>
      <c r="AC1626" s="14"/>
      <c r="AD1626" s="14"/>
      <c r="AE1626" s="14"/>
      <c r="AT1626" s="255" t="s">
        <v>199</v>
      </c>
      <c r="AU1626" s="255" t="s">
        <v>82</v>
      </c>
      <c r="AV1626" s="14" t="s">
        <v>82</v>
      </c>
      <c r="AW1626" s="14" t="s">
        <v>34</v>
      </c>
      <c r="AX1626" s="14" t="s">
        <v>73</v>
      </c>
      <c r="AY1626" s="255" t="s">
        <v>185</v>
      </c>
    </row>
    <row r="1627" s="14" customFormat="1">
      <c r="A1627" s="14"/>
      <c r="B1627" s="245"/>
      <c r="C1627" s="246"/>
      <c r="D1627" s="228" t="s">
        <v>199</v>
      </c>
      <c r="E1627" s="247" t="s">
        <v>19</v>
      </c>
      <c r="F1627" s="248" t="s">
        <v>1981</v>
      </c>
      <c r="G1627" s="246"/>
      <c r="H1627" s="249">
        <v>1.6080000000000001</v>
      </c>
      <c r="I1627" s="250"/>
      <c r="J1627" s="246"/>
      <c r="K1627" s="246"/>
      <c r="L1627" s="251"/>
      <c r="M1627" s="252"/>
      <c r="N1627" s="253"/>
      <c r="O1627" s="253"/>
      <c r="P1627" s="253"/>
      <c r="Q1627" s="253"/>
      <c r="R1627" s="253"/>
      <c r="S1627" s="253"/>
      <c r="T1627" s="254"/>
      <c r="U1627" s="14"/>
      <c r="V1627" s="14"/>
      <c r="W1627" s="14"/>
      <c r="X1627" s="14"/>
      <c r="Y1627" s="14"/>
      <c r="Z1627" s="14"/>
      <c r="AA1627" s="14"/>
      <c r="AB1627" s="14"/>
      <c r="AC1627" s="14"/>
      <c r="AD1627" s="14"/>
      <c r="AE1627" s="14"/>
      <c r="AT1627" s="255" t="s">
        <v>199</v>
      </c>
      <c r="AU1627" s="255" t="s">
        <v>82</v>
      </c>
      <c r="AV1627" s="14" t="s">
        <v>82</v>
      </c>
      <c r="AW1627" s="14" t="s">
        <v>34</v>
      </c>
      <c r="AX1627" s="14" t="s">
        <v>73</v>
      </c>
      <c r="AY1627" s="255" t="s">
        <v>185</v>
      </c>
    </row>
    <row r="1628" s="14" customFormat="1">
      <c r="A1628" s="14"/>
      <c r="B1628" s="245"/>
      <c r="C1628" s="246"/>
      <c r="D1628" s="228" t="s">
        <v>199</v>
      </c>
      <c r="E1628" s="247" t="s">
        <v>19</v>
      </c>
      <c r="F1628" s="248" t="s">
        <v>1982</v>
      </c>
      <c r="G1628" s="246"/>
      <c r="H1628" s="249">
        <v>26.128</v>
      </c>
      <c r="I1628" s="250"/>
      <c r="J1628" s="246"/>
      <c r="K1628" s="246"/>
      <c r="L1628" s="251"/>
      <c r="M1628" s="252"/>
      <c r="N1628" s="253"/>
      <c r="O1628" s="253"/>
      <c r="P1628" s="253"/>
      <c r="Q1628" s="253"/>
      <c r="R1628" s="253"/>
      <c r="S1628" s="253"/>
      <c r="T1628" s="254"/>
      <c r="U1628" s="14"/>
      <c r="V1628" s="14"/>
      <c r="W1628" s="14"/>
      <c r="X1628" s="14"/>
      <c r="Y1628" s="14"/>
      <c r="Z1628" s="14"/>
      <c r="AA1628" s="14"/>
      <c r="AB1628" s="14"/>
      <c r="AC1628" s="14"/>
      <c r="AD1628" s="14"/>
      <c r="AE1628" s="14"/>
      <c r="AT1628" s="255" t="s">
        <v>199</v>
      </c>
      <c r="AU1628" s="255" t="s">
        <v>82</v>
      </c>
      <c r="AV1628" s="14" t="s">
        <v>82</v>
      </c>
      <c r="AW1628" s="14" t="s">
        <v>34</v>
      </c>
      <c r="AX1628" s="14" t="s">
        <v>73</v>
      </c>
      <c r="AY1628" s="255" t="s">
        <v>185</v>
      </c>
    </row>
    <row r="1629" s="14" customFormat="1">
      <c r="A1629" s="14"/>
      <c r="B1629" s="245"/>
      <c r="C1629" s="246"/>
      <c r="D1629" s="228" t="s">
        <v>199</v>
      </c>
      <c r="E1629" s="247" t="s">
        <v>19</v>
      </c>
      <c r="F1629" s="248" t="s">
        <v>1983</v>
      </c>
      <c r="G1629" s="246"/>
      <c r="H1629" s="249">
        <v>20.079000000000001</v>
      </c>
      <c r="I1629" s="250"/>
      <c r="J1629" s="246"/>
      <c r="K1629" s="246"/>
      <c r="L1629" s="251"/>
      <c r="M1629" s="252"/>
      <c r="N1629" s="253"/>
      <c r="O1629" s="253"/>
      <c r="P1629" s="253"/>
      <c r="Q1629" s="253"/>
      <c r="R1629" s="253"/>
      <c r="S1629" s="253"/>
      <c r="T1629" s="254"/>
      <c r="U1629" s="14"/>
      <c r="V1629" s="14"/>
      <c r="W1629" s="14"/>
      <c r="X1629" s="14"/>
      <c r="Y1629" s="14"/>
      <c r="Z1629" s="14"/>
      <c r="AA1629" s="14"/>
      <c r="AB1629" s="14"/>
      <c r="AC1629" s="14"/>
      <c r="AD1629" s="14"/>
      <c r="AE1629" s="14"/>
      <c r="AT1629" s="255" t="s">
        <v>199</v>
      </c>
      <c r="AU1629" s="255" t="s">
        <v>82</v>
      </c>
      <c r="AV1629" s="14" t="s">
        <v>82</v>
      </c>
      <c r="AW1629" s="14" t="s">
        <v>34</v>
      </c>
      <c r="AX1629" s="14" t="s">
        <v>73</v>
      </c>
      <c r="AY1629" s="255" t="s">
        <v>185</v>
      </c>
    </row>
    <row r="1630" s="14" customFormat="1">
      <c r="A1630" s="14"/>
      <c r="B1630" s="245"/>
      <c r="C1630" s="246"/>
      <c r="D1630" s="228" t="s">
        <v>199</v>
      </c>
      <c r="E1630" s="247" t="s">
        <v>19</v>
      </c>
      <c r="F1630" s="248" t="s">
        <v>1984</v>
      </c>
      <c r="G1630" s="246"/>
      <c r="H1630" s="249">
        <v>44.308999999999998</v>
      </c>
      <c r="I1630" s="250"/>
      <c r="J1630" s="246"/>
      <c r="K1630" s="246"/>
      <c r="L1630" s="251"/>
      <c r="M1630" s="252"/>
      <c r="N1630" s="253"/>
      <c r="O1630" s="253"/>
      <c r="P1630" s="253"/>
      <c r="Q1630" s="253"/>
      <c r="R1630" s="253"/>
      <c r="S1630" s="253"/>
      <c r="T1630" s="254"/>
      <c r="U1630" s="14"/>
      <c r="V1630" s="14"/>
      <c r="W1630" s="14"/>
      <c r="X1630" s="14"/>
      <c r="Y1630" s="14"/>
      <c r="Z1630" s="14"/>
      <c r="AA1630" s="14"/>
      <c r="AB1630" s="14"/>
      <c r="AC1630" s="14"/>
      <c r="AD1630" s="14"/>
      <c r="AE1630" s="14"/>
      <c r="AT1630" s="255" t="s">
        <v>199</v>
      </c>
      <c r="AU1630" s="255" t="s">
        <v>82</v>
      </c>
      <c r="AV1630" s="14" t="s">
        <v>82</v>
      </c>
      <c r="AW1630" s="14" t="s">
        <v>34</v>
      </c>
      <c r="AX1630" s="14" t="s">
        <v>73</v>
      </c>
      <c r="AY1630" s="255" t="s">
        <v>185</v>
      </c>
    </row>
    <row r="1631" s="14" customFormat="1">
      <c r="A1631" s="14"/>
      <c r="B1631" s="245"/>
      <c r="C1631" s="246"/>
      <c r="D1631" s="228" t="s">
        <v>199</v>
      </c>
      <c r="E1631" s="247" t="s">
        <v>19</v>
      </c>
      <c r="F1631" s="248" t="s">
        <v>1985</v>
      </c>
      <c r="G1631" s="246"/>
      <c r="H1631" s="249">
        <v>1.8500000000000001</v>
      </c>
      <c r="I1631" s="250"/>
      <c r="J1631" s="246"/>
      <c r="K1631" s="246"/>
      <c r="L1631" s="251"/>
      <c r="M1631" s="252"/>
      <c r="N1631" s="253"/>
      <c r="O1631" s="253"/>
      <c r="P1631" s="253"/>
      <c r="Q1631" s="253"/>
      <c r="R1631" s="253"/>
      <c r="S1631" s="253"/>
      <c r="T1631" s="254"/>
      <c r="U1631" s="14"/>
      <c r="V1631" s="14"/>
      <c r="W1631" s="14"/>
      <c r="X1631" s="14"/>
      <c r="Y1631" s="14"/>
      <c r="Z1631" s="14"/>
      <c r="AA1631" s="14"/>
      <c r="AB1631" s="14"/>
      <c r="AC1631" s="14"/>
      <c r="AD1631" s="14"/>
      <c r="AE1631" s="14"/>
      <c r="AT1631" s="255" t="s">
        <v>199</v>
      </c>
      <c r="AU1631" s="255" t="s">
        <v>82</v>
      </c>
      <c r="AV1631" s="14" t="s">
        <v>82</v>
      </c>
      <c r="AW1631" s="14" t="s">
        <v>34</v>
      </c>
      <c r="AX1631" s="14" t="s">
        <v>73</v>
      </c>
      <c r="AY1631" s="255" t="s">
        <v>185</v>
      </c>
    </row>
    <row r="1632" s="14" customFormat="1">
      <c r="A1632" s="14"/>
      <c r="B1632" s="245"/>
      <c r="C1632" s="246"/>
      <c r="D1632" s="228" t="s">
        <v>199</v>
      </c>
      <c r="E1632" s="247" t="s">
        <v>19</v>
      </c>
      <c r="F1632" s="248" t="s">
        <v>1986</v>
      </c>
      <c r="G1632" s="246"/>
      <c r="H1632" s="249">
        <v>44.308999999999998</v>
      </c>
      <c r="I1632" s="250"/>
      <c r="J1632" s="246"/>
      <c r="K1632" s="246"/>
      <c r="L1632" s="251"/>
      <c r="M1632" s="252"/>
      <c r="N1632" s="253"/>
      <c r="O1632" s="253"/>
      <c r="P1632" s="253"/>
      <c r="Q1632" s="253"/>
      <c r="R1632" s="253"/>
      <c r="S1632" s="253"/>
      <c r="T1632" s="254"/>
      <c r="U1632" s="14"/>
      <c r="V1632" s="14"/>
      <c r="W1632" s="14"/>
      <c r="X1632" s="14"/>
      <c r="Y1632" s="14"/>
      <c r="Z1632" s="14"/>
      <c r="AA1632" s="14"/>
      <c r="AB1632" s="14"/>
      <c r="AC1632" s="14"/>
      <c r="AD1632" s="14"/>
      <c r="AE1632" s="14"/>
      <c r="AT1632" s="255" t="s">
        <v>199</v>
      </c>
      <c r="AU1632" s="255" t="s">
        <v>82</v>
      </c>
      <c r="AV1632" s="14" t="s">
        <v>82</v>
      </c>
      <c r="AW1632" s="14" t="s">
        <v>34</v>
      </c>
      <c r="AX1632" s="14" t="s">
        <v>73</v>
      </c>
      <c r="AY1632" s="255" t="s">
        <v>185</v>
      </c>
    </row>
    <row r="1633" s="14" customFormat="1">
      <c r="A1633" s="14"/>
      <c r="B1633" s="245"/>
      <c r="C1633" s="246"/>
      <c r="D1633" s="228" t="s">
        <v>199</v>
      </c>
      <c r="E1633" s="247" t="s">
        <v>19</v>
      </c>
      <c r="F1633" s="248" t="s">
        <v>1987</v>
      </c>
      <c r="G1633" s="246"/>
      <c r="H1633" s="249">
        <v>1.8640000000000001</v>
      </c>
      <c r="I1633" s="250"/>
      <c r="J1633" s="246"/>
      <c r="K1633" s="246"/>
      <c r="L1633" s="251"/>
      <c r="M1633" s="252"/>
      <c r="N1633" s="253"/>
      <c r="O1633" s="253"/>
      <c r="P1633" s="253"/>
      <c r="Q1633" s="253"/>
      <c r="R1633" s="253"/>
      <c r="S1633" s="253"/>
      <c r="T1633" s="254"/>
      <c r="U1633" s="14"/>
      <c r="V1633" s="14"/>
      <c r="W1633" s="14"/>
      <c r="X1633" s="14"/>
      <c r="Y1633" s="14"/>
      <c r="Z1633" s="14"/>
      <c r="AA1633" s="14"/>
      <c r="AB1633" s="14"/>
      <c r="AC1633" s="14"/>
      <c r="AD1633" s="14"/>
      <c r="AE1633" s="14"/>
      <c r="AT1633" s="255" t="s">
        <v>199</v>
      </c>
      <c r="AU1633" s="255" t="s">
        <v>82</v>
      </c>
      <c r="AV1633" s="14" t="s">
        <v>82</v>
      </c>
      <c r="AW1633" s="14" t="s">
        <v>34</v>
      </c>
      <c r="AX1633" s="14" t="s">
        <v>73</v>
      </c>
      <c r="AY1633" s="255" t="s">
        <v>185</v>
      </c>
    </row>
    <row r="1634" s="14" customFormat="1">
      <c r="A1634" s="14"/>
      <c r="B1634" s="245"/>
      <c r="C1634" s="246"/>
      <c r="D1634" s="228" t="s">
        <v>199</v>
      </c>
      <c r="E1634" s="247" t="s">
        <v>19</v>
      </c>
      <c r="F1634" s="248" t="s">
        <v>1988</v>
      </c>
      <c r="G1634" s="246"/>
      <c r="H1634" s="249">
        <v>40.024000000000001</v>
      </c>
      <c r="I1634" s="250"/>
      <c r="J1634" s="246"/>
      <c r="K1634" s="246"/>
      <c r="L1634" s="251"/>
      <c r="M1634" s="252"/>
      <c r="N1634" s="253"/>
      <c r="O1634" s="253"/>
      <c r="P1634" s="253"/>
      <c r="Q1634" s="253"/>
      <c r="R1634" s="253"/>
      <c r="S1634" s="253"/>
      <c r="T1634" s="254"/>
      <c r="U1634" s="14"/>
      <c r="V1634" s="14"/>
      <c r="W1634" s="14"/>
      <c r="X1634" s="14"/>
      <c r="Y1634" s="14"/>
      <c r="Z1634" s="14"/>
      <c r="AA1634" s="14"/>
      <c r="AB1634" s="14"/>
      <c r="AC1634" s="14"/>
      <c r="AD1634" s="14"/>
      <c r="AE1634" s="14"/>
      <c r="AT1634" s="255" t="s">
        <v>199</v>
      </c>
      <c r="AU1634" s="255" t="s">
        <v>82</v>
      </c>
      <c r="AV1634" s="14" t="s">
        <v>82</v>
      </c>
      <c r="AW1634" s="14" t="s">
        <v>34</v>
      </c>
      <c r="AX1634" s="14" t="s">
        <v>73</v>
      </c>
      <c r="AY1634" s="255" t="s">
        <v>185</v>
      </c>
    </row>
    <row r="1635" s="14" customFormat="1">
      <c r="A1635" s="14"/>
      <c r="B1635" s="245"/>
      <c r="C1635" s="246"/>
      <c r="D1635" s="228" t="s">
        <v>199</v>
      </c>
      <c r="E1635" s="247" t="s">
        <v>19</v>
      </c>
      <c r="F1635" s="248" t="s">
        <v>1989</v>
      </c>
      <c r="G1635" s="246"/>
      <c r="H1635" s="249">
        <v>1.298</v>
      </c>
      <c r="I1635" s="250"/>
      <c r="J1635" s="246"/>
      <c r="K1635" s="246"/>
      <c r="L1635" s="251"/>
      <c r="M1635" s="252"/>
      <c r="N1635" s="253"/>
      <c r="O1635" s="253"/>
      <c r="P1635" s="253"/>
      <c r="Q1635" s="253"/>
      <c r="R1635" s="253"/>
      <c r="S1635" s="253"/>
      <c r="T1635" s="254"/>
      <c r="U1635" s="14"/>
      <c r="V1635" s="14"/>
      <c r="W1635" s="14"/>
      <c r="X1635" s="14"/>
      <c r="Y1635" s="14"/>
      <c r="Z1635" s="14"/>
      <c r="AA1635" s="14"/>
      <c r="AB1635" s="14"/>
      <c r="AC1635" s="14"/>
      <c r="AD1635" s="14"/>
      <c r="AE1635" s="14"/>
      <c r="AT1635" s="255" t="s">
        <v>199</v>
      </c>
      <c r="AU1635" s="255" t="s">
        <v>82</v>
      </c>
      <c r="AV1635" s="14" t="s">
        <v>82</v>
      </c>
      <c r="AW1635" s="14" t="s">
        <v>34</v>
      </c>
      <c r="AX1635" s="14" t="s">
        <v>73</v>
      </c>
      <c r="AY1635" s="255" t="s">
        <v>185</v>
      </c>
    </row>
    <row r="1636" s="14" customFormat="1">
      <c r="A1636" s="14"/>
      <c r="B1636" s="245"/>
      <c r="C1636" s="246"/>
      <c r="D1636" s="228" t="s">
        <v>199</v>
      </c>
      <c r="E1636" s="247" t="s">
        <v>19</v>
      </c>
      <c r="F1636" s="248" t="s">
        <v>1990</v>
      </c>
      <c r="G1636" s="246"/>
      <c r="H1636" s="249">
        <v>29.417999999999999</v>
      </c>
      <c r="I1636" s="250"/>
      <c r="J1636" s="246"/>
      <c r="K1636" s="246"/>
      <c r="L1636" s="251"/>
      <c r="M1636" s="252"/>
      <c r="N1636" s="253"/>
      <c r="O1636" s="253"/>
      <c r="P1636" s="253"/>
      <c r="Q1636" s="253"/>
      <c r="R1636" s="253"/>
      <c r="S1636" s="253"/>
      <c r="T1636" s="254"/>
      <c r="U1636" s="14"/>
      <c r="V1636" s="14"/>
      <c r="W1636" s="14"/>
      <c r="X1636" s="14"/>
      <c r="Y1636" s="14"/>
      <c r="Z1636" s="14"/>
      <c r="AA1636" s="14"/>
      <c r="AB1636" s="14"/>
      <c r="AC1636" s="14"/>
      <c r="AD1636" s="14"/>
      <c r="AE1636" s="14"/>
      <c r="AT1636" s="255" t="s">
        <v>199</v>
      </c>
      <c r="AU1636" s="255" t="s">
        <v>82</v>
      </c>
      <c r="AV1636" s="14" t="s">
        <v>82</v>
      </c>
      <c r="AW1636" s="14" t="s">
        <v>34</v>
      </c>
      <c r="AX1636" s="14" t="s">
        <v>73</v>
      </c>
      <c r="AY1636" s="255" t="s">
        <v>185</v>
      </c>
    </row>
    <row r="1637" s="14" customFormat="1">
      <c r="A1637" s="14"/>
      <c r="B1637" s="245"/>
      <c r="C1637" s="246"/>
      <c r="D1637" s="228" t="s">
        <v>199</v>
      </c>
      <c r="E1637" s="247" t="s">
        <v>19</v>
      </c>
      <c r="F1637" s="248" t="s">
        <v>1991</v>
      </c>
      <c r="G1637" s="246"/>
      <c r="H1637" s="249">
        <v>2.456</v>
      </c>
      <c r="I1637" s="250"/>
      <c r="J1637" s="246"/>
      <c r="K1637" s="246"/>
      <c r="L1637" s="251"/>
      <c r="M1637" s="252"/>
      <c r="N1637" s="253"/>
      <c r="O1637" s="253"/>
      <c r="P1637" s="253"/>
      <c r="Q1637" s="253"/>
      <c r="R1637" s="253"/>
      <c r="S1637" s="253"/>
      <c r="T1637" s="254"/>
      <c r="U1637" s="14"/>
      <c r="V1637" s="14"/>
      <c r="W1637" s="14"/>
      <c r="X1637" s="14"/>
      <c r="Y1637" s="14"/>
      <c r="Z1637" s="14"/>
      <c r="AA1637" s="14"/>
      <c r="AB1637" s="14"/>
      <c r="AC1637" s="14"/>
      <c r="AD1637" s="14"/>
      <c r="AE1637" s="14"/>
      <c r="AT1637" s="255" t="s">
        <v>199</v>
      </c>
      <c r="AU1637" s="255" t="s">
        <v>82</v>
      </c>
      <c r="AV1637" s="14" t="s">
        <v>82</v>
      </c>
      <c r="AW1637" s="14" t="s">
        <v>34</v>
      </c>
      <c r="AX1637" s="14" t="s">
        <v>73</v>
      </c>
      <c r="AY1637" s="255" t="s">
        <v>185</v>
      </c>
    </row>
    <row r="1638" s="14" customFormat="1">
      <c r="A1638" s="14"/>
      <c r="B1638" s="245"/>
      <c r="C1638" s="246"/>
      <c r="D1638" s="228" t="s">
        <v>199</v>
      </c>
      <c r="E1638" s="247" t="s">
        <v>19</v>
      </c>
      <c r="F1638" s="248" t="s">
        <v>1992</v>
      </c>
      <c r="G1638" s="246"/>
      <c r="H1638" s="249">
        <v>0.90000000000000002</v>
      </c>
      <c r="I1638" s="250"/>
      <c r="J1638" s="246"/>
      <c r="K1638" s="246"/>
      <c r="L1638" s="251"/>
      <c r="M1638" s="252"/>
      <c r="N1638" s="253"/>
      <c r="O1638" s="253"/>
      <c r="P1638" s="253"/>
      <c r="Q1638" s="253"/>
      <c r="R1638" s="253"/>
      <c r="S1638" s="253"/>
      <c r="T1638" s="254"/>
      <c r="U1638" s="14"/>
      <c r="V1638" s="14"/>
      <c r="W1638" s="14"/>
      <c r="X1638" s="14"/>
      <c r="Y1638" s="14"/>
      <c r="Z1638" s="14"/>
      <c r="AA1638" s="14"/>
      <c r="AB1638" s="14"/>
      <c r="AC1638" s="14"/>
      <c r="AD1638" s="14"/>
      <c r="AE1638" s="14"/>
      <c r="AT1638" s="255" t="s">
        <v>199</v>
      </c>
      <c r="AU1638" s="255" t="s">
        <v>82</v>
      </c>
      <c r="AV1638" s="14" t="s">
        <v>82</v>
      </c>
      <c r="AW1638" s="14" t="s">
        <v>34</v>
      </c>
      <c r="AX1638" s="14" t="s">
        <v>73</v>
      </c>
      <c r="AY1638" s="255" t="s">
        <v>185</v>
      </c>
    </row>
    <row r="1639" s="14" customFormat="1">
      <c r="A1639" s="14"/>
      <c r="B1639" s="245"/>
      <c r="C1639" s="246"/>
      <c r="D1639" s="228" t="s">
        <v>199</v>
      </c>
      <c r="E1639" s="247" t="s">
        <v>19</v>
      </c>
      <c r="F1639" s="248" t="s">
        <v>1993</v>
      </c>
      <c r="G1639" s="246"/>
      <c r="H1639" s="249">
        <v>20.227</v>
      </c>
      <c r="I1639" s="250"/>
      <c r="J1639" s="246"/>
      <c r="K1639" s="246"/>
      <c r="L1639" s="251"/>
      <c r="M1639" s="252"/>
      <c r="N1639" s="253"/>
      <c r="O1639" s="253"/>
      <c r="P1639" s="253"/>
      <c r="Q1639" s="253"/>
      <c r="R1639" s="253"/>
      <c r="S1639" s="253"/>
      <c r="T1639" s="254"/>
      <c r="U1639" s="14"/>
      <c r="V1639" s="14"/>
      <c r="W1639" s="14"/>
      <c r="X1639" s="14"/>
      <c r="Y1639" s="14"/>
      <c r="Z1639" s="14"/>
      <c r="AA1639" s="14"/>
      <c r="AB1639" s="14"/>
      <c r="AC1639" s="14"/>
      <c r="AD1639" s="14"/>
      <c r="AE1639" s="14"/>
      <c r="AT1639" s="255" t="s">
        <v>199</v>
      </c>
      <c r="AU1639" s="255" t="s">
        <v>82</v>
      </c>
      <c r="AV1639" s="14" t="s">
        <v>82</v>
      </c>
      <c r="AW1639" s="14" t="s">
        <v>34</v>
      </c>
      <c r="AX1639" s="14" t="s">
        <v>73</v>
      </c>
      <c r="AY1639" s="255" t="s">
        <v>185</v>
      </c>
    </row>
    <row r="1640" s="14" customFormat="1">
      <c r="A1640" s="14"/>
      <c r="B1640" s="245"/>
      <c r="C1640" s="246"/>
      <c r="D1640" s="228" t="s">
        <v>199</v>
      </c>
      <c r="E1640" s="247" t="s">
        <v>19</v>
      </c>
      <c r="F1640" s="248" t="s">
        <v>1994</v>
      </c>
      <c r="G1640" s="246"/>
      <c r="H1640" s="249">
        <v>3.3620000000000001</v>
      </c>
      <c r="I1640" s="250"/>
      <c r="J1640" s="246"/>
      <c r="K1640" s="246"/>
      <c r="L1640" s="251"/>
      <c r="M1640" s="252"/>
      <c r="N1640" s="253"/>
      <c r="O1640" s="253"/>
      <c r="P1640" s="253"/>
      <c r="Q1640" s="253"/>
      <c r="R1640" s="253"/>
      <c r="S1640" s="253"/>
      <c r="T1640" s="254"/>
      <c r="U1640" s="14"/>
      <c r="V1640" s="14"/>
      <c r="W1640" s="14"/>
      <c r="X1640" s="14"/>
      <c r="Y1640" s="14"/>
      <c r="Z1640" s="14"/>
      <c r="AA1640" s="14"/>
      <c r="AB1640" s="14"/>
      <c r="AC1640" s="14"/>
      <c r="AD1640" s="14"/>
      <c r="AE1640" s="14"/>
      <c r="AT1640" s="255" t="s">
        <v>199</v>
      </c>
      <c r="AU1640" s="255" t="s">
        <v>82</v>
      </c>
      <c r="AV1640" s="14" t="s">
        <v>82</v>
      </c>
      <c r="AW1640" s="14" t="s">
        <v>34</v>
      </c>
      <c r="AX1640" s="14" t="s">
        <v>73</v>
      </c>
      <c r="AY1640" s="255" t="s">
        <v>185</v>
      </c>
    </row>
    <row r="1641" s="14" customFormat="1">
      <c r="A1641" s="14"/>
      <c r="B1641" s="245"/>
      <c r="C1641" s="246"/>
      <c r="D1641" s="228" t="s">
        <v>199</v>
      </c>
      <c r="E1641" s="247" t="s">
        <v>19</v>
      </c>
      <c r="F1641" s="248" t="s">
        <v>1995</v>
      </c>
      <c r="G1641" s="246"/>
      <c r="H1641" s="249">
        <v>1.3380000000000001</v>
      </c>
      <c r="I1641" s="250"/>
      <c r="J1641" s="246"/>
      <c r="K1641" s="246"/>
      <c r="L1641" s="251"/>
      <c r="M1641" s="252"/>
      <c r="N1641" s="253"/>
      <c r="O1641" s="253"/>
      <c r="P1641" s="253"/>
      <c r="Q1641" s="253"/>
      <c r="R1641" s="253"/>
      <c r="S1641" s="253"/>
      <c r="T1641" s="254"/>
      <c r="U1641" s="14"/>
      <c r="V1641" s="14"/>
      <c r="W1641" s="14"/>
      <c r="X1641" s="14"/>
      <c r="Y1641" s="14"/>
      <c r="Z1641" s="14"/>
      <c r="AA1641" s="14"/>
      <c r="AB1641" s="14"/>
      <c r="AC1641" s="14"/>
      <c r="AD1641" s="14"/>
      <c r="AE1641" s="14"/>
      <c r="AT1641" s="255" t="s">
        <v>199</v>
      </c>
      <c r="AU1641" s="255" t="s">
        <v>82</v>
      </c>
      <c r="AV1641" s="14" t="s">
        <v>82</v>
      </c>
      <c r="AW1641" s="14" t="s">
        <v>34</v>
      </c>
      <c r="AX1641" s="14" t="s">
        <v>73</v>
      </c>
      <c r="AY1641" s="255" t="s">
        <v>185</v>
      </c>
    </row>
    <row r="1642" s="14" customFormat="1">
      <c r="A1642" s="14"/>
      <c r="B1642" s="245"/>
      <c r="C1642" s="246"/>
      <c r="D1642" s="228" t="s">
        <v>199</v>
      </c>
      <c r="E1642" s="247" t="s">
        <v>19</v>
      </c>
      <c r="F1642" s="248" t="s">
        <v>1996</v>
      </c>
      <c r="G1642" s="246"/>
      <c r="H1642" s="249">
        <v>68.501000000000005</v>
      </c>
      <c r="I1642" s="250"/>
      <c r="J1642" s="246"/>
      <c r="K1642" s="246"/>
      <c r="L1642" s="251"/>
      <c r="M1642" s="252"/>
      <c r="N1642" s="253"/>
      <c r="O1642" s="253"/>
      <c r="P1642" s="253"/>
      <c r="Q1642" s="253"/>
      <c r="R1642" s="253"/>
      <c r="S1642" s="253"/>
      <c r="T1642" s="254"/>
      <c r="U1642" s="14"/>
      <c r="V1642" s="14"/>
      <c r="W1642" s="14"/>
      <c r="X1642" s="14"/>
      <c r="Y1642" s="14"/>
      <c r="Z1642" s="14"/>
      <c r="AA1642" s="14"/>
      <c r="AB1642" s="14"/>
      <c r="AC1642" s="14"/>
      <c r="AD1642" s="14"/>
      <c r="AE1642" s="14"/>
      <c r="AT1642" s="255" t="s">
        <v>199</v>
      </c>
      <c r="AU1642" s="255" t="s">
        <v>82</v>
      </c>
      <c r="AV1642" s="14" t="s">
        <v>82</v>
      </c>
      <c r="AW1642" s="14" t="s">
        <v>34</v>
      </c>
      <c r="AX1642" s="14" t="s">
        <v>73</v>
      </c>
      <c r="AY1642" s="255" t="s">
        <v>185</v>
      </c>
    </row>
    <row r="1643" s="14" customFormat="1">
      <c r="A1643" s="14"/>
      <c r="B1643" s="245"/>
      <c r="C1643" s="246"/>
      <c r="D1643" s="228" t="s">
        <v>199</v>
      </c>
      <c r="E1643" s="247" t="s">
        <v>19</v>
      </c>
      <c r="F1643" s="248" t="s">
        <v>1997</v>
      </c>
      <c r="G1643" s="246"/>
      <c r="H1643" s="249">
        <v>33.850000000000001</v>
      </c>
      <c r="I1643" s="250"/>
      <c r="J1643" s="246"/>
      <c r="K1643" s="246"/>
      <c r="L1643" s="251"/>
      <c r="M1643" s="252"/>
      <c r="N1643" s="253"/>
      <c r="O1643" s="253"/>
      <c r="P1643" s="253"/>
      <c r="Q1643" s="253"/>
      <c r="R1643" s="253"/>
      <c r="S1643" s="253"/>
      <c r="T1643" s="254"/>
      <c r="U1643" s="14"/>
      <c r="V1643" s="14"/>
      <c r="W1643" s="14"/>
      <c r="X1643" s="14"/>
      <c r="Y1643" s="14"/>
      <c r="Z1643" s="14"/>
      <c r="AA1643" s="14"/>
      <c r="AB1643" s="14"/>
      <c r="AC1643" s="14"/>
      <c r="AD1643" s="14"/>
      <c r="AE1643" s="14"/>
      <c r="AT1643" s="255" t="s">
        <v>199</v>
      </c>
      <c r="AU1643" s="255" t="s">
        <v>82</v>
      </c>
      <c r="AV1643" s="14" t="s">
        <v>82</v>
      </c>
      <c r="AW1643" s="14" t="s">
        <v>34</v>
      </c>
      <c r="AX1643" s="14" t="s">
        <v>73</v>
      </c>
      <c r="AY1643" s="255" t="s">
        <v>185</v>
      </c>
    </row>
    <row r="1644" s="14" customFormat="1">
      <c r="A1644" s="14"/>
      <c r="B1644" s="245"/>
      <c r="C1644" s="246"/>
      <c r="D1644" s="228" t="s">
        <v>199</v>
      </c>
      <c r="E1644" s="247" t="s">
        <v>19</v>
      </c>
      <c r="F1644" s="248" t="s">
        <v>1998</v>
      </c>
      <c r="G1644" s="246"/>
      <c r="H1644" s="249">
        <v>4.3719999999999999</v>
      </c>
      <c r="I1644" s="250"/>
      <c r="J1644" s="246"/>
      <c r="K1644" s="246"/>
      <c r="L1644" s="251"/>
      <c r="M1644" s="252"/>
      <c r="N1644" s="253"/>
      <c r="O1644" s="253"/>
      <c r="P1644" s="253"/>
      <c r="Q1644" s="253"/>
      <c r="R1644" s="253"/>
      <c r="S1644" s="253"/>
      <c r="T1644" s="254"/>
      <c r="U1644" s="14"/>
      <c r="V1644" s="14"/>
      <c r="W1644" s="14"/>
      <c r="X1644" s="14"/>
      <c r="Y1644" s="14"/>
      <c r="Z1644" s="14"/>
      <c r="AA1644" s="14"/>
      <c r="AB1644" s="14"/>
      <c r="AC1644" s="14"/>
      <c r="AD1644" s="14"/>
      <c r="AE1644" s="14"/>
      <c r="AT1644" s="255" t="s">
        <v>199</v>
      </c>
      <c r="AU1644" s="255" t="s">
        <v>82</v>
      </c>
      <c r="AV1644" s="14" t="s">
        <v>82</v>
      </c>
      <c r="AW1644" s="14" t="s">
        <v>34</v>
      </c>
      <c r="AX1644" s="14" t="s">
        <v>73</v>
      </c>
      <c r="AY1644" s="255" t="s">
        <v>185</v>
      </c>
    </row>
    <row r="1645" s="16" customFormat="1">
      <c r="A1645" s="16"/>
      <c r="B1645" s="286"/>
      <c r="C1645" s="287"/>
      <c r="D1645" s="228" t="s">
        <v>199</v>
      </c>
      <c r="E1645" s="288" t="s">
        <v>19</v>
      </c>
      <c r="F1645" s="289" t="s">
        <v>2023</v>
      </c>
      <c r="G1645" s="287"/>
      <c r="H1645" s="290">
        <v>370.73200000000003</v>
      </c>
      <c r="I1645" s="291"/>
      <c r="J1645" s="287"/>
      <c r="K1645" s="287"/>
      <c r="L1645" s="292"/>
      <c r="M1645" s="293"/>
      <c r="N1645" s="294"/>
      <c r="O1645" s="294"/>
      <c r="P1645" s="294"/>
      <c r="Q1645" s="294"/>
      <c r="R1645" s="294"/>
      <c r="S1645" s="294"/>
      <c r="T1645" s="295"/>
      <c r="U1645" s="16"/>
      <c r="V1645" s="16"/>
      <c r="W1645" s="16"/>
      <c r="X1645" s="16"/>
      <c r="Y1645" s="16"/>
      <c r="Z1645" s="16"/>
      <c r="AA1645" s="16"/>
      <c r="AB1645" s="16"/>
      <c r="AC1645" s="16"/>
      <c r="AD1645" s="16"/>
      <c r="AE1645" s="16"/>
      <c r="AT1645" s="296" t="s">
        <v>199</v>
      </c>
      <c r="AU1645" s="296" t="s">
        <v>82</v>
      </c>
      <c r="AV1645" s="16" t="s">
        <v>209</v>
      </c>
      <c r="AW1645" s="16" t="s">
        <v>34</v>
      </c>
      <c r="AX1645" s="16" t="s">
        <v>73</v>
      </c>
      <c r="AY1645" s="296" t="s">
        <v>185</v>
      </c>
    </row>
    <row r="1646" s="13" customFormat="1">
      <c r="A1646" s="13"/>
      <c r="B1646" s="235"/>
      <c r="C1646" s="236"/>
      <c r="D1646" s="228" t="s">
        <v>199</v>
      </c>
      <c r="E1646" s="237" t="s">
        <v>19</v>
      </c>
      <c r="F1646" s="238" t="s">
        <v>2972</v>
      </c>
      <c r="G1646" s="236"/>
      <c r="H1646" s="237" t="s">
        <v>19</v>
      </c>
      <c r="I1646" s="239"/>
      <c r="J1646" s="236"/>
      <c r="K1646" s="236"/>
      <c r="L1646" s="240"/>
      <c r="M1646" s="241"/>
      <c r="N1646" s="242"/>
      <c r="O1646" s="242"/>
      <c r="P1646" s="242"/>
      <c r="Q1646" s="242"/>
      <c r="R1646" s="242"/>
      <c r="S1646" s="242"/>
      <c r="T1646" s="243"/>
      <c r="U1646" s="13"/>
      <c r="V1646" s="13"/>
      <c r="W1646" s="13"/>
      <c r="X1646" s="13"/>
      <c r="Y1646" s="13"/>
      <c r="Z1646" s="13"/>
      <c r="AA1646" s="13"/>
      <c r="AB1646" s="13"/>
      <c r="AC1646" s="13"/>
      <c r="AD1646" s="13"/>
      <c r="AE1646" s="13"/>
      <c r="AT1646" s="244" t="s">
        <v>199</v>
      </c>
      <c r="AU1646" s="244" t="s">
        <v>82</v>
      </c>
      <c r="AV1646" s="13" t="s">
        <v>80</v>
      </c>
      <c r="AW1646" s="13" t="s">
        <v>34</v>
      </c>
      <c r="AX1646" s="13" t="s">
        <v>73</v>
      </c>
      <c r="AY1646" s="244" t="s">
        <v>185</v>
      </c>
    </row>
    <row r="1647" s="14" customFormat="1">
      <c r="A1647" s="14"/>
      <c r="B1647" s="245"/>
      <c r="C1647" s="246"/>
      <c r="D1647" s="228" t="s">
        <v>199</v>
      </c>
      <c r="E1647" s="247" t="s">
        <v>19</v>
      </c>
      <c r="F1647" s="248" t="s">
        <v>2973</v>
      </c>
      <c r="G1647" s="246"/>
      <c r="H1647" s="249">
        <v>219.74000000000001</v>
      </c>
      <c r="I1647" s="250"/>
      <c r="J1647" s="246"/>
      <c r="K1647" s="246"/>
      <c r="L1647" s="251"/>
      <c r="M1647" s="252"/>
      <c r="N1647" s="253"/>
      <c r="O1647" s="253"/>
      <c r="P1647" s="253"/>
      <c r="Q1647" s="253"/>
      <c r="R1647" s="253"/>
      <c r="S1647" s="253"/>
      <c r="T1647" s="254"/>
      <c r="U1647" s="14"/>
      <c r="V1647" s="14"/>
      <c r="W1647" s="14"/>
      <c r="X1647" s="14"/>
      <c r="Y1647" s="14"/>
      <c r="Z1647" s="14"/>
      <c r="AA1647" s="14"/>
      <c r="AB1647" s="14"/>
      <c r="AC1647" s="14"/>
      <c r="AD1647" s="14"/>
      <c r="AE1647" s="14"/>
      <c r="AT1647" s="255" t="s">
        <v>199</v>
      </c>
      <c r="AU1647" s="255" t="s">
        <v>82</v>
      </c>
      <c r="AV1647" s="14" t="s">
        <v>82</v>
      </c>
      <c r="AW1647" s="14" t="s">
        <v>34</v>
      </c>
      <c r="AX1647" s="14" t="s">
        <v>73</v>
      </c>
      <c r="AY1647" s="255" t="s">
        <v>185</v>
      </c>
    </row>
    <row r="1648" s="13" customFormat="1">
      <c r="A1648" s="13"/>
      <c r="B1648" s="235"/>
      <c r="C1648" s="236"/>
      <c r="D1648" s="228" t="s">
        <v>199</v>
      </c>
      <c r="E1648" s="237" t="s">
        <v>19</v>
      </c>
      <c r="F1648" s="238" t="s">
        <v>2974</v>
      </c>
      <c r="G1648" s="236"/>
      <c r="H1648" s="237" t="s">
        <v>19</v>
      </c>
      <c r="I1648" s="239"/>
      <c r="J1648" s="236"/>
      <c r="K1648" s="236"/>
      <c r="L1648" s="240"/>
      <c r="M1648" s="241"/>
      <c r="N1648" s="242"/>
      <c r="O1648" s="242"/>
      <c r="P1648" s="242"/>
      <c r="Q1648" s="242"/>
      <c r="R1648" s="242"/>
      <c r="S1648" s="242"/>
      <c r="T1648" s="243"/>
      <c r="U1648" s="13"/>
      <c r="V1648" s="13"/>
      <c r="W1648" s="13"/>
      <c r="X1648" s="13"/>
      <c r="Y1648" s="13"/>
      <c r="Z1648" s="13"/>
      <c r="AA1648" s="13"/>
      <c r="AB1648" s="13"/>
      <c r="AC1648" s="13"/>
      <c r="AD1648" s="13"/>
      <c r="AE1648" s="13"/>
      <c r="AT1648" s="244" t="s">
        <v>199</v>
      </c>
      <c r="AU1648" s="244" t="s">
        <v>82</v>
      </c>
      <c r="AV1648" s="13" t="s">
        <v>80</v>
      </c>
      <c r="AW1648" s="13" t="s">
        <v>34</v>
      </c>
      <c r="AX1648" s="13" t="s">
        <v>73</v>
      </c>
      <c r="AY1648" s="244" t="s">
        <v>185</v>
      </c>
    </row>
    <row r="1649" s="14" customFormat="1">
      <c r="A1649" s="14"/>
      <c r="B1649" s="245"/>
      <c r="C1649" s="246"/>
      <c r="D1649" s="228" t="s">
        <v>199</v>
      </c>
      <c r="E1649" s="247" t="s">
        <v>19</v>
      </c>
      <c r="F1649" s="248" t="s">
        <v>2975</v>
      </c>
      <c r="G1649" s="246"/>
      <c r="H1649" s="249">
        <v>37.015000000000001</v>
      </c>
      <c r="I1649" s="250"/>
      <c r="J1649" s="246"/>
      <c r="K1649" s="246"/>
      <c r="L1649" s="251"/>
      <c r="M1649" s="252"/>
      <c r="N1649" s="253"/>
      <c r="O1649" s="253"/>
      <c r="P1649" s="253"/>
      <c r="Q1649" s="253"/>
      <c r="R1649" s="253"/>
      <c r="S1649" s="253"/>
      <c r="T1649" s="254"/>
      <c r="U1649" s="14"/>
      <c r="V1649" s="14"/>
      <c r="W1649" s="14"/>
      <c r="X1649" s="14"/>
      <c r="Y1649" s="14"/>
      <c r="Z1649" s="14"/>
      <c r="AA1649" s="14"/>
      <c r="AB1649" s="14"/>
      <c r="AC1649" s="14"/>
      <c r="AD1649" s="14"/>
      <c r="AE1649" s="14"/>
      <c r="AT1649" s="255" t="s">
        <v>199</v>
      </c>
      <c r="AU1649" s="255" t="s">
        <v>82</v>
      </c>
      <c r="AV1649" s="14" t="s">
        <v>82</v>
      </c>
      <c r="AW1649" s="14" t="s">
        <v>34</v>
      </c>
      <c r="AX1649" s="14" t="s">
        <v>73</v>
      </c>
      <c r="AY1649" s="255" t="s">
        <v>185</v>
      </c>
    </row>
    <row r="1650" s="16" customFormat="1">
      <c r="A1650" s="16"/>
      <c r="B1650" s="286"/>
      <c r="C1650" s="287"/>
      <c r="D1650" s="228" t="s">
        <v>199</v>
      </c>
      <c r="E1650" s="288" t="s">
        <v>19</v>
      </c>
      <c r="F1650" s="289" t="s">
        <v>2023</v>
      </c>
      <c r="G1650" s="287"/>
      <c r="H1650" s="290">
        <v>256.755</v>
      </c>
      <c r="I1650" s="291"/>
      <c r="J1650" s="287"/>
      <c r="K1650" s="287"/>
      <c r="L1650" s="292"/>
      <c r="M1650" s="293"/>
      <c r="N1650" s="294"/>
      <c r="O1650" s="294"/>
      <c r="P1650" s="294"/>
      <c r="Q1650" s="294"/>
      <c r="R1650" s="294"/>
      <c r="S1650" s="294"/>
      <c r="T1650" s="295"/>
      <c r="U1650" s="16"/>
      <c r="V1650" s="16"/>
      <c r="W1650" s="16"/>
      <c r="X1650" s="16"/>
      <c r="Y1650" s="16"/>
      <c r="Z1650" s="16"/>
      <c r="AA1650" s="16"/>
      <c r="AB1650" s="16"/>
      <c r="AC1650" s="16"/>
      <c r="AD1650" s="16"/>
      <c r="AE1650" s="16"/>
      <c r="AT1650" s="296" t="s">
        <v>199</v>
      </c>
      <c r="AU1650" s="296" t="s">
        <v>82</v>
      </c>
      <c r="AV1650" s="16" t="s">
        <v>209</v>
      </c>
      <c r="AW1650" s="16" t="s">
        <v>34</v>
      </c>
      <c r="AX1650" s="16" t="s">
        <v>73</v>
      </c>
      <c r="AY1650" s="296" t="s">
        <v>185</v>
      </c>
    </row>
    <row r="1651" s="15" customFormat="1">
      <c r="A1651" s="15"/>
      <c r="B1651" s="256"/>
      <c r="C1651" s="257"/>
      <c r="D1651" s="228" t="s">
        <v>199</v>
      </c>
      <c r="E1651" s="258" t="s">
        <v>19</v>
      </c>
      <c r="F1651" s="259" t="s">
        <v>202</v>
      </c>
      <c r="G1651" s="257"/>
      <c r="H1651" s="260">
        <v>627.48699999999997</v>
      </c>
      <c r="I1651" s="261"/>
      <c r="J1651" s="257"/>
      <c r="K1651" s="257"/>
      <c r="L1651" s="262"/>
      <c r="M1651" s="263"/>
      <c r="N1651" s="264"/>
      <c r="O1651" s="264"/>
      <c r="P1651" s="264"/>
      <c r="Q1651" s="264"/>
      <c r="R1651" s="264"/>
      <c r="S1651" s="264"/>
      <c r="T1651" s="265"/>
      <c r="U1651" s="15"/>
      <c r="V1651" s="15"/>
      <c r="W1651" s="15"/>
      <c r="X1651" s="15"/>
      <c r="Y1651" s="15"/>
      <c r="Z1651" s="15"/>
      <c r="AA1651" s="15"/>
      <c r="AB1651" s="15"/>
      <c r="AC1651" s="15"/>
      <c r="AD1651" s="15"/>
      <c r="AE1651" s="15"/>
      <c r="AT1651" s="266" t="s">
        <v>199</v>
      </c>
      <c r="AU1651" s="266" t="s">
        <v>82</v>
      </c>
      <c r="AV1651" s="15" t="s">
        <v>193</v>
      </c>
      <c r="AW1651" s="15" t="s">
        <v>34</v>
      </c>
      <c r="AX1651" s="15" t="s">
        <v>80</v>
      </c>
      <c r="AY1651" s="266" t="s">
        <v>185</v>
      </c>
    </row>
    <row r="1652" s="2" customFormat="1" ht="16.5" customHeight="1">
      <c r="A1652" s="41"/>
      <c r="B1652" s="42"/>
      <c r="C1652" s="215" t="s">
        <v>2976</v>
      </c>
      <c r="D1652" s="215" t="s">
        <v>188</v>
      </c>
      <c r="E1652" s="216" t="s">
        <v>1040</v>
      </c>
      <c r="F1652" s="217" t="s">
        <v>1041</v>
      </c>
      <c r="G1652" s="218" t="s">
        <v>191</v>
      </c>
      <c r="H1652" s="219">
        <v>627.48699999999997</v>
      </c>
      <c r="I1652" s="220"/>
      <c r="J1652" s="221">
        <f>ROUND(I1652*H1652,2)</f>
        <v>0</v>
      </c>
      <c r="K1652" s="217" t="s">
        <v>192</v>
      </c>
      <c r="L1652" s="47"/>
      <c r="M1652" s="222" t="s">
        <v>19</v>
      </c>
      <c r="N1652" s="223" t="s">
        <v>44</v>
      </c>
      <c r="O1652" s="87"/>
      <c r="P1652" s="224">
        <f>O1652*H1652</f>
        <v>0</v>
      </c>
      <c r="Q1652" s="224">
        <v>0.00021000000000000001</v>
      </c>
      <c r="R1652" s="224">
        <f>Q1652*H1652</f>
        <v>0.13177227</v>
      </c>
      <c r="S1652" s="224">
        <v>0</v>
      </c>
      <c r="T1652" s="225">
        <f>S1652*H1652</f>
        <v>0</v>
      </c>
      <c r="U1652" s="41"/>
      <c r="V1652" s="41"/>
      <c r="W1652" s="41"/>
      <c r="X1652" s="41"/>
      <c r="Y1652" s="41"/>
      <c r="Z1652" s="41"/>
      <c r="AA1652" s="41"/>
      <c r="AB1652" s="41"/>
      <c r="AC1652" s="41"/>
      <c r="AD1652" s="41"/>
      <c r="AE1652" s="41"/>
      <c r="AR1652" s="226" t="s">
        <v>280</v>
      </c>
      <c r="AT1652" s="226" t="s">
        <v>188</v>
      </c>
      <c r="AU1652" s="226" t="s">
        <v>82</v>
      </c>
      <c r="AY1652" s="20" t="s">
        <v>185</v>
      </c>
      <c r="BE1652" s="227">
        <f>IF(N1652="základní",J1652,0)</f>
        <v>0</v>
      </c>
      <c r="BF1652" s="227">
        <f>IF(N1652="snížená",J1652,0)</f>
        <v>0</v>
      </c>
      <c r="BG1652" s="227">
        <f>IF(N1652="zákl. přenesená",J1652,0)</f>
        <v>0</v>
      </c>
      <c r="BH1652" s="227">
        <f>IF(N1652="sníž. přenesená",J1652,0)</f>
        <v>0</v>
      </c>
      <c r="BI1652" s="227">
        <f>IF(N1652="nulová",J1652,0)</f>
        <v>0</v>
      </c>
      <c r="BJ1652" s="20" t="s">
        <v>80</v>
      </c>
      <c r="BK1652" s="227">
        <f>ROUND(I1652*H1652,2)</f>
        <v>0</v>
      </c>
      <c r="BL1652" s="20" t="s">
        <v>280</v>
      </c>
      <c r="BM1652" s="226" t="s">
        <v>2977</v>
      </c>
    </row>
    <row r="1653" s="2" customFormat="1">
      <c r="A1653" s="41"/>
      <c r="B1653" s="42"/>
      <c r="C1653" s="43"/>
      <c r="D1653" s="228" t="s">
        <v>195</v>
      </c>
      <c r="E1653" s="43"/>
      <c r="F1653" s="229" t="s">
        <v>1043</v>
      </c>
      <c r="G1653" s="43"/>
      <c r="H1653" s="43"/>
      <c r="I1653" s="230"/>
      <c r="J1653" s="43"/>
      <c r="K1653" s="43"/>
      <c r="L1653" s="47"/>
      <c r="M1653" s="231"/>
      <c r="N1653" s="232"/>
      <c r="O1653" s="87"/>
      <c r="P1653" s="87"/>
      <c r="Q1653" s="87"/>
      <c r="R1653" s="87"/>
      <c r="S1653" s="87"/>
      <c r="T1653" s="88"/>
      <c r="U1653" s="41"/>
      <c r="V1653" s="41"/>
      <c r="W1653" s="41"/>
      <c r="X1653" s="41"/>
      <c r="Y1653" s="41"/>
      <c r="Z1653" s="41"/>
      <c r="AA1653" s="41"/>
      <c r="AB1653" s="41"/>
      <c r="AC1653" s="41"/>
      <c r="AD1653" s="41"/>
      <c r="AE1653" s="41"/>
      <c r="AT1653" s="20" t="s">
        <v>195</v>
      </c>
      <c r="AU1653" s="20" t="s">
        <v>82</v>
      </c>
    </row>
    <row r="1654" s="2" customFormat="1">
      <c r="A1654" s="41"/>
      <c r="B1654" s="42"/>
      <c r="C1654" s="43"/>
      <c r="D1654" s="233" t="s">
        <v>197</v>
      </c>
      <c r="E1654" s="43"/>
      <c r="F1654" s="234" t="s">
        <v>1044</v>
      </c>
      <c r="G1654" s="43"/>
      <c r="H1654" s="43"/>
      <c r="I1654" s="230"/>
      <c r="J1654" s="43"/>
      <c r="K1654" s="43"/>
      <c r="L1654" s="47"/>
      <c r="M1654" s="231"/>
      <c r="N1654" s="232"/>
      <c r="O1654" s="87"/>
      <c r="P1654" s="87"/>
      <c r="Q1654" s="87"/>
      <c r="R1654" s="87"/>
      <c r="S1654" s="87"/>
      <c r="T1654" s="88"/>
      <c r="U1654" s="41"/>
      <c r="V1654" s="41"/>
      <c r="W1654" s="41"/>
      <c r="X1654" s="41"/>
      <c r="Y1654" s="41"/>
      <c r="Z1654" s="41"/>
      <c r="AA1654" s="41"/>
      <c r="AB1654" s="41"/>
      <c r="AC1654" s="41"/>
      <c r="AD1654" s="41"/>
      <c r="AE1654" s="41"/>
      <c r="AT1654" s="20" t="s">
        <v>197</v>
      </c>
      <c r="AU1654" s="20" t="s">
        <v>82</v>
      </c>
    </row>
    <row r="1655" s="13" customFormat="1">
      <c r="A1655" s="13"/>
      <c r="B1655" s="235"/>
      <c r="C1655" s="236"/>
      <c r="D1655" s="228" t="s">
        <v>199</v>
      </c>
      <c r="E1655" s="237" t="s">
        <v>19</v>
      </c>
      <c r="F1655" s="238" t="s">
        <v>477</v>
      </c>
      <c r="G1655" s="236"/>
      <c r="H1655" s="237" t="s">
        <v>19</v>
      </c>
      <c r="I1655" s="239"/>
      <c r="J1655" s="236"/>
      <c r="K1655" s="236"/>
      <c r="L1655" s="240"/>
      <c r="M1655" s="241"/>
      <c r="N1655" s="242"/>
      <c r="O1655" s="242"/>
      <c r="P1655" s="242"/>
      <c r="Q1655" s="242"/>
      <c r="R1655" s="242"/>
      <c r="S1655" s="242"/>
      <c r="T1655" s="243"/>
      <c r="U1655" s="13"/>
      <c r="V1655" s="13"/>
      <c r="W1655" s="13"/>
      <c r="X1655" s="13"/>
      <c r="Y1655" s="13"/>
      <c r="Z1655" s="13"/>
      <c r="AA1655" s="13"/>
      <c r="AB1655" s="13"/>
      <c r="AC1655" s="13"/>
      <c r="AD1655" s="13"/>
      <c r="AE1655" s="13"/>
      <c r="AT1655" s="244" t="s">
        <v>199</v>
      </c>
      <c r="AU1655" s="244" t="s">
        <v>82</v>
      </c>
      <c r="AV1655" s="13" t="s">
        <v>80</v>
      </c>
      <c r="AW1655" s="13" t="s">
        <v>34</v>
      </c>
      <c r="AX1655" s="13" t="s">
        <v>73</v>
      </c>
      <c r="AY1655" s="244" t="s">
        <v>185</v>
      </c>
    </row>
    <row r="1656" s="13" customFormat="1">
      <c r="A1656" s="13"/>
      <c r="B1656" s="235"/>
      <c r="C1656" s="236"/>
      <c r="D1656" s="228" t="s">
        <v>199</v>
      </c>
      <c r="E1656" s="237" t="s">
        <v>19</v>
      </c>
      <c r="F1656" s="238" t="s">
        <v>2971</v>
      </c>
      <c r="G1656" s="236"/>
      <c r="H1656" s="237" t="s">
        <v>19</v>
      </c>
      <c r="I1656" s="239"/>
      <c r="J1656" s="236"/>
      <c r="K1656" s="236"/>
      <c r="L1656" s="240"/>
      <c r="M1656" s="241"/>
      <c r="N1656" s="242"/>
      <c r="O1656" s="242"/>
      <c r="P1656" s="242"/>
      <c r="Q1656" s="242"/>
      <c r="R1656" s="242"/>
      <c r="S1656" s="242"/>
      <c r="T1656" s="243"/>
      <c r="U1656" s="13"/>
      <c r="V1656" s="13"/>
      <c r="W1656" s="13"/>
      <c r="X1656" s="13"/>
      <c r="Y1656" s="13"/>
      <c r="Z1656" s="13"/>
      <c r="AA1656" s="13"/>
      <c r="AB1656" s="13"/>
      <c r="AC1656" s="13"/>
      <c r="AD1656" s="13"/>
      <c r="AE1656" s="13"/>
      <c r="AT1656" s="244" t="s">
        <v>199</v>
      </c>
      <c r="AU1656" s="244" t="s">
        <v>82</v>
      </c>
      <c r="AV1656" s="13" t="s">
        <v>80</v>
      </c>
      <c r="AW1656" s="13" t="s">
        <v>34</v>
      </c>
      <c r="AX1656" s="13" t="s">
        <v>73</v>
      </c>
      <c r="AY1656" s="244" t="s">
        <v>185</v>
      </c>
    </row>
    <row r="1657" s="14" customFormat="1">
      <c r="A1657" s="14"/>
      <c r="B1657" s="245"/>
      <c r="C1657" s="246"/>
      <c r="D1657" s="228" t="s">
        <v>199</v>
      </c>
      <c r="E1657" s="247" t="s">
        <v>19</v>
      </c>
      <c r="F1657" s="248" t="s">
        <v>1980</v>
      </c>
      <c r="G1657" s="246"/>
      <c r="H1657" s="249">
        <v>24.838999999999999</v>
      </c>
      <c r="I1657" s="250"/>
      <c r="J1657" s="246"/>
      <c r="K1657" s="246"/>
      <c r="L1657" s="251"/>
      <c r="M1657" s="252"/>
      <c r="N1657" s="253"/>
      <c r="O1657" s="253"/>
      <c r="P1657" s="253"/>
      <c r="Q1657" s="253"/>
      <c r="R1657" s="253"/>
      <c r="S1657" s="253"/>
      <c r="T1657" s="254"/>
      <c r="U1657" s="14"/>
      <c r="V1657" s="14"/>
      <c r="W1657" s="14"/>
      <c r="X1657" s="14"/>
      <c r="Y1657" s="14"/>
      <c r="Z1657" s="14"/>
      <c r="AA1657" s="14"/>
      <c r="AB1657" s="14"/>
      <c r="AC1657" s="14"/>
      <c r="AD1657" s="14"/>
      <c r="AE1657" s="14"/>
      <c r="AT1657" s="255" t="s">
        <v>199</v>
      </c>
      <c r="AU1657" s="255" t="s">
        <v>82</v>
      </c>
      <c r="AV1657" s="14" t="s">
        <v>82</v>
      </c>
      <c r="AW1657" s="14" t="s">
        <v>34</v>
      </c>
      <c r="AX1657" s="14" t="s">
        <v>73</v>
      </c>
      <c r="AY1657" s="255" t="s">
        <v>185</v>
      </c>
    </row>
    <row r="1658" s="14" customFormat="1">
      <c r="A1658" s="14"/>
      <c r="B1658" s="245"/>
      <c r="C1658" s="246"/>
      <c r="D1658" s="228" t="s">
        <v>199</v>
      </c>
      <c r="E1658" s="247" t="s">
        <v>19</v>
      </c>
      <c r="F1658" s="248" t="s">
        <v>1981</v>
      </c>
      <c r="G1658" s="246"/>
      <c r="H1658" s="249">
        <v>1.6080000000000001</v>
      </c>
      <c r="I1658" s="250"/>
      <c r="J1658" s="246"/>
      <c r="K1658" s="246"/>
      <c r="L1658" s="251"/>
      <c r="M1658" s="252"/>
      <c r="N1658" s="253"/>
      <c r="O1658" s="253"/>
      <c r="P1658" s="253"/>
      <c r="Q1658" s="253"/>
      <c r="R1658" s="253"/>
      <c r="S1658" s="253"/>
      <c r="T1658" s="254"/>
      <c r="U1658" s="14"/>
      <c r="V1658" s="14"/>
      <c r="W1658" s="14"/>
      <c r="X1658" s="14"/>
      <c r="Y1658" s="14"/>
      <c r="Z1658" s="14"/>
      <c r="AA1658" s="14"/>
      <c r="AB1658" s="14"/>
      <c r="AC1658" s="14"/>
      <c r="AD1658" s="14"/>
      <c r="AE1658" s="14"/>
      <c r="AT1658" s="255" t="s">
        <v>199</v>
      </c>
      <c r="AU1658" s="255" t="s">
        <v>82</v>
      </c>
      <c r="AV1658" s="14" t="s">
        <v>82</v>
      </c>
      <c r="AW1658" s="14" t="s">
        <v>34</v>
      </c>
      <c r="AX1658" s="14" t="s">
        <v>73</v>
      </c>
      <c r="AY1658" s="255" t="s">
        <v>185</v>
      </c>
    </row>
    <row r="1659" s="14" customFormat="1">
      <c r="A1659" s="14"/>
      <c r="B1659" s="245"/>
      <c r="C1659" s="246"/>
      <c r="D1659" s="228" t="s">
        <v>199</v>
      </c>
      <c r="E1659" s="247" t="s">
        <v>19</v>
      </c>
      <c r="F1659" s="248" t="s">
        <v>1982</v>
      </c>
      <c r="G1659" s="246"/>
      <c r="H1659" s="249">
        <v>26.128</v>
      </c>
      <c r="I1659" s="250"/>
      <c r="J1659" s="246"/>
      <c r="K1659" s="246"/>
      <c r="L1659" s="251"/>
      <c r="M1659" s="252"/>
      <c r="N1659" s="253"/>
      <c r="O1659" s="253"/>
      <c r="P1659" s="253"/>
      <c r="Q1659" s="253"/>
      <c r="R1659" s="253"/>
      <c r="S1659" s="253"/>
      <c r="T1659" s="254"/>
      <c r="U1659" s="14"/>
      <c r="V1659" s="14"/>
      <c r="W1659" s="14"/>
      <c r="X1659" s="14"/>
      <c r="Y1659" s="14"/>
      <c r="Z1659" s="14"/>
      <c r="AA1659" s="14"/>
      <c r="AB1659" s="14"/>
      <c r="AC1659" s="14"/>
      <c r="AD1659" s="14"/>
      <c r="AE1659" s="14"/>
      <c r="AT1659" s="255" t="s">
        <v>199</v>
      </c>
      <c r="AU1659" s="255" t="s">
        <v>82</v>
      </c>
      <c r="AV1659" s="14" t="s">
        <v>82</v>
      </c>
      <c r="AW1659" s="14" t="s">
        <v>34</v>
      </c>
      <c r="AX1659" s="14" t="s">
        <v>73</v>
      </c>
      <c r="AY1659" s="255" t="s">
        <v>185</v>
      </c>
    </row>
    <row r="1660" s="14" customFormat="1">
      <c r="A1660" s="14"/>
      <c r="B1660" s="245"/>
      <c r="C1660" s="246"/>
      <c r="D1660" s="228" t="s">
        <v>199</v>
      </c>
      <c r="E1660" s="247" t="s">
        <v>19</v>
      </c>
      <c r="F1660" s="248" t="s">
        <v>1983</v>
      </c>
      <c r="G1660" s="246"/>
      <c r="H1660" s="249">
        <v>20.079000000000001</v>
      </c>
      <c r="I1660" s="250"/>
      <c r="J1660" s="246"/>
      <c r="K1660" s="246"/>
      <c r="L1660" s="251"/>
      <c r="M1660" s="252"/>
      <c r="N1660" s="253"/>
      <c r="O1660" s="253"/>
      <c r="P1660" s="253"/>
      <c r="Q1660" s="253"/>
      <c r="R1660" s="253"/>
      <c r="S1660" s="253"/>
      <c r="T1660" s="254"/>
      <c r="U1660" s="14"/>
      <c r="V1660" s="14"/>
      <c r="W1660" s="14"/>
      <c r="X1660" s="14"/>
      <c r="Y1660" s="14"/>
      <c r="Z1660" s="14"/>
      <c r="AA1660" s="14"/>
      <c r="AB1660" s="14"/>
      <c r="AC1660" s="14"/>
      <c r="AD1660" s="14"/>
      <c r="AE1660" s="14"/>
      <c r="AT1660" s="255" t="s">
        <v>199</v>
      </c>
      <c r="AU1660" s="255" t="s">
        <v>82</v>
      </c>
      <c r="AV1660" s="14" t="s">
        <v>82</v>
      </c>
      <c r="AW1660" s="14" t="s">
        <v>34</v>
      </c>
      <c r="AX1660" s="14" t="s">
        <v>73</v>
      </c>
      <c r="AY1660" s="255" t="s">
        <v>185</v>
      </c>
    </row>
    <row r="1661" s="14" customFormat="1">
      <c r="A1661" s="14"/>
      <c r="B1661" s="245"/>
      <c r="C1661" s="246"/>
      <c r="D1661" s="228" t="s">
        <v>199</v>
      </c>
      <c r="E1661" s="247" t="s">
        <v>19</v>
      </c>
      <c r="F1661" s="248" t="s">
        <v>1984</v>
      </c>
      <c r="G1661" s="246"/>
      <c r="H1661" s="249">
        <v>44.308999999999998</v>
      </c>
      <c r="I1661" s="250"/>
      <c r="J1661" s="246"/>
      <c r="K1661" s="246"/>
      <c r="L1661" s="251"/>
      <c r="M1661" s="252"/>
      <c r="N1661" s="253"/>
      <c r="O1661" s="253"/>
      <c r="P1661" s="253"/>
      <c r="Q1661" s="253"/>
      <c r="R1661" s="253"/>
      <c r="S1661" s="253"/>
      <c r="T1661" s="254"/>
      <c r="U1661" s="14"/>
      <c r="V1661" s="14"/>
      <c r="W1661" s="14"/>
      <c r="X1661" s="14"/>
      <c r="Y1661" s="14"/>
      <c r="Z1661" s="14"/>
      <c r="AA1661" s="14"/>
      <c r="AB1661" s="14"/>
      <c r="AC1661" s="14"/>
      <c r="AD1661" s="14"/>
      <c r="AE1661" s="14"/>
      <c r="AT1661" s="255" t="s">
        <v>199</v>
      </c>
      <c r="AU1661" s="255" t="s">
        <v>82</v>
      </c>
      <c r="AV1661" s="14" t="s">
        <v>82</v>
      </c>
      <c r="AW1661" s="14" t="s">
        <v>34</v>
      </c>
      <c r="AX1661" s="14" t="s">
        <v>73</v>
      </c>
      <c r="AY1661" s="255" t="s">
        <v>185</v>
      </c>
    </row>
    <row r="1662" s="14" customFormat="1">
      <c r="A1662" s="14"/>
      <c r="B1662" s="245"/>
      <c r="C1662" s="246"/>
      <c r="D1662" s="228" t="s">
        <v>199</v>
      </c>
      <c r="E1662" s="247" t="s">
        <v>19</v>
      </c>
      <c r="F1662" s="248" t="s">
        <v>1985</v>
      </c>
      <c r="G1662" s="246"/>
      <c r="H1662" s="249">
        <v>1.8500000000000001</v>
      </c>
      <c r="I1662" s="250"/>
      <c r="J1662" s="246"/>
      <c r="K1662" s="246"/>
      <c r="L1662" s="251"/>
      <c r="M1662" s="252"/>
      <c r="N1662" s="253"/>
      <c r="O1662" s="253"/>
      <c r="P1662" s="253"/>
      <c r="Q1662" s="253"/>
      <c r="R1662" s="253"/>
      <c r="S1662" s="253"/>
      <c r="T1662" s="254"/>
      <c r="U1662" s="14"/>
      <c r="V1662" s="14"/>
      <c r="W1662" s="14"/>
      <c r="X1662" s="14"/>
      <c r="Y1662" s="14"/>
      <c r="Z1662" s="14"/>
      <c r="AA1662" s="14"/>
      <c r="AB1662" s="14"/>
      <c r="AC1662" s="14"/>
      <c r="AD1662" s="14"/>
      <c r="AE1662" s="14"/>
      <c r="AT1662" s="255" t="s">
        <v>199</v>
      </c>
      <c r="AU1662" s="255" t="s">
        <v>82</v>
      </c>
      <c r="AV1662" s="14" t="s">
        <v>82</v>
      </c>
      <c r="AW1662" s="14" t="s">
        <v>34</v>
      </c>
      <c r="AX1662" s="14" t="s">
        <v>73</v>
      </c>
      <c r="AY1662" s="255" t="s">
        <v>185</v>
      </c>
    </row>
    <row r="1663" s="14" customFormat="1">
      <c r="A1663" s="14"/>
      <c r="B1663" s="245"/>
      <c r="C1663" s="246"/>
      <c r="D1663" s="228" t="s">
        <v>199</v>
      </c>
      <c r="E1663" s="247" t="s">
        <v>19</v>
      </c>
      <c r="F1663" s="248" t="s">
        <v>1986</v>
      </c>
      <c r="G1663" s="246"/>
      <c r="H1663" s="249">
        <v>44.308999999999998</v>
      </c>
      <c r="I1663" s="250"/>
      <c r="J1663" s="246"/>
      <c r="K1663" s="246"/>
      <c r="L1663" s="251"/>
      <c r="M1663" s="252"/>
      <c r="N1663" s="253"/>
      <c r="O1663" s="253"/>
      <c r="P1663" s="253"/>
      <c r="Q1663" s="253"/>
      <c r="R1663" s="253"/>
      <c r="S1663" s="253"/>
      <c r="T1663" s="254"/>
      <c r="U1663" s="14"/>
      <c r="V1663" s="14"/>
      <c r="W1663" s="14"/>
      <c r="X1663" s="14"/>
      <c r="Y1663" s="14"/>
      <c r="Z1663" s="14"/>
      <c r="AA1663" s="14"/>
      <c r="AB1663" s="14"/>
      <c r="AC1663" s="14"/>
      <c r="AD1663" s="14"/>
      <c r="AE1663" s="14"/>
      <c r="AT1663" s="255" t="s">
        <v>199</v>
      </c>
      <c r="AU1663" s="255" t="s">
        <v>82</v>
      </c>
      <c r="AV1663" s="14" t="s">
        <v>82</v>
      </c>
      <c r="AW1663" s="14" t="s">
        <v>34</v>
      </c>
      <c r="AX1663" s="14" t="s">
        <v>73</v>
      </c>
      <c r="AY1663" s="255" t="s">
        <v>185</v>
      </c>
    </row>
    <row r="1664" s="14" customFormat="1">
      <c r="A1664" s="14"/>
      <c r="B1664" s="245"/>
      <c r="C1664" s="246"/>
      <c r="D1664" s="228" t="s">
        <v>199</v>
      </c>
      <c r="E1664" s="247" t="s">
        <v>19</v>
      </c>
      <c r="F1664" s="248" t="s">
        <v>1987</v>
      </c>
      <c r="G1664" s="246"/>
      <c r="H1664" s="249">
        <v>1.8640000000000001</v>
      </c>
      <c r="I1664" s="250"/>
      <c r="J1664" s="246"/>
      <c r="K1664" s="246"/>
      <c r="L1664" s="251"/>
      <c r="M1664" s="252"/>
      <c r="N1664" s="253"/>
      <c r="O1664" s="253"/>
      <c r="P1664" s="253"/>
      <c r="Q1664" s="253"/>
      <c r="R1664" s="253"/>
      <c r="S1664" s="253"/>
      <c r="T1664" s="254"/>
      <c r="U1664" s="14"/>
      <c r="V1664" s="14"/>
      <c r="W1664" s="14"/>
      <c r="X1664" s="14"/>
      <c r="Y1664" s="14"/>
      <c r="Z1664" s="14"/>
      <c r="AA1664" s="14"/>
      <c r="AB1664" s="14"/>
      <c r="AC1664" s="14"/>
      <c r="AD1664" s="14"/>
      <c r="AE1664" s="14"/>
      <c r="AT1664" s="255" t="s">
        <v>199</v>
      </c>
      <c r="AU1664" s="255" t="s">
        <v>82</v>
      </c>
      <c r="AV1664" s="14" t="s">
        <v>82</v>
      </c>
      <c r="AW1664" s="14" t="s">
        <v>34</v>
      </c>
      <c r="AX1664" s="14" t="s">
        <v>73</v>
      </c>
      <c r="AY1664" s="255" t="s">
        <v>185</v>
      </c>
    </row>
    <row r="1665" s="14" customFormat="1">
      <c r="A1665" s="14"/>
      <c r="B1665" s="245"/>
      <c r="C1665" s="246"/>
      <c r="D1665" s="228" t="s">
        <v>199</v>
      </c>
      <c r="E1665" s="247" t="s">
        <v>19</v>
      </c>
      <c r="F1665" s="248" t="s">
        <v>1988</v>
      </c>
      <c r="G1665" s="246"/>
      <c r="H1665" s="249">
        <v>40.024000000000001</v>
      </c>
      <c r="I1665" s="250"/>
      <c r="J1665" s="246"/>
      <c r="K1665" s="246"/>
      <c r="L1665" s="251"/>
      <c r="M1665" s="252"/>
      <c r="N1665" s="253"/>
      <c r="O1665" s="253"/>
      <c r="P1665" s="253"/>
      <c r="Q1665" s="253"/>
      <c r="R1665" s="253"/>
      <c r="S1665" s="253"/>
      <c r="T1665" s="254"/>
      <c r="U1665" s="14"/>
      <c r="V1665" s="14"/>
      <c r="W1665" s="14"/>
      <c r="X1665" s="14"/>
      <c r="Y1665" s="14"/>
      <c r="Z1665" s="14"/>
      <c r="AA1665" s="14"/>
      <c r="AB1665" s="14"/>
      <c r="AC1665" s="14"/>
      <c r="AD1665" s="14"/>
      <c r="AE1665" s="14"/>
      <c r="AT1665" s="255" t="s">
        <v>199</v>
      </c>
      <c r="AU1665" s="255" t="s">
        <v>82</v>
      </c>
      <c r="AV1665" s="14" t="s">
        <v>82</v>
      </c>
      <c r="AW1665" s="14" t="s">
        <v>34</v>
      </c>
      <c r="AX1665" s="14" t="s">
        <v>73</v>
      </c>
      <c r="AY1665" s="255" t="s">
        <v>185</v>
      </c>
    </row>
    <row r="1666" s="14" customFormat="1">
      <c r="A1666" s="14"/>
      <c r="B1666" s="245"/>
      <c r="C1666" s="246"/>
      <c r="D1666" s="228" t="s">
        <v>199</v>
      </c>
      <c r="E1666" s="247" t="s">
        <v>19</v>
      </c>
      <c r="F1666" s="248" t="s">
        <v>1989</v>
      </c>
      <c r="G1666" s="246"/>
      <c r="H1666" s="249">
        <v>1.298</v>
      </c>
      <c r="I1666" s="250"/>
      <c r="J1666" s="246"/>
      <c r="K1666" s="246"/>
      <c r="L1666" s="251"/>
      <c r="M1666" s="252"/>
      <c r="N1666" s="253"/>
      <c r="O1666" s="253"/>
      <c r="P1666" s="253"/>
      <c r="Q1666" s="253"/>
      <c r="R1666" s="253"/>
      <c r="S1666" s="253"/>
      <c r="T1666" s="254"/>
      <c r="U1666" s="14"/>
      <c r="V1666" s="14"/>
      <c r="W1666" s="14"/>
      <c r="X1666" s="14"/>
      <c r="Y1666" s="14"/>
      <c r="Z1666" s="14"/>
      <c r="AA1666" s="14"/>
      <c r="AB1666" s="14"/>
      <c r="AC1666" s="14"/>
      <c r="AD1666" s="14"/>
      <c r="AE1666" s="14"/>
      <c r="AT1666" s="255" t="s">
        <v>199</v>
      </c>
      <c r="AU1666" s="255" t="s">
        <v>82</v>
      </c>
      <c r="AV1666" s="14" t="s">
        <v>82</v>
      </c>
      <c r="AW1666" s="14" t="s">
        <v>34</v>
      </c>
      <c r="AX1666" s="14" t="s">
        <v>73</v>
      </c>
      <c r="AY1666" s="255" t="s">
        <v>185</v>
      </c>
    </row>
    <row r="1667" s="14" customFormat="1">
      <c r="A1667" s="14"/>
      <c r="B1667" s="245"/>
      <c r="C1667" s="246"/>
      <c r="D1667" s="228" t="s">
        <v>199</v>
      </c>
      <c r="E1667" s="247" t="s">
        <v>19</v>
      </c>
      <c r="F1667" s="248" t="s">
        <v>1990</v>
      </c>
      <c r="G1667" s="246"/>
      <c r="H1667" s="249">
        <v>29.417999999999999</v>
      </c>
      <c r="I1667" s="250"/>
      <c r="J1667" s="246"/>
      <c r="K1667" s="246"/>
      <c r="L1667" s="251"/>
      <c r="M1667" s="252"/>
      <c r="N1667" s="253"/>
      <c r="O1667" s="253"/>
      <c r="P1667" s="253"/>
      <c r="Q1667" s="253"/>
      <c r="R1667" s="253"/>
      <c r="S1667" s="253"/>
      <c r="T1667" s="254"/>
      <c r="U1667" s="14"/>
      <c r="V1667" s="14"/>
      <c r="W1667" s="14"/>
      <c r="X1667" s="14"/>
      <c r="Y1667" s="14"/>
      <c r="Z1667" s="14"/>
      <c r="AA1667" s="14"/>
      <c r="AB1667" s="14"/>
      <c r="AC1667" s="14"/>
      <c r="AD1667" s="14"/>
      <c r="AE1667" s="14"/>
      <c r="AT1667" s="255" t="s">
        <v>199</v>
      </c>
      <c r="AU1667" s="255" t="s">
        <v>82</v>
      </c>
      <c r="AV1667" s="14" t="s">
        <v>82</v>
      </c>
      <c r="AW1667" s="14" t="s">
        <v>34</v>
      </c>
      <c r="AX1667" s="14" t="s">
        <v>73</v>
      </c>
      <c r="AY1667" s="255" t="s">
        <v>185</v>
      </c>
    </row>
    <row r="1668" s="14" customFormat="1">
      <c r="A1668" s="14"/>
      <c r="B1668" s="245"/>
      <c r="C1668" s="246"/>
      <c r="D1668" s="228" t="s">
        <v>199</v>
      </c>
      <c r="E1668" s="247" t="s">
        <v>19</v>
      </c>
      <c r="F1668" s="248" t="s">
        <v>1991</v>
      </c>
      <c r="G1668" s="246"/>
      <c r="H1668" s="249">
        <v>2.456</v>
      </c>
      <c r="I1668" s="250"/>
      <c r="J1668" s="246"/>
      <c r="K1668" s="246"/>
      <c r="L1668" s="251"/>
      <c r="M1668" s="252"/>
      <c r="N1668" s="253"/>
      <c r="O1668" s="253"/>
      <c r="P1668" s="253"/>
      <c r="Q1668" s="253"/>
      <c r="R1668" s="253"/>
      <c r="S1668" s="253"/>
      <c r="T1668" s="254"/>
      <c r="U1668" s="14"/>
      <c r="V1668" s="14"/>
      <c r="W1668" s="14"/>
      <c r="X1668" s="14"/>
      <c r="Y1668" s="14"/>
      <c r="Z1668" s="14"/>
      <c r="AA1668" s="14"/>
      <c r="AB1668" s="14"/>
      <c r="AC1668" s="14"/>
      <c r="AD1668" s="14"/>
      <c r="AE1668" s="14"/>
      <c r="AT1668" s="255" t="s">
        <v>199</v>
      </c>
      <c r="AU1668" s="255" t="s">
        <v>82</v>
      </c>
      <c r="AV1668" s="14" t="s">
        <v>82</v>
      </c>
      <c r="AW1668" s="14" t="s">
        <v>34</v>
      </c>
      <c r="AX1668" s="14" t="s">
        <v>73</v>
      </c>
      <c r="AY1668" s="255" t="s">
        <v>185</v>
      </c>
    </row>
    <row r="1669" s="14" customFormat="1">
      <c r="A1669" s="14"/>
      <c r="B1669" s="245"/>
      <c r="C1669" s="246"/>
      <c r="D1669" s="228" t="s">
        <v>199</v>
      </c>
      <c r="E1669" s="247" t="s">
        <v>19</v>
      </c>
      <c r="F1669" s="248" t="s">
        <v>1992</v>
      </c>
      <c r="G1669" s="246"/>
      <c r="H1669" s="249">
        <v>0.90000000000000002</v>
      </c>
      <c r="I1669" s="250"/>
      <c r="J1669" s="246"/>
      <c r="K1669" s="246"/>
      <c r="L1669" s="251"/>
      <c r="M1669" s="252"/>
      <c r="N1669" s="253"/>
      <c r="O1669" s="253"/>
      <c r="P1669" s="253"/>
      <c r="Q1669" s="253"/>
      <c r="R1669" s="253"/>
      <c r="S1669" s="253"/>
      <c r="T1669" s="254"/>
      <c r="U1669" s="14"/>
      <c r="V1669" s="14"/>
      <c r="W1669" s="14"/>
      <c r="X1669" s="14"/>
      <c r="Y1669" s="14"/>
      <c r="Z1669" s="14"/>
      <c r="AA1669" s="14"/>
      <c r="AB1669" s="14"/>
      <c r="AC1669" s="14"/>
      <c r="AD1669" s="14"/>
      <c r="AE1669" s="14"/>
      <c r="AT1669" s="255" t="s">
        <v>199</v>
      </c>
      <c r="AU1669" s="255" t="s">
        <v>82</v>
      </c>
      <c r="AV1669" s="14" t="s">
        <v>82</v>
      </c>
      <c r="AW1669" s="14" t="s">
        <v>34</v>
      </c>
      <c r="AX1669" s="14" t="s">
        <v>73</v>
      </c>
      <c r="AY1669" s="255" t="s">
        <v>185</v>
      </c>
    </row>
    <row r="1670" s="14" customFormat="1">
      <c r="A1670" s="14"/>
      <c r="B1670" s="245"/>
      <c r="C1670" s="246"/>
      <c r="D1670" s="228" t="s">
        <v>199</v>
      </c>
      <c r="E1670" s="247" t="s">
        <v>19</v>
      </c>
      <c r="F1670" s="248" t="s">
        <v>1993</v>
      </c>
      <c r="G1670" s="246"/>
      <c r="H1670" s="249">
        <v>20.227</v>
      </c>
      <c r="I1670" s="250"/>
      <c r="J1670" s="246"/>
      <c r="K1670" s="246"/>
      <c r="L1670" s="251"/>
      <c r="M1670" s="252"/>
      <c r="N1670" s="253"/>
      <c r="O1670" s="253"/>
      <c r="P1670" s="253"/>
      <c r="Q1670" s="253"/>
      <c r="R1670" s="253"/>
      <c r="S1670" s="253"/>
      <c r="T1670" s="254"/>
      <c r="U1670" s="14"/>
      <c r="V1670" s="14"/>
      <c r="W1670" s="14"/>
      <c r="X1670" s="14"/>
      <c r="Y1670" s="14"/>
      <c r="Z1670" s="14"/>
      <c r="AA1670" s="14"/>
      <c r="AB1670" s="14"/>
      <c r="AC1670" s="14"/>
      <c r="AD1670" s="14"/>
      <c r="AE1670" s="14"/>
      <c r="AT1670" s="255" t="s">
        <v>199</v>
      </c>
      <c r="AU1670" s="255" t="s">
        <v>82</v>
      </c>
      <c r="AV1670" s="14" t="s">
        <v>82</v>
      </c>
      <c r="AW1670" s="14" t="s">
        <v>34</v>
      </c>
      <c r="AX1670" s="14" t="s">
        <v>73</v>
      </c>
      <c r="AY1670" s="255" t="s">
        <v>185</v>
      </c>
    </row>
    <row r="1671" s="14" customFormat="1">
      <c r="A1671" s="14"/>
      <c r="B1671" s="245"/>
      <c r="C1671" s="246"/>
      <c r="D1671" s="228" t="s">
        <v>199</v>
      </c>
      <c r="E1671" s="247" t="s">
        <v>19</v>
      </c>
      <c r="F1671" s="248" t="s">
        <v>1994</v>
      </c>
      <c r="G1671" s="246"/>
      <c r="H1671" s="249">
        <v>3.3620000000000001</v>
      </c>
      <c r="I1671" s="250"/>
      <c r="J1671" s="246"/>
      <c r="K1671" s="246"/>
      <c r="L1671" s="251"/>
      <c r="M1671" s="252"/>
      <c r="N1671" s="253"/>
      <c r="O1671" s="253"/>
      <c r="P1671" s="253"/>
      <c r="Q1671" s="253"/>
      <c r="R1671" s="253"/>
      <c r="S1671" s="253"/>
      <c r="T1671" s="254"/>
      <c r="U1671" s="14"/>
      <c r="V1671" s="14"/>
      <c r="W1671" s="14"/>
      <c r="X1671" s="14"/>
      <c r="Y1671" s="14"/>
      <c r="Z1671" s="14"/>
      <c r="AA1671" s="14"/>
      <c r="AB1671" s="14"/>
      <c r="AC1671" s="14"/>
      <c r="AD1671" s="14"/>
      <c r="AE1671" s="14"/>
      <c r="AT1671" s="255" t="s">
        <v>199</v>
      </c>
      <c r="AU1671" s="255" t="s">
        <v>82</v>
      </c>
      <c r="AV1671" s="14" t="s">
        <v>82</v>
      </c>
      <c r="AW1671" s="14" t="s">
        <v>34</v>
      </c>
      <c r="AX1671" s="14" t="s">
        <v>73</v>
      </c>
      <c r="AY1671" s="255" t="s">
        <v>185</v>
      </c>
    </row>
    <row r="1672" s="14" customFormat="1">
      <c r="A1672" s="14"/>
      <c r="B1672" s="245"/>
      <c r="C1672" s="246"/>
      <c r="D1672" s="228" t="s">
        <v>199</v>
      </c>
      <c r="E1672" s="247" t="s">
        <v>19</v>
      </c>
      <c r="F1672" s="248" t="s">
        <v>1995</v>
      </c>
      <c r="G1672" s="246"/>
      <c r="H1672" s="249">
        <v>1.3380000000000001</v>
      </c>
      <c r="I1672" s="250"/>
      <c r="J1672" s="246"/>
      <c r="K1672" s="246"/>
      <c r="L1672" s="251"/>
      <c r="M1672" s="252"/>
      <c r="N1672" s="253"/>
      <c r="O1672" s="253"/>
      <c r="P1672" s="253"/>
      <c r="Q1672" s="253"/>
      <c r="R1672" s="253"/>
      <c r="S1672" s="253"/>
      <c r="T1672" s="254"/>
      <c r="U1672" s="14"/>
      <c r="V1672" s="14"/>
      <c r="W1672" s="14"/>
      <c r="X1672" s="14"/>
      <c r="Y1672" s="14"/>
      <c r="Z1672" s="14"/>
      <c r="AA1672" s="14"/>
      <c r="AB1672" s="14"/>
      <c r="AC1672" s="14"/>
      <c r="AD1672" s="14"/>
      <c r="AE1672" s="14"/>
      <c r="AT1672" s="255" t="s">
        <v>199</v>
      </c>
      <c r="AU1672" s="255" t="s">
        <v>82</v>
      </c>
      <c r="AV1672" s="14" t="s">
        <v>82</v>
      </c>
      <c r="AW1672" s="14" t="s">
        <v>34</v>
      </c>
      <c r="AX1672" s="14" t="s">
        <v>73</v>
      </c>
      <c r="AY1672" s="255" t="s">
        <v>185</v>
      </c>
    </row>
    <row r="1673" s="14" customFormat="1">
      <c r="A1673" s="14"/>
      <c r="B1673" s="245"/>
      <c r="C1673" s="246"/>
      <c r="D1673" s="228" t="s">
        <v>199</v>
      </c>
      <c r="E1673" s="247" t="s">
        <v>19</v>
      </c>
      <c r="F1673" s="248" t="s">
        <v>1996</v>
      </c>
      <c r="G1673" s="246"/>
      <c r="H1673" s="249">
        <v>68.501000000000005</v>
      </c>
      <c r="I1673" s="250"/>
      <c r="J1673" s="246"/>
      <c r="K1673" s="246"/>
      <c r="L1673" s="251"/>
      <c r="M1673" s="252"/>
      <c r="N1673" s="253"/>
      <c r="O1673" s="253"/>
      <c r="P1673" s="253"/>
      <c r="Q1673" s="253"/>
      <c r="R1673" s="253"/>
      <c r="S1673" s="253"/>
      <c r="T1673" s="254"/>
      <c r="U1673" s="14"/>
      <c r="V1673" s="14"/>
      <c r="W1673" s="14"/>
      <c r="X1673" s="14"/>
      <c r="Y1673" s="14"/>
      <c r="Z1673" s="14"/>
      <c r="AA1673" s="14"/>
      <c r="AB1673" s="14"/>
      <c r="AC1673" s="14"/>
      <c r="AD1673" s="14"/>
      <c r="AE1673" s="14"/>
      <c r="AT1673" s="255" t="s">
        <v>199</v>
      </c>
      <c r="AU1673" s="255" t="s">
        <v>82</v>
      </c>
      <c r="AV1673" s="14" t="s">
        <v>82</v>
      </c>
      <c r="AW1673" s="14" t="s">
        <v>34</v>
      </c>
      <c r="AX1673" s="14" t="s">
        <v>73</v>
      </c>
      <c r="AY1673" s="255" t="s">
        <v>185</v>
      </c>
    </row>
    <row r="1674" s="14" customFormat="1">
      <c r="A1674" s="14"/>
      <c r="B1674" s="245"/>
      <c r="C1674" s="246"/>
      <c r="D1674" s="228" t="s">
        <v>199</v>
      </c>
      <c r="E1674" s="247" t="s">
        <v>19</v>
      </c>
      <c r="F1674" s="248" t="s">
        <v>1997</v>
      </c>
      <c r="G1674" s="246"/>
      <c r="H1674" s="249">
        <v>33.850000000000001</v>
      </c>
      <c r="I1674" s="250"/>
      <c r="J1674" s="246"/>
      <c r="K1674" s="246"/>
      <c r="L1674" s="251"/>
      <c r="M1674" s="252"/>
      <c r="N1674" s="253"/>
      <c r="O1674" s="253"/>
      <c r="P1674" s="253"/>
      <c r="Q1674" s="253"/>
      <c r="R1674" s="253"/>
      <c r="S1674" s="253"/>
      <c r="T1674" s="254"/>
      <c r="U1674" s="14"/>
      <c r="V1674" s="14"/>
      <c r="W1674" s="14"/>
      <c r="X1674" s="14"/>
      <c r="Y1674" s="14"/>
      <c r="Z1674" s="14"/>
      <c r="AA1674" s="14"/>
      <c r="AB1674" s="14"/>
      <c r="AC1674" s="14"/>
      <c r="AD1674" s="14"/>
      <c r="AE1674" s="14"/>
      <c r="AT1674" s="255" t="s">
        <v>199</v>
      </c>
      <c r="AU1674" s="255" t="s">
        <v>82</v>
      </c>
      <c r="AV1674" s="14" t="s">
        <v>82</v>
      </c>
      <c r="AW1674" s="14" t="s">
        <v>34</v>
      </c>
      <c r="AX1674" s="14" t="s">
        <v>73</v>
      </c>
      <c r="AY1674" s="255" t="s">
        <v>185</v>
      </c>
    </row>
    <row r="1675" s="14" customFormat="1">
      <c r="A1675" s="14"/>
      <c r="B1675" s="245"/>
      <c r="C1675" s="246"/>
      <c r="D1675" s="228" t="s">
        <v>199</v>
      </c>
      <c r="E1675" s="247" t="s">
        <v>19</v>
      </c>
      <c r="F1675" s="248" t="s">
        <v>1998</v>
      </c>
      <c r="G1675" s="246"/>
      <c r="H1675" s="249">
        <v>4.3719999999999999</v>
      </c>
      <c r="I1675" s="250"/>
      <c r="J1675" s="246"/>
      <c r="K1675" s="246"/>
      <c r="L1675" s="251"/>
      <c r="M1675" s="252"/>
      <c r="N1675" s="253"/>
      <c r="O1675" s="253"/>
      <c r="P1675" s="253"/>
      <c r="Q1675" s="253"/>
      <c r="R1675" s="253"/>
      <c r="S1675" s="253"/>
      <c r="T1675" s="254"/>
      <c r="U1675" s="14"/>
      <c r="V1675" s="14"/>
      <c r="W1675" s="14"/>
      <c r="X1675" s="14"/>
      <c r="Y1675" s="14"/>
      <c r="Z1675" s="14"/>
      <c r="AA1675" s="14"/>
      <c r="AB1675" s="14"/>
      <c r="AC1675" s="14"/>
      <c r="AD1675" s="14"/>
      <c r="AE1675" s="14"/>
      <c r="AT1675" s="255" t="s">
        <v>199</v>
      </c>
      <c r="AU1675" s="255" t="s">
        <v>82</v>
      </c>
      <c r="AV1675" s="14" t="s">
        <v>82</v>
      </c>
      <c r="AW1675" s="14" t="s">
        <v>34</v>
      </c>
      <c r="AX1675" s="14" t="s">
        <v>73</v>
      </c>
      <c r="AY1675" s="255" t="s">
        <v>185</v>
      </c>
    </row>
    <row r="1676" s="16" customFormat="1">
      <c r="A1676" s="16"/>
      <c r="B1676" s="286"/>
      <c r="C1676" s="287"/>
      <c r="D1676" s="228" t="s">
        <v>199</v>
      </c>
      <c r="E1676" s="288" t="s">
        <v>19</v>
      </c>
      <c r="F1676" s="289" t="s">
        <v>2023</v>
      </c>
      <c r="G1676" s="287"/>
      <c r="H1676" s="290">
        <v>370.73200000000003</v>
      </c>
      <c r="I1676" s="291"/>
      <c r="J1676" s="287"/>
      <c r="K1676" s="287"/>
      <c r="L1676" s="292"/>
      <c r="M1676" s="293"/>
      <c r="N1676" s="294"/>
      <c r="O1676" s="294"/>
      <c r="P1676" s="294"/>
      <c r="Q1676" s="294"/>
      <c r="R1676" s="294"/>
      <c r="S1676" s="294"/>
      <c r="T1676" s="295"/>
      <c r="U1676" s="16"/>
      <c r="V1676" s="16"/>
      <c r="W1676" s="16"/>
      <c r="X1676" s="16"/>
      <c r="Y1676" s="16"/>
      <c r="Z1676" s="16"/>
      <c r="AA1676" s="16"/>
      <c r="AB1676" s="16"/>
      <c r="AC1676" s="16"/>
      <c r="AD1676" s="16"/>
      <c r="AE1676" s="16"/>
      <c r="AT1676" s="296" t="s">
        <v>199</v>
      </c>
      <c r="AU1676" s="296" t="s">
        <v>82</v>
      </c>
      <c r="AV1676" s="16" t="s">
        <v>209</v>
      </c>
      <c r="AW1676" s="16" t="s">
        <v>34</v>
      </c>
      <c r="AX1676" s="16" t="s">
        <v>73</v>
      </c>
      <c r="AY1676" s="296" t="s">
        <v>185</v>
      </c>
    </row>
    <row r="1677" s="13" customFormat="1">
      <c r="A1677" s="13"/>
      <c r="B1677" s="235"/>
      <c r="C1677" s="236"/>
      <c r="D1677" s="228" t="s">
        <v>199</v>
      </c>
      <c r="E1677" s="237" t="s">
        <v>19</v>
      </c>
      <c r="F1677" s="238" t="s">
        <v>2972</v>
      </c>
      <c r="G1677" s="236"/>
      <c r="H1677" s="237" t="s">
        <v>19</v>
      </c>
      <c r="I1677" s="239"/>
      <c r="J1677" s="236"/>
      <c r="K1677" s="236"/>
      <c r="L1677" s="240"/>
      <c r="M1677" s="241"/>
      <c r="N1677" s="242"/>
      <c r="O1677" s="242"/>
      <c r="P1677" s="242"/>
      <c r="Q1677" s="242"/>
      <c r="R1677" s="242"/>
      <c r="S1677" s="242"/>
      <c r="T1677" s="243"/>
      <c r="U1677" s="13"/>
      <c r="V1677" s="13"/>
      <c r="W1677" s="13"/>
      <c r="X1677" s="13"/>
      <c r="Y1677" s="13"/>
      <c r="Z1677" s="13"/>
      <c r="AA1677" s="13"/>
      <c r="AB1677" s="13"/>
      <c r="AC1677" s="13"/>
      <c r="AD1677" s="13"/>
      <c r="AE1677" s="13"/>
      <c r="AT1677" s="244" t="s">
        <v>199</v>
      </c>
      <c r="AU1677" s="244" t="s">
        <v>82</v>
      </c>
      <c r="AV1677" s="13" t="s">
        <v>80</v>
      </c>
      <c r="AW1677" s="13" t="s">
        <v>34</v>
      </c>
      <c r="AX1677" s="13" t="s">
        <v>73</v>
      </c>
      <c r="AY1677" s="244" t="s">
        <v>185</v>
      </c>
    </row>
    <row r="1678" s="14" customFormat="1">
      <c r="A1678" s="14"/>
      <c r="B1678" s="245"/>
      <c r="C1678" s="246"/>
      <c r="D1678" s="228" t="s">
        <v>199</v>
      </c>
      <c r="E1678" s="247" t="s">
        <v>19</v>
      </c>
      <c r="F1678" s="248" t="s">
        <v>2973</v>
      </c>
      <c r="G1678" s="246"/>
      <c r="H1678" s="249">
        <v>219.74000000000001</v>
      </c>
      <c r="I1678" s="250"/>
      <c r="J1678" s="246"/>
      <c r="K1678" s="246"/>
      <c r="L1678" s="251"/>
      <c r="M1678" s="252"/>
      <c r="N1678" s="253"/>
      <c r="O1678" s="253"/>
      <c r="P1678" s="253"/>
      <c r="Q1678" s="253"/>
      <c r="R1678" s="253"/>
      <c r="S1678" s="253"/>
      <c r="T1678" s="254"/>
      <c r="U1678" s="14"/>
      <c r="V1678" s="14"/>
      <c r="W1678" s="14"/>
      <c r="X1678" s="14"/>
      <c r="Y1678" s="14"/>
      <c r="Z1678" s="14"/>
      <c r="AA1678" s="14"/>
      <c r="AB1678" s="14"/>
      <c r="AC1678" s="14"/>
      <c r="AD1678" s="14"/>
      <c r="AE1678" s="14"/>
      <c r="AT1678" s="255" t="s">
        <v>199</v>
      </c>
      <c r="AU1678" s="255" t="s">
        <v>82</v>
      </c>
      <c r="AV1678" s="14" t="s">
        <v>82</v>
      </c>
      <c r="AW1678" s="14" t="s">
        <v>34</v>
      </c>
      <c r="AX1678" s="14" t="s">
        <v>73</v>
      </c>
      <c r="AY1678" s="255" t="s">
        <v>185</v>
      </c>
    </row>
    <row r="1679" s="13" customFormat="1">
      <c r="A1679" s="13"/>
      <c r="B1679" s="235"/>
      <c r="C1679" s="236"/>
      <c r="D1679" s="228" t="s">
        <v>199</v>
      </c>
      <c r="E1679" s="237" t="s">
        <v>19</v>
      </c>
      <c r="F1679" s="238" t="s">
        <v>2974</v>
      </c>
      <c r="G1679" s="236"/>
      <c r="H1679" s="237" t="s">
        <v>19</v>
      </c>
      <c r="I1679" s="239"/>
      <c r="J1679" s="236"/>
      <c r="K1679" s="236"/>
      <c r="L1679" s="240"/>
      <c r="M1679" s="241"/>
      <c r="N1679" s="242"/>
      <c r="O1679" s="242"/>
      <c r="P1679" s="242"/>
      <c r="Q1679" s="242"/>
      <c r="R1679" s="242"/>
      <c r="S1679" s="242"/>
      <c r="T1679" s="243"/>
      <c r="U1679" s="13"/>
      <c r="V1679" s="13"/>
      <c r="W1679" s="13"/>
      <c r="X1679" s="13"/>
      <c r="Y1679" s="13"/>
      <c r="Z1679" s="13"/>
      <c r="AA1679" s="13"/>
      <c r="AB1679" s="13"/>
      <c r="AC1679" s="13"/>
      <c r="AD1679" s="13"/>
      <c r="AE1679" s="13"/>
      <c r="AT1679" s="244" t="s">
        <v>199</v>
      </c>
      <c r="AU1679" s="244" t="s">
        <v>82</v>
      </c>
      <c r="AV1679" s="13" t="s">
        <v>80</v>
      </c>
      <c r="AW1679" s="13" t="s">
        <v>34</v>
      </c>
      <c r="AX1679" s="13" t="s">
        <v>73</v>
      </c>
      <c r="AY1679" s="244" t="s">
        <v>185</v>
      </c>
    </row>
    <row r="1680" s="14" customFormat="1">
      <c r="A1680" s="14"/>
      <c r="B1680" s="245"/>
      <c r="C1680" s="246"/>
      <c r="D1680" s="228" t="s">
        <v>199</v>
      </c>
      <c r="E1680" s="247" t="s">
        <v>19</v>
      </c>
      <c r="F1680" s="248" t="s">
        <v>2975</v>
      </c>
      <c r="G1680" s="246"/>
      <c r="H1680" s="249">
        <v>37.015000000000001</v>
      </c>
      <c r="I1680" s="250"/>
      <c r="J1680" s="246"/>
      <c r="K1680" s="246"/>
      <c r="L1680" s="251"/>
      <c r="M1680" s="252"/>
      <c r="N1680" s="253"/>
      <c r="O1680" s="253"/>
      <c r="P1680" s="253"/>
      <c r="Q1680" s="253"/>
      <c r="R1680" s="253"/>
      <c r="S1680" s="253"/>
      <c r="T1680" s="254"/>
      <c r="U1680" s="14"/>
      <c r="V1680" s="14"/>
      <c r="W1680" s="14"/>
      <c r="X1680" s="14"/>
      <c r="Y1680" s="14"/>
      <c r="Z1680" s="14"/>
      <c r="AA1680" s="14"/>
      <c r="AB1680" s="14"/>
      <c r="AC1680" s="14"/>
      <c r="AD1680" s="14"/>
      <c r="AE1680" s="14"/>
      <c r="AT1680" s="255" t="s">
        <v>199</v>
      </c>
      <c r="AU1680" s="255" t="s">
        <v>82</v>
      </c>
      <c r="AV1680" s="14" t="s">
        <v>82</v>
      </c>
      <c r="AW1680" s="14" t="s">
        <v>34</v>
      </c>
      <c r="AX1680" s="14" t="s">
        <v>73</v>
      </c>
      <c r="AY1680" s="255" t="s">
        <v>185</v>
      </c>
    </row>
    <row r="1681" s="16" customFormat="1">
      <c r="A1681" s="16"/>
      <c r="B1681" s="286"/>
      <c r="C1681" s="287"/>
      <c r="D1681" s="228" t="s">
        <v>199</v>
      </c>
      <c r="E1681" s="288" t="s">
        <v>19</v>
      </c>
      <c r="F1681" s="289" t="s">
        <v>2023</v>
      </c>
      <c r="G1681" s="287"/>
      <c r="H1681" s="290">
        <v>256.755</v>
      </c>
      <c r="I1681" s="291"/>
      <c r="J1681" s="287"/>
      <c r="K1681" s="287"/>
      <c r="L1681" s="292"/>
      <c r="M1681" s="293"/>
      <c r="N1681" s="294"/>
      <c r="O1681" s="294"/>
      <c r="P1681" s="294"/>
      <c r="Q1681" s="294"/>
      <c r="R1681" s="294"/>
      <c r="S1681" s="294"/>
      <c r="T1681" s="295"/>
      <c r="U1681" s="16"/>
      <c r="V1681" s="16"/>
      <c r="W1681" s="16"/>
      <c r="X1681" s="16"/>
      <c r="Y1681" s="16"/>
      <c r="Z1681" s="16"/>
      <c r="AA1681" s="16"/>
      <c r="AB1681" s="16"/>
      <c r="AC1681" s="16"/>
      <c r="AD1681" s="16"/>
      <c r="AE1681" s="16"/>
      <c r="AT1681" s="296" t="s">
        <v>199</v>
      </c>
      <c r="AU1681" s="296" t="s">
        <v>82</v>
      </c>
      <c r="AV1681" s="16" t="s">
        <v>209</v>
      </c>
      <c r="AW1681" s="16" t="s">
        <v>34</v>
      </c>
      <c r="AX1681" s="16" t="s">
        <v>73</v>
      </c>
      <c r="AY1681" s="296" t="s">
        <v>185</v>
      </c>
    </row>
    <row r="1682" s="15" customFormat="1">
      <c r="A1682" s="15"/>
      <c r="B1682" s="256"/>
      <c r="C1682" s="257"/>
      <c r="D1682" s="228" t="s">
        <v>199</v>
      </c>
      <c r="E1682" s="258" t="s">
        <v>19</v>
      </c>
      <c r="F1682" s="259" t="s">
        <v>202</v>
      </c>
      <c r="G1682" s="257"/>
      <c r="H1682" s="260">
        <v>627.48699999999997</v>
      </c>
      <c r="I1682" s="261"/>
      <c r="J1682" s="257"/>
      <c r="K1682" s="257"/>
      <c r="L1682" s="262"/>
      <c r="M1682" s="263"/>
      <c r="N1682" s="264"/>
      <c r="O1682" s="264"/>
      <c r="P1682" s="264"/>
      <c r="Q1682" s="264"/>
      <c r="R1682" s="264"/>
      <c r="S1682" s="264"/>
      <c r="T1682" s="265"/>
      <c r="U1682" s="15"/>
      <c r="V1682" s="15"/>
      <c r="W1682" s="15"/>
      <c r="X1682" s="15"/>
      <c r="Y1682" s="15"/>
      <c r="Z1682" s="15"/>
      <c r="AA1682" s="15"/>
      <c r="AB1682" s="15"/>
      <c r="AC1682" s="15"/>
      <c r="AD1682" s="15"/>
      <c r="AE1682" s="15"/>
      <c r="AT1682" s="266" t="s">
        <v>199</v>
      </c>
      <c r="AU1682" s="266" t="s">
        <v>82</v>
      </c>
      <c r="AV1682" s="15" t="s">
        <v>193</v>
      </c>
      <c r="AW1682" s="15" t="s">
        <v>34</v>
      </c>
      <c r="AX1682" s="15" t="s">
        <v>80</v>
      </c>
      <c r="AY1682" s="266" t="s">
        <v>185</v>
      </c>
    </row>
    <row r="1683" s="2" customFormat="1" ht="16.5" customHeight="1">
      <c r="A1683" s="41"/>
      <c r="B1683" s="42"/>
      <c r="C1683" s="215" t="s">
        <v>2978</v>
      </c>
      <c r="D1683" s="215" t="s">
        <v>188</v>
      </c>
      <c r="E1683" s="216" t="s">
        <v>1046</v>
      </c>
      <c r="F1683" s="217" t="s">
        <v>1047</v>
      </c>
      <c r="G1683" s="218" t="s">
        <v>191</v>
      </c>
      <c r="H1683" s="219">
        <v>627.48699999999997</v>
      </c>
      <c r="I1683" s="220"/>
      <c r="J1683" s="221">
        <f>ROUND(I1683*H1683,2)</f>
        <v>0</v>
      </c>
      <c r="K1683" s="217" t="s">
        <v>192</v>
      </c>
      <c r="L1683" s="47"/>
      <c r="M1683" s="222" t="s">
        <v>19</v>
      </c>
      <c r="N1683" s="223" t="s">
        <v>44</v>
      </c>
      <c r="O1683" s="87"/>
      <c r="P1683" s="224">
        <f>O1683*H1683</f>
        <v>0</v>
      </c>
      <c r="Q1683" s="224">
        <v>0.00027</v>
      </c>
      <c r="R1683" s="224">
        <f>Q1683*H1683</f>
        <v>0.16942148999999998</v>
      </c>
      <c r="S1683" s="224">
        <v>0</v>
      </c>
      <c r="T1683" s="225">
        <f>S1683*H1683</f>
        <v>0</v>
      </c>
      <c r="U1683" s="41"/>
      <c r="V1683" s="41"/>
      <c r="W1683" s="41"/>
      <c r="X1683" s="41"/>
      <c r="Y1683" s="41"/>
      <c r="Z1683" s="41"/>
      <c r="AA1683" s="41"/>
      <c r="AB1683" s="41"/>
      <c r="AC1683" s="41"/>
      <c r="AD1683" s="41"/>
      <c r="AE1683" s="41"/>
      <c r="AR1683" s="226" t="s">
        <v>280</v>
      </c>
      <c r="AT1683" s="226" t="s">
        <v>188</v>
      </c>
      <c r="AU1683" s="226" t="s">
        <v>82</v>
      </c>
      <c r="AY1683" s="20" t="s">
        <v>185</v>
      </c>
      <c r="BE1683" s="227">
        <f>IF(N1683="základní",J1683,0)</f>
        <v>0</v>
      </c>
      <c r="BF1683" s="227">
        <f>IF(N1683="snížená",J1683,0)</f>
        <v>0</v>
      </c>
      <c r="BG1683" s="227">
        <f>IF(N1683="zákl. přenesená",J1683,0)</f>
        <v>0</v>
      </c>
      <c r="BH1683" s="227">
        <f>IF(N1683="sníž. přenesená",J1683,0)</f>
        <v>0</v>
      </c>
      <c r="BI1683" s="227">
        <f>IF(N1683="nulová",J1683,0)</f>
        <v>0</v>
      </c>
      <c r="BJ1683" s="20" t="s">
        <v>80</v>
      </c>
      <c r="BK1683" s="227">
        <f>ROUND(I1683*H1683,2)</f>
        <v>0</v>
      </c>
      <c r="BL1683" s="20" t="s">
        <v>280</v>
      </c>
      <c r="BM1683" s="226" t="s">
        <v>2979</v>
      </c>
    </row>
    <row r="1684" s="2" customFormat="1">
      <c r="A1684" s="41"/>
      <c r="B1684" s="42"/>
      <c r="C1684" s="43"/>
      <c r="D1684" s="228" t="s">
        <v>195</v>
      </c>
      <c r="E1684" s="43"/>
      <c r="F1684" s="229" t="s">
        <v>1049</v>
      </c>
      <c r="G1684" s="43"/>
      <c r="H1684" s="43"/>
      <c r="I1684" s="230"/>
      <c r="J1684" s="43"/>
      <c r="K1684" s="43"/>
      <c r="L1684" s="47"/>
      <c r="M1684" s="231"/>
      <c r="N1684" s="232"/>
      <c r="O1684" s="87"/>
      <c r="P1684" s="87"/>
      <c r="Q1684" s="87"/>
      <c r="R1684" s="87"/>
      <c r="S1684" s="87"/>
      <c r="T1684" s="88"/>
      <c r="U1684" s="41"/>
      <c r="V1684" s="41"/>
      <c r="W1684" s="41"/>
      <c r="X1684" s="41"/>
      <c r="Y1684" s="41"/>
      <c r="Z1684" s="41"/>
      <c r="AA1684" s="41"/>
      <c r="AB1684" s="41"/>
      <c r="AC1684" s="41"/>
      <c r="AD1684" s="41"/>
      <c r="AE1684" s="41"/>
      <c r="AT1684" s="20" t="s">
        <v>195</v>
      </c>
      <c r="AU1684" s="20" t="s">
        <v>82</v>
      </c>
    </row>
    <row r="1685" s="2" customFormat="1">
      <c r="A1685" s="41"/>
      <c r="B1685" s="42"/>
      <c r="C1685" s="43"/>
      <c r="D1685" s="233" t="s">
        <v>197</v>
      </c>
      <c r="E1685" s="43"/>
      <c r="F1685" s="234" t="s">
        <v>1050</v>
      </c>
      <c r="G1685" s="43"/>
      <c r="H1685" s="43"/>
      <c r="I1685" s="230"/>
      <c r="J1685" s="43"/>
      <c r="K1685" s="43"/>
      <c r="L1685" s="47"/>
      <c r="M1685" s="231"/>
      <c r="N1685" s="232"/>
      <c r="O1685" s="87"/>
      <c r="P1685" s="87"/>
      <c r="Q1685" s="87"/>
      <c r="R1685" s="87"/>
      <c r="S1685" s="87"/>
      <c r="T1685" s="88"/>
      <c r="U1685" s="41"/>
      <c r="V1685" s="41"/>
      <c r="W1685" s="41"/>
      <c r="X1685" s="41"/>
      <c r="Y1685" s="41"/>
      <c r="Z1685" s="41"/>
      <c r="AA1685" s="41"/>
      <c r="AB1685" s="41"/>
      <c r="AC1685" s="41"/>
      <c r="AD1685" s="41"/>
      <c r="AE1685" s="41"/>
      <c r="AT1685" s="20" t="s">
        <v>197</v>
      </c>
      <c r="AU1685" s="20" t="s">
        <v>82</v>
      </c>
    </row>
    <row r="1686" s="13" customFormat="1">
      <c r="A1686" s="13"/>
      <c r="B1686" s="235"/>
      <c r="C1686" s="236"/>
      <c r="D1686" s="228" t="s">
        <v>199</v>
      </c>
      <c r="E1686" s="237" t="s">
        <v>19</v>
      </c>
      <c r="F1686" s="238" t="s">
        <v>477</v>
      </c>
      <c r="G1686" s="236"/>
      <c r="H1686" s="237" t="s">
        <v>19</v>
      </c>
      <c r="I1686" s="239"/>
      <c r="J1686" s="236"/>
      <c r="K1686" s="236"/>
      <c r="L1686" s="240"/>
      <c r="M1686" s="241"/>
      <c r="N1686" s="242"/>
      <c r="O1686" s="242"/>
      <c r="P1686" s="242"/>
      <c r="Q1686" s="242"/>
      <c r="R1686" s="242"/>
      <c r="S1686" s="242"/>
      <c r="T1686" s="243"/>
      <c r="U1686" s="13"/>
      <c r="V1686" s="13"/>
      <c r="W1686" s="13"/>
      <c r="X1686" s="13"/>
      <c r="Y1686" s="13"/>
      <c r="Z1686" s="13"/>
      <c r="AA1686" s="13"/>
      <c r="AB1686" s="13"/>
      <c r="AC1686" s="13"/>
      <c r="AD1686" s="13"/>
      <c r="AE1686" s="13"/>
      <c r="AT1686" s="244" t="s">
        <v>199</v>
      </c>
      <c r="AU1686" s="244" t="s">
        <v>82</v>
      </c>
      <c r="AV1686" s="13" t="s">
        <v>80</v>
      </c>
      <c r="AW1686" s="13" t="s">
        <v>34</v>
      </c>
      <c r="AX1686" s="13" t="s">
        <v>73</v>
      </c>
      <c r="AY1686" s="244" t="s">
        <v>185</v>
      </c>
    </row>
    <row r="1687" s="13" customFormat="1">
      <c r="A1687" s="13"/>
      <c r="B1687" s="235"/>
      <c r="C1687" s="236"/>
      <c r="D1687" s="228" t="s">
        <v>199</v>
      </c>
      <c r="E1687" s="237" t="s">
        <v>19</v>
      </c>
      <c r="F1687" s="238" t="s">
        <v>2971</v>
      </c>
      <c r="G1687" s="236"/>
      <c r="H1687" s="237" t="s">
        <v>19</v>
      </c>
      <c r="I1687" s="239"/>
      <c r="J1687" s="236"/>
      <c r="K1687" s="236"/>
      <c r="L1687" s="240"/>
      <c r="M1687" s="241"/>
      <c r="N1687" s="242"/>
      <c r="O1687" s="242"/>
      <c r="P1687" s="242"/>
      <c r="Q1687" s="242"/>
      <c r="R1687" s="242"/>
      <c r="S1687" s="242"/>
      <c r="T1687" s="243"/>
      <c r="U1687" s="13"/>
      <c r="V1687" s="13"/>
      <c r="W1687" s="13"/>
      <c r="X1687" s="13"/>
      <c r="Y1687" s="13"/>
      <c r="Z1687" s="13"/>
      <c r="AA1687" s="13"/>
      <c r="AB1687" s="13"/>
      <c r="AC1687" s="13"/>
      <c r="AD1687" s="13"/>
      <c r="AE1687" s="13"/>
      <c r="AT1687" s="244" t="s">
        <v>199</v>
      </c>
      <c r="AU1687" s="244" t="s">
        <v>82</v>
      </c>
      <c r="AV1687" s="13" t="s">
        <v>80</v>
      </c>
      <c r="AW1687" s="13" t="s">
        <v>34</v>
      </c>
      <c r="AX1687" s="13" t="s">
        <v>73</v>
      </c>
      <c r="AY1687" s="244" t="s">
        <v>185</v>
      </c>
    </row>
    <row r="1688" s="14" customFormat="1">
      <c r="A1688" s="14"/>
      <c r="B1688" s="245"/>
      <c r="C1688" s="246"/>
      <c r="D1688" s="228" t="s">
        <v>199</v>
      </c>
      <c r="E1688" s="247" t="s">
        <v>19</v>
      </c>
      <c r="F1688" s="248" t="s">
        <v>1980</v>
      </c>
      <c r="G1688" s="246"/>
      <c r="H1688" s="249">
        <v>24.838999999999999</v>
      </c>
      <c r="I1688" s="250"/>
      <c r="J1688" s="246"/>
      <c r="K1688" s="246"/>
      <c r="L1688" s="251"/>
      <c r="M1688" s="252"/>
      <c r="N1688" s="253"/>
      <c r="O1688" s="253"/>
      <c r="P1688" s="253"/>
      <c r="Q1688" s="253"/>
      <c r="R1688" s="253"/>
      <c r="S1688" s="253"/>
      <c r="T1688" s="254"/>
      <c r="U1688" s="14"/>
      <c r="V1688" s="14"/>
      <c r="W1688" s="14"/>
      <c r="X1688" s="14"/>
      <c r="Y1688" s="14"/>
      <c r="Z1688" s="14"/>
      <c r="AA1688" s="14"/>
      <c r="AB1688" s="14"/>
      <c r="AC1688" s="14"/>
      <c r="AD1688" s="14"/>
      <c r="AE1688" s="14"/>
      <c r="AT1688" s="255" t="s">
        <v>199</v>
      </c>
      <c r="AU1688" s="255" t="s">
        <v>82</v>
      </c>
      <c r="AV1688" s="14" t="s">
        <v>82</v>
      </c>
      <c r="AW1688" s="14" t="s">
        <v>34</v>
      </c>
      <c r="AX1688" s="14" t="s">
        <v>73</v>
      </c>
      <c r="AY1688" s="255" t="s">
        <v>185</v>
      </c>
    </row>
    <row r="1689" s="14" customFormat="1">
      <c r="A1689" s="14"/>
      <c r="B1689" s="245"/>
      <c r="C1689" s="246"/>
      <c r="D1689" s="228" t="s">
        <v>199</v>
      </c>
      <c r="E1689" s="247" t="s">
        <v>19</v>
      </c>
      <c r="F1689" s="248" t="s">
        <v>1981</v>
      </c>
      <c r="G1689" s="246"/>
      <c r="H1689" s="249">
        <v>1.6080000000000001</v>
      </c>
      <c r="I1689" s="250"/>
      <c r="J1689" s="246"/>
      <c r="K1689" s="246"/>
      <c r="L1689" s="251"/>
      <c r="M1689" s="252"/>
      <c r="N1689" s="253"/>
      <c r="O1689" s="253"/>
      <c r="P1689" s="253"/>
      <c r="Q1689" s="253"/>
      <c r="R1689" s="253"/>
      <c r="S1689" s="253"/>
      <c r="T1689" s="254"/>
      <c r="U1689" s="14"/>
      <c r="V1689" s="14"/>
      <c r="W1689" s="14"/>
      <c r="X1689" s="14"/>
      <c r="Y1689" s="14"/>
      <c r="Z1689" s="14"/>
      <c r="AA1689" s="14"/>
      <c r="AB1689" s="14"/>
      <c r="AC1689" s="14"/>
      <c r="AD1689" s="14"/>
      <c r="AE1689" s="14"/>
      <c r="AT1689" s="255" t="s">
        <v>199</v>
      </c>
      <c r="AU1689" s="255" t="s">
        <v>82</v>
      </c>
      <c r="AV1689" s="14" t="s">
        <v>82</v>
      </c>
      <c r="AW1689" s="14" t="s">
        <v>34</v>
      </c>
      <c r="AX1689" s="14" t="s">
        <v>73</v>
      </c>
      <c r="AY1689" s="255" t="s">
        <v>185</v>
      </c>
    </row>
    <row r="1690" s="14" customFormat="1">
      <c r="A1690" s="14"/>
      <c r="B1690" s="245"/>
      <c r="C1690" s="246"/>
      <c r="D1690" s="228" t="s">
        <v>199</v>
      </c>
      <c r="E1690" s="247" t="s">
        <v>19</v>
      </c>
      <c r="F1690" s="248" t="s">
        <v>1982</v>
      </c>
      <c r="G1690" s="246"/>
      <c r="H1690" s="249">
        <v>26.128</v>
      </c>
      <c r="I1690" s="250"/>
      <c r="J1690" s="246"/>
      <c r="K1690" s="246"/>
      <c r="L1690" s="251"/>
      <c r="M1690" s="252"/>
      <c r="N1690" s="253"/>
      <c r="O1690" s="253"/>
      <c r="P1690" s="253"/>
      <c r="Q1690" s="253"/>
      <c r="R1690" s="253"/>
      <c r="S1690" s="253"/>
      <c r="T1690" s="254"/>
      <c r="U1690" s="14"/>
      <c r="V1690" s="14"/>
      <c r="W1690" s="14"/>
      <c r="X1690" s="14"/>
      <c r="Y1690" s="14"/>
      <c r="Z1690" s="14"/>
      <c r="AA1690" s="14"/>
      <c r="AB1690" s="14"/>
      <c r="AC1690" s="14"/>
      <c r="AD1690" s="14"/>
      <c r="AE1690" s="14"/>
      <c r="AT1690" s="255" t="s">
        <v>199</v>
      </c>
      <c r="AU1690" s="255" t="s">
        <v>82</v>
      </c>
      <c r="AV1690" s="14" t="s">
        <v>82</v>
      </c>
      <c r="AW1690" s="14" t="s">
        <v>34</v>
      </c>
      <c r="AX1690" s="14" t="s">
        <v>73</v>
      </c>
      <c r="AY1690" s="255" t="s">
        <v>185</v>
      </c>
    </row>
    <row r="1691" s="14" customFormat="1">
      <c r="A1691" s="14"/>
      <c r="B1691" s="245"/>
      <c r="C1691" s="246"/>
      <c r="D1691" s="228" t="s">
        <v>199</v>
      </c>
      <c r="E1691" s="247" t="s">
        <v>19</v>
      </c>
      <c r="F1691" s="248" t="s">
        <v>1983</v>
      </c>
      <c r="G1691" s="246"/>
      <c r="H1691" s="249">
        <v>20.079000000000001</v>
      </c>
      <c r="I1691" s="250"/>
      <c r="J1691" s="246"/>
      <c r="K1691" s="246"/>
      <c r="L1691" s="251"/>
      <c r="M1691" s="252"/>
      <c r="N1691" s="253"/>
      <c r="O1691" s="253"/>
      <c r="P1691" s="253"/>
      <c r="Q1691" s="253"/>
      <c r="R1691" s="253"/>
      <c r="S1691" s="253"/>
      <c r="T1691" s="254"/>
      <c r="U1691" s="14"/>
      <c r="V1691" s="14"/>
      <c r="W1691" s="14"/>
      <c r="X1691" s="14"/>
      <c r="Y1691" s="14"/>
      <c r="Z1691" s="14"/>
      <c r="AA1691" s="14"/>
      <c r="AB1691" s="14"/>
      <c r="AC1691" s="14"/>
      <c r="AD1691" s="14"/>
      <c r="AE1691" s="14"/>
      <c r="AT1691" s="255" t="s">
        <v>199</v>
      </c>
      <c r="AU1691" s="255" t="s">
        <v>82</v>
      </c>
      <c r="AV1691" s="14" t="s">
        <v>82</v>
      </c>
      <c r="AW1691" s="14" t="s">
        <v>34</v>
      </c>
      <c r="AX1691" s="14" t="s">
        <v>73</v>
      </c>
      <c r="AY1691" s="255" t="s">
        <v>185</v>
      </c>
    </row>
    <row r="1692" s="14" customFormat="1">
      <c r="A1692" s="14"/>
      <c r="B1692" s="245"/>
      <c r="C1692" s="246"/>
      <c r="D1692" s="228" t="s">
        <v>199</v>
      </c>
      <c r="E1692" s="247" t="s">
        <v>19</v>
      </c>
      <c r="F1692" s="248" t="s">
        <v>1984</v>
      </c>
      <c r="G1692" s="246"/>
      <c r="H1692" s="249">
        <v>44.308999999999998</v>
      </c>
      <c r="I1692" s="250"/>
      <c r="J1692" s="246"/>
      <c r="K1692" s="246"/>
      <c r="L1692" s="251"/>
      <c r="M1692" s="252"/>
      <c r="N1692" s="253"/>
      <c r="O1692" s="253"/>
      <c r="P1692" s="253"/>
      <c r="Q1692" s="253"/>
      <c r="R1692" s="253"/>
      <c r="S1692" s="253"/>
      <c r="T1692" s="254"/>
      <c r="U1692" s="14"/>
      <c r="V1692" s="14"/>
      <c r="W1692" s="14"/>
      <c r="X1692" s="14"/>
      <c r="Y1692" s="14"/>
      <c r="Z1692" s="14"/>
      <c r="AA1692" s="14"/>
      <c r="AB1692" s="14"/>
      <c r="AC1692" s="14"/>
      <c r="AD1692" s="14"/>
      <c r="AE1692" s="14"/>
      <c r="AT1692" s="255" t="s">
        <v>199</v>
      </c>
      <c r="AU1692" s="255" t="s">
        <v>82</v>
      </c>
      <c r="AV1692" s="14" t="s">
        <v>82</v>
      </c>
      <c r="AW1692" s="14" t="s">
        <v>34</v>
      </c>
      <c r="AX1692" s="14" t="s">
        <v>73</v>
      </c>
      <c r="AY1692" s="255" t="s">
        <v>185</v>
      </c>
    </row>
    <row r="1693" s="14" customFormat="1">
      <c r="A1693" s="14"/>
      <c r="B1693" s="245"/>
      <c r="C1693" s="246"/>
      <c r="D1693" s="228" t="s">
        <v>199</v>
      </c>
      <c r="E1693" s="247" t="s">
        <v>19</v>
      </c>
      <c r="F1693" s="248" t="s">
        <v>1985</v>
      </c>
      <c r="G1693" s="246"/>
      <c r="H1693" s="249">
        <v>1.8500000000000001</v>
      </c>
      <c r="I1693" s="250"/>
      <c r="J1693" s="246"/>
      <c r="K1693" s="246"/>
      <c r="L1693" s="251"/>
      <c r="M1693" s="252"/>
      <c r="N1693" s="253"/>
      <c r="O1693" s="253"/>
      <c r="P1693" s="253"/>
      <c r="Q1693" s="253"/>
      <c r="R1693" s="253"/>
      <c r="S1693" s="253"/>
      <c r="T1693" s="254"/>
      <c r="U1693" s="14"/>
      <c r="V1693" s="14"/>
      <c r="W1693" s="14"/>
      <c r="X1693" s="14"/>
      <c r="Y1693" s="14"/>
      <c r="Z1693" s="14"/>
      <c r="AA1693" s="14"/>
      <c r="AB1693" s="14"/>
      <c r="AC1693" s="14"/>
      <c r="AD1693" s="14"/>
      <c r="AE1693" s="14"/>
      <c r="AT1693" s="255" t="s">
        <v>199</v>
      </c>
      <c r="AU1693" s="255" t="s">
        <v>82</v>
      </c>
      <c r="AV1693" s="14" t="s">
        <v>82</v>
      </c>
      <c r="AW1693" s="14" t="s">
        <v>34</v>
      </c>
      <c r="AX1693" s="14" t="s">
        <v>73</v>
      </c>
      <c r="AY1693" s="255" t="s">
        <v>185</v>
      </c>
    </row>
    <row r="1694" s="14" customFormat="1">
      <c r="A1694" s="14"/>
      <c r="B1694" s="245"/>
      <c r="C1694" s="246"/>
      <c r="D1694" s="228" t="s">
        <v>199</v>
      </c>
      <c r="E1694" s="247" t="s">
        <v>19</v>
      </c>
      <c r="F1694" s="248" t="s">
        <v>1986</v>
      </c>
      <c r="G1694" s="246"/>
      <c r="H1694" s="249">
        <v>44.308999999999998</v>
      </c>
      <c r="I1694" s="250"/>
      <c r="J1694" s="246"/>
      <c r="K1694" s="246"/>
      <c r="L1694" s="251"/>
      <c r="M1694" s="252"/>
      <c r="N1694" s="253"/>
      <c r="O1694" s="253"/>
      <c r="P1694" s="253"/>
      <c r="Q1694" s="253"/>
      <c r="R1694" s="253"/>
      <c r="S1694" s="253"/>
      <c r="T1694" s="254"/>
      <c r="U1694" s="14"/>
      <c r="V1694" s="14"/>
      <c r="W1694" s="14"/>
      <c r="X1694" s="14"/>
      <c r="Y1694" s="14"/>
      <c r="Z1694" s="14"/>
      <c r="AA1694" s="14"/>
      <c r="AB1694" s="14"/>
      <c r="AC1694" s="14"/>
      <c r="AD1694" s="14"/>
      <c r="AE1694" s="14"/>
      <c r="AT1694" s="255" t="s">
        <v>199</v>
      </c>
      <c r="AU1694" s="255" t="s">
        <v>82</v>
      </c>
      <c r="AV1694" s="14" t="s">
        <v>82</v>
      </c>
      <c r="AW1694" s="14" t="s">
        <v>34</v>
      </c>
      <c r="AX1694" s="14" t="s">
        <v>73</v>
      </c>
      <c r="AY1694" s="255" t="s">
        <v>185</v>
      </c>
    </row>
    <row r="1695" s="14" customFormat="1">
      <c r="A1695" s="14"/>
      <c r="B1695" s="245"/>
      <c r="C1695" s="246"/>
      <c r="D1695" s="228" t="s">
        <v>199</v>
      </c>
      <c r="E1695" s="247" t="s">
        <v>19</v>
      </c>
      <c r="F1695" s="248" t="s">
        <v>1987</v>
      </c>
      <c r="G1695" s="246"/>
      <c r="H1695" s="249">
        <v>1.8640000000000001</v>
      </c>
      <c r="I1695" s="250"/>
      <c r="J1695" s="246"/>
      <c r="K1695" s="246"/>
      <c r="L1695" s="251"/>
      <c r="M1695" s="252"/>
      <c r="N1695" s="253"/>
      <c r="O1695" s="253"/>
      <c r="P1695" s="253"/>
      <c r="Q1695" s="253"/>
      <c r="R1695" s="253"/>
      <c r="S1695" s="253"/>
      <c r="T1695" s="254"/>
      <c r="U1695" s="14"/>
      <c r="V1695" s="14"/>
      <c r="W1695" s="14"/>
      <c r="X1695" s="14"/>
      <c r="Y1695" s="14"/>
      <c r="Z1695" s="14"/>
      <c r="AA1695" s="14"/>
      <c r="AB1695" s="14"/>
      <c r="AC1695" s="14"/>
      <c r="AD1695" s="14"/>
      <c r="AE1695" s="14"/>
      <c r="AT1695" s="255" t="s">
        <v>199</v>
      </c>
      <c r="AU1695" s="255" t="s">
        <v>82</v>
      </c>
      <c r="AV1695" s="14" t="s">
        <v>82</v>
      </c>
      <c r="AW1695" s="14" t="s">
        <v>34</v>
      </c>
      <c r="AX1695" s="14" t="s">
        <v>73</v>
      </c>
      <c r="AY1695" s="255" t="s">
        <v>185</v>
      </c>
    </row>
    <row r="1696" s="14" customFormat="1">
      <c r="A1696" s="14"/>
      <c r="B1696" s="245"/>
      <c r="C1696" s="246"/>
      <c r="D1696" s="228" t="s">
        <v>199</v>
      </c>
      <c r="E1696" s="247" t="s">
        <v>19</v>
      </c>
      <c r="F1696" s="248" t="s">
        <v>1988</v>
      </c>
      <c r="G1696" s="246"/>
      <c r="H1696" s="249">
        <v>40.024000000000001</v>
      </c>
      <c r="I1696" s="250"/>
      <c r="J1696" s="246"/>
      <c r="K1696" s="246"/>
      <c r="L1696" s="251"/>
      <c r="M1696" s="252"/>
      <c r="N1696" s="253"/>
      <c r="O1696" s="253"/>
      <c r="P1696" s="253"/>
      <c r="Q1696" s="253"/>
      <c r="R1696" s="253"/>
      <c r="S1696" s="253"/>
      <c r="T1696" s="254"/>
      <c r="U1696" s="14"/>
      <c r="V1696" s="14"/>
      <c r="W1696" s="14"/>
      <c r="X1696" s="14"/>
      <c r="Y1696" s="14"/>
      <c r="Z1696" s="14"/>
      <c r="AA1696" s="14"/>
      <c r="AB1696" s="14"/>
      <c r="AC1696" s="14"/>
      <c r="AD1696" s="14"/>
      <c r="AE1696" s="14"/>
      <c r="AT1696" s="255" t="s">
        <v>199</v>
      </c>
      <c r="AU1696" s="255" t="s">
        <v>82</v>
      </c>
      <c r="AV1696" s="14" t="s">
        <v>82</v>
      </c>
      <c r="AW1696" s="14" t="s">
        <v>34</v>
      </c>
      <c r="AX1696" s="14" t="s">
        <v>73</v>
      </c>
      <c r="AY1696" s="255" t="s">
        <v>185</v>
      </c>
    </row>
    <row r="1697" s="14" customFormat="1">
      <c r="A1697" s="14"/>
      <c r="B1697" s="245"/>
      <c r="C1697" s="246"/>
      <c r="D1697" s="228" t="s">
        <v>199</v>
      </c>
      <c r="E1697" s="247" t="s">
        <v>19</v>
      </c>
      <c r="F1697" s="248" t="s">
        <v>1989</v>
      </c>
      <c r="G1697" s="246"/>
      <c r="H1697" s="249">
        <v>1.298</v>
      </c>
      <c r="I1697" s="250"/>
      <c r="J1697" s="246"/>
      <c r="K1697" s="246"/>
      <c r="L1697" s="251"/>
      <c r="M1697" s="252"/>
      <c r="N1697" s="253"/>
      <c r="O1697" s="253"/>
      <c r="P1697" s="253"/>
      <c r="Q1697" s="253"/>
      <c r="R1697" s="253"/>
      <c r="S1697" s="253"/>
      <c r="T1697" s="254"/>
      <c r="U1697" s="14"/>
      <c r="V1697" s="14"/>
      <c r="W1697" s="14"/>
      <c r="X1697" s="14"/>
      <c r="Y1697" s="14"/>
      <c r="Z1697" s="14"/>
      <c r="AA1697" s="14"/>
      <c r="AB1697" s="14"/>
      <c r="AC1697" s="14"/>
      <c r="AD1697" s="14"/>
      <c r="AE1697" s="14"/>
      <c r="AT1697" s="255" t="s">
        <v>199</v>
      </c>
      <c r="AU1697" s="255" t="s">
        <v>82</v>
      </c>
      <c r="AV1697" s="14" t="s">
        <v>82</v>
      </c>
      <c r="AW1697" s="14" t="s">
        <v>34</v>
      </c>
      <c r="AX1697" s="14" t="s">
        <v>73</v>
      </c>
      <c r="AY1697" s="255" t="s">
        <v>185</v>
      </c>
    </row>
    <row r="1698" s="14" customFormat="1">
      <c r="A1698" s="14"/>
      <c r="B1698" s="245"/>
      <c r="C1698" s="246"/>
      <c r="D1698" s="228" t="s">
        <v>199</v>
      </c>
      <c r="E1698" s="247" t="s">
        <v>19</v>
      </c>
      <c r="F1698" s="248" t="s">
        <v>1990</v>
      </c>
      <c r="G1698" s="246"/>
      <c r="H1698" s="249">
        <v>29.417999999999999</v>
      </c>
      <c r="I1698" s="250"/>
      <c r="J1698" s="246"/>
      <c r="K1698" s="246"/>
      <c r="L1698" s="251"/>
      <c r="M1698" s="252"/>
      <c r="N1698" s="253"/>
      <c r="O1698" s="253"/>
      <c r="P1698" s="253"/>
      <c r="Q1698" s="253"/>
      <c r="R1698" s="253"/>
      <c r="S1698" s="253"/>
      <c r="T1698" s="254"/>
      <c r="U1698" s="14"/>
      <c r="V1698" s="14"/>
      <c r="W1698" s="14"/>
      <c r="X1698" s="14"/>
      <c r="Y1698" s="14"/>
      <c r="Z1698" s="14"/>
      <c r="AA1698" s="14"/>
      <c r="AB1698" s="14"/>
      <c r="AC1698" s="14"/>
      <c r="AD1698" s="14"/>
      <c r="AE1698" s="14"/>
      <c r="AT1698" s="255" t="s">
        <v>199</v>
      </c>
      <c r="AU1698" s="255" t="s">
        <v>82</v>
      </c>
      <c r="AV1698" s="14" t="s">
        <v>82</v>
      </c>
      <c r="AW1698" s="14" t="s">
        <v>34</v>
      </c>
      <c r="AX1698" s="14" t="s">
        <v>73</v>
      </c>
      <c r="AY1698" s="255" t="s">
        <v>185</v>
      </c>
    </row>
    <row r="1699" s="14" customFormat="1">
      <c r="A1699" s="14"/>
      <c r="B1699" s="245"/>
      <c r="C1699" s="246"/>
      <c r="D1699" s="228" t="s">
        <v>199</v>
      </c>
      <c r="E1699" s="247" t="s">
        <v>19</v>
      </c>
      <c r="F1699" s="248" t="s">
        <v>1991</v>
      </c>
      <c r="G1699" s="246"/>
      <c r="H1699" s="249">
        <v>2.456</v>
      </c>
      <c r="I1699" s="250"/>
      <c r="J1699" s="246"/>
      <c r="K1699" s="246"/>
      <c r="L1699" s="251"/>
      <c r="M1699" s="252"/>
      <c r="N1699" s="253"/>
      <c r="O1699" s="253"/>
      <c r="P1699" s="253"/>
      <c r="Q1699" s="253"/>
      <c r="R1699" s="253"/>
      <c r="S1699" s="253"/>
      <c r="T1699" s="254"/>
      <c r="U1699" s="14"/>
      <c r="V1699" s="14"/>
      <c r="W1699" s="14"/>
      <c r="X1699" s="14"/>
      <c r="Y1699" s="14"/>
      <c r="Z1699" s="14"/>
      <c r="AA1699" s="14"/>
      <c r="AB1699" s="14"/>
      <c r="AC1699" s="14"/>
      <c r="AD1699" s="14"/>
      <c r="AE1699" s="14"/>
      <c r="AT1699" s="255" t="s">
        <v>199</v>
      </c>
      <c r="AU1699" s="255" t="s">
        <v>82</v>
      </c>
      <c r="AV1699" s="14" t="s">
        <v>82</v>
      </c>
      <c r="AW1699" s="14" t="s">
        <v>34</v>
      </c>
      <c r="AX1699" s="14" t="s">
        <v>73</v>
      </c>
      <c r="AY1699" s="255" t="s">
        <v>185</v>
      </c>
    </row>
    <row r="1700" s="14" customFormat="1">
      <c r="A1700" s="14"/>
      <c r="B1700" s="245"/>
      <c r="C1700" s="246"/>
      <c r="D1700" s="228" t="s">
        <v>199</v>
      </c>
      <c r="E1700" s="247" t="s">
        <v>19</v>
      </c>
      <c r="F1700" s="248" t="s">
        <v>1992</v>
      </c>
      <c r="G1700" s="246"/>
      <c r="H1700" s="249">
        <v>0.90000000000000002</v>
      </c>
      <c r="I1700" s="250"/>
      <c r="J1700" s="246"/>
      <c r="K1700" s="246"/>
      <c r="L1700" s="251"/>
      <c r="M1700" s="252"/>
      <c r="N1700" s="253"/>
      <c r="O1700" s="253"/>
      <c r="P1700" s="253"/>
      <c r="Q1700" s="253"/>
      <c r="R1700" s="253"/>
      <c r="S1700" s="253"/>
      <c r="T1700" s="254"/>
      <c r="U1700" s="14"/>
      <c r="V1700" s="14"/>
      <c r="W1700" s="14"/>
      <c r="X1700" s="14"/>
      <c r="Y1700" s="14"/>
      <c r="Z1700" s="14"/>
      <c r="AA1700" s="14"/>
      <c r="AB1700" s="14"/>
      <c r="AC1700" s="14"/>
      <c r="AD1700" s="14"/>
      <c r="AE1700" s="14"/>
      <c r="AT1700" s="255" t="s">
        <v>199</v>
      </c>
      <c r="AU1700" s="255" t="s">
        <v>82</v>
      </c>
      <c r="AV1700" s="14" t="s">
        <v>82</v>
      </c>
      <c r="AW1700" s="14" t="s">
        <v>34</v>
      </c>
      <c r="AX1700" s="14" t="s">
        <v>73</v>
      </c>
      <c r="AY1700" s="255" t="s">
        <v>185</v>
      </c>
    </row>
    <row r="1701" s="14" customFormat="1">
      <c r="A1701" s="14"/>
      <c r="B1701" s="245"/>
      <c r="C1701" s="246"/>
      <c r="D1701" s="228" t="s">
        <v>199</v>
      </c>
      <c r="E1701" s="247" t="s">
        <v>19</v>
      </c>
      <c r="F1701" s="248" t="s">
        <v>1993</v>
      </c>
      <c r="G1701" s="246"/>
      <c r="H1701" s="249">
        <v>20.227</v>
      </c>
      <c r="I1701" s="250"/>
      <c r="J1701" s="246"/>
      <c r="K1701" s="246"/>
      <c r="L1701" s="251"/>
      <c r="M1701" s="252"/>
      <c r="N1701" s="253"/>
      <c r="O1701" s="253"/>
      <c r="P1701" s="253"/>
      <c r="Q1701" s="253"/>
      <c r="R1701" s="253"/>
      <c r="S1701" s="253"/>
      <c r="T1701" s="254"/>
      <c r="U1701" s="14"/>
      <c r="V1701" s="14"/>
      <c r="W1701" s="14"/>
      <c r="X1701" s="14"/>
      <c r="Y1701" s="14"/>
      <c r="Z1701" s="14"/>
      <c r="AA1701" s="14"/>
      <c r="AB1701" s="14"/>
      <c r="AC1701" s="14"/>
      <c r="AD1701" s="14"/>
      <c r="AE1701" s="14"/>
      <c r="AT1701" s="255" t="s">
        <v>199</v>
      </c>
      <c r="AU1701" s="255" t="s">
        <v>82</v>
      </c>
      <c r="AV1701" s="14" t="s">
        <v>82</v>
      </c>
      <c r="AW1701" s="14" t="s">
        <v>34</v>
      </c>
      <c r="AX1701" s="14" t="s">
        <v>73</v>
      </c>
      <c r="AY1701" s="255" t="s">
        <v>185</v>
      </c>
    </row>
    <row r="1702" s="14" customFormat="1">
      <c r="A1702" s="14"/>
      <c r="B1702" s="245"/>
      <c r="C1702" s="246"/>
      <c r="D1702" s="228" t="s">
        <v>199</v>
      </c>
      <c r="E1702" s="247" t="s">
        <v>19</v>
      </c>
      <c r="F1702" s="248" t="s">
        <v>1994</v>
      </c>
      <c r="G1702" s="246"/>
      <c r="H1702" s="249">
        <v>3.3620000000000001</v>
      </c>
      <c r="I1702" s="250"/>
      <c r="J1702" s="246"/>
      <c r="K1702" s="246"/>
      <c r="L1702" s="251"/>
      <c r="M1702" s="252"/>
      <c r="N1702" s="253"/>
      <c r="O1702" s="253"/>
      <c r="P1702" s="253"/>
      <c r="Q1702" s="253"/>
      <c r="R1702" s="253"/>
      <c r="S1702" s="253"/>
      <c r="T1702" s="254"/>
      <c r="U1702" s="14"/>
      <c r="V1702" s="14"/>
      <c r="W1702" s="14"/>
      <c r="X1702" s="14"/>
      <c r="Y1702" s="14"/>
      <c r="Z1702" s="14"/>
      <c r="AA1702" s="14"/>
      <c r="AB1702" s="14"/>
      <c r="AC1702" s="14"/>
      <c r="AD1702" s="14"/>
      <c r="AE1702" s="14"/>
      <c r="AT1702" s="255" t="s">
        <v>199</v>
      </c>
      <c r="AU1702" s="255" t="s">
        <v>82</v>
      </c>
      <c r="AV1702" s="14" t="s">
        <v>82</v>
      </c>
      <c r="AW1702" s="14" t="s">
        <v>34</v>
      </c>
      <c r="AX1702" s="14" t="s">
        <v>73</v>
      </c>
      <c r="AY1702" s="255" t="s">
        <v>185</v>
      </c>
    </row>
    <row r="1703" s="14" customFormat="1">
      <c r="A1703" s="14"/>
      <c r="B1703" s="245"/>
      <c r="C1703" s="246"/>
      <c r="D1703" s="228" t="s">
        <v>199</v>
      </c>
      <c r="E1703" s="247" t="s">
        <v>19</v>
      </c>
      <c r="F1703" s="248" t="s">
        <v>1995</v>
      </c>
      <c r="G1703" s="246"/>
      <c r="H1703" s="249">
        <v>1.3380000000000001</v>
      </c>
      <c r="I1703" s="250"/>
      <c r="J1703" s="246"/>
      <c r="K1703" s="246"/>
      <c r="L1703" s="251"/>
      <c r="M1703" s="252"/>
      <c r="N1703" s="253"/>
      <c r="O1703" s="253"/>
      <c r="P1703" s="253"/>
      <c r="Q1703" s="253"/>
      <c r="R1703" s="253"/>
      <c r="S1703" s="253"/>
      <c r="T1703" s="254"/>
      <c r="U1703" s="14"/>
      <c r="V1703" s="14"/>
      <c r="W1703" s="14"/>
      <c r="X1703" s="14"/>
      <c r="Y1703" s="14"/>
      <c r="Z1703" s="14"/>
      <c r="AA1703" s="14"/>
      <c r="AB1703" s="14"/>
      <c r="AC1703" s="14"/>
      <c r="AD1703" s="14"/>
      <c r="AE1703" s="14"/>
      <c r="AT1703" s="255" t="s">
        <v>199</v>
      </c>
      <c r="AU1703" s="255" t="s">
        <v>82</v>
      </c>
      <c r="AV1703" s="14" t="s">
        <v>82</v>
      </c>
      <c r="AW1703" s="14" t="s">
        <v>34</v>
      </c>
      <c r="AX1703" s="14" t="s">
        <v>73</v>
      </c>
      <c r="AY1703" s="255" t="s">
        <v>185</v>
      </c>
    </row>
    <row r="1704" s="14" customFormat="1">
      <c r="A1704" s="14"/>
      <c r="B1704" s="245"/>
      <c r="C1704" s="246"/>
      <c r="D1704" s="228" t="s">
        <v>199</v>
      </c>
      <c r="E1704" s="247" t="s">
        <v>19</v>
      </c>
      <c r="F1704" s="248" t="s">
        <v>1996</v>
      </c>
      <c r="G1704" s="246"/>
      <c r="H1704" s="249">
        <v>68.501000000000005</v>
      </c>
      <c r="I1704" s="250"/>
      <c r="J1704" s="246"/>
      <c r="K1704" s="246"/>
      <c r="L1704" s="251"/>
      <c r="M1704" s="252"/>
      <c r="N1704" s="253"/>
      <c r="O1704" s="253"/>
      <c r="P1704" s="253"/>
      <c r="Q1704" s="253"/>
      <c r="R1704" s="253"/>
      <c r="S1704" s="253"/>
      <c r="T1704" s="254"/>
      <c r="U1704" s="14"/>
      <c r="V1704" s="14"/>
      <c r="W1704" s="14"/>
      <c r="X1704" s="14"/>
      <c r="Y1704" s="14"/>
      <c r="Z1704" s="14"/>
      <c r="AA1704" s="14"/>
      <c r="AB1704" s="14"/>
      <c r="AC1704" s="14"/>
      <c r="AD1704" s="14"/>
      <c r="AE1704" s="14"/>
      <c r="AT1704" s="255" t="s">
        <v>199</v>
      </c>
      <c r="AU1704" s="255" t="s">
        <v>82</v>
      </c>
      <c r="AV1704" s="14" t="s">
        <v>82</v>
      </c>
      <c r="AW1704" s="14" t="s">
        <v>34</v>
      </c>
      <c r="AX1704" s="14" t="s">
        <v>73</v>
      </c>
      <c r="AY1704" s="255" t="s">
        <v>185</v>
      </c>
    </row>
    <row r="1705" s="14" customFormat="1">
      <c r="A1705" s="14"/>
      <c r="B1705" s="245"/>
      <c r="C1705" s="246"/>
      <c r="D1705" s="228" t="s">
        <v>199</v>
      </c>
      <c r="E1705" s="247" t="s">
        <v>19</v>
      </c>
      <c r="F1705" s="248" t="s">
        <v>1997</v>
      </c>
      <c r="G1705" s="246"/>
      <c r="H1705" s="249">
        <v>33.850000000000001</v>
      </c>
      <c r="I1705" s="250"/>
      <c r="J1705" s="246"/>
      <c r="K1705" s="246"/>
      <c r="L1705" s="251"/>
      <c r="M1705" s="252"/>
      <c r="N1705" s="253"/>
      <c r="O1705" s="253"/>
      <c r="P1705" s="253"/>
      <c r="Q1705" s="253"/>
      <c r="R1705" s="253"/>
      <c r="S1705" s="253"/>
      <c r="T1705" s="254"/>
      <c r="U1705" s="14"/>
      <c r="V1705" s="14"/>
      <c r="W1705" s="14"/>
      <c r="X1705" s="14"/>
      <c r="Y1705" s="14"/>
      <c r="Z1705" s="14"/>
      <c r="AA1705" s="14"/>
      <c r="AB1705" s="14"/>
      <c r="AC1705" s="14"/>
      <c r="AD1705" s="14"/>
      <c r="AE1705" s="14"/>
      <c r="AT1705" s="255" t="s">
        <v>199</v>
      </c>
      <c r="AU1705" s="255" t="s">
        <v>82</v>
      </c>
      <c r="AV1705" s="14" t="s">
        <v>82</v>
      </c>
      <c r="AW1705" s="14" t="s">
        <v>34</v>
      </c>
      <c r="AX1705" s="14" t="s">
        <v>73</v>
      </c>
      <c r="AY1705" s="255" t="s">
        <v>185</v>
      </c>
    </row>
    <row r="1706" s="14" customFormat="1">
      <c r="A1706" s="14"/>
      <c r="B1706" s="245"/>
      <c r="C1706" s="246"/>
      <c r="D1706" s="228" t="s">
        <v>199</v>
      </c>
      <c r="E1706" s="247" t="s">
        <v>19</v>
      </c>
      <c r="F1706" s="248" t="s">
        <v>1998</v>
      </c>
      <c r="G1706" s="246"/>
      <c r="H1706" s="249">
        <v>4.3719999999999999</v>
      </c>
      <c r="I1706" s="250"/>
      <c r="J1706" s="246"/>
      <c r="K1706" s="246"/>
      <c r="L1706" s="251"/>
      <c r="M1706" s="252"/>
      <c r="N1706" s="253"/>
      <c r="O1706" s="253"/>
      <c r="P1706" s="253"/>
      <c r="Q1706" s="253"/>
      <c r="R1706" s="253"/>
      <c r="S1706" s="253"/>
      <c r="T1706" s="254"/>
      <c r="U1706" s="14"/>
      <c r="V1706" s="14"/>
      <c r="W1706" s="14"/>
      <c r="X1706" s="14"/>
      <c r="Y1706" s="14"/>
      <c r="Z1706" s="14"/>
      <c r="AA1706" s="14"/>
      <c r="AB1706" s="14"/>
      <c r="AC1706" s="14"/>
      <c r="AD1706" s="14"/>
      <c r="AE1706" s="14"/>
      <c r="AT1706" s="255" t="s">
        <v>199</v>
      </c>
      <c r="AU1706" s="255" t="s">
        <v>82</v>
      </c>
      <c r="AV1706" s="14" t="s">
        <v>82</v>
      </c>
      <c r="AW1706" s="14" t="s">
        <v>34</v>
      </c>
      <c r="AX1706" s="14" t="s">
        <v>73</v>
      </c>
      <c r="AY1706" s="255" t="s">
        <v>185</v>
      </c>
    </row>
    <row r="1707" s="16" customFormat="1">
      <c r="A1707" s="16"/>
      <c r="B1707" s="286"/>
      <c r="C1707" s="287"/>
      <c r="D1707" s="228" t="s">
        <v>199</v>
      </c>
      <c r="E1707" s="288" t="s">
        <v>19</v>
      </c>
      <c r="F1707" s="289" t="s">
        <v>2023</v>
      </c>
      <c r="G1707" s="287"/>
      <c r="H1707" s="290">
        <v>370.73200000000003</v>
      </c>
      <c r="I1707" s="291"/>
      <c r="J1707" s="287"/>
      <c r="K1707" s="287"/>
      <c r="L1707" s="292"/>
      <c r="M1707" s="293"/>
      <c r="N1707" s="294"/>
      <c r="O1707" s="294"/>
      <c r="P1707" s="294"/>
      <c r="Q1707" s="294"/>
      <c r="R1707" s="294"/>
      <c r="S1707" s="294"/>
      <c r="T1707" s="295"/>
      <c r="U1707" s="16"/>
      <c r="V1707" s="16"/>
      <c r="W1707" s="16"/>
      <c r="X1707" s="16"/>
      <c r="Y1707" s="16"/>
      <c r="Z1707" s="16"/>
      <c r="AA1707" s="16"/>
      <c r="AB1707" s="16"/>
      <c r="AC1707" s="16"/>
      <c r="AD1707" s="16"/>
      <c r="AE1707" s="16"/>
      <c r="AT1707" s="296" t="s">
        <v>199</v>
      </c>
      <c r="AU1707" s="296" t="s">
        <v>82</v>
      </c>
      <c r="AV1707" s="16" t="s">
        <v>209</v>
      </c>
      <c r="AW1707" s="16" t="s">
        <v>34</v>
      </c>
      <c r="AX1707" s="16" t="s">
        <v>73</v>
      </c>
      <c r="AY1707" s="296" t="s">
        <v>185</v>
      </c>
    </row>
    <row r="1708" s="13" customFormat="1">
      <c r="A1708" s="13"/>
      <c r="B1708" s="235"/>
      <c r="C1708" s="236"/>
      <c r="D1708" s="228" t="s">
        <v>199</v>
      </c>
      <c r="E1708" s="237" t="s">
        <v>19</v>
      </c>
      <c r="F1708" s="238" t="s">
        <v>2972</v>
      </c>
      <c r="G1708" s="236"/>
      <c r="H1708" s="237" t="s">
        <v>19</v>
      </c>
      <c r="I1708" s="239"/>
      <c r="J1708" s="236"/>
      <c r="K1708" s="236"/>
      <c r="L1708" s="240"/>
      <c r="M1708" s="241"/>
      <c r="N1708" s="242"/>
      <c r="O1708" s="242"/>
      <c r="P1708" s="242"/>
      <c r="Q1708" s="242"/>
      <c r="R1708" s="242"/>
      <c r="S1708" s="242"/>
      <c r="T1708" s="243"/>
      <c r="U1708" s="13"/>
      <c r="V1708" s="13"/>
      <c r="W1708" s="13"/>
      <c r="X1708" s="13"/>
      <c r="Y1708" s="13"/>
      <c r="Z1708" s="13"/>
      <c r="AA1708" s="13"/>
      <c r="AB1708" s="13"/>
      <c r="AC1708" s="13"/>
      <c r="AD1708" s="13"/>
      <c r="AE1708" s="13"/>
      <c r="AT1708" s="244" t="s">
        <v>199</v>
      </c>
      <c r="AU1708" s="244" t="s">
        <v>82</v>
      </c>
      <c r="AV1708" s="13" t="s">
        <v>80</v>
      </c>
      <c r="AW1708" s="13" t="s">
        <v>34</v>
      </c>
      <c r="AX1708" s="13" t="s">
        <v>73</v>
      </c>
      <c r="AY1708" s="244" t="s">
        <v>185</v>
      </c>
    </row>
    <row r="1709" s="14" customFormat="1">
      <c r="A1709" s="14"/>
      <c r="B1709" s="245"/>
      <c r="C1709" s="246"/>
      <c r="D1709" s="228" t="s">
        <v>199</v>
      </c>
      <c r="E1709" s="247" t="s">
        <v>19</v>
      </c>
      <c r="F1709" s="248" t="s">
        <v>2973</v>
      </c>
      <c r="G1709" s="246"/>
      <c r="H1709" s="249">
        <v>219.74000000000001</v>
      </c>
      <c r="I1709" s="250"/>
      <c r="J1709" s="246"/>
      <c r="K1709" s="246"/>
      <c r="L1709" s="251"/>
      <c r="M1709" s="252"/>
      <c r="N1709" s="253"/>
      <c r="O1709" s="253"/>
      <c r="P1709" s="253"/>
      <c r="Q1709" s="253"/>
      <c r="R1709" s="253"/>
      <c r="S1709" s="253"/>
      <c r="T1709" s="254"/>
      <c r="U1709" s="14"/>
      <c r="V1709" s="14"/>
      <c r="W1709" s="14"/>
      <c r="X1709" s="14"/>
      <c r="Y1709" s="14"/>
      <c r="Z1709" s="14"/>
      <c r="AA1709" s="14"/>
      <c r="AB1709" s="14"/>
      <c r="AC1709" s="14"/>
      <c r="AD1709" s="14"/>
      <c r="AE1709" s="14"/>
      <c r="AT1709" s="255" t="s">
        <v>199</v>
      </c>
      <c r="AU1709" s="255" t="s">
        <v>82</v>
      </c>
      <c r="AV1709" s="14" t="s">
        <v>82</v>
      </c>
      <c r="AW1709" s="14" t="s">
        <v>34</v>
      </c>
      <c r="AX1709" s="14" t="s">
        <v>73</v>
      </c>
      <c r="AY1709" s="255" t="s">
        <v>185</v>
      </c>
    </row>
    <row r="1710" s="13" customFormat="1">
      <c r="A1710" s="13"/>
      <c r="B1710" s="235"/>
      <c r="C1710" s="236"/>
      <c r="D1710" s="228" t="s">
        <v>199</v>
      </c>
      <c r="E1710" s="237" t="s">
        <v>19</v>
      </c>
      <c r="F1710" s="238" t="s">
        <v>2974</v>
      </c>
      <c r="G1710" s="236"/>
      <c r="H1710" s="237" t="s">
        <v>19</v>
      </c>
      <c r="I1710" s="239"/>
      <c r="J1710" s="236"/>
      <c r="K1710" s="236"/>
      <c r="L1710" s="240"/>
      <c r="M1710" s="241"/>
      <c r="N1710" s="242"/>
      <c r="O1710" s="242"/>
      <c r="P1710" s="242"/>
      <c r="Q1710" s="242"/>
      <c r="R1710" s="242"/>
      <c r="S1710" s="242"/>
      <c r="T1710" s="243"/>
      <c r="U1710" s="13"/>
      <c r="V1710" s="13"/>
      <c r="W1710" s="13"/>
      <c r="X1710" s="13"/>
      <c r="Y1710" s="13"/>
      <c r="Z1710" s="13"/>
      <c r="AA1710" s="13"/>
      <c r="AB1710" s="13"/>
      <c r="AC1710" s="13"/>
      <c r="AD1710" s="13"/>
      <c r="AE1710" s="13"/>
      <c r="AT1710" s="244" t="s">
        <v>199</v>
      </c>
      <c r="AU1710" s="244" t="s">
        <v>82</v>
      </c>
      <c r="AV1710" s="13" t="s">
        <v>80</v>
      </c>
      <c r="AW1710" s="13" t="s">
        <v>34</v>
      </c>
      <c r="AX1710" s="13" t="s">
        <v>73</v>
      </c>
      <c r="AY1710" s="244" t="s">
        <v>185</v>
      </c>
    </row>
    <row r="1711" s="14" customFormat="1">
      <c r="A1711" s="14"/>
      <c r="B1711" s="245"/>
      <c r="C1711" s="246"/>
      <c r="D1711" s="228" t="s">
        <v>199</v>
      </c>
      <c r="E1711" s="247" t="s">
        <v>19</v>
      </c>
      <c r="F1711" s="248" t="s">
        <v>2975</v>
      </c>
      <c r="G1711" s="246"/>
      <c r="H1711" s="249">
        <v>37.015000000000001</v>
      </c>
      <c r="I1711" s="250"/>
      <c r="J1711" s="246"/>
      <c r="K1711" s="246"/>
      <c r="L1711" s="251"/>
      <c r="M1711" s="252"/>
      <c r="N1711" s="253"/>
      <c r="O1711" s="253"/>
      <c r="P1711" s="253"/>
      <c r="Q1711" s="253"/>
      <c r="R1711" s="253"/>
      <c r="S1711" s="253"/>
      <c r="T1711" s="254"/>
      <c r="U1711" s="14"/>
      <c r="V1711" s="14"/>
      <c r="W1711" s="14"/>
      <c r="X1711" s="14"/>
      <c r="Y1711" s="14"/>
      <c r="Z1711" s="14"/>
      <c r="AA1711" s="14"/>
      <c r="AB1711" s="14"/>
      <c r="AC1711" s="14"/>
      <c r="AD1711" s="14"/>
      <c r="AE1711" s="14"/>
      <c r="AT1711" s="255" t="s">
        <v>199</v>
      </c>
      <c r="AU1711" s="255" t="s">
        <v>82</v>
      </c>
      <c r="AV1711" s="14" t="s">
        <v>82</v>
      </c>
      <c r="AW1711" s="14" t="s">
        <v>34</v>
      </c>
      <c r="AX1711" s="14" t="s">
        <v>73</v>
      </c>
      <c r="AY1711" s="255" t="s">
        <v>185</v>
      </c>
    </row>
    <row r="1712" s="16" customFormat="1">
      <c r="A1712" s="16"/>
      <c r="B1712" s="286"/>
      <c r="C1712" s="287"/>
      <c r="D1712" s="228" t="s">
        <v>199</v>
      </c>
      <c r="E1712" s="288" t="s">
        <v>19</v>
      </c>
      <c r="F1712" s="289" t="s">
        <v>2023</v>
      </c>
      <c r="G1712" s="287"/>
      <c r="H1712" s="290">
        <v>256.755</v>
      </c>
      <c r="I1712" s="291"/>
      <c r="J1712" s="287"/>
      <c r="K1712" s="287"/>
      <c r="L1712" s="292"/>
      <c r="M1712" s="293"/>
      <c r="N1712" s="294"/>
      <c r="O1712" s="294"/>
      <c r="P1712" s="294"/>
      <c r="Q1712" s="294"/>
      <c r="R1712" s="294"/>
      <c r="S1712" s="294"/>
      <c r="T1712" s="295"/>
      <c r="U1712" s="16"/>
      <c r="V1712" s="16"/>
      <c r="W1712" s="16"/>
      <c r="X1712" s="16"/>
      <c r="Y1712" s="16"/>
      <c r="Z1712" s="16"/>
      <c r="AA1712" s="16"/>
      <c r="AB1712" s="16"/>
      <c r="AC1712" s="16"/>
      <c r="AD1712" s="16"/>
      <c r="AE1712" s="16"/>
      <c r="AT1712" s="296" t="s">
        <v>199</v>
      </c>
      <c r="AU1712" s="296" t="s">
        <v>82</v>
      </c>
      <c r="AV1712" s="16" t="s">
        <v>209</v>
      </c>
      <c r="AW1712" s="16" t="s">
        <v>34</v>
      </c>
      <c r="AX1712" s="16" t="s">
        <v>73</v>
      </c>
      <c r="AY1712" s="296" t="s">
        <v>185</v>
      </c>
    </row>
    <row r="1713" s="15" customFormat="1">
      <c r="A1713" s="15"/>
      <c r="B1713" s="256"/>
      <c r="C1713" s="257"/>
      <c r="D1713" s="228" t="s">
        <v>199</v>
      </c>
      <c r="E1713" s="258" t="s">
        <v>19</v>
      </c>
      <c r="F1713" s="259" t="s">
        <v>202</v>
      </c>
      <c r="G1713" s="257"/>
      <c r="H1713" s="260">
        <v>627.48699999999997</v>
      </c>
      <c r="I1713" s="261"/>
      <c r="J1713" s="257"/>
      <c r="K1713" s="257"/>
      <c r="L1713" s="262"/>
      <c r="M1713" s="268"/>
      <c r="N1713" s="269"/>
      <c r="O1713" s="269"/>
      <c r="P1713" s="269"/>
      <c r="Q1713" s="269"/>
      <c r="R1713" s="269"/>
      <c r="S1713" s="269"/>
      <c r="T1713" s="270"/>
      <c r="U1713" s="15"/>
      <c r="V1713" s="15"/>
      <c r="W1713" s="15"/>
      <c r="X1713" s="15"/>
      <c r="Y1713" s="15"/>
      <c r="Z1713" s="15"/>
      <c r="AA1713" s="15"/>
      <c r="AB1713" s="15"/>
      <c r="AC1713" s="15"/>
      <c r="AD1713" s="15"/>
      <c r="AE1713" s="15"/>
      <c r="AT1713" s="266" t="s">
        <v>199</v>
      </c>
      <c r="AU1713" s="266" t="s">
        <v>82</v>
      </c>
      <c r="AV1713" s="15" t="s">
        <v>193</v>
      </c>
      <c r="AW1713" s="15" t="s">
        <v>34</v>
      </c>
      <c r="AX1713" s="15" t="s">
        <v>80</v>
      </c>
      <c r="AY1713" s="266" t="s">
        <v>185</v>
      </c>
    </row>
    <row r="1714" s="2" customFormat="1" ht="6.96" customHeight="1">
      <c r="A1714" s="41"/>
      <c r="B1714" s="62"/>
      <c r="C1714" s="63"/>
      <c r="D1714" s="63"/>
      <c r="E1714" s="63"/>
      <c r="F1714" s="63"/>
      <c r="G1714" s="63"/>
      <c r="H1714" s="63"/>
      <c r="I1714" s="63"/>
      <c r="J1714" s="63"/>
      <c r="K1714" s="63"/>
      <c r="L1714" s="47"/>
      <c r="M1714" s="41"/>
      <c r="O1714" s="41"/>
      <c r="P1714" s="41"/>
      <c r="Q1714" s="41"/>
      <c r="R1714" s="41"/>
      <c r="S1714" s="41"/>
      <c r="T1714" s="41"/>
      <c r="U1714" s="41"/>
      <c r="V1714" s="41"/>
      <c r="W1714" s="41"/>
      <c r="X1714" s="41"/>
      <c r="Y1714" s="41"/>
      <c r="Z1714" s="41"/>
      <c r="AA1714" s="41"/>
      <c r="AB1714" s="41"/>
      <c r="AC1714" s="41"/>
      <c r="AD1714" s="41"/>
      <c r="AE1714" s="41"/>
    </row>
  </sheetData>
  <sheetProtection sheet="1" autoFilter="0" formatColumns="0" formatRows="0" objects="1" scenarios="1" spinCount="100000" saltValue="+gx0dKK0t4cD+pk9+2X5IYXKSJcz5OBYuG6Sw2T3kI7+J2cMhtLUZi65K+OUf0jERvF9XjkUMA2/mR3qbBtLSg==" hashValue="IB6jAe+BCp4/9gnlATRNoN1a6q7CVotqqlBqzezPjK+mbKpzzD5EdProe/KhW1VJF7OCP6ZzSXPdRHXdq3Aqbw==" algorithmName="SHA-512" password="CC35"/>
  <autoFilter ref="C106:K171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95:H95"/>
    <mergeCell ref="E97:H97"/>
    <mergeCell ref="E99:H99"/>
    <mergeCell ref="L2:V2"/>
  </mergeCells>
  <hyperlinks>
    <hyperlink ref="F112" r:id="rId1" display="https://podminky.urs.cz/item/CS_URS_2025_02/131251104"/>
    <hyperlink ref="F122" r:id="rId2" display="https://podminky.urs.cz/item/CS_URS_2025_02/162351103"/>
    <hyperlink ref="F128" r:id="rId3" display="https://podminky.urs.cz/item/CS_URS_2025_02/162751117"/>
    <hyperlink ref="F134" r:id="rId4" display="https://podminky.urs.cz/item/CS_URS_2025_02/167151111"/>
    <hyperlink ref="F140" r:id="rId5" display="https://podminky.urs.cz/item/CS_URS_2025_02/171151103"/>
    <hyperlink ref="F146" r:id="rId6" display="https://podminky.urs.cz/item/CS_URS_2025_02/171201231"/>
    <hyperlink ref="F152" r:id="rId7" display="https://podminky.urs.cz/item/CS_URS_2025_02/171251201"/>
    <hyperlink ref="F158" r:id="rId8" display="https://podminky.urs.cz/item/CS_URS_2025_02/174151101"/>
    <hyperlink ref="F165" r:id="rId9" display="https://podminky.urs.cz/item/CS_URS_2025_02/211531111"/>
    <hyperlink ref="F172" r:id="rId10" display="https://podminky.urs.cz/item/CS_URS_2025_02/211971110"/>
    <hyperlink ref="F182" r:id="rId11" display="https://podminky.urs.cz/item/CS_URS_2025_02/212312111"/>
    <hyperlink ref="F189" r:id="rId12" display="https://podminky.urs.cz/item/CS_URS_2025_02/212755214"/>
    <hyperlink ref="F196" r:id="rId13" display="https://podminky.urs.cz/item/CS_URS_2025_02/218111113"/>
    <hyperlink ref="F203" r:id="rId14" display="https://podminky.urs.cz/item/CS_URS_2025_02/218111122"/>
    <hyperlink ref="F210" r:id="rId15" display="https://podminky.urs.cz/item/CS_URS_2025_02/218121112"/>
    <hyperlink ref="F217" r:id="rId16" display="https://podminky.urs.cz/item/CS_URS_2025_02/270001111"/>
    <hyperlink ref="F228" r:id="rId17" display="https://podminky.urs.cz/item/CS_URS_2025_02/271532211"/>
    <hyperlink ref="F241" r:id="rId18" display="https://podminky.urs.cz/item/CS_URS_2025_02/273321411"/>
    <hyperlink ref="F251" r:id="rId19" display="https://podminky.urs.cz/item/CS_URS_2025_02/273351121"/>
    <hyperlink ref="F257" r:id="rId20" display="https://podminky.urs.cz/item/CS_URS_2025_02/273351122"/>
    <hyperlink ref="F260" r:id="rId21" display="https://podminky.urs.cz/item/CS_URS_2025_02/273362021"/>
    <hyperlink ref="F270" r:id="rId22" display="https://podminky.urs.cz/item/CS_URS_2025_02/274313611"/>
    <hyperlink ref="F300" r:id="rId23" display="https://podminky.urs.cz/item/CS_URS_2025_02/274351121"/>
    <hyperlink ref="F307" r:id="rId24" display="https://podminky.urs.cz/item/CS_URS_2025_02/274351122"/>
    <hyperlink ref="F310" r:id="rId25" display="https://podminky.urs.cz/item/CS_URS_2025_02/279113143"/>
    <hyperlink ref="F322" r:id="rId26" display="https://podminky.urs.cz/item/CS_URS_2025_02/279113144"/>
    <hyperlink ref="F329" r:id="rId27" display="https://podminky.urs.cz/item/CS_URS_2025_02/279113145"/>
    <hyperlink ref="F349" r:id="rId28" display="https://podminky.urs.cz/item/CS_URS_2025_02/279361821"/>
    <hyperlink ref="F356" r:id="rId29" display="https://podminky.urs.cz/item/CS_URS_2025_02/311235101"/>
    <hyperlink ref="F367" r:id="rId30" display="https://podminky.urs.cz/item/CS_URS_2025_02/311235141"/>
    <hyperlink ref="F378" r:id="rId31" display="https://podminky.urs.cz/item/CS_URS_2025_02/311235151"/>
    <hyperlink ref="F389" r:id="rId32" display="https://podminky.urs.cz/item/CS_URS_2025_02/311235181"/>
    <hyperlink ref="F398" r:id="rId33" display="https://podminky.urs.cz/item/CS_URS_2025_02/311235211"/>
    <hyperlink ref="F414" r:id="rId34" display="https://podminky.urs.cz/item/CS_URS_2025_02/317168012"/>
    <hyperlink ref="F425" r:id="rId35" display="https://podminky.urs.cz/item/CS_URS_2025_02/317168022"/>
    <hyperlink ref="F436" r:id="rId36" display="https://podminky.urs.cz/item/CS_URS_2025_02/317168023"/>
    <hyperlink ref="F447" r:id="rId37" display="https://podminky.urs.cz/item/CS_URS_2025_02/317168052"/>
    <hyperlink ref="F453" r:id="rId38" display="https://podminky.urs.cz/item/CS_URS_2025_02/317168053"/>
    <hyperlink ref="F459" r:id="rId39" display="https://podminky.urs.cz/item/CS_URS_2025_02/317168054"/>
    <hyperlink ref="F465" r:id="rId40" display="https://podminky.urs.cz/item/CS_URS_2025_02/317168056"/>
    <hyperlink ref="F471" r:id="rId41" display="https://podminky.urs.cz/item/CS_URS_2025_02/317168057"/>
    <hyperlink ref="F477" r:id="rId42" display="https://podminky.urs.cz/item/CS_URS_2025_02/317998110"/>
    <hyperlink ref="F488" r:id="rId43" display="https://podminky.urs.cz/item/CS_URS_2025_02/342244111"/>
    <hyperlink ref="F497" r:id="rId44" display="https://podminky.urs.cz/item/CS_URS_2025_02/342244121"/>
    <hyperlink ref="F506" r:id="rId45" display="https://podminky.urs.cz/item/CS_URS_2025_02/346272256"/>
    <hyperlink ref="F514" r:id="rId46" display="https://podminky.urs.cz/item/CS_URS_2025_02/417238213"/>
    <hyperlink ref="F521" r:id="rId47" display="https://podminky.urs.cz/item/CS_URS_2025_02/417321414"/>
    <hyperlink ref="F536" r:id="rId48" display="https://podminky.urs.cz/item/CS_URS_2025_02/417351115"/>
    <hyperlink ref="F551" r:id="rId49" display="https://podminky.urs.cz/item/CS_URS_2025_02/417351116"/>
    <hyperlink ref="F554" r:id="rId50" display="https://podminky.urs.cz/item/CS_URS_2025_02/417361821"/>
    <hyperlink ref="F561" r:id="rId51" display="https://podminky.urs.cz/item/CS_URS_2025_02/612131121"/>
    <hyperlink ref="F587" r:id="rId52" display="https://podminky.urs.cz/item/CS_URS_2025_02/612311141"/>
    <hyperlink ref="F612" r:id="rId53" display="https://podminky.urs.cz/item/CS_URS_2025_02/621151011"/>
    <hyperlink ref="F619" r:id="rId54" display="https://podminky.urs.cz/item/CS_URS_2025_02/622142001"/>
    <hyperlink ref="F632" r:id="rId55" display="https://podminky.urs.cz/item/CS_URS_2025_02/622151011"/>
    <hyperlink ref="F648" r:id="rId56" display="https://podminky.urs.cz/item/CS_URS_2025_02/622211011"/>
    <hyperlink ref="F657" r:id="rId57" display="https://podminky.urs.cz/item/CS_URS_2025_02/621541022"/>
    <hyperlink ref="F664" r:id="rId58" display="https://podminky.urs.cz/item/CS_URS_2025_02/622321111"/>
    <hyperlink ref="F676" r:id="rId59" display="https://podminky.urs.cz/item/CS_URS_2025_02/622541022"/>
    <hyperlink ref="F692" r:id="rId60" display="https://podminky.urs.cz/item/CS_URS_2025_02/631311114"/>
    <hyperlink ref="F700" r:id="rId61" display="https://podminky.urs.cz/item/CS_URS_2025_02/631319171"/>
    <hyperlink ref="F706" r:id="rId62" display="https://podminky.urs.cz/item/CS_URS_2025_02/631319199"/>
    <hyperlink ref="F714" r:id="rId63" display="https://podminky.urs.cz/item/CS_URS_2025_02/631319221"/>
    <hyperlink ref="F722" r:id="rId64" display="https://podminky.urs.cz/item/CS_URS_2025_02/631362021"/>
    <hyperlink ref="F728" r:id="rId65" display="https://podminky.urs.cz/item/CS_URS_2025_02/632481213"/>
    <hyperlink ref="F740" r:id="rId66" display="https://podminky.urs.cz/item/CS_URS_2025_02/642942611"/>
    <hyperlink ref="F752" r:id="rId67" display="https://podminky.urs.cz/item/CS_URS_2025_02/642942721"/>
    <hyperlink ref="F761" r:id="rId68" display="https://podminky.urs.cz/item/CS_URS_2025_02/953943211"/>
    <hyperlink ref="F776" r:id="rId69" display="https://podminky.urs.cz/item/CS_URS_2025_02/998011001"/>
    <hyperlink ref="F781" r:id="rId70" display="https://podminky.urs.cz/item/CS_URS_2025_02/711111011"/>
    <hyperlink ref="F792" r:id="rId71" display="https://podminky.urs.cz/item/CS_URS_2025_02/711112011"/>
    <hyperlink ref="F801" r:id="rId72" display="https://podminky.urs.cz/item/CS_URS_2025_02/711141559"/>
    <hyperlink ref="F813" r:id="rId73" display="https://podminky.urs.cz/item/CS_URS_2025_02/711142559"/>
    <hyperlink ref="F824" r:id="rId74" display="https://podminky.urs.cz/item/CS_URS_2025_02/711161274"/>
    <hyperlink ref="F833" r:id="rId75" display="https://podminky.urs.cz/item/CS_URS_2025_02/998711201"/>
    <hyperlink ref="F837" r:id="rId76" display="https://podminky.urs.cz/item/CS_URS_2025_02/712333503"/>
    <hyperlink ref="F850" r:id="rId77" display="https://podminky.urs.cz/item/CS_URS_2025_02/712341559"/>
    <hyperlink ref="F863" r:id="rId78" display="https://podminky.urs.cz/item/CS_URS_2025_02/712998001"/>
    <hyperlink ref="F871" r:id="rId79" display="https://podminky.urs.cz/item/CS_URS_2025_02/998712201"/>
    <hyperlink ref="F875" r:id="rId80" display="https://podminky.urs.cz/item/CS_URS_2025_02/713111111"/>
    <hyperlink ref="F890" r:id="rId81" display="https://podminky.urs.cz/item/CS_URS_2025_02/713121111"/>
    <hyperlink ref="F901" r:id="rId82" display="https://podminky.urs.cz/item/CS_URS_2025_02/713131622"/>
    <hyperlink ref="F910" r:id="rId83" display="https://podminky.urs.cz/item/CS_URS_2025_02/713131624"/>
    <hyperlink ref="F928" r:id="rId84" display="https://podminky.urs.cz/item/CS_URS_2025_02/713151121"/>
    <hyperlink ref="F939" r:id="rId85" display="https://podminky.urs.cz/item/CS_URS_2025_02/713151258"/>
    <hyperlink ref="F949" r:id="rId86" display="https://podminky.urs.cz/item/CS_URS_2025_02/998713201"/>
    <hyperlink ref="F953" r:id="rId87" display="https://podminky.urs.cz/item/CS_URS_2025_02/762083122"/>
    <hyperlink ref="F962" r:id="rId88" display="https://podminky.urs.cz/item/CS_URS_2025_02/762332122"/>
    <hyperlink ref="F975" r:id="rId89" display="https://podminky.urs.cz/item/CS_URS_2025_02/762341023"/>
    <hyperlink ref="F982" r:id="rId90" display="https://podminky.urs.cz/item/CS_URS_2025_02/762341250"/>
    <hyperlink ref="F991" r:id="rId91" display="https://podminky.urs.cz/item/CS_URS_2025_02/762342214"/>
    <hyperlink ref="F1000" r:id="rId92" display="https://podminky.urs.cz/item/CS_URS_2025_02/762342511"/>
    <hyperlink ref="F1010" r:id="rId93" display="https://podminky.urs.cz/item/CS_URS_2025_02/762361332"/>
    <hyperlink ref="F1020" r:id="rId94" display="https://podminky.urs.cz/item/CS_URS_2025_02/762395000"/>
    <hyperlink ref="F1027" r:id="rId95" display="https://podminky.urs.cz/item/CS_URS_2025_02/762421023"/>
    <hyperlink ref="F1033" r:id="rId96" display="https://podminky.urs.cz/item/CS_URS_2025_02/762421110"/>
    <hyperlink ref="F1043" r:id="rId97" display="https://podminky.urs.cz/item/CS_URS_2025_02/998762201"/>
    <hyperlink ref="F1047" r:id="rId98" display="https://podminky.urs.cz/item/CS_URS_2025_02/763121411"/>
    <hyperlink ref="F1053" r:id="rId99" display="https://podminky.urs.cz/item/CS_URS_2025_02/763131431"/>
    <hyperlink ref="F1059" r:id="rId100" display="https://podminky.urs.cz/item/CS_URS_2025_02/763131551"/>
    <hyperlink ref="F1065" r:id="rId101" display="https://podminky.urs.cz/item/CS_URS_2025_02/763131621"/>
    <hyperlink ref="F1075" r:id="rId102" display="https://podminky.urs.cz/item/CS_URS_2025_02/763131714"/>
    <hyperlink ref="F1081" r:id="rId103" display="https://podminky.urs.cz/item/CS_URS_2025_02/763131721"/>
    <hyperlink ref="F1087" r:id="rId104" display="https://podminky.urs.cz/item/CS_URS_2025_02/763131722"/>
    <hyperlink ref="F1093" r:id="rId105" display="https://podminky.urs.cz/item/CS_URS_2025_02/763732113"/>
    <hyperlink ref="F1102" r:id="rId106" display="https://podminky.urs.cz/item/CS_URS_2025_02/998763401"/>
    <hyperlink ref="F1111" r:id="rId107" display="https://podminky.urs.cz/item/CS_URS_2025_02/764101133"/>
    <hyperlink ref="F1120" r:id="rId108" display="https://podminky.urs.cz/item/CS_URS_2025_02/764211605.R"/>
    <hyperlink ref="F1146" r:id="rId109" display="https://podminky.urs.cz/item/CS_URS_2025_02/764212663"/>
    <hyperlink ref="F1158" r:id="rId110" display="https://podminky.urs.cz/item/CS_URS_2025_02/764216603"/>
    <hyperlink ref="F1167" r:id="rId111" display="https://podminky.urs.cz/item/CS_URS_2025_02/764311604.R"/>
    <hyperlink ref="F1178" r:id="rId112" display="https://podminky.urs.cz/item/CS_URS_2025_02/764511602"/>
    <hyperlink ref="F1185" r:id="rId113" display="https://podminky.urs.cz/item/CS_URS_2025_02/764518622"/>
    <hyperlink ref="F1192" r:id="rId114" display="https://podminky.urs.cz/item/CS_URS_2025_02/998764201"/>
    <hyperlink ref="F1196" r:id="rId115" display="https://podminky.urs.cz/item/CS_URS_2025_02/765191001"/>
    <hyperlink ref="F1206" r:id="rId116" display="https://podminky.urs.cz/item/CS_URS_2025_02/998765201"/>
    <hyperlink ref="F1210" r:id="rId117" display="https://podminky.urs.cz/item/CS_URS_2025_02/766417523"/>
    <hyperlink ref="F1219" r:id="rId118" display="https://podminky.urs.cz/item/CS_URS_2025_02/766622131"/>
    <hyperlink ref="F1236" r:id="rId119" display="https://podminky.urs.cz/item/CS_URS_2025_02/766660001"/>
    <hyperlink ref="F1247" r:id="rId120" display="https://podminky.urs.cz/item/CS_URS_2025_02/766660002"/>
    <hyperlink ref="F1258" r:id="rId121" display="https://podminky.urs.cz/item/CS_URS_2025_02/766660022"/>
    <hyperlink ref="F1269" r:id="rId122" display="https://podminky.urs.cz/item/CS_URS_2025_02/766660031"/>
    <hyperlink ref="F1278" r:id="rId123" display="https://podminky.urs.cz/item/CS_URS_2025_02/766694116"/>
    <hyperlink ref="F1395" r:id="rId124" display="https://podminky.urs.cz/item/CS_URS_2025_02/998766201"/>
    <hyperlink ref="F1399" r:id="rId125" display="https://podminky.urs.cz/item/CS_URS_2025_02/767163112"/>
    <hyperlink ref="F1407" r:id="rId126" display="https://podminky.urs.cz/item/CS_URS_2025_02/767163122"/>
    <hyperlink ref="F1423" r:id="rId127" display="https://podminky.urs.cz/item/CS_URS_2025_02/767531211"/>
    <hyperlink ref="F1432" r:id="rId128" display="https://podminky.urs.cz/item/CS_URS_2025_02/767995116"/>
    <hyperlink ref="F1454" r:id="rId129" display="https://podminky.urs.cz/item/CS_URS_2025_02/767531231"/>
    <hyperlink ref="F1463" r:id="rId130" display="https://podminky.urs.cz/item/CS_URS_2025_02/767640111"/>
    <hyperlink ref="F1478" r:id="rId131" display="https://podminky.urs.cz/item/CS_URS_2025_02/998767201"/>
    <hyperlink ref="F1482" r:id="rId132" display="https://podminky.urs.cz/item/CS_URS_2025_02/771111011"/>
    <hyperlink ref="F1488" r:id="rId133" display="https://podminky.urs.cz/item/CS_URS_2025_02/771121011"/>
    <hyperlink ref="F1494" r:id="rId134" display="https://podminky.urs.cz/item/CS_URS_2025_02/771474112"/>
    <hyperlink ref="F1505" r:id="rId135" display="https://podminky.urs.cz/item/CS_URS_2025_02/771574615"/>
    <hyperlink ref="F1514" r:id="rId136" display="https://podminky.urs.cz/item/CS_URS_2025_02/771591112"/>
    <hyperlink ref="F1523" r:id="rId137" display="https://podminky.urs.cz/item/CS_URS_2025_02/998771201"/>
    <hyperlink ref="F1527" r:id="rId138" display="https://podminky.urs.cz/item/CS_URS_2025_02/776111112"/>
    <hyperlink ref="F1533" r:id="rId139" display="https://podminky.urs.cz/item/CS_URS_2025_02/776111311"/>
    <hyperlink ref="F1539" r:id="rId140" display="https://podminky.urs.cz/item/CS_URS_2025_02/776121112"/>
    <hyperlink ref="F1545" r:id="rId141" display="https://podminky.urs.cz/item/CS_URS_2025_02/776141112"/>
    <hyperlink ref="F1551" r:id="rId142" display="https://podminky.urs.cz/item/CS_URS_2025_02/776231111"/>
    <hyperlink ref="F1560" r:id="rId143" display="https://podminky.urs.cz/item/CS_URS_2025_02/776421111"/>
    <hyperlink ref="F1575" r:id="rId144" display="https://podminky.urs.cz/item/CS_URS_2025_02/998776201"/>
    <hyperlink ref="F1579" r:id="rId145" display="https://podminky.urs.cz/item/CS_URS_2025_02/781121011"/>
    <hyperlink ref="F1593" r:id="rId146" display="https://podminky.urs.cz/item/CS_URS_2025_02/781131112"/>
    <hyperlink ref="F1602" r:id="rId147" display="https://podminky.urs.cz/item/CS_URS_2025_02/781472215"/>
    <hyperlink ref="F1619" r:id="rId148" display="https://podminky.urs.cz/item/CS_URS_2025_02/998781201"/>
    <hyperlink ref="F1623" r:id="rId149" display="https://podminky.urs.cz/item/CS_URS_2025_02/784111001"/>
    <hyperlink ref="F1654" r:id="rId150" display="https://podminky.urs.cz/item/CS_URS_2025_02/784181101"/>
    <hyperlink ref="F1685" r:id="rId151" display="https://podminky.urs.cz/item/CS_URS_2025_02/78421112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52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Žáčková Martina Ing.</dc:creator>
  <cp:lastModifiedBy>Žáčková Martina Ing.</cp:lastModifiedBy>
  <dcterms:created xsi:type="dcterms:W3CDTF">2025-11-26T20:26:03Z</dcterms:created>
  <dcterms:modified xsi:type="dcterms:W3CDTF">2025-11-26T20:26:37Z</dcterms:modified>
</cp:coreProperties>
</file>