
<file path=[Content_Types].xml><?xml version="1.0" encoding="utf-8"?>
<Types xmlns="http://schemas.openxmlformats.org/package/2006/content-types"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40" windowWidth="18855" windowHeight="11190"/>
  </bookViews>
  <sheets>
    <sheet name="Rekapitulace stavby" sheetId="1" r:id="rId1"/>
    <sheet name="01 - stavební část" sheetId="2" r:id="rId2"/>
    <sheet name="01a - Náprava stávajícího..." sheetId="3" r:id="rId3"/>
    <sheet name="02 - UT" sheetId="4" r:id="rId4"/>
    <sheet name="03 - VZT" sheetId="5" r:id="rId5"/>
    <sheet name="04a - Elektro - Připojení..." sheetId="6" r:id="rId6"/>
    <sheet name="04b - Elektro - výměna ji..." sheetId="7" r:id="rId7"/>
    <sheet name="04c - Elektro - připojení..." sheetId="8" r:id="rId8"/>
    <sheet name="05a - Elektro - stavební ..." sheetId="9" r:id="rId9"/>
    <sheet name="05b - Elektro - technolog..." sheetId="10" r:id="rId10"/>
    <sheet name="05c - Elektro - řízení" sheetId="11" r:id="rId11"/>
    <sheet name="06 - Technologie bazénu V..." sheetId="12" r:id="rId12"/>
    <sheet name="07 - Slaboproud, MaR" sheetId="13" r:id="rId13"/>
    <sheet name="09 - VRN" sheetId="14" r:id="rId14"/>
  </sheets>
  <definedNames>
    <definedName name="_xlnm._FilterDatabase" localSheetId="1" hidden="1">'01 - stavební část'!$C$129:$K$438</definedName>
    <definedName name="_xlnm._FilterDatabase" localSheetId="2" hidden="1">'01a - Náprava stávajícího...'!$C$126:$K$203</definedName>
    <definedName name="_xlnm._FilterDatabase" localSheetId="3" hidden="1">'02 - UT'!$C$120:$K$167</definedName>
    <definedName name="_xlnm._FilterDatabase" localSheetId="4" hidden="1">'03 - VZT'!$C$124:$K$168</definedName>
    <definedName name="_xlnm._FilterDatabase" localSheetId="5" hidden="1">'04a - Elektro - Připojení...'!$C$124:$K$181</definedName>
    <definedName name="_xlnm._FilterDatabase" localSheetId="6" hidden="1">'04b - Elektro - výměna ji...'!$C$124:$K$161</definedName>
    <definedName name="_xlnm._FilterDatabase" localSheetId="7" hidden="1">'04c - Elektro - připojení...'!$C$124:$K$163</definedName>
    <definedName name="_xlnm._FilterDatabase" localSheetId="8" hidden="1">'05a - Elektro - stavební ...'!$C$127:$K$195</definedName>
    <definedName name="_xlnm._FilterDatabase" localSheetId="9" hidden="1">'05b - Elektro - technolog...'!$C$127:$K$202</definedName>
    <definedName name="_xlnm._FilterDatabase" localSheetId="10" hidden="1">'05c - Elektro - řízení'!$C$124:$K$169</definedName>
    <definedName name="_xlnm._FilterDatabase" localSheetId="11" hidden="1">'06 - Technologie bazénu V...'!$C$124:$K$290</definedName>
    <definedName name="_xlnm._FilterDatabase" localSheetId="12" hidden="1">'07 - Slaboproud, MaR'!$C$115:$K$252</definedName>
    <definedName name="_xlnm._FilterDatabase" localSheetId="13" hidden="1">'09 - VRN'!$C$122:$K$154</definedName>
    <definedName name="_xlnm.Print_Titles" localSheetId="1">'01 - stavební část'!$129:$129</definedName>
    <definedName name="_xlnm.Print_Titles" localSheetId="2">'01a - Náprava stávajícího...'!$126:$126</definedName>
    <definedName name="_xlnm.Print_Titles" localSheetId="3">'02 - UT'!$120:$120</definedName>
    <definedName name="_xlnm.Print_Titles" localSheetId="4">'03 - VZT'!$124:$124</definedName>
    <definedName name="_xlnm.Print_Titles" localSheetId="5">'04a - Elektro - Připojení...'!$124:$124</definedName>
    <definedName name="_xlnm.Print_Titles" localSheetId="6">'04b - Elektro - výměna ji...'!$124:$124</definedName>
    <definedName name="_xlnm.Print_Titles" localSheetId="7">'04c - Elektro - připojení...'!$124:$124</definedName>
    <definedName name="_xlnm.Print_Titles" localSheetId="8">'05a - Elektro - stavební ...'!$127:$127</definedName>
    <definedName name="_xlnm.Print_Titles" localSheetId="9">'05b - Elektro - technolog...'!$127:$127</definedName>
    <definedName name="_xlnm.Print_Titles" localSheetId="10">'05c - Elektro - řízení'!$124:$124</definedName>
    <definedName name="_xlnm.Print_Titles" localSheetId="11">'06 - Technologie bazénu V...'!$124:$124</definedName>
    <definedName name="_xlnm.Print_Titles" localSheetId="12">'07 - Slaboproud, MaR'!$115:$115</definedName>
    <definedName name="_xlnm.Print_Titles" localSheetId="13">'09 - VRN'!$122:$122</definedName>
    <definedName name="_xlnm.Print_Titles" localSheetId="0">'Rekapitulace stavby'!$92:$92</definedName>
    <definedName name="_xlnm.Print_Area" localSheetId="1">'01 - stavební část'!$C$4:$J$76,'01 - stavební část'!$C$82:$J$111,'01 - stavební část'!$C$117:$K$438</definedName>
    <definedName name="_xlnm.Print_Area" localSheetId="2">'01a - Náprava stávajícího...'!$C$4:$J$76,'01a - Náprava stávajícího...'!$C$82:$J$106,'01a - Náprava stávajícího...'!$C$112:$K$203</definedName>
    <definedName name="_xlnm.Print_Area" localSheetId="3">'02 - UT'!$C$4:$J$76,'02 - UT'!$C$82:$J$102,'02 - UT'!$C$108:$K$167</definedName>
    <definedName name="_xlnm.Print_Area" localSheetId="4">'03 - VZT'!$C$4:$J$76,'03 - VZT'!$C$82:$J$106,'03 - VZT'!$C$112:$K$168</definedName>
    <definedName name="_xlnm.Print_Area" localSheetId="5">'04a - Elektro - Připojení...'!$C$4:$J$76,'04a - Elektro - Připojení...'!$C$82:$J$104,'04a - Elektro - Připojení...'!$C$110:$K$181</definedName>
    <definedName name="_xlnm.Print_Area" localSheetId="6">'04b - Elektro - výměna ji...'!$C$4:$J$76,'04b - Elektro - výměna ji...'!$C$82:$J$104,'04b - Elektro - výměna ji...'!$C$110:$K$161</definedName>
    <definedName name="_xlnm.Print_Area" localSheetId="7">'04c - Elektro - připojení...'!$C$4:$J$76,'04c - Elektro - připojení...'!$C$82:$J$104,'04c - Elektro - připojení...'!$C$110:$K$163</definedName>
    <definedName name="_xlnm.Print_Area" localSheetId="8">'05a - Elektro - stavební ...'!$C$4:$J$76,'05a - Elektro - stavební ...'!$C$82:$J$107,'05a - Elektro - stavební ...'!$C$113:$K$195</definedName>
    <definedName name="_xlnm.Print_Area" localSheetId="9">'05b - Elektro - technolog...'!$C$4:$J$76,'05b - Elektro - technolog...'!$C$82:$J$107,'05b - Elektro - technolog...'!$C$113:$K$202</definedName>
    <definedName name="_xlnm.Print_Area" localSheetId="10">'05c - Elektro - řízení'!$C$4:$J$76,'05c - Elektro - řízení'!$C$82:$J$104,'05c - Elektro - řízení'!$C$110:$K$169</definedName>
    <definedName name="_xlnm.Print_Area" localSheetId="11">'06 - Technologie bazénu V...'!$C$4:$J$76,'06 - Technologie bazénu V...'!$C$82:$J$106,'06 - Technologie bazénu V...'!$C$112:$K$290</definedName>
    <definedName name="_xlnm.Print_Area" localSheetId="12">'07 - Slaboproud, MaR'!$C$4:$J$76,'07 - Slaboproud, MaR'!$C$82:$J$97,'07 - Slaboproud, MaR'!$C$103:$K$252</definedName>
    <definedName name="_xlnm.Print_Area" localSheetId="13">'09 - VRN'!$C$4:$J$76,'09 - VRN'!$C$82:$J$104,'09 - VRN'!$C$110:$K$154</definedName>
    <definedName name="_xlnm.Print_Area" localSheetId="0">'Rekapitulace stavby'!$D$4:$AO$76,'Rekapitulace stavby'!$C$82:$AQ$111</definedName>
  </definedNames>
  <calcPr calcId="124519"/>
</workbook>
</file>

<file path=xl/calcChain.xml><?xml version="1.0" encoding="utf-8"?>
<calcChain xmlns="http://schemas.openxmlformats.org/spreadsheetml/2006/main">
  <c r="J37" i="14"/>
  <c r="J36"/>
  <c r="AY110" i="1" s="1"/>
  <c r="J35" i="14"/>
  <c r="AX110" i="1" s="1"/>
  <c r="BI152" i="14"/>
  <c r="BH152"/>
  <c r="BG152"/>
  <c r="BF152"/>
  <c r="T152"/>
  <c r="T151" s="1"/>
  <c r="R152"/>
  <c r="R151" s="1"/>
  <c r="P152"/>
  <c r="P151" s="1"/>
  <c r="BK152"/>
  <c r="BK151" s="1"/>
  <c r="J151" s="1"/>
  <c r="J103" s="1"/>
  <c r="J152"/>
  <c r="BE152"/>
  <c r="BI149"/>
  <c r="BH149"/>
  <c r="BG149"/>
  <c r="BF149"/>
  <c r="T149"/>
  <c r="T148" s="1"/>
  <c r="R149"/>
  <c r="R148" s="1"/>
  <c r="P149"/>
  <c r="P148" s="1"/>
  <c r="BK149"/>
  <c r="BK148" s="1"/>
  <c r="J148" s="1"/>
  <c r="J102" s="1"/>
  <c r="J149"/>
  <c r="BE149"/>
  <c r="BI146"/>
  <c r="BH146"/>
  <c r="BG146"/>
  <c r="BF146"/>
  <c r="T146"/>
  <c r="T145" s="1"/>
  <c r="R146"/>
  <c r="R145" s="1"/>
  <c r="P146"/>
  <c r="P145" s="1"/>
  <c r="BK146"/>
  <c r="BK145" s="1"/>
  <c r="J145" s="1"/>
  <c r="J101" s="1"/>
  <c r="J146"/>
  <c r="BE146"/>
  <c r="BI143"/>
  <c r="BH143"/>
  <c r="BG143"/>
  <c r="BF143"/>
  <c r="T143"/>
  <c r="T142" s="1"/>
  <c r="R143"/>
  <c r="R142" s="1"/>
  <c r="P143"/>
  <c r="P142" s="1"/>
  <c r="BK143"/>
  <c r="BK142" s="1"/>
  <c r="J142" s="1"/>
  <c r="J100" s="1"/>
  <c r="J143"/>
  <c r="BE143"/>
  <c r="BI140"/>
  <c r="BH140"/>
  <c r="BG140"/>
  <c r="BF140"/>
  <c r="T140"/>
  <c r="T139" s="1"/>
  <c r="R140"/>
  <c r="R139" s="1"/>
  <c r="P140"/>
  <c r="P139" s="1"/>
  <c r="BK140"/>
  <c r="BK139" s="1"/>
  <c r="J140"/>
  <c r="BE140"/>
  <c r="BI137"/>
  <c r="BH137"/>
  <c r="BG137"/>
  <c r="BF137"/>
  <c r="T137"/>
  <c r="R137"/>
  <c r="P137"/>
  <c r="BK137"/>
  <c r="J137"/>
  <c r="BE137" s="1"/>
  <c r="BI135"/>
  <c r="BH135"/>
  <c r="BG135"/>
  <c r="BF135"/>
  <c r="T135"/>
  <c r="R135"/>
  <c r="P135"/>
  <c r="BK135"/>
  <c r="J135"/>
  <c r="BE135" s="1"/>
  <c r="BI133"/>
  <c r="BH133"/>
  <c r="BG133"/>
  <c r="BF133"/>
  <c r="T133"/>
  <c r="R133"/>
  <c r="P133"/>
  <c r="BK133"/>
  <c r="J133"/>
  <c r="BE133" s="1"/>
  <c r="BI130"/>
  <c r="BH130"/>
  <c r="BG130"/>
  <c r="BF130"/>
  <c r="T130"/>
  <c r="R130"/>
  <c r="P130"/>
  <c r="BK130"/>
  <c r="J130"/>
  <c r="BE130" s="1"/>
  <c r="BI128"/>
  <c r="BH128"/>
  <c r="BG128"/>
  <c r="BF128"/>
  <c r="T128"/>
  <c r="R128"/>
  <c r="P128"/>
  <c r="BK128"/>
  <c r="J128"/>
  <c r="BE128" s="1"/>
  <c r="BI126"/>
  <c r="F37" s="1"/>
  <c r="BD110" i="1" s="1"/>
  <c r="BH126" i="14"/>
  <c r="F36"/>
  <c r="BC110" i="1" s="1"/>
  <c r="BG126" i="14"/>
  <c r="F35" s="1"/>
  <c r="BB110" i="1" s="1"/>
  <c r="BF126" i="14"/>
  <c r="J34"/>
  <c r="AW110" i="1" s="1"/>
  <c r="F34" i="14"/>
  <c r="BA110" i="1" s="1"/>
  <c r="T126" i="14"/>
  <c r="T125" s="1"/>
  <c r="T124" s="1"/>
  <c r="T123" s="1"/>
  <c r="R126"/>
  <c r="R125" s="1"/>
  <c r="R124" s="1"/>
  <c r="R123" s="1"/>
  <c r="P126"/>
  <c r="P125" s="1"/>
  <c r="P124" s="1"/>
  <c r="P123" s="1"/>
  <c r="AU110" i="1" s="1"/>
  <c r="BK126" i="14"/>
  <c r="BK125"/>
  <c r="J125" s="1"/>
  <c r="J98" s="1"/>
  <c r="J126"/>
  <c r="BE126"/>
  <c r="J33" s="1"/>
  <c r="AV110" i="1" s="1"/>
  <c r="J120" i="14"/>
  <c r="F117"/>
  <c r="E115"/>
  <c r="J92"/>
  <c r="F89"/>
  <c r="E87"/>
  <c r="J21"/>
  <c r="E21"/>
  <c r="J119" s="1"/>
  <c r="J91"/>
  <c r="J20"/>
  <c r="J18"/>
  <c r="E18"/>
  <c r="F120" s="1"/>
  <c r="J17"/>
  <c r="J15"/>
  <c r="E15"/>
  <c r="F119" s="1"/>
  <c r="F91"/>
  <c r="J14"/>
  <c r="J12"/>
  <c r="J117" s="1"/>
  <c r="J89"/>
  <c r="E7"/>
  <c r="E113" s="1"/>
  <c r="E85"/>
  <c r="J37" i="13"/>
  <c r="J36"/>
  <c r="AY109" i="1" s="1"/>
  <c r="J35" i="13"/>
  <c r="AX109" i="1" s="1"/>
  <c r="BI251" i="13"/>
  <c r="BH251"/>
  <c r="BG251"/>
  <c r="BF251"/>
  <c r="T251"/>
  <c r="R251"/>
  <c r="P251"/>
  <c r="BK251"/>
  <c r="J251"/>
  <c r="BE251" s="1"/>
  <c r="BI249"/>
  <c r="BH249"/>
  <c r="BG249"/>
  <c r="BF249"/>
  <c r="T249"/>
  <c r="R249"/>
  <c r="P249"/>
  <c r="BK249"/>
  <c r="J249"/>
  <c r="BE249" s="1"/>
  <c r="BI247"/>
  <c r="BH247"/>
  <c r="BG247"/>
  <c r="BF247"/>
  <c r="T247"/>
  <c r="R247"/>
  <c r="P247"/>
  <c r="BK247"/>
  <c r="J247"/>
  <c r="BE247" s="1"/>
  <c r="BI245"/>
  <c r="BH245"/>
  <c r="BG245"/>
  <c r="BF245"/>
  <c r="T245"/>
  <c r="R245"/>
  <c r="P245"/>
  <c r="BK245"/>
  <c r="J245"/>
  <c r="BE245" s="1"/>
  <c r="BI243"/>
  <c r="BH243"/>
  <c r="BG243"/>
  <c r="BF243"/>
  <c r="T243"/>
  <c r="R243"/>
  <c r="P243"/>
  <c r="BK243"/>
  <c r="J243"/>
  <c r="BE243" s="1"/>
  <c r="BI241"/>
  <c r="BH241"/>
  <c r="BG241"/>
  <c r="BF241"/>
  <c r="T241"/>
  <c r="R241"/>
  <c r="P241"/>
  <c r="BK241"/>
  <c r="J241"/>
  <c r="BE241" s="1"/>
  <c r="BI239"/>
  <c r="BH239"/>
  <c r="BG239"/>
  <c r="BF239"/>
  <c r="T239"/>
  <c r="R239"/>
  <c r="P239"/>
  <c r="BK239"/>
  <c r="J239"/>
  <c r="BE239" s="1"/>
  <c r="BI237"/>
  <c r="BH237"/>
  <c r="BG237"/>
  <c r="BF237"/>
  <c r="T237"/>
  <c r="R237"/>
  <c r="P237"/>
  <c r="BK237"/>
  <c r="J237"/>
  <c r="BE237" s="1"/>
  <c r="BI235"/>
  <c r="BH235"/>
  <c r="BG235"/>
  <c r="BF235"/>
  <c r="T235"/>
  <c r="R235"/>
  <c r="P235"/>
  <c r="BK235"/>
  <c r="J235"/>
  <c r="BE235" s="1"/>
  <c r="BI233"/>
  <c r="BH233"/>
  <c r="BG233"/>
  <c r="BF233"/>
  <c r="T233"/>
  <c r="R233"/>
  <c r="P233"/>
  <c r="BK233"/>
  <c r="J233"/>
  <c r="BE233" s="1"/>
  <c r="BI231"/>
  <c r="BH231"/>
  <c r="BG231"/>
  <c r="BF231"/>
  <c r="T231"/>
  <c r="R231"/>
  <c r="P231"/>
  <c r="BK231"/>
  <c r="J231"/>
  <c r="BE231" s="1"/>
  <c r="BI229"/>
  <c r="BH229"/>
  <c r="BG229"/>
  <c r="BF229"/>
  <c r="T229"/>
  <c r="R229"/>
  <c r="P229"/>
  <c r="BK229"/>
  <c r="J229"/>
  <c r="BE229" s="1"/>
  <c r="BI227"/>
  <c r="BH227"/>
  <c r="BG227"/>
  <c r="BF227"/>
  <c r="T227"/>
  <c r="R227"/>
  <c r="P227"/>
  <c r="BK227"/>
  <c r="J227"/>
  <c r="BE227" s="1"/>
  <c r="BI225"/>
  <c r="BH225"/>
  <c r="BG225"/>
  <c r="BF225"/>
  <c r="T225"/>
  <c r="R225"/>
  <c r="P225"/>
  <c r="BK225"/>
  <c r="J225"/>
  <c r="BE225" s="1"/>
  <c r="BI223"/>
  <c r="BH223"/>
  <c r="BG223"/>
  <c r="BF223"/>
  <c r="T223"/>
  <c r="R223"/>
  <c r="P223"/>
  <c r="BK223"/>
  <c r="J223"/>
  <c r="BE223" s="1"/>
  <c r="BI221"/>
  <c r="BH221"/>
  <c r="BG221"/>
  <c r="BF221"/>
  <c r="T221"/>
  <c r="R221"/>
  <c r="P221"/>
  <c r="BK221"/>
  <c r="J221"/>
  <c r="BE221" s="1"/>
  <c r="BI219"/>
  <c r="BH219"/>
  <c r="BG219"/>
  <c r="BF219"/>
  <c r="T219"/>
  <c r="R219"/>
  <c r="P219"/>
  <c r="BK219"/>
  <c r="J219"/>
  <c r="BE219" s="1"/>
  <c r="BI217"/>
  <c r="BH217"/>
  <c r="BG217"/>
  <c r="BF217"/>
  <c r="T217"/>
  <c r="R217"/>
  <c r="P217"/>
  <c r="BK217"/>
  <c r="J217"/>
  <c r="BE217" s="1"/>
  <c r="BI215"/>
  <c r="BH215"/>
  <c r="BG215"/>
  <c r="BF215"/>
  <c r="T215"/>
  <c r="R215"/>
  <c r="P215"/>
  <c r="BK215"/>
  <c r="J215"/>
  <c r="BE215" s="1"/>
  <c r="BI213"/>
  <c r="BH213"/>
  <c r="BG213"/>
  <c r="BF213"/>
  <c r="T213"/>
  <c r="R213"/>
  <c r="P213"/>
  <c r="BK213"/>
  <c r="J213"/>
  <c r="BE213" s="1"/>
  <c r="BI211"/>
  <c r="BH211"/>
  <c r="BG211"/>
  <c r="BF211"/>
  <c r="T211"/>
  <c r="R211"/>
  <c r="P211"/>
  <c r="BK211"/>
  <c r="J211"/>
  <c r="BE211" s="1"/>
  <c r="BI209"/>
  <c r="BH209"/>
  <c r="BG209"/>
  <c r="BF209"/>
  <c r="T209"/>
  <c r="R209"/>
  <c r="P209"/>
  <c r="BK209"/>
  <c r="J209"/>
  <c r="BE209" s="1"/>
  <c r="BI207"/>
  <c r="BH207"/>
  <c r="BG207"/>
  <c r="BF207"/>
  <c r="T207"/>
  <c r="R207"/>
  <c r="P207"/>
  <c r="BK207"/>
  <c r="J207"/>
  <c r="BE207" s="1"/>
  <c r="BI205"/>
  <c r="BH205"/>
  <c r="BG205"/>
  <c r="BF205"/>
  <c r="T205"/>
  <c r="R205"/>
  <c r="P205"/>
  <c r="BK205"/>
  <c r="J205"/>
  <c r="BE205" s="1"/>
  <c r="BI203"/>
  <c r="BH203"/>
  <c r="BG203"/>
  <c r="BF203"/>
  <c r="T203"/>
  <c r="R203"/>
  <c r="P203"/>
  <c r="BK203"/>
  <c r="J203"/>
  <c r="BE203" s="1"/>
  <c r="BI201"/>
  <c r="BH201"/>
  <c r="BG201"/>
  <c r="BF201"/>
  <c r="T201"/>
  <c r="R201"/>
  <c r="P201"/>
  <c r="BK201"/>
  <c r="J201"/>
  <c r="BE201" s="1"/>
  <c r="BI199"/>
  <c r="BH199"/>
  <c r="BG199"/>
  <c r="BF199"/>
  <c r="T199"/>
  <c r="R199"/>
  <c r="P199"/>
  <c r="BK199"/>
  <c r="J199"/>
  <c r="BE199" s="1"/>
  <c r="BI197"/>
  <c r="BH197"/>
  <c r="BG197"/>
  <c r="BF197"/>
  <c r="T197"/>
  <c r="R197"/>
  <c r="P197"/>
  <c r="BK197"/>
  <c r="J197"/>
  <c r="BE197" s="1"/>
  <c r="BI195"/>
  <c r="BH195"/>
  <c r="BG195"/>
  <c r="BF195"/>
  <c r="T195"/>
  <c r="R195"/>
  <c r="P195"/>
  <c r="BK195"/>
  <c r="J195"/>
  <c r="BE195" s="1"/>
  <c r="BI193"/>
  <c r="BH193"/>
  <c r="BG193"/>
  <c r="BF193"/>
  <c r="T193"/>
  <c r="R193"/>
  <c r="P193"/>
  <c r="BK193"/>
  <c r="J193"/>
  <c r="BE193" s="1"/>
  <c r="BI191"/>
  <c r="BH191"/>
  <c r="BG191"/>
  <c r="BF191"/>
  <c r="T191"/>
  <c r="R191"/>
  <c r="P191"/>
  <c r="BK191"/>
  <c r="J191"/>
  <c r="BE191" s="1"/>
  <c r="BI189"/>
  <c r="BH189"/>
  <c r="BG189"/>
  <c r="BF189"/>
  <c r="T189"/>
  <c r="R189"/>
  <c r="P189"/>
  <c r="BK189"/>
  <c r="J189"/>
  <c r="BE189" s="1"/>
  <c r="BI187"/>
  <c r="BH187"/>
  <c r="BG187"/>
  <c r="BF187"/>
  <c r="T187"/>
  <c r="R187"/>
  <c r="P187"/>
  <c r="BK187"/>
  <c r="J187"/>
  <c r="BE187" s="1"/>
  <c r="BI185"/>
  <c r="BH185"/>
  <c r="BG185"/>
  <c r="BF185"/>
  <c r="T185"/>
  <c r="R185"/>
  <c r="P185"/>
  <c r="BK185"/>
  <c r="J185"/>
  <c r="BE185" s="1"/>
  <c r="BI183"/>
  <c r="BH183"/>
  <c r="BG183"/>
  <c r="BF183"/>
  <c r="T183"/>
  <c r="R183"/>
  <c r="P183"/>
  <c r="BK183"/>
  <c r="J183"/>
  <c r="BE183" s="1"/>
  <c r="BI181"/>
  <c r="BH181"/>
  <c r="BG181"/>
  <c r="BF181"/>
  <c r="T181"/>
  <c r="R181"/>
  <c r="P181"/>
  <c r="BK181"/>
  <c r="J181"/>
  <c r="BE181" s="1"/>
  <c r="BI179"/>
  <c r="BH179"/>
  <c r="BG179"/>
  <c r="BF179"/>
  <c r="T179"/>
  <c r="R179"/>
  <c r="P179"/>
  <c r="BK179"/>
  <c r="J179"/>
  <c r="BE179" s="1"/>
  <c r="BI177"/>
  <c r="BH177"/>
  <c r="BG177"/>
  <c r="BF177"/>
  <c r="T177"/>
  <c r="R177"/>
  <c r="P177"/>
  <c r="BK177"/>
  <c r="J177"/>
  <c r="BE177" s="1"/>
  <c r="BI175"/>
  <c r="BH175"/>
  <c r="BG175"/>
  <c r="BF175"/>
  <c r="T175"/>
  <c r="R175"/>
  <c r="P175"/>
  <c r="BK175"/>
  <c r="J175"/>
  <c r="BE175" s="1"/>
  <c r="BI173"/>
  <c r="BH173"/>
  <c r="BG173"/>
  <c r="BF173"/>
  <c r="T173"/>
  <c r="R173"/>
  <c r="P173"/>
  <c r="BK173"/>
  <c r="J173"/>
  <c r="BE173" s="1"/>
  <c r="BI171"/>
  <c r="BH171"/>
  <c r="BG171"/>
  <c r="BF171"/>
  <c r="T171"/>
  <c r="R171"/>
  <c r="P171"/>
  <c r="BK171"/>
  <c r="J171"/>
  <c r="BE171" s="1"/>
  <c r="BI169"/>
  <c r="BH169"/>
  <c r="BG169"/>
  <c r="BF169"/>
  <c r="T169"/>
  <c r="R169"/>
  <c r="P169"/>
  <c r="BK169"/>
  <c r="J169"/>
  <c r="BE169" s="1"/>
  <c r="BI167"/>
  <c r="BH167"/>
  <c r="BG167"/>
  <c r="BF167"/>
  <c r="T167"/>
  <c r="R167"/>
  <c r="P167"/>
  <c r="BK167"/>
  <c r="J167"/>
  <c r="BE167" s="1"/>
  <c r="BI165"/>
  <c r="BH165"/>
  <c r="BG165"/>
  <c r="BF165"/>
  <c r="T165"/>
  <c r="R165"/>
  <c r="P165"/>
  <c r="BK165"/>
  <c r="J165"/>
  <c r="BE165" s="1"/>
  <c r="BI163"/>
  <c r="BH163"/>
  <c r="BG163"/>
  <c r="BF163"/>
  <c r="T163"/>
  <c r="R163"/>
  <c r="P163"/>
  <c r="BK163"/>
  <c r="J163"/>
  <c r="BE163" s="1"/>
  <c r="BI161"/>
  <c r="BH161"/>
  <c r="BG161"/>
  <c r="BF161"/>
  <c r="T161"/>
  <c r="R161"/>
  <c r="P161"/>
  <c r="BK161"/>
  <c r="J161"/>
  <c r="BE161" s="1"/>
  <c r="BI159"/>
  <c r="BH159"/>
  <c r="BG159"/>
  <c r="BF159"/>
  <c r="T159"/>
  <c r="R159"/>
  <c r="P159"/>
  <c r="BK159"/>
  <c r="J159"/>
  <c r="BE159" s="1"/>
  <c r="BI157"/>
  <c r="BH157"/>
  <c r="BG157"/>
  <c r="BF157"/>
  <c r="T157"/>
  <c r="R157"/>
  <c r="P157"/>
  <c r="BK157"/>
  <c r="J157"/>
  <c r="BE157" s="1"/>
  <c r="BI155"/>
  <c r="BH155"/>
  <c r="BG155"/>
  <c r="BF155"/>
  <c r="T155"/>
  <c r="R155"/>
  <c r="P155"/>
  <c r="BK155"/>
  <c r="J155"/>
  <c r="BE155" s="1"/>
  <c r="BI153"/>
  <c r="BH153"/>
  <c r="BG153"/>
  <c r="BF153"/>
  <c r="T153"/>
  <c r="R153"/>
  <c r="P153"/>
  <c r="BK153"/>
  <c r="J153"/>
  <c r="BE153" s="1"/>
  <c r="BI151"/>
  <c r="BH151"/>
  <c r="BG151"/>
  <c r="BF151"/>
  <c r="T151"/>
  <c r="R151"/>
  <c r="P151"/>
  <c r="BK151"/>
  <c r="J151"/>
  <c r="BE151" s="1"/>
  <c r="BI149"/>
  <c r="BH149"/>
  <c r="BG149"/>
  <c r="BF149"/>
  <c r="T149"/>
  <c r="R149"/>
  <c r="P149"/>
  <c r="BK149"/>
  <c r="J149"/>
  <c r="BE149" s="1"/>
  <c r="BI147"/>
  <c r="BH147"/>
  <c r="BG147"/>
  <c r="BF147"/>
  <c r="T147"/>
  <c r="R147"/>
  <c r="P147"/>
  <c r="BK147"/>
  <c r="J147"/>
  <c r="BE147" s="1"/>
  <c r="BI145"/>
  <c r="BH145"/>
  <c r="BG145"/>
  <c r="BF145"/>
  <c r="T145"/>
  <c r="R145"/>
  <c r="P145"/>
  <c r="BK145"/>
  <c r="J145"/>
  <c r="BE145" s="1"/>
  <c r="BI143"/>
  <c r="BH143"/>
  <c r="BG143"/>
  <c r="BF143"/>
  <c r="T143"/>
  <c r="R143"/>
  <c r="P143"/>
  <c r="BK143"/>
  <c r="J143"/>
  <c r="BE143" s="1"/>
  <c r="BI141"/>
  <c r="BH141"/>
  <c r="BG141"/>
  <c r="BF141"/>
  <c r="T141"/>
  <c r="R141"/>
  <c r="P141"/>
  <c r="BK141"/>
  <c r="J141"/>
  <c r="BE141" s="1"/>
  <c r="BI139"/>
  <c r="BH139"/>
  <c r="BG139"/>
  <c r="BF139"/>
  <c r="T139"/>
  <c r="R139"/>
  <c r="P139"/>
  <c r="BK139"/>
  <c r="J139"/>
  <c r="BE139" s="1"/>
  <c r="BI137"/>
  <c r="BH137"/>
  <c r="BG137"/>
  <c r="BF137"/>
  <c r="T137"/>
  <c r="R137"/>
  <c r="P137"/>
  <c r="BK137"/>
  <c r="J137"/>
  <c r="BE137" s="1"/>
  <c r="BI135"/>
  <c r="BH135"/>
  <c r="BG135"/>
  <c r="BF135"/>
  <c r="T135"/>
  <c r="R135"/>
  <c r="P135"/>
  <c r="BK135"/>
  <c r="J135"/>
  <c r="BE135" s="1"/>
  <c r="BI133"/>
  <c r="BH133"/>
  <c r="BG133"/>
  <c r="BF133"/>
  <c r="T133"/>
  <c r="R133"/>
  <c r="P133"/>
  <c r="BK133"/>
  <c r="J133"/>
  <c r="BE133" s="1"/>
  <c r="BI131"/>
  <c r="BH131"/>
  <c r="BG131"/>
  <c r="BF131"/>
  <c r="T131"/>
  <c r="R131"/>
  <c r="P131"/>
  <c r="BK131"/>
  <c r="J131"/>
  <c r="BE131" s="1"/>
  <c r="BI129"/>
  <c r="BH129"/>
  <c r="BG129"/>
  <c r="BF129"/>
  <c r="T129"/>
  <c r="R129"/>
  <c r="P129"/>
  <c r="BK129"/>
  <c r="J129"/>
  <c r="BE129" s="1"/>
  <c r="BI127"/>
  <c r="BH127"/>
  <c r="BG127"/>
  <c r="BF127"/>
  <c r="T127"/>
  <c r="R127"/>
  <c r="P127"/>
  <c r="BK127"/>
  <c r="J127"/>
  <c r="BE127" s="1"/>
  <c r="BI125"/>
  <c r="BH125"/>
  <c r="BG125"/>
  <c r="BF125"/>
  <c r="T125"/>
  <c r="R125"/>
  <c r="P125"/>
  <c r="BK125"/>
  <c r="J125"/>
  <c r="BE125" s="1"/>
  <c r="BI123"/>
  <c r="BH123"/>
  <c r="BG123"/>
  <c r="BF123"/>
  <c r="T123"/>
  <c r="R123"/>
  <c r="P123"/>
  <c r="BK123"/>
  <c r="J123"/>
  <c r="BE123"/>
  <c r="BI121"/>
  <c r="BH121"/>
  <c r="BG121"/>
  <c r="BF121"/>
  <c r="T121"/>
  <c r="R121"/>
  <c r="P121"/>
  <c r="BK121"/>
  <c r="J121"/>
  <c r="BE121"/>
  <c r="BI119"/>
  <c r="BH119"/>
  <c r="BG119"/>
  <c r="BF119"/>
  <c r="T119"/>
  <c r="R119"/>
  <c r="P119"/>
  <c r="BK119"/>
  <c r="J119"/>
  <c r="BE119"/>
  <c r="BI117"/>
  <c r="F37"/>
  <c r="BD109" i="1" s="1"/>
  <c r="BH117" i="13"/>
  <c r="F36" s="1"/>
  <c r="BC109" i="1" s="1"/>
  <c r="BG117" i="13"/>
  <c r="F35"/>
  <c r="BB109" i="1" s="1"/>
  <c r="BF117" i="13"/>
  <c r="J34" s="1"/>
  <c r="AW109" i="1" s="1"/>
  <c r="T117" i="13"/>
  <c r="T116"/>
  <c r="R117"/>
  <c r="R116"/>
  <c r="P117"/>
  <c r="P116"/>
  <c r="AU109" i="1" s="1"/>
  <c r="BK117" i="13"/>
  <c r="BK116" s="1"/>
  <c r="J116" s="1"/>
  <c r="J117"/>
  <c r="BE117" s="1"/>
  <c r="J113"/>
  <c r="F110"/>
  <c r="E108"/>
  <c r="J92"/>
  <c r="F89"/>
  <c r="E87"/>
  <c r="J21"/>
  <c r="E21"/>
  <c r="J112" s="1"/>
  <c r="J91"/>
  <c r="J20"/>
  <c r="J18"/>
  <c r="E18"/>
  <c r="F113"/>
  <c r="F92"/>
  <c r="J17"/>
  <c r="J15"/>
  <c r="E15"/>
  <c r="F112" s="1"/>
  <c r="J14"/>
  <c r="J12"/>
  <c r="J110" s="1"/>
  <c r="J89"/>
  <c r="E7"/>
  <c r="E106"/>
  <c r="E85"/>
  <c r="J37" i="12"/>
  <c r="J36"/>
  <c r="AY108" i="1"/>
  <c r="J35" i="12"/>
  <c r="AX108" i="1"/>
  <c r="BI289" i="12"/>
  <c r="BH289"/>
  <c r="BG289"/>
  <c r="BF289"/>
  <c r="T289"/>
  <c r="R289"/>
  <c r="P289"/>
  <c r="BK289"/>
  <c r="J289"/>
  <c r="BE289"/>
  <c r="BI287"/>
  <c r="BH287"/>
  <c r="BG287"/>
  <c r="BF287"/>
  <c r="T287"/>
  <c r="R287"/>
  <c r="P287"/>
  <c r="BK287"/>
  <c r="J287"/>
  <c r="BE287"/>
  <c r="BI285"/>
  <c r="BH285"/>
  <c r="BG285"/>
  <c r="BF285"/>
  <c r="T285"/>
  <c r="R285"/>
  <c r="P285"/>
  <c r="BK285"/>
  <c r="J285"/>
  <c r="BE285"/>
  <c r="BI283"/>
  <c r="BH283"/>
  <c r="BG283"/>
  <c r="BF283"/>
  <c r="T283"/>
  <c r="R283"/>
  <c r="P283"/>
  <c r="BK283"/>
  <c r="J283"/>
  <c r="BE283"/>
  <c r="BI281"/>
  <c r="BH281"/>
  <c r="BG281"/>
  <c r="BF281"/>
  <c r="T281"/>
  <c r="R281"/>
  <c r="P281"/>
  <c r="BK281"/>
  <c r="J281"/>
  <c r="BE281"/>
  <c r="BI279"/>
  <c r="BH279"/>
  <c r="BG279"/>
  <c r="BF279"/>
  <c r="T279"/>
  <c r="R279"/>
  <c r="P279"/>
  <c r="BK279"/>
  <c r="J279"/>
  <c r="BE279"/>
  <c r="BI277"/>
  <c r="BH277"/>
  <c r="BG277"/>
  <c r="BF277"/>
  <c r="T277"/>
  <c r="R277"/>
  <c r="P277"/>
  <c r="BK277"/>
  <c r="J277"/>
  <c r="BE277"/>
  <c r="BI275"/>
  <c r="BH275"/>
  <c r="BG275"/>
  <c r="BF275"/>
  <c r="T275"/>
  <c r="R275"/>
  <c r="P275"/>
  <c r="BK275"/>
  <c r="J275"/>
  <c r="BE275"/>
  <c r="BI273"/>
  <c r="BH273"/>
  <c r="BG273"/>
  <c r="BF273"/>
  <c r="T273"/>
  <c r="R273"/>
  <c r="P273"/>
  <c r="BK273"/>
  <c r="J273"/>
  <c r="BE273"/>
  <c r="BI271"/>
  <c r="BH271"/>
  <c r="BG271"/>
  <c r="BF271"/>
  <c r="T271"/>
  <c r="R271"/>
  <c r="P271"/>
  <c r="BK271"/>
  <c r="J271"/>
  <c r="BE271"/>
  <c r="BI269"/>
  <c r="BH269"/>
  <c r="BG269"/>
  <c r="BF269"/>
  <c r="T269"/>
  <c r="R269"/>
  <c r="P269"/>
  <c r="BK269"/>
  <c r="J269"/>
  <c r="BE269"/>
  <c r="BI267"/>
  <c r="BH267"/>
  <c r="BG267"/>
  <c r="BF267"/>
  <c r="T267"/>
  <c r="R267"/>
  <c r="P267"/>
  <c r="BK267"/>
  <c r="J267"/>
  <c r="BE267"/>
  <c r="BI265"/>
  <c r="BH265"/>
  <c r="BG265"/>
  <c r="BF265"/>
  <c r="T265"/>
  <c r="R265"/>
  <c r="P265"/>
  <c r="BK265"/>
  <c r="J265"/>
  <c r="BE265"/>
  <c r="BI263"/>
  <c r="BH263"/>
  <c r="BG263"/>
  <c r="BF263"/>
  <c r="T263"/>
  <c r="R263"/>
  <c r="P263"/>
  <c r="BK263"/>
  <c r="J263"/>
  <c r="BE263"/>
  <c r="BI261"/>
  <c r="BH261"/>
  <c r="BG261"/>
  <c r="BF261"/>
  <c r="T261"/>
  <c r="R261"/>
  <c r="P261"/>
  <c r="BK261"/>
  <c r="J261"/>
  <c r="BE261"/>
  <c r="BI259"/>
  <c r="BH259"/>
  <c r="BG259"/>
  <c r="BF259"/>
  <c r="T259"/>
  <c r="T258"/>
  <c r="R259"/>
  <c r="R258"/>
  <c r="P259"/>
  <c r="P258"/>
  <c r="BK259"/>
  <c r="BK258"/>
  <c r="J258" s="1"/>
  <c r="J105" s="1"/>
  <c r="J259"/>
  <c r="BE259" s="1"/>
  <c r="BI256"/>
  <c r="BH256"/>
  <c r="BG256"/>
  <c r="BF256"/>
  <c r="T256"/>
  <c r="R256"/>
  <c r="P256"/>
  <c r="BK256"/>
  <c r="J256"/>
  <c r="BE256"/>
  <c r="BI254"/>
  <c r="BH254"/>
  <c r="BG254"/>
  <c r="BF254"/>
  <c r="T254"/>
  <c r="R254"/>
  <c r="P254"/>
  <c r="BK254"/>
  <c r="J254"/>
  <c r="BE254"/>
  <c r="BI252"/>
  <c r="BH252"/>
  <c r="BG252"/>
  <c r="BF252"/>
  <c r="T252"/>
  <c r="R252"/>
  <c r="P252"/>
  <c r="BK252"/>
  <c r="J252"/>
  <c r="BE252"/>
  <c r="BI250"/>
  <c r="BH250"/>
  <c r="BG250"/>
  <c r="BF250"/>
  <c r="T250"/>
  <c r="R250"/>
  <c r="P250"/>
  <c r="BK250"/>
  <c r="J250"/>
  <c r="BE250"/>
  <c r="BI248"/>
  <c r="BH248"/>
  <c r="BG248"/>
  <c r="BF248"/>
  <c r="T248"/>
  <c r="R248"/>
  <c r="P248"/>
  <c r="BK248"/>
  <c r="J248"/>
  <c r="BE248"/>
  <c r="BI246"/>
  <c r="BH246"/>
  <c r="BG246"/>
  <c r="BF246"/>
  <c r="T246"/>
  <c r="R246"/>
  <c r="P246"/>
  <c r="BK246"/>
  <c r="J246"/>
  <c r="BE246"/>
  <c r="BI244"/>
  <c r="BH244"/>
  <c r="BG244"/>
  <c r="BF244"/>
  <c r="T244"/>
  <c r="R244"/>
  <c r="P244"/>
  <c r="BK244"/>
  <c r="J244"/>
  <c r="BE244"/>
  <c r="BI242"/>
  <c r="BH242"/>
  <c r="BG242"/>
  <c r="BF242"/>
  <c r="T242"/>
  <c r="R242"/>
  <c r="P242"/>
  <c r="BK242"/>
  <c r="J242"/>
  <c r="BE242"/>
  <c r="BI240"/>
  <c r="BH240"/>
  <c r="BG240"/>
  <c r="BF240"/>
  <c r="T240"/>
  <c r="R240"/>
  <c r="P240"/>
  <c r="BK240"/>
  <c r="J240"/>
  <c r="BE240"/>
  <c r="BI237"/>
  <c r="BH237"/>
  <c r="BG237"/>
  <c r="BF237"/>
  <c r="T237"/>
  <c r="R237"/>
  <c r="P237"/>
  <c r="BK237"/>
  <c r="J237"/>
  <c r="BE237"/>
  <c r="BI235"/>
  <c r="BH235"/>
  <c r="BG235"/>
  <c r="BF235"/>
  <c r="T235"/>
  <c r="R235"/>
  <c r="P235"/>
  <c r="BK235"/>
  <c r="J235"/>
  <c r="BE235"/>
  <c r="BI232"/>
  <c r="BH232"/>
  <c r="BG232"/>
  <c r="BF232"/>
  <c r="T232"/>
  <c r="R232"/>
  <c r="P232"/>
  <c r="BK232"/>
  <c r="J232"/>
  <c r="BE232"/>
  <c r="BI230"/>
  <c r="BH230"/>
  <c r="BG230"/>
  <c r="BF230"/>
  <c r="T230"/>
  <c r="R230"/>
  <c r="P230"/>
  <c r="BK230"/>
  <c r="J230"/>
  <c r="BE230"/>
  <c r="BI228"/>
  <c r="BH228"/>
  <c r="BG228"/>
  <c r="BF228"/>
  <c r="T228"/>
  <c r="R228"/>
  <c r="P228"/>
  <c r="BK228"/>
  <c r="J228"/>
  <c r="BE228"/>
  <c r="BI226"/>
  <c r="BH226"/>
  <c r="BG226"/>
  <c r="BF226"/>
  <c r="T226"/>
  <c r="R226"/>
  <c r="P226"/>
  <c r="BK226"/>
  <c r="J226"/>
  <c r="BE226"/>
  <c r="BI224"/>
  <c r="BH224"/>
  <c r="BG224"/>
  <c r="BF224"/>
  <c r="T224"/>
  <c r="R224"/>
  <c r="P224"/>
  <c r="BK224"/>
  <c r="J224"/>
  <c r="BE224"/>
  <c r="BI222"/>
  <c r="BH222"/>
  <c r="BG222"/>
  <c r="BF222"/>
  <c r="T222"/>
  <c r="R222"/>
  <c r="P222"/>
  <c r="BK222"/>
  <c r="J222"/>
  <c r="BE222"/>
  <c r="BI220"/>
  <c r="BH220"/>
  <c r="BG220"/>
  <c r="BF220"/>
  <c r="T220"/>
  <c r="T219"/>
  <c r="R220"/>
  <c r="R219"/>
  <c r="P220"/>
  <c r="P219"/>
  <c r="BK220"/>
  <c r="BK219"/>
  <c r="J219" s="1"/>
  <c r="J104" s="1"/>
  <c r="J220"/>
  <c r="BE220" s="1"/>
  <c r="BI217"/>
  <c r="BH217"/>
  <c r="BG217"/>
  <c r="BF217"/>
  <c r="T217"/>
  <c r="R217"/>
  <c r="P217"/>
  <c r="BK217"/>
  <c r="J217"/>
  <c r="BE217"/>
  <c r="BI215"/>
  <c r="BH215"/>
  <c r="BG215"/>
  <c r="BF215"/>
  <c r="T215"/>
  <c r="R215"/>
  <c r="P215"/>
  <c r="BK215"/>
  <c r="J215"/>
  <c r="BE215"/>
  <c r="BI213"/>
  <c r="BH213"/>
  <c r="BG213"/>
  <c r="BF213"/>
  <c r="T213"/>
  <c r="R213"/>
  <c r="P213"/>
  <c r="BK213"/>
  <c r="J213"/>
  <c r="BE213"/>
  <c r="BI211"/>
  <c r="BH211"/>
  <c r="BG211"/>
  <c r="BF211"/>
  <c r="T211"/>
  <c r="R211"/>
  <c r="P211"/>
  <c r="BK211"/>
  <c r="J211"/>
  <c r="BE211"/>
  <c r="BI209"/>
  <c r="BH209"/>
  <c r="BG209"/>
  <c r="BF209"/>
  <c r="T209"/>
  <c r="R209"/>
  <c r="P209"/>
  <c r="BK209"/>
  <c r="J209"/>
  <c r="BE209"/>
  <c r="BI207"/>
  <c r="BH207"/>
  <c r="BG207"/>
  <c r="BF207"/>
  <c r="T207"/>
  <c r="R207"/>
  <c r="P207"/>
  <c r="BK207"/>
  <c r="J207"/>
  <c r="BE207"/>
  <c r="BI205"/>
  <c r="BH205"/>
  <c r="BG205"/>
  <c r="BF205"/>
  <c r="T205"/>
  <c r="R205"/>
  <c r="P205"/>
  <c r="BK205"/>
  <c r="J205"/>
  <c r="BE205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199"/>
  <c r="BH199"/>
  <c r="BG199"/>
  <c r="BF199"/>
  <c r="T199"/>
  <c r="T198"/>
  <c r="T197" s="1"/>
  <c r="R199"/>
  <c r="R198" s="1"/>
  <c r="R197" s="1"/>
  <c r="R125" s="1"/>
  <c r="P199"/>
  <c r="P198"/>
  <c r="P197" s="1"/>
  <c r="P125" s="1"/>
  <c r="AU108" i="1" s="1"/>
  <c r="BK199" i="12"/>
  <c r="BK198" s="1"/>
  <c r="J199"/>
  <c r="BE199"/>
  <c r="BI194"/>
  <c r="BH194"/>
  <c r="BG194"/>
  <c r="BF194"/>
  <c r="T194"/>
  <c r="T193"/>
  <c r="R194"/>
  <c r="R193"/>
  <c r="P194"/>
  <c r="P193"/>
  <c r="BK194"/>
  <c r="BK193"/>
  <c r="J193" s="1"/>
  <c r="J101" s="1"/>
  <c r="J194"/>
  <c r="BE194" s="1"/>
  <c r="BI191"/>
  <c r="BH191"/>
  <c r="BG191"/>
  <c r="BF191"/>
  <c r="T191"/>
  <c r="R191"/>
  <c r="P191"/>
  <c r="BK191"/>
  <c r="J191"/>
  <c r="BE191"/>
  <c r="BI189"/>
  <c r="BH189"/>
  <c r="BG189"/>
  <c r="BF189"/>
  <c r="T189"/>
  <c r="T188"/>
  <c r="R189"/>
  <c r="R188"/>
  <c r="P189"/>
  <c r="P188"/>
  <c r="BK189"/>
  <c r="BK188"/>
  <c r="J188" s="1"/>
  <c r="J100" s="1"/>
  <c r="J189"/>
  <c r="BE189" s="1"/>
  <c r="BI185"/>
  <c r="BH185"/>
  <c r="BG185"/>
  <c r="BF185"/>
  <c r="T185"/>
  <c r="T184"/>
  <c r="R185"/>
  <c r="R184"/>
  <c r="P185"/>
  <c r="P184"/>
  <c r="BK185"/>
  <c r="BK184"/>
  <c r="J184" s="1"/>
  <c r="J99" s="1"/>
  <c r="J185"/>
  <c r="BE185" s="1"/>
  <c r="BI181"/>
  <c r="BH181"/>
  <c r="BG181"/>
  <c r="BF181"/>
  <c r="T181"/>
  <c r="R181"/>
  <c r="P181"/>
  <c r="BK181"/>
  <c r="J181"/>
  <c r="BE181"/>
  <c r="BI178"/>
  <c r="BH178"/>
  <c r="BG178"/>
  <c r="BF178"/>
  <c r="T178"/>
  <c r="R178"/>
  <c r="P178"/>
  <c r="BK178"/>
  <c r="J178"/>
  <c r="BE178"/>
  <c r="BI176"/>
  <c r="BH176"/>
  <c r="BG176"/>
  <c r="BF176"/>
  <c r="T176"/>
  <c r="R176"/>
  <c r="P176"/>
  <c r="BK176"/>
  <c r="J176"/>
  <c r="BE176"/>
  <c r="BI173"/>
  <c r="BH173"/>
  <c r="BG173"/>
  <c r="BF173"/>
  <c r="T173"/>
  <c r="T172"/>
  <c r="T171" s="1"/>
  <c r="R173"/>
  <c r="R172" s="1"/>
  <c r="R171" s="1"/>
  <c r="P173"/>
  <c r="P172"/>
  <c r="P171" s="1"/>
  <c r="BK173"/>
  <c r="BK172" s="1"/>
  <c r="J173"/>
  <c r="BE173"/>
  <c r="BI168"/>
  <c r="BH168"/>
  <c r="BG168"/>
  <c r="BF168"/>
  <c r="T168"/>
  <c r="R168"/>
  <c r="P168"/>
  <c r="BK168"/>
  <c r="J168"/>
  <c r="BE168"/>
  <c r="BI165"/>
  <c r="BH165"/>
  <c r="BG165"/>
  <c r="BF165"/>
  <c r="T165"/>
  <c r="R165"/>
  <c r="P165"/>
  <c r="BK165"/>
  <c r="J165"/>
  <c r="BE165"/>
  <c r="BI162"/>
  <c r="BH162"/>
  <c r="BG162"/>
  <c r="BF162"/>
  <c r="T162"/>
  <c r="R162"/>
  <c r="P162"/>
  <c r="BK162"/>
  <c r="J162"/>
  <c r="BE162"/>
  <c r="BI159"/>
  <c r="BH159"/>
  <c r="BG159"/>
  <c r="BF159"/>
  <c r="T159"/>
  <c r="R159"/>
  <c r="P159"/>
  <c r="BK159"/>
  <c r="J159"/>
  <c r="BE159"/>
  <c r="BI156"/>
  <c r="BH156"/>
  <c r="BG156"/>
  <c r="BF156"/>
  <c r="T156"/>
  <c r="R156"/>
  <c r="P156"/>
  <c r="BK156"/>
  <c r="J156"/>
  <c r="BE156"/>
  <c r="BI153"/>
  <c r="BH153"/>
  <c r="BG153"/>
  <c r="BF153"/>
  <c r="T153"/>
  <c r="R153"/>
  <c r="P153"/>
  <c r="BK153"/>
  <c r="J153"/>
  <c r="BE153"/>
  <c r="BI150"/>
  <c r="BH150"/>
  <c r="BG150"/>
  <c r="BF150"/>
  <c r="T150"/>
  <c r="R150"/>
  <c r="P150"/>
  <c r="BK150"/>
  <c r="J150"/>
  <c r="BE150"/>
  <c r="BI147"/>
  <c r="BH147"/>
  <c r="BG147"/>
  <c r="BF147"/>
  <c r="T147"/>
  <c r="R147"/>
  <c r="P147"/>
  <c r="BK147"/>
  <c r="J147"/>
  <c r="BE147"/>
  <c r="BI144"/>
  <c r="BH144"/>
  <c r="BG144"/>
  <c r="BF144"/>
  <c r="T144"/>
  <c r="R144"/>
  <c r="P144"/>
  <c r="BK144"/>
  <c r="J144"/>
  <c r="BE144"/>
  <c r="BI141"/>
  <c r="BH141"/>
  <c r="BG141"/>
  <c r="BF141"/>
  <c r="T141"/>
  <c r="R141"/>
  <c r="P141"/>
  <c r="BK141"/>
  <c r="J141"/>
  <c r="BE141"/>
  <c r="BI138"/>
  <c r="BH138"/>
  <c r="BG138"/>
  <c r="BF138"/>
  <c r="T138"/>
  <c r="R138"/>
  <c r="P138"/>
  <c r="BK138"/>
  <c r="J138"/>
  <c r="BE138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9"/>
  <c r="BH129"/>
  <c r="BG129"/>
  <c r="BF129"/>
  <c r="T129"/>
  <c r="R129"/>
  <c r="P129"/>
  <c r="BK129"/>
  <c r="J129"/>
  <c r="BE129"/>
  <c r="BI126"/>
  <c r="F37"/>
  <c r="BD108" i="1" s="1"/>
  <c r="BH126" i="12"/>
  <c r="F36" s="1"/>
  <c r="BC108" i="1" s="1"/>
  <c r="BG126" i="12"/>
  <c r="F35"/>
  <c r="BB108" i="1" s="1"/>
  <c r="BF126" i="12"/>
  <c r="J34" s="1"/>
  <c r="AW108" i="1" s="1"/>
  <c r="T126" i="12"/>
  <c r="R126"/>
  <c r="P126"/>
  <c r="BK126"/>
  <c r="J126"/>
  <c r="BE126" s="1"/>
  <c r="F119"/>
  <c r="E117"/>
  <c r="F89"/>
  <c r="E87"/>
  <c r="J24"/>
  <c r="E24"/>
  <c r="J122" s="1"/>
  <c r="J23"/>
  <c r="J21"/>
  <c r="E21"/>
  <c r="J121" s="1"/>
  <c r="J91"/>
  <c r="J20"/>
  <c r="J18"/>
  <c r="E18"/>
  <c r="F122" s="1"/>
  <c r="F92"/>
  <c r="J17"/>
  <c r="J15"/>
  <c r="E15"/>
  <c r="F121"/>
  <c r="F91"/>
  <c r="J14"/>
  <c r="J12"/>
  <c r="J119"/>
  <c r="J89"/>
  <c r="E7"/>
  <c r="E115" s="1"/>
  <c r="J39" i="11"/>
  <c r="J38"/>
  <c r="AY107" i="1" s="1"/>
  <c r="J37" i="11"/>
  <c r="AX107" i="1" s="1"/>
  <c r="BI168" i="11"/>
  <c r="BH168"/>
  <c r="BG168"/>
  <c r="BF168"/>
  <c r="T168"/>
  <c r="R168"/>
  <c r="P168"/>
  <c r="BK168"/>
  <c r="J168"/>
  <c r="BE168" s="1"/>
  <c r="BI166"/>
  <c r="BH166"/>
  <c r="BG166"/>
  <c r="BF166"/>
  <c r="T166"/>
  <c r="R166"/>
  <c r="P166"/>
  <c r="BK166"/>
  <c r="J166"/>
  <c r="BE166" s="1"/>
  <c r="BI164"/>
  <c r="BH164"/>
  <c r="BG164"/>
  <c r="BF164"/>
  <c r="T164"/>
  <c r="R164"/>
  <c r="P164"/>
  <c r="BK164"/>
  <c r="J164"/>
  <c r="BE164" s="1"/>
  <c r="BI162"/>
  <c r="BH162"/>
  <c r="BG162"/>
  <c r="BF162"/>
  <c r="T162"/>
  <c r="T161" s="1"/>
  <c r="R162"/>
  <c r="R161" s="1"/>
  <c r="P162"/>
  <c r="P161" s="1"/>
  <c r="BK162"/>
  <c r="BK161" s="1"/>
  <c r="J161" s="1"/>
  <c r="J103" s="1"/>
  <c r="J162"/>
  <c r="BE162"/>
  <c r="BI159"/>
  <c r="BH159"/>
  <c r="BG159"/>
  <c r="BF159"/>
  <c r="T159"/>
  <c r="R159"/>
  <c r="P159"/>
  <c r="BK159"/>
  <c r="J159"/>
  <c r="BE159" s="1"/>
  <c r="BI157"/>
  <c r="BH157"/>
  <c r="BG157"/>
  <c r="BF157"/>
  <c r="T157"/>
  <c r="R157"/>
  <c r="P157"/>
  <c r="BK157"/>
  <c r="J157"/>
  <c r="BE157" s="1"/>
  <c r="BI155"/>
  <c r="BH155"/>
  <c r="BG155"/>
  <c r="BF155"/>
  <c r="T155"/>
  <c r="R155"/>
  <c r="P155"/>
  <c r="BK155"/>
  <c r="J155"/>
  <c r="BE155" s="1"/>
  <c r="BI153"/>
  <c r="BH153"/>
  <c r="BG153"/>
  <c r="BF153"/>
  <c r="T153"/>
  <c r="T152" s="1"/>
  <c r="R153"/>
  <c r="R152" s="1"/>
  <c r="P153"/>
  <c r="P152" s="1"/>
  <c r="BK153"/>
  <c r="BK152" s="1"/>
  <c r="J152" s="1"/>
  <c r="J102" s="1"/>
  <c r="J153"/>
  <c r="BE153"/>
  <c r="BI149"/>
  <c r="BH149"/>
  <c r="BG149"/>
  <c r="BF149"/>
  <c r="T149"/>
  <c r="T148" s="1"/>
  <c r="R149"/>
  <c r="R148" s="1"/>
  <c r="P149"/>
  <c r="P148" s="1"/>
  <c r="BK149"/>
  <c r="BK148" s="1"/>
  <c r="J148" s="1"/>
  <c r="J101" s="1"/>
  <c r="J149"/>
  <c r="BE149"/>
  <c r="BI146"/>
  <c r="BH146"/>
  <c r="BG146"/>
  <c r="BF146"/>
  <c r="T146"/>
  <c r="R146"/>
  <c r="P146"/>
  <c r="BK146"/>
  <c r="J146"/>
  <c r="BE146" s="1"/>
  <c r="BI144"/>
  <c r="BH144"/>
  <c r="BG144"/>
  <c r="BF144"/>
  <c r="T144"/>
  <c r="R144"/>
  <c r="P144"/>
  <c r="BK144"/>
  <c r="J144"/>
  <c r="BE144" s="1"/>
  <c r="BI142"/>
  <c r="BH142"/>
  <c r="BG142"/>
  <c r="BF142"/>
  <c r="T142"/>
  <c r="R142"/>
  <c r="P142"/>
  <c r="BK142"/>
  <c r="J142"/>
  <c r="BE142" s="1"/>
  <c r="BI140"/>
  <c r="BH140"/>
  <c r="BG140"/>
  <c r="BF140"/>
  <c r="T140"/>
  <c r="R140"/>
  <c r="P140"/>
  <c r="BK140"/>
  <c r="J140"/>
  <c r="BE140" s="1"/>
  <c r="BI138"/>
  <c r="BH138"/>
  <c r="BG138"/>
  <c r="BF138"/>
  <c r="T138"/>
  <c r="R138"/>
  <c r="P138"/>
  <c r="BK138"/>
  <c r="J138"/>
  <c r="BE138" s="1"/>
  <c r="BI136"/>
  <c r="BH136"/>
  <c r="BG136"/>
  <c r="BF136"/>
  <c r="T136"/>
  <c r="T135" s="1"/>
  <c r="R136"/>
  <c r="R135" s="1"/>
  <c r="P136"/>
  <c r="P135" s="1"/>
  <c r="BK136"/>
  <c r="BK135" s="1"/>
  <c r="J135" s="1"/>
  <c r="J100" s="1"/>
  <c r="J136"/>
  <c r="BE136"/>
  <c r="BI133"/>
  <c r="BH133"/>
  <c r="BG133"/>
  <c r="BF133"/>
  <c r="T133"/>
  <c r="R133"/>
  <c r="P133"/>
  <c r="BK133"/>
  <c r="J133"/>
  <c r="BE133" s="1"/>
  <c r="BI131"/>
  <c r="BH131"/>
  <c r="BG131"/>
  <c r="BF131"/>
  <c r="T131"/>
  <c r="R131"/>
  <c r="P131"/>
  <c r="BK131"/>
  <c r="J131"/>
  <c r="BE131" s="1"/>
  <c r="BI129"/>
  <c r="BH129"/>
  <c r="BG129"/>
  <c r="BF129"/>
  <c r="T129"/>
  <c r="R129"/>
  <c r="P129"/>
  <c r="BK129"/>
  <c r="J129"/>
  <c r="BE129" s="1"/>
  <c r="BI127"/>
  <c r="F39" s="1"/>
  <c r="BD107" i="1" s="1"/>
  <c r="BH127" i="11"/>
  <c r="F38"/>
  <c r="BC107" i="1" s="1"/>
  <c r="BG127" i="11"/>
  <c r="F37" s="1"/>
  <c r="BB107" i="1" s="1"/>
  <c r="BF127" i="11"/>
  <c r="J36"/>
  <c r="AW107" i="1" s="1"/>
  <c r="F36" i="11"/>
  <c r="BA107" i="1" s="1"/>
  <c r="T127" i="11"/>
  <c r="T126" s="1"/>
  <c r="R127"/>
  <c r="R126"/>
  <c r="P127"/>
  <c r="P126" s="1"/>
  <c r="P125" s="1"/>
  <c r="AU107" i="1" s="1"/>
  <c r="BK127" i="11"/>
  <c r="BK126" s="1"/>
  <c r="J127"/>
  <c r="BE127" s="1"/>
  <c r="F119"/>
  <c r="E117"/>
  <c r="F91"/>
  <c r="E89"/>
  <c r="J26"/>
  <c r="E26"/>
  <c r="J122"/>
  <c r="J94"/>
  <c r="J25"/>
  <c r="J23"/>
  <c r="E23"/>
  <c r="J121" s="1"/>
  <c r="J22"/>
  <c r="J20"/>
  <c r="E20"/>
  <c r="F122" s="1"/>
  <c r="F94"/>
  <c r="J19"/>
  <c r="J17"/>
  <c r="E17"/>
  <c r="F121" s="1"/>
  <c r="F93"/>
  <c r="J16"/>
  <c r="J14"/>
  <c r="J119" s="1"/>
  <c r="E7"/>
  <c r="E113" s="1"/>
  <c r="E85"/>
  <c r="J39" i="10"/>
  <c r="J38"/>
  <c r="AY106" i="1"/>
  <c r="J37" i="10"/>
  <c r="AX106" i="1"/>
  <c r="BI201" i="10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7"/>
  <c r="BH197"/>
  <c r="BG197"/>
  <c r="BF197"/>
  <c r="T197"/>
  <c r="R197"/>
  <c r="P197"/>
  <c r="BK197"/>
  <c r="J197"/>
  <c r="BE197"/>
  <c r="BI195"/>
  <c r="BH195"/>
  <c r="BG195"/>
  <c r="BF195"/>
  <c r="T195"/>
  <c r="T194"/>
  <c r="R195"/>
  <c r="R194"/>
  <c r="P195"/>
  <c r="P194"/>
  <c r="BK195"/>
  <c r="BK194"/>
  <c r="J194" s="1"/>
  <c r="J106" s="1"/>
  <c r="J195"/>
  <c r="BE195" s="1"/>
  <c r="BI192"/>
  <c r="BH192"/>
  <c r="BG192"/>
  <c r="BF192"/>
  <c r="T192"/>
  <c r="R192"/>
  <c r="P192"/>
  <c r="BK192"/>
  <c r="J192"/>
  <c r="BE192"/>
  <c r="BI190"/>
  <c r="BH190"/>
  <c r="BG190"/>
  <c r="BF190"/>
  <c r="T190"/>
  <c r="T189"/>
  <c r="R190"/>
  <c r="R189"/>
  <c r="P190"/>
  <c r="P189"/>
  <c r="BK190"/>
  <c r="BK189"/>
  <c r="J189" s="1"/>
  <c r="J105" s="1"/>
  <c r="J190"/>
  <c r="BE190" s="1"/>
  <c r="BI186"/>
  <c r="BH186"/>
  <c r="BG186"/>
  <c r="BF186"/>
  <c r="T186"/>
  <c r="T185"/>
  <c r="R186"/>
  <c r="R185"/>
  <c r="P186"/>
  <c r="P185"/>
  <c r="BK186"/>
  <c r="BK185"/>
  <c r="J185" s="1"/>
  <c r="J104" s="1"/>
  <c r="J186"/>
  <c r="BE186" s="1"/>
  <c r="BI182"/>
  <c r="BH182"/>
  <c r="BG182"/>
  <c r="BF182"/>
  <c r="T182"/>
  <c r="T181"/>
  <c r="R182"/>
  <c r="R181"/>
  <c r="P182"/>
  <c r="P181"/>
  <c r="BK182"/>
  <c r="BK181"/>
  <c r="J181" s="1"/>
  <c r="J103" s="1"/>
  <c r="J182"/>
  <c r="BE182" s="1"/>
  <c r="BI179"/>
  <c r="BH179"/>
  <c r="BG179"/>
  <c r="BF179"/>
  <c r="T179"/>
  <c r="R179"/>
  <c r="P179"/>
  <c r="BK179"/>
  <c r="J179"/>
  <c r="BE179"/>
  <c r="BI177"/>
  <c r="BH177"/>
  <c r="BG177"/>
  <c r="BF177"/>
  <c r="T177"/>
  <c r="R177"/>
  <c r="P177"/>
  <c r="BK177"/>
  <c r="J177"/>
  <c r="BE177"/>
  <c r="BI175"/>
  <c r="BH175"/>
  <c r="BG175"/>
  <c r="BF175"/>
  <c r="T175"/>
  <c r="R175"/>
  <c r="P175"/>
  <c r="BK175"/>
  <c r="J175"/>
  <c r="BE175"/>
  <c r="BI173"/>
  <c r="BH173"/>
  <c r="BG173"/>
  <c r="BF173"/>
  <c r="T173"/>
  <c r="R173"/>
  <c r="P173"/>
  <c r="BK173"/>
  <c r="J173"/>
  <c r="BE173"/>
  <c r="BI171"/>
  <c r="BH171"/>
  <c r="BG171"/>
  <c r="BF171"/>
  <c r="T171"/>
  <c r="R171"/>
  <c r="P171"/>
  <c r="BK171"/>
  <c r="J171"/>
  <c r="BE171"/>
  <c r="BI169"/>
  <c r="BH169"/>
  <c r="BG169"/>
  <c r="BF169"/>
  <c r="T169"/>
  <c r="R169"/>
  <c r="P169"/>
  <c r="BK169"/>
  <c r="J169"/>
  <c r="BE169"/>
  <c r="BI167"/>
  <c r="BH167"/>
  <c r="BG167"/>
  <c r="BF167"/>
  <c r="T167"/>
  <c r="R167"/>
  <c r="P167"/>
  <c r="BK167"/>
  <c r="J167"/>
  <c r="BE167"/>
  <c r="BI165"/>
  <c r="BH165"/>
  <c r="BG165"/>
  <c r="BF165"/>
  <c r="T165"/>
  <c r="T164"/>
  <c r="R165"/>
  <c r="R164"/>
  <c r="P165"/>
  <c r="P164"/>
  <c r="BK165"/>
  <c r="BK164"/>
  <c r="J164" s="1"/>
  <c r="J102" s="1"/>
  <c r="J165"/>
  <c r="BE165" s="1"/>
  <c r="BI162"/>
  <c r="BH162"/>
  <c r="BG162"/>
  <c r="BF162"/>
  <c r="T162"/>
  <c r="R162"/>
  <c r="P162"/>
  <c r="BK162"/>
  <c r="J162"/>
  <c r="BE162"/>
  <c r="BI160"/>
  <c r="BH160"/>
  <c r="BG160"/>
  <c r="BF160"/>
  <c r="T160"/>
  <c r="R160"/>
  <c r="P160"/>
  <c r="BK160"/>
  <c r="J160"/>
  <c r="BE160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2"/>
  <c r="BH152"/>
  <c r="BG152"/>
  <c r="BF152"/>
  <c r="T152"/>
  <c r="R152"/>
  <c r="P152"/>
  <c r="BK152"/>
  <c r="J152"/>
  <c r="BE152"/>
  <c r="BI150"/>
  <c r="BH150"/>
  <c r="BG150"/>
  <c r="BF150"/>
  <c r="T150"/>
  <c r="R150"/>
  <c r="P150"/>
  <c r="BK150"/>
  <c r="J150"/>
  <c r="BE150"/>
  <c r="BI148"/>
  <c r="BH148"/>
  <c r="BG148"/>
  <c r="BF148"/>
  <c r="T148"/>
  <c r="R148"/>
  <c r="P148"/>
  <c r="BK148"/>
  <c r="J148"/>
  <c r="BE148"/>
  <c r="BI146"/>
  <c r="BH146"/>
  <c r="BG146"/>
  <c r="BF146"/>
  <c r="T146"/>
  <c r="R146"/>
  <c r="P146"/>
  <c r="BK146"/>
  <c r="J146"/>
  <c r="BE146"/>
  <c r="BI144"/>
  <c r="BH144"/>
  <c r="BG144"/>
  <c r="BF144"/>
  <c r="T144"/>
  <c r="T143"/>
  <c r="R144"/>
  <c r="R143"/>
  <c r="P144"/>
  <c r="P143"/>
  <c r="BK144"/>
  <c r="BK143"/>
  <c r="J143" s="1"/>
  <c r="J101" s="1"/>
  <c r="J144"/>
  <c r="BE144" s="1"/>
  <c r="BI141"/>
  <c r="BH141"/>
  <c r="BG141"/>
  <c r="BF141"/>
  <c r="T141"/>
  <c r="R141"/>
  <c r="P141"/>
  <c r="BK141"/>
  <c r="J141"/>
  <c r="BE141"/>
  <c r="BI139"/>
  <c r="BH139"/>
  <c r="BG139"/>
  <c r="BF139"/>
  <c r="T139"/>
  <c r="R139"/>
  <c r="P139"/>
  <c r="BK139"/>
  <c r="J139"/>
  <c r="BE139"/>
  <c r="BI137"/>
  <c r="BH137"/>
  <c r="BG137"/>
  <c r="BF137"/>
  <c r="T137"/>
  <c r="T136"/>
  <c r="R137"/>
  <c r="R136"/>
  <c r="P137"/>
  <c r="P136"/>
  <c r="BK137"/>
  <c r="BK136"/>
  <c r="J136" s="1"/>
  <c r="J100" s="1"/>
  <c r="J137"/>
  <c r="BE137" s="1"/>
  <c r="BI134"/>
  <c r="BH134"/>
  <c r="BG134"/>
  <c r="BF134"/>
  <c r="T134"/>
  <c r="R134"/>
  <c r="P134"/>
  <c r="BK134"/>
  <c r="J134"/>
  <c r="BE134"/>
  <c r="BI132"/>
  <c r="BH132"/>
  <c r="BG132"/>
  <c r="BF132"/>
  <c r="T132"/>
  <c r="R132"/>
  <c r="P132"/>
  <c r="BK132"/>
  <c r="J132"/>
  <c r="BE132"/>
  <c r="BI130"/>
  <c r="F39"/>
  <c r="BD106" i="1" s="1"/>
  <c r="BH130" i="10"/>
  <c r="F38" s="1"/>
  <c r="BC106" i="1" s="1"/>
  <c r="BG130" i="10"/>
  <c r="F37"/>
  <c r="BB106" i="1" s="1"/>
  <c r="BF130" i="10"/>
  <c r="J36" s="1"/>
  <c r="AW106" i="1" s="1"/>
  <c r="T130" i="10"/>
  <c r="T129"/>
  <c r="T128" s="1"/>
  <c r="R130"/>
  <c r="R129" s="1"/>
  <c r="R128" s="1"/>
  <c r="P130"/>
  <c r="P129"/>
  <c r="P128" s="1"/>
  <c r="AU106" i="1" s="1"/>
  <c r="BK130" i="10"/>
  <c r="BK129"/>
  <c r="J129" s="1"/>
  <c r="J99" s="1"/>
  <c r="BK128"/>
  <c r="J128" s="1"/>
  <c r="J130"/>
  <c r="BE130"/>
  <c r="F122"/>
  <c r="E120"/>
  <c r="F91"/>
  <c r="E89"/>
  <c r="J26"/>
  <c r="E26"/>
  <c r="J125" s="1"/>
  <c r="J25"/>
  <c r="J23"/>
  <c r="E23"/>
  <c r="J124" s="1"/>
  <c r="J93"/>
  <c r="J22"/>
  <c r="J20"/>
  <c r="E20"/>
  <c r="F125" s="1"/>
  <c r="F94"/>
  <c r="J19"/>
  <c r="J17"/>
  <c r="E17"/>
  <c r="F124"/>
  <c r="F93"/>
  <c r="J16"/>
  <c r="J14"/>
  <c r="J122"/>
  <c r="J91"/>
  <c r="E7"/>
  <c r="E116" s="1"/>
  <c r="J39" i="9"/>
  <c r="J38"/>
  <c r="AY105" i="1" s="1"/>
  <c r="J37" i="9"/>
  <c r="AX105" i="1" s="1"/>
  <c r="BI193" i="9"/>
  <c r="BH193"/>
  <c r="BG193"/>
  <c r="BF193"/>
  <c r="T193"/>
  <c r="T192" s="1"/>
  <c r="R193"/>
  <c r="R192" s="1"/>
  <c r="P193"/>
  <c r="P192" s="1"/>
  <c r="BK193"/>
  <c r="BK192" s="1"/>
  <c r="J192" s="1"/>
  <c r="J106" s="1"/>
  <c r="J193"/>
  <c r="BE193"/>
  <c r="BI190"/>
  <c r="BH190"/>
  <c r="BG190"/>
  <c r="BF190"/>
  <c r="T190"/>
  <c r="R190"/>
  <c r="P190"/>
  <c r="BK190"/>
  <c r="J190"/>
  <c r="BE190" s="1"/>
  <c r="BI188"/>
  <c r="BH188"/>
  <c r="BG188"/>
  <c r="BF188"/>
  <c r="T188"/>
  <c r="R188"/>
  <c r="P188"/>
  <c r="BK188"/>
  <c r="J188"/>
  <c r="BE188" s="1"/>
  <c r="BI186"/>
  <c r="BH186"/>
  <c r="BG186"/>
  <c r="BF186"/>
  <c r="T186"/>
  <c r="R186"/>
  <c r="P186"/>
  <c r="BK186"/>
  <c r="J186"/>
  <c r="BE186" s="1"/>
  <c r="BI184"/>
  <c r="BH184"/>
  <c r="BG184"/>
  <c r="BF184"/>
  <c r="T184"/>
  <c r="R184"/>
  <c r="P184"/>
  <c r="BK184"/>
  <c r="J184"/>
  <c r="BE184" s="1"/>
  <c r="BI182"/>
  <c r="BH182"/>
  <c r="BG182"/>
  <c r="BF182"/>
  <c r="T182"/>
  <c r="R182"/>
  <c r="P182"/>
  <c r="BK182"/>
  <c r="J182"/>
  <c r="BE182" s="1"/>
  <c r="BI180"/>
  <c r="BH180"/>
  <c r="BG180"/>
  <c r="BF180"/>
  <c r="T180"/>
  <c r="R180"/>
  <c r="P180"/>
  <c r="BK180"/>
  <c r="J180"/>
  <c r="BE180" s="1"/>
  <c r="BI178"/>
  <c r="BH178"/>
  <c r="BG178"/>
  <c r="BF178"/>
  <c r="T178"/>
  <c r="R178"/>
  <c r="P178"/>
  <c r="BK178"/>
  <c r="J178"/>
  <c r="BE178" s="1"/>
  <c r="BI176"/>
  <c r="BH176"/>
  <c r="BG176"/>
  <c r="BF176"/>
  <c r="T176"/>
  <c r="T175" s="1"/>
  <c r="R176"/>
  <c r="R175" s="1"/>
  <c r="P176"/>
  <c r="P175" s="1"/>
  <c r="BK176"/>
  <c r="BK175" s="1"/>
  <c r="J175" s="1"/>
  <c r="J105" s="1"/>
  <c r="J176"/>
  <c r="BE176"/>
  <c r="BI173"/>
  <c r="BH173"/>
  <c r="BG173"/>
  <c r="BF173"/>
  <c r="T173"/>
  <c r="R173"/>
  <c r="P173"/>
  <c r="BK173"/>
  <c r="J173"/>
  <c r="BE173" s="1"/>
  <c r="BI171"/>
  <c r="BH171"/>
  <c r="BG171"/>
  <c r="BF171"/>
  <c r="T171"/>
  <c r="R171"/>
  <c r="P171"/>
  <c r="BK171"/>
  <c r="J171"/>
  <c r="BE171" s="1"/>
  <c r="BI169"/>
  <c r="BH169"/>
  <c r="BG169"/>
  <c r="BF169"/>
  <c r="T169"/>
  <c r="R169"/>
  <c r="P169"/>
  <c r="BK169"/>
  <c r="J169"/>
  <c r="BE169" s="1"/>
  <c r="BI167"/>
  <c r="BH167"/>
  <c r="BG167"/>
  <c r="BF167"/>
  <c r="T167"/>
  <c r="R167"/>
  <c r="P167"/>
  <c r="BK167"/>
  <c r="J167"/>
  <c r="BE167" s="1"/>
  <c r="BI165"/>
  <c r="BH165"/>
  <c r="BG165"/>
  <c r="BF165"/>
  <c r="T165"/>
  <c r="R165"/>
  <c r="P165"/>
  <c r="BK165"/>
  <c r="J165"/>
  <c r="BE165" s="1"/>
  <c r="BI163"/>
  <c r="BH163"/>
  <c r="BG163"/>
  <c r="BF163"/>
  <c r="T163"/>
  <c r="R163"/>
  <c r="P163"/>
  <c r="BK163"/>
  <c r="J163"/>
  <c r="BE163" s="1"/>
  <c r="BI161"/>
  <c r="BH161"/>
  <c r="BG161"/>
  <c r="BF161"/>
  <c r="T161"/>
  <c r="R161"/>
  <c r="R160" s="1"/>
  <c r="P161"/>
  <c r="BK161"/>
  <c r="BK160" s="1"/>
  <c r="J160" s="1"/>
  <c r="J104" s="1"/>
  <c r="J161"/>
  <c r="BE161"/>
  <c r="BI158"/>
  <c r="BH158"/>
  <c r="BG158"/>
  <c r="BF158"/>
  <c r="T158"/>
  <c r="R158"/>
  <c r="P158"/>
  <c r="BK158"/>
  <c r="J158"/>
  <c r="BE158" s="1"/>
  <c r="BI156"/>
  <c r="BH156"/>
  <c r="BG156"/>
  <c r="BF156"/>
  <c r="T156"/>
  <c r="R156"/>
  <c r="R155" s="1"/>
  <c r="P156"/>
  <c r="BK156"/>
  <c r="BK155" s="1"/>
  <c r="J155" s="1"/>
  <c r="J103" s="1"/>
  <c r="J156"/>
  <c r="BE156"/>
  <c r="BI153"/>
  <c r="BH153"/>
  <c r="BG153"/>
  <c r="BF153"/>
  <c r="T153"/>
  <c r="R153"/>
  <c r="P153"/>
  <c r="BK153"/>
  <c r="J153"/>
  <c r="BE153" s="1"/>
  <c r="BI151"/>
  <c r="BH151"/>
  <c r="BG151"/>
  <c r="BF151"/>
  <c r="T151"/>
  <c r="R151"/>
  <c r="P151"/>
  <c r="BK151"/>
  <c r="J151"/>
  <c r="BE151" s="1"/>
  <c r="BI149"/>
  <c r="BH149"/>
  <c r="BG149"/>
  <c r="BF149"/>
  <c r="T149"/>
  <c r="R149"/>
  <c r="P149"/>
  <c r="BK149"/>
  <c r="J149"/>
  <c r="BE149" s="1"/>
  <c r="BI147"/>
  <c r="BH147"/>
  <c r="BG147"/>
  <c r="BF147"/>
  <c r="T147"/>
  <c r="R147"/>
  <c r="R146" s="1"/>
  <c r="P147"/>
  <c r="BK147"/>
  <c r="BK146" s="1"/>
  <c r="J146" s="1"/>
  <c r="J102" s="1"/>
  <c r="J147"/>
  <c r="BE147"/>
  <c r="BI144"/>
  <c r="BH144"/>
  <c r="BG144"/>
  <c r="BF144"/>
  <c r="T144"/>
  <c r="R144"/>
  <c r="P144"/>
  <c r="BK144"/>
  <c r="J144"/>
  <c r="BE144" s="1"/>
  <c r="BI142"/>
  <c r="BH142"/>
  <c r="BG142"/>
  <c r="BF142"/>
  <c r="T142"/>
  <c r="R142"/>
  <c r="R141" s="1"/>
  <c r="P142"/>
  <c r="BK142"/>
  <c r="BK141" s="1"/>
  <c r="J141" s="1"/>
  <c r="J101" s="1"/>
  <c r="J142"/>
  <c r="BE142"/>
  <c r="BI139"/>
  <c r="BH139"/>
  <c r="BG139"/>
  <c r="BF139"/>
  <c r="T139"/>
  <c r="R139"/>
  <c r="P139"/>
  <c r="BK139"/>
  <c r="J139"/>
  <c r="BE139" s="1"/>
  <c r="BI137"/>
  <c r="BH137"/>
  <c r="BG137"/>
  <c r="BF137"/>
  <c r="T137"/>
  <c r="R137"/>
  <c r="P137"/>
  <c r="BK137"/>
  <c r="J137"/>
  <c r="BE137" s="1"/>
  <c r="BI135"/>
  <c r="BH135"/>
  <c r="BG135"/>
  <c r="BF135"/>
  <c r="T135"/>
  <c r="T134" s="1"/>
  <c r="R135"/>
  <c r="R134" s="1"/>
  <c r="P135"/>
  <c r="P134" s="1"/>
  <c r="BK135"/>
  <c r="BK134" s="1"/>
  <c r="J134"/>
  <c r="J100" s="1"/>
  <c r="J135"/>
  <c r="BE135"/>
  <c r="F35" s="1"/>
  <c r="AZ105" i="1" s="1"/>
  <c r="BI132" i="9"/>
  <c r="BH132"/>
  <c r="BG132"/>
  <c r="BF132"/>
  <c r="T132"/>
  <c r="R132"/>
  <c r="P132"/>
  <c r="BK132"/>
  <c r="J132"/>
  <c r="BE132" s="1"/>
  <c r="BI130"/>
  <c r="F39" s="1"/>
  <c r="BD105" i="1" s="1"/>
  <c r="BH130" i="9"/>
  <c r="F38"/>
  <c r="BC105" i="1" s="1"/>
  <c r="BG130" i="9"/>
  <c r="F37" s="1"/>
  <c r="BB105" i="1" s="1"/>
  <c r="BF130" i="9"/>
  <c r="J36"/>
  <c r="AW105" i="1" s="1"/>
  <c r="F36" i="9"/>
  <c r="BA105" i="1" s="1"/>
  <c r="T130" i="9"/>
  <c r="T129" s="1"/>
  <c r="R130"/>
  <c r="R129"/>
  <c r="R128" s="1"/>
  <c r="P130"/>
  <c r="P129" s="1"/>
  <c r="BK130"/>
  <c r="BK129" s="1"/>
  <c r="J129"/>
  <c r="J130"/>
  <c r="BE130" s="1"/>
  <c r="J35"/>
  <c r="AV105" i="1" s="1"/>
  <c r="J99" i="9"/>
  <c r="F122"/>
  <c r="E120"/>
  <c r="F91"/>
  <c r="E89"/>
  <c r="J26"/>
  <c r="E26"/>
  <c r="J125" s="1"/>
  <c r="J94"/>
  <c r="J25"/>
  <c r="J23"/>
  <c r="E23"/>
  <c r="J124" s="1"/>
  <c r="J93"/>
  <c r="J22"/>
  <c r="J20"/>
  <c r="E20"/>
  <c r="F125"/>
  <c r="F94"/>
  <c r="J19"/>
  <c r="J17"/>
  <c r="E17"/>
  <c r="F124" s="1"/>
  <c r="J16"/>
  <c r="J14"/>
  <c r="J122" s="1"/>
  <c r="E7"/>
  <c r="E116" s="1"/>
  <c r="E85"/>
  <c r="J39" i="8"/>
  <c r="J38"/>
  <c r="AY103" i="1"/>
  <c r="J37" i="8"/>
  <c r="AX103" i="1"/>
  <c r="BI162" i="8"/>
  <c r="BH162"/>
  <c r="BG162"/>
  <c r="BF162"/>
  <c r="T162"/>
  <c r="R162"/>
  <c r="P162"/>
  <c r="BK162"/>
  <c r="J162"/>
  <c r="BE162"/>
  <c r="BI160"/>
  <c r="BH160"/>
  <c r="BG160"/>
  <c r="BF160"/>
  <c r="T160"/>
  <c r="R160"/>
  <c r="P160"/>
  <c r="BK160"/>
  <c r="J160"/>
  <c r="BE160"/>
  <c r="BI158"/>
  <c r="BH158"/>
  <c r="BG158"/>
  <c r="BF158"/>
  <c r="T158"/>
  <c r="R158"/>
  <c r="P158"/>
  <c r="BK158"/>
  <c r="J158"/>
  <c r="BE158"/>
  <c r="BI156"/>
  <c r="BH156"/>
  <c r="BG156"/>
  <c r="BF156"/>
  <c r="T156"/>
  <c r="T155"/>
  <c r="R156"/>
  <c r="R155"/>
  <c r="P156"/>
  <c r="P155"/>
  <c r="BK156"/>
  <c r="BK155"/>
  <c r="J155" s="1"/>
  <c r="J156"/>
  <c r="BE156" s="1"/>
  <c r="J103"/>
  <c r="BI153"/>
  <c r="BH153"/>
  <c r="BG153"/>
  <c r="BF153"/>
  <c r="T153"/>
  <c r="R153"/>
  <c r="P153"/>
  <c r="BK153"/>
  <c r="J153"/>
  <c r="BE153"/>
  <c r="BI151"/>
  <c r="BH151"/>
  <c r="BG151"/>
  <c r="BF151"/>
  <c r="T151"/>
  <c r="R151"/>
  <c r="P151"/>
  <c r="BK151"/>
  <c r="J151"/>
  <c r="BE151"/>
  <c r="BI149"/>
  <c r="BH149"/>
  <c r="BG149"/>
  <c r="BF149"/>
  <c r="T149"/>
  <c r="R149"/>
  <c r="P149"/>
  <c r="BK149"/>
  <c r="J149"/>
  <c r="BE149"/>
  <c r="BI147"/>
  <c r="BH147"/>
  <c r="BG147"/>
  <c r="BF147"/>
  <c r="T147"/>
  <c r="T146"/>
  <c r="R147"/>
  <c r="R146"/>
  <c r="P147"/>
  <c r="P146"/>
  <c r="BK147"/>
  <c r="BK146"/>
  <c r="J146" s="1"/>
  <c r="J147"/>
  <c r="BE147" s="1"/>
  <c r="J102"/>
  <c r="BI143"/>
  <c r="BH143"/>
  <c r="BG143"/>
  <c r="BF143"/>
  <c r="T143"/>
  <c r="T142"/>
  <c r="R143"/>
  <c r="R142"/>
  <c r="P143"/>
  <c r="P142"/>
  <c r="BK143"/>
  <c r="BK142"/>
  <c r="J142" s="1"/>
  <c r="J143"/>
  <c r="BE143" s="1"/>
  <c r="J101"/>
  <c r="BI140"/>
  <c r="BH140"/>
  <c r="BG140"/>
  <c r="BF140"/>
  <c r="T140"/>
  <c r="R140"/>
  <c r="P140"/>
  <c r="BK140"/>
  <c r="J140"/>
  <c r="BE140"/>
  <c r="BI138"/>
  <c r="BH138"/>
  <c r="BG138"/>
  <c r="BF138"/>
  <c r="T138"/>
  <c r="R138"/>
  <c r="P138"/>
  <c r="BK138"/>
  <c r="J138"/>
  <c r="BE138"/>
  <c r="BI136"/>
  <c r="BH136"/>
  <c r="BG136"/>
  <c r="BF136"/>
  <c r="T136"/>
  <c r="R136"/>
  <c r="P136"/>
  <c r="BK136"/>
  <c r="J136"/>
  <c r="BE136"/>
  <c r="BI134"/>
  <c r="BH134"/>
  <c r="BG134"/>
  <c r="BF134"/>
  <c r="T134"/>
  <c r="T133"/>
  <c r="R134"/>
  <c r="R133"/>
  <c r="P134"/>
  <c r="P133"/>
  <c r="BK134"/>
  <c r="BK133"/>
  <c r="J133" s="1"/>
  <c r="J134"/>
  <c r="BE134" s="1"/>
  <c r="J100"/>
  <c r="BI131"/>
  <c r="BH131"/>
  <c r="BG131"/>
  <c r="BF131"/>
  <c r="T131"/>
  <c r="R131"/>
  <c r="P131"/>
  <c r="BK131"/>
  <c r="J131"/>
  <c r="BE131"/>
  <c r="BI129"/>
  <c r="BH129"/>
  <c r="BG129"/>
  <c r="BF129"/>
  <c r="T129"/>
  <c r="R129"/>
  <c r="P129"/>
  <c r="BK129"/>
  <c r="J129"/>
  <c r="BE129"/>
  <c r="BI127"/>
  <c r="F39"/>
  <c r="BD103" i="1" s="1"/>
  <c r="BH127" i="8"/>
  <c r="BG127"/>
  <c r="F37"/>
  <c r="BB103" i="1" s="1"/>
  <c r="BF127" i="8"/>
  <c r="T127"/>
  <c r="T126"/>
  <c r="R127"/>
  <c r="R126" s="1"/>
  <c r="R125" s="1"/>
  <c r="P127"/>
  <c r="P126"/>
  <c r="BK127"/>
  <c r="BK126"/>
  <c r="J126" s="1"/>
  <c r="J127"/>
  <c r="BE127"/>
  <c r="J99"/>
  <c r="F119"/>
  <c r="E117"/>
  <c r="F91"/>
  <c r="E89"/>
  <c r="J26"/>
  <c r="E26"/>
  <c r="J122"/>
  <c r="J94"/>
  <c r="J25"/>
  <c r="J23"/>
  <c r="E23"/>
  <c r="J121" s="1"/>
  <c r="J22"/>
  <c r="J20"/>
  <c r="E20"/>
  <c r="F122" s="1"/>
  <c r="F94"/>
  <c r="J19"/>
  <c r="J17"/>
  <c r="E17"/>
  <c r="F121" s="1"/>
  <c r="F93"/>
  <c r="J16"/>
  <c r="J14"/>
  <c r="J119" s="1"/>
  <c r="E7"/>
  <c r="E113" s="1"/>
  <c r="E85"/>
  <c r="J39" i="7"/>
  <c r="J38"/>
  <c r="AY102" i="1"/>
  <c r="J37" i="7"/>
  <c r="AX102" i="1"/>
  <c r="BI160" i="7"/>
  <c r="BH160"/>
  <c r="BG160"/>
  <c r="BF160"/>
  <c r="T160"/>
  <c r="R160"/>
  <c r="P160"/>
  <c r="BK160"/>
  <c r="J160"/>
  <c r="BE160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T153"/>
  <c r="R154"/>
  <c r="R153"/>
  <c r="P154"/>
  <c r="P153"/>
  <c r="BK154"/>
  <c r="BK153"/>
  <c r="J153" s="1"/>
  <c r="J103" s="1"/>
  <c r="J154"/>
  <c r="BE154" s="1"/>
  <c r="BI151"/>
  <c r="BH151"/>
  <c r="BG151"/>
  <c r="BF151"/>
  <c r="T151"/>
  <c r="R151"/>
  <c r="P151"/>
  <c r="BK151"/>
  <c r="J151"/>
  <c r="BE151"/>
  <c r="BI149"/>
  <c r="BH149"/>
  <c r="BG149"/>
  <c r="BF149"/>
  <c r="T149"/>
  <c r="T148"/>
  <c r="R149"/>
  <c r="R148"/>
  <c r="P149"/>
  <c r="P148"/>
  <c r="BK149"/>
  <c r="BK148"/>
  <c r="J148" s="1"/>
  <c r="J102" s="1"/>
  <c r="J149"/>
  <c r="BE149" s="1"/>
  <c r="BI145"/>
  <c r="BH145"/>
  <c r="BG145"/>
  <c r="BF145"/>
  <c r="T145"/>
  <c r="R145"/>
  <c r="P145"/>
  <c r="BK145"/>
  <c r="J145"/>
  <c r="BE145"/>
  <c r="BI142"/>
  <c r="BH142"/>
  <c r="BG142"/>
  <c r="BF142"/>
  <c r="T142"/>
  <c r="R142"/>
  <c r="P142"/>
  <c r="BK142"/>
  <c r="J142"/>
  <c r="BE142"/>
  <c r="BI139"/>
  <c r="BH139"/>
  <c r="BG139"/>
  <c r="BF139"/>
  <c r="T139"/>
  <c r="T138"/>
  <c r="R139"/>
  <c r="R138"/>
  <c r="P139"/>
  <c r="P138"/>
  <c r="BK139"/>
  <c r="BK138"/>
  <c r="J138" s="1"/>
  <c r="J101" s="1"/>
  <c r="J139"/>
  <c r="BE139" s="1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2"/>
  <c r="BH132"/>
  <c r="BG132"/>
  <c r="BF132"/>
  <c r="T132"/>
  <c r="T131"/>
  <c r="R132"/>
  <c r="R131"/>
  <c r="P132"/>
  <c r="P131"/>
  <c r="BK132"/>
  <c r="BK131"/>
  <c r="J131" s="1"/>
  <c r="J100" s="1"/>
  <c r="J132"/>
  <c r="BE132" s="1"/>
  <c r="BI129"/>
  <c r="BH129"/>
  <c r="BG129"/>
  <c r="BF129"/>
  <c r="T129"/>
  <c r="R129"/>
  <c r="P129"/>
  <c r="BK129"/>
  <c r="J129"/>
  <c r="BE129"/>
  <c r="BI127"/>
  <c r="F39"/>
  <c r="BD102" i="1" s="1"/>
  <c r="BH127" i="7"/>
  <c r="F38" s="1"/>
  <c r="BC102" i="1" s="1"/>
  <c r="BG127" i="7"/>
  <c r="F37"/>
  <c r="BB102" i="1" s="1"/>
  <c r="BF127" i="7"/>
  <c r="J36" s="1"/>
  <c r="AW102" i="1" s="1"/>
  <c r="T127" i="7"/>
  <c r="T126"/>
  <c r="T125" s="1"/>
  <c r="R127"/>
  <c r="R126" s="1"/>
  <c r="R125" s="1"/>
  <c r="P127"/>
  <c r="P126"/>
  <c r="P125" s="1"/>
  <c r="AU102" i="1" s="1"/>
  <c r="BK127" i="7"/>
  <c r="BK126"/>
  <c r="J126" s="1"/>
  <c r="J99" s="1"/>
  <c r="BK125"/>
  <c r="J125" s="1"/>
  <c r="J127"/>
  <c r="BE127"/>
  <c r="F119"/>
  <c r="E117"/>
  <c r="F91"/>
  <c r="E89"/>
  <c r="J26"/>
  <c r="E26"/>
  <c r="J122" s="1"/>
  <c r="J94"/>
  <c r="J25"/>
  <c r="J23"/>
  <c r="E23"/>
  <c r="J121"/>
  <c r="J93"/>
  <c r="J22"/>
  <c r="J20"/>
  <c r="E20"/>
  <c r="F122" s="1"/>
  <c r="J19"/>
  <c r="J17"/>
  <c r="E17"/>
  <c r="F121" s="1"/>
  <c r="F93"/>
  <c r="J16"/>
  <c r="J14"/>
  <c r="J119" s="1"/>
  <c r="J91"/>
  <c r="E7"/>
  <c r="E113" s="1"/>
  <c r="E85"/>
  <c r="J39" i="6"/>
  <c r="J38"/>
  <c r="AY101" i="1" s="1"/>
  <c r="J37" i="6"/>
  <c r="AX101" i="1" s="1"/>
  <c r="BI180" i="6"/>
  <c r="BH180"/>
  <c r="BG180"/>
  <c r="BF180"/>
  <c r="T180"/>
  <c r="R180"/>
  <c r="P180"/>
  <c r="BK180"/>
  <c r="J180"/>
  <c r="BE180" s="1"/>
  <c r="BI178"/>
  <c r="BH178"/>
  <c r="BG178"/>
  <c r="BF178"/>
  <c r="T178"/>
  <c r="R178"/>
  <c r="P178"/>
  <c r="BK178"/>
  <c r="J178"/>
  <c r="BE178" s="1"/>
  <c r="BI176"/>
  <c r="BH176"/>
  <c r="BG176"/>
  <c r="BF176"/>
  <c r="T176"/>
  <c r="R176"/>
  <c r="P176"/>
  <c r="BK176"/>
  <c r="J176"/>
  <c r="BE176" s="1"/>
  <c r="BI174"/>
  <c r="BH174"/>
  <c r="BG174"/>
  <c r="BF174"/>
  <c r="T174"/>
  <c r="T173" s="1"/>
  <c r="R174"/>
  <c r="R173" s="1"/>
  <c r="P174"/>
  <c r="P173" s="1"/>
  <c r="BK174"/>
  <c r="BK173" s="1"/>
  <c r="J173" s="1"/>
  <c r="J103" s="1"/>
  <c r="J174"/>
  <c r="BE174"/>
  <c r="BI171"/>
  <c r="BH171"/>
  <c r="BG171"/>
  <c r="BF171"/>
  <c r="T171"/>
  <c r="R171"/>
  <c r="P171"/>
  <c r="BK171"/>
  <c r="J171"/>
  <c r="BE171" s="1"/>
  <c r="BI169"/>
  <c r="BH169"/>
  <c r="BG169"/>
  <c r="BF169"/>
  <c r="T169"/>
  <c r="R169"/>
  <c r="P169"/>
  <c r="BK169"/>
  <c r="J169"/>
  <c r="BE169" s="1"/>
  <c r="BI167"/>
  <c r="BH167"/>
  <c r="BG167"/>
  <c r="BF167"/>
  <c r="T167"/>
  <c r="R167"/>
  <c r="P167"/>
  <c r="BK167"/>
  <c r="J167"/>
  <c r="BE167" s="1"/>
  <c r="BI165"/>
  <c r="BH165"/>
  <c r="BG165"/>
  <c r="BF165"/>
  <c r="T165"/>
  <c r="R165"/>
  <c r="P165"/>
  <c r="BK165"/>
  <c r="J165"/>
  <c r="BE165" s="1"/>
  <c r="BI163"/>
  <c r="BH163"/>
  <c r="BG163"/>
  <c r="BF163"/>
  <c r="T163"/>
  <c r="R163"/>
  <c r="P163"/>
  <c r="BK163"/>
  <c r="J163"/>
  <c r="BE163" s="1"/>
  <c r="BI161"/>
  <c r="BH161"/>
  <c r="BG161"/>
  <c r="BF161"/>
  <c r="T161"/>
  <c r="R161"/>
  <c r="P161"/>
  <c r="BK161"/>
  <c r="J161"/>
  <c r="BE161" s="1"/>
  <c r="BI159"/>
  <c r="BH159"/>
  <c r="BG159"/>
  <c r="BF159"/>
  <c r="T159"/>
  <c r="T158" s="1"/>
  <c r="R159"/>
  <c r="R158" s="1"/>
  <c r="P159"/>
  <c r="P158" s="1"/>
  <c r="BK159"/>
  <c r="BK158" s="1"/>
  <c r="J158" s="1"/>
  <c r="J102" s="1"/>
  <c r="J159"/>
  <c r="BE159"/>
  <c r="BI155"/>
  <c r="BH155"/>
  <c r="BG155"/>
  <c r="BF155"/>
  <c r="T155"/>
  <c r="R155"/>
  <c r="P155"/>
  <c r="BK155"/>
  <c r="J155"/>
  <c r="BE155" s="1"/>
  <c r="BI152"/>
  <c r="BH152"/>
  <c r="BG152"/>
  <c r="BF152"/>
  <c r="T152"/>
  <c r="R152"/>
  <c r="P152"/>
  <c r="BK152"/>
  <c r="J152"/>
  <c r="BE152" s="1"/>
  <c r="BI149"/>
  <c r="BH149"/>
  <c r="BG149"/>
  <c r="BF149"/>
  <c r="T149"/>
  <c r="T148" s="1"/>
  <c r="R149"/>
  <c r="R148" s="1"/>
  <c r="P149"/>
  <c r="P148" s="1"/>
  <c r="BK149"/>
  <c r="BK148" s="1"/>
  <c r="J148" s="1"/>
  <c r="J101" s="1"/>
  <c r="J149"/>
  <c r="BE149"/>
  <c r="BI146"/>
  <c r="BH146"/>
  <c r="BG146"/>
  <c r="BF146"/>
  <c r="T146"/>
  <c r="R146"/>
  <c r="P146"/>
  <c r="BK146"/>
  <c r="J146"/>
  <c r="BE146" s="1"/>
  <c r="BI144"/>
  <c r="BH144"/>
  <c r="BG144"/>
  <c r="BF144"/>
  <c r="T144"/>
  <c r="R144"/>
  <c r="P144"/>
  <c r="BK144"/>
  <c r="J144"/>
  <c r="BE144" s="1"/>
  <c r="BI142"/>
  <c r="BH142"/>
  <c r="BG142"/>
  <c r="BF142"/>
  <c r="T142"/>
  <c r="R142"/>
  <c r="P142"/>
  <c r="BK142"/>
  <c r="J142"/>
  <c r="BE142" s="1"/>
  <c r="BI140"/>
  <c r="BH140"/>
  <c r="BG140"/>
  <c r="BF140"/>
  <c r="T140"/>
  <c r="R140"/>
  <c r="P140"/>
  <c r="BK140"/>
  <c r="J140"/>
  <c r="BE140" s="1"/>
  <c r="BI138"/>
  <c r="BH138"/>
  <c r="BG138"/>
  <c r="BF138"/>
  <c r="T138"/>
  <c r="R138"/>
  <c r="P138"/>
  <c r="BK138"/>
  <c r="J138"/>
  <c r="BE138" s="1"/>
  <c r="BI136"/>
  <c r="BH136"/>
  <c r="BG136"/>
  <c r="BF136"/>
  <c r="T136"/>
  <c r="T135" s="1"/>
  <c r="R136"/>
  <c r="R135" s="1"/>
  <c r="P136"/>
  <c r="P135" s="1"/>
  <c r="BK136"/>
  <c r="BK135" s="1"/>
  <c r="J135" s="1"/>
  <c r="J100" s="1"/>
  <c r="J136"/>
  <c r="BE136"/>
  <c r="BI133"/>
  <c r="BH133"/>
  <c r="BG133"/>
  <c r="BF133"/>
  <c r="T133"/>
  <c r="R133"/>
  <c r="P133"/>
  <c r="BK133"/>
  <c r="J133"/>
  <c r="BE133" s="1"/>
  <c r="BI131"/>
  <c r="BH131"/>
  <c r="BG131"/>
  <c r="BF131"/>
  <c r="T131"/>
  <c r="R131"/>
  <c r="P131"/>
  <c r="BK131"/>
  <c r="J131"/>
  <c r="BE131" s="1"/>
  <c r="BI129"/>
  <c r="BH129"/>
  <c r="BG129"/>
  <c r="BF129"/>
  <c r="T129"/>
  <c r="R129"/>
  <c r="P129"/>
  <c r="BK129"/>
  <c r="J129"/>
  <c r="BE129" s="1"/>
  <c r="BI127"/>
  <c r="F39" s="1"/>
  <c r="BD101" i="1" s="1"/>
  <c r="BH127" i="6"/>
  <c r="F38"/>
  <c r="BC101" i="1" s="1"/>
  <c r="BG127" i="6"/>
  <c r="F37" s="1"/>
  <c r="BB101" i="1" s="1"/>
  <c r="BF127" i="6"/>
  <c r="J36"/>
  <c r="AW101" i="1" s="1"/>
  <c r="F36" i="6"/>
  <c r="BA101" i="1" s="1"/>
  <c r="T127" i="6"/>
  <c r="T126" s="1"/>
  <c r="T125" s="1"/>
  <c r="R127"/>
  <c r="R126"/>
  <c r="R125" s="1"/>
  <c r="P127"/>
  <c r="P126" s="1"/>
  <c r="BK127"/>
  <c r="BK126" s="1"/>
  <c r="J127"/>
  <c r="BE127" s="1"/>
  <c r="F119"/>
  <c r="E117"/>
  <c r="F91"/>
  <c r="E89"/>
  <c r="J26"/>
  <c r="E26"/>
  <c r="J122"/>
  <c r="J94"/>
  <c r="J25"/>
  <c r="J23"/>
  <c r="E23"/>
  <c r="J121" s="1"/>
  <c r="J22"/>
  <c r="J20"/>
  <c r="E20"/>
  <c r="F122" s="1"/>
  <c r="F94"/>
  <c r="J19"/>
  <c r="J17"/>
  <c r="E17"/>
  <c r="F121" s="1"/>
  <c r="F93"/>
  <c r="J16"/>
  <c r="J14"/>
  <c r="J119" s="1"/>
  <c r="E7"/>
  <c r="E113" s="1"/>
  <c r="E85"/>
  <c r="J37" i="5"/>
  <c r="J36"/>
  <c r="AY99" i="1"/>
  <c r="J35" i="5"/>
  <c r="AX99" i="1"/>
  <c r="BI167" i="5"/>
  <c r="BH167"/>
  <c r="BG167"/>
  <c r="BF167"/>
  <c r="T167"/>
  <c r="R167"/>
  <c r="P167"/>
  <c r="BK167"/>
  <c r="J167"/>
  <c r="BE167"/>
  <c r="BI165"/>
  <c r="BH165"/>
  <c r="BG165"/>
  <c r="BF165"/>
  <c r="T165"/>
  <c r="T164"/>
  <c r="T163" s="1"/>
  <c r="R165"/>
  <c r="R164" s="1"/>
  <c r="R163" s="1"/>
  <c r="P165"/>
  <c r="P164"/>
  <c r="P163" s="1"/>
  <c r="BK165"/>
  <c r="BK164" s="1"/>
  <c r="J165"/>
  <c r="BE165"/>
  <c r="BI161"/>
  <c r="BH161"/>
  <c r="BG161"/>
  <c r="BF161"/>
  <c r="T161"/>
  <c r="T160"/>
  <c r="R161"/>
  <c r="R160"/>
  <c r="P161"/>
  <c r="P160"/>
  <c r="BK161"/>
  <c r="BK160"/>
  <c r="J160" s="1"/>
  <c r="J103" s="1"/>
  <c r="J161"/>
  <c r="BE161" s="1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2"/>
  <c r="BH152"/>
  <c r="BG152"/>
  <c r="BF152"/>
  <c r="T152"/>
  <c r="R152"/>
  <c r="P152"/>
  <c r="BK152"/>
  <c r="J152"/>
  <c r="BE152"/>
  <c r="BI150"/>
  <c r="BH150"/>
  <c r="BG150"/>
  <c r="BF150"/>
  <c r="T150"/>
  <c r="R150"/>
  <c r="P150"/>
  <c r="BK150"/>
  <c r="J150"/>
  <c r="BE150"/>
  <c r="BI148"/>
  <c r="BH148"/>
  <c r="BG148"/>
  <c r="BF148"/>
  <c r="T148"/>
  <c r="R148"/>
  <c r="P148"/>
  <c r="BK148"/>
  <c r="J148"/>
  <c r="BE148"/>
  <c r="BI146"/>
  <c r="BH146"/>
  <c r="BG146"/>
  <c r="BF146"/>
  <c r="T146"/>
  <c r="R146"/>
  <c r="P146"/>
  <c r="BK146"/>
  <c r="J146"/>
  <c r="BE146"/>
  <c r="BI144"/>
  <c r="BH144"/>
  <c r="BG144"/>
  <c r="BF144"/>
  <c r="T144"/>
  <c r="T143"/>
  <c r="T142" s="1"/>
  <c r="T141" s="1"/>
  <c r="R144"/>
  <c r="R143"/>
  <c r="R142" s="1"/>
  <c r="R141" s="1"/>
  <c r="P144"/>
  <c r="P143"/>
  <c r="P142" s="1"/>
  <c r="P141" s="1"/>
  <c r="BK144"/>
  <c r="BK143"/>
  <c r="J143" s="1"/>
  <c r="J102" s="1"/>
  <c r="BK142"/>
  <c r="J142" s="1"/>
  <c r="J101" s="1"/>
  <c r="BK141"/>
  <c r="J141" s="1"/>
  <c r="J100" s="1"/>
  <c r="J144"/>
  <c r="BE144" s="1"/>
  <c r="BI139"/>
  <c r="BH139"/>
  <c r="BG139"/>
  <c r="BF139"/>
  <c r="T139"/>
  <c r="R139"/>
  <c r="P139"/>
  <c r="BK139"/>
  <c r="J139"/>
  <c r="BE139"/>
  <c r="BI137"/>
  <c r="BH137"/>
  <c r="BG137"/>
  <c r="BF137"/>
  <c r="T137"/>
  <c r="R137"/>
  <c r="P137"/>
  <c r="BK137"/>
  <c r="J137"/>
  <c r="BE137"/>
  <c r="BI135"/>
  <c r="BH135"/>
  <c r="BG135"/>
  <c r="BF135"/>
  <c r="T135"/>
  <c r="T134"/>
  <c r="T133" s="1"/>
  <c r="R135"/>
  <c r="R134" s="1"/>
  <c r="R133" s="1"/>
  <c r="P135"/>
  <c r="P134"/>
  <c r="P133" s="1"/>
  <c r="BK135"/>
  <c r="BK134" s="1"/>
  <c r="J135"/>
  <c r="BE135"/>
  <c r="BI131"/>
  <c r="BH131"/>
  <c r="BG131"/>
  <c r="BF131"/>
  <c r="T131"/>
  <c r="R131"/>
  <c r="P131"/>
  <c r="BK131"/>
  <c r="J131"/>
  <c r="BE131"/>
  <c r="BI129"/>
  <c r="BH129"/>
  <c r="BG129"/>
  <c r="BF129"/>
  <c r="T129"/>
  <c r="R129"/>
  <c r="P129"/>
  <c r="BK129"/>
  <c r="J129"/>
  <c r="BE129"/>
  <c r="BI127"/>
  <c r="F37"/>
  <c r="BD99" i="1" s="1"/>
  <c r="BH127" i="5"/>
  <c r="F36" s="1"/>
  <c r="BC99" i="1" s="1"/>
  <c r="BG127" i="5"/>
  <c r="F35"/>
  <c r="BB99" i="1" s="1"/>
  <c r="BF127" i="5"/>
  <c r="J34" s="1"/>
  <c r="AW99" i="1" s="1"/>
  <c r="T127" i="5"/>
  <c r="T126"/>
  <c r="R127"/>
  <c r="R126" s="1"/>
  <c r="R125" s="1"/>
  <c r="P127"/>
  <c r="P126"/>
  <c r="P125" s="1"/>
  <c r="AU99" i="1" s="1"/>
  <c r="BK127" i="5"/>
  <c r="BK126"/>
  <c r="J126" s="1"/>
  <c r="J97" s="1"/>
  <c r="J127"/>
  <c r="BE127"/>
  <c r="J33" s="1"/>
  <c r="AV99" i="1" s="1"/>
  <c r="J122" i="5"/>
  <c r="F119"/>
  <c r="E117"/>
  <c r="J92"/>
  <c r="F89"/>
  <c r="E87"/>
  <c r="J21"/>
  <c r="E21"/>
  <c r="J121" s="1"/>
  <c r="J20"/>
  <c r="J18"/>
  <c r="E18"/>
  <c r="F122" s="1"/>
  <c r="F92"/>
  <c r="J17"/>
  <c r="J15"/>
  <c r="E15"/>
  <c r="F121" s="1"/>
  <c r="F91"/>
  <c r="J14"/>
  <c r="J12"/>
  <c r="J119" s="1"/>
  <c r="E7"/>
  <c r="E115" s="1"/>
  <c r="E85"/>
  <c r="J37" i="4"/>
  <c r="J36"/>
  <c r="AY98" i="1"/>
  <c r="J35" i="4"/>
  <c r="AX98" i="1"/>
  <c r="BI166" i="4"/>
  <c r="BH166"/>
  <c r="BG166"/>
  <c r="BF166"/>
  <c r="T166"/>
  <c r="R166"/>
  <c r="P166"/>
  <c r="BK166"/>
  <c r="J166"/>
  <c r="BE166"/>
  <c r="BI164"/>
  <c r="BH164"/>
  <c r="BG164"/>
  <c r="BF164"/>
  <c r="T164"/>
  <c r="R164"/>
  <c r="P164"/>
  <c r="BK164"/>
  <c r="J164"/>
  <c r="BE164"/>
  <c r="BI162"/>
  <c r="BH162"/>
  <c r="BG162"/>
  <c r="BF162"/>
  <c r="T162"/>
  <c r="R162"/>
  <c r="P162"/>
  <c r="BK162"/>
  <c r="J162"/>
  <c r="BE162"/>
  <c r="BI160"/>
  <c r="BH160"/>
  <c r="BG160"/>
  <c r="BF160"/>
  <c r="T160"/>
  <c r="R160"/>
  <c r="P160"/>
  <c r="BK160"/>
  <c r="J160"/>
  <c r="BE160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2"/>
  <c r="BH152"/>
  <c r="BG152"/>
  <c r="BF152"/>
  <c r="T152"/>
  <c r="T151"/>
  <c r="R152"/>
  <c r="R151"/>
  <c r="P152"/>
  <c r="P151"/>
  <c r="BK152"/>
  <c r="BK151"/>
  <c r="J151" s="1"/>
  <c r="J101" s="1"/>
  <c r="J152"/>
  <c r="BE152" s="1"/>
  <c r="BI149"/>
  <c r="BH149"/>
  <c r="BG149"/>
  <c r="BF149"/>
  <c r="T149"/>
  <c r="R149"/>
  <c r="P149"/>
  <c r="BK149"/>
  <c r="J149"/>
  <c r="BE149"/>
  <c r="BI147"/>
  <c r="BH147"/>
  <c r="BG147"/>
  <c r="BF147"/>
  <c r="T147"/>
  <c r="R147"/>
  <c r="P147"/>
  <c r="BK147"/>
  <c r="J147"/>
  <c r="BE147"/>
  <c r="BI144"/>
  <c r="BH144"/>
  <c r="BG144"/>
  <c r="BF144"/>
  <c r="T144"/>
  <c r="R144"/>
  <c r="P144"/>
  <c r="BK144"/>
  <c r="J144"/>
  <c r="BE144"/>
  <c r="BI142"/>
  <c r="BH142"/>
  <c r="BG142"/>
  <c r="BF142"/>
  <c r="T142"/>
  <c r="R142"/>
  <c r="P142"/>
  <c r="BK142"/>
  <c r="J142"/>
  <c r="BE142"/>
  <c r="BI140"/>
  <c r="BH140"/>
  <c r="BG140"/>
  <c r="BF140"/>
  <c r="T140"/>
  <c r="R140"/>
  <c r="P140"/>
  <c r="BK140"/>
  <c r="J140"/>
  <c r="BE140"/>
  <c r="BI138"/>
  <c r="BH138"/>
  <c r="BG138"/>
  <c r="BF138"/>
  <c r="T138"/>
  <c r="T137"/>
  <c r="R138"/>
  <c r="R137"/>
  <c r="P138"/>
  <c r="P137"/>
  <c r="BK138"/>
  <c r="BK137"/>
  <c r="J137" s="1"/>
  <c r="J100" s="1"/>
  <c r="J138"/>
  <c r="BE138" s="1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9"/>
  <c r="BH129"/>
  <c r="BG129"/>
  <c r="BF129"/>
  <c r="T129"/>
  <c r="R129"/>
  <c r="P129"/>
  <c r="BK129"/>
  <c r="J129"/>
  <c r="BE129"/>
  <c r="BI127"/>
  <c r="BH127"/>
  <c r="BG127"/>
  <c r="BF127"/>
  <c r="T127"/>
  <c r="T126"/>
  <c r="R127"/>
  <c r="R126"/>
  <c r="P127"/>
  <c r="P126"/>
  <c r="BK127"/>
  <c r="BK126"/>
  <c r="J126" s="1"/>
  <c r="J99" s="1"/>
  <c r="J127"/>
  <c r="BE127" s="1"/>
  <c r="BI124"/>
  <c r="F37"/>
  <c r="BD98" i="1" s="1"/>
  <c r="BH124" i="4"/>
  <c r="F36" s="1"/>
  <c r="BC98" i="1" s="1"/>
  <c r="BG124" i="4"/>
  <c r="F35"/>
  <c r="BB98" i="1" s="1"/>
  <c r="BF124" i="4"/>
  <c r="J34" s="1"/>
  <c r="AW98" i="1" s="1"/>
  <c r="T124" i="4"/>
  <c r="T123"/>
  <c r="T122" s="1"/>
  <c r="T121" s="1"/>
  <c r="R124"/>
  <c r="R123"/>
  <c r="R122" s="1"/>
  <c r="R121" s="1"/>
  <c r="P124"/>
  <c r="P123"/>
  <c r="P122" s="1"/>
  <c r="P121" s="1"/>
  <c r="AU98" i="1" s="1"/>
  <c r="BK124" i="4"/>
  <c r="BK123" s="1"/>
  <c r="J124"/>
  <c r="BE124" s="1"/>
  <c r="J118"/>
  <c r="F115"/>
  <c r="E113"/>
  <c r="J92"/>
  <c r="F89"/>
  <c r="E87"/>
  <c r="J21"/>
  <c r="E21"/>
  <c r="J117" s="1"/>
  <c r="J20"/>
  <c r="J18"/>
  <c r="E18"/>
  <c r="F118" s="1"/>
  <c r="F92"/>
  <c r="J17"/>
  <c r="J15"/>
  <c r="E15"/>
  <c r="F117" s="1"/>
  <c r="F91"/>
  <c r="J14"/>
  <c r="J12"/>
  <c r="J115" s="1"/>
  <c r="E7"/>
  <c r="E111" s="1"/>
  <c r="E85"/>
  <c r="J39" i="3"/>
  <c r="J38"/>
  <c r="AY97" i="1"/>
  <c r="J37" i="3"/>
  <c r="AX97" i="1"/>
  <c r="BI199" i="3"/>
  <c r="BH199"/>
  <c r="BG199"/>
  <c r="BF199"/>
  <c r="T199"/>
  <c r="R199"/>
  <c r="P199"/>
  <c r="BK199"/>
  <c r="J199"/>
  <c r="BE199"/>
  <c r="BI196"/>
  <c r="BH196"/>
  <c r="BG196"/>
  <c r="BF196"/>
  <c r="T196"/>
  <c r="R196"/>
  <c r="P196"/>
  <c r="BK196"/>
  <c r="J196"/>
  <c r="BE196"/>
  <c r="BI193"/>
  <c r="BH193"/>
  <c r="BG193"/>
  <c r="BF193"/>
  <c r="T193"/>
  <c r="T192"/>
  <c r="T191" s="1"/>
  <c r="R193"/>
  <c r="R192" s="1"/>
  <c r="R191" s="1"/>
  <c r="P193"/>
  <c r="P192"/>
  <c r="P191" s="1"/>
  <c r="BK193"/>
  <c r="BK192" s="1"/>
  <c r="J193"/>
  <c r="BE193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2"/>
  <c r="BH182"/>
  <c r="BG182"/>
  <c r="BF182"/>
  <c r="T182"/>
  <c r="R182"/>
  <c r="P182"/>
  <c r="BK182"/>
  <c r="J182"/>
  <c r="BE182"/>
  <c r="BI178"/>
  <c r="BH178"/>
  <c r="BG178"/>
  <c r="BF178"/>
  <c r="T178"/>
  <c r="R178"/>
  <c r="P178"/>
  <c r="BK178"/>
  <c r="J178"/>
  <c r="BE178"/>
  <c r="BI175"/>
  <c r="BH175"/>
  <c r="BG175"/>
  <c r="BF175"/>
  <c r="T175"/>
  <c r="R175"/>
  <c r="P175"/>
  <c r="BK175"/>
  <c r="J175"/>
  <c r="BE175"/>
  <c r="BI173"/>
  <c r="BH173"/>
  <c r="BG173"/>
  <c r="BF173"/>
  <c r="T173"/>
  <c r="R173"/>
  <c r="P173"/>
  <c r="BK173"/>
  <c r="J173"/>
  <c r="BE173"/>
  <c r="BI171"/>
  <c r="BH171"/>
  <c r="BG171"/>
  <c r="BF171"/>
  <c r="T171"/>
  <c r="R171"/>
  <c r="P171"/>
  <c r="BK171"/>
  <c r="J171"/>
  <c r="BE171"/>
  <c r="BI166"/>
  <c r="BH166"/>
  <c r="BG166"/>
  <c r="BF166"/>
  <c r="T166"/>
  <c r="T165"/>
  <c r="R166"/>
  <c r="R165"/>
  <c r="P166"/>
  <c r="P165"/>
  <c r="BK166"/>
  <c r="BK165"/>
  <c r="J165" s="1"/>
  <c r="J103" s="1"/>
  <c r="J166"/>
  <c r="BE166" s="1"/>
  <c r="BI162"/>
  <c r="BH162"/>
  <c r="BG162"/>
  <c r="BF162"/>
  <c r="T162"/>
  <c r="T161"/>
  <c r="R162"/>
  <c r="R161"/>
  <c r="P162"/>
  <c r="P161"/>
  <c r="BK162"/>
  <c r="BK161"/>
  <c r="J161" s="1"/>
  <c r="J102" s="1"/>
  <c r="J162"/>
  <c r="BE162" s="1"/>
  <c r="BI159"/>
  <c r="BH159"/>
  <c r="BG159"/>
  <c r="BF159"/>
  <c r="T159"/>
  <c r="R159"/>
  <c r="P159"/>
  <c r="BK159"/>
  <c r="J159"/>
  <c r="BE159"/>
  <c r="BI157"/>
  <c r="BH157"/>
  <c r="BG157"/>
  <c r="BF157"/>
  <c r="T157"/>
  <c r="R157"/>
  <c r="P157"/>
  <c r="BK157"/>
  <c r="J157"/>
  <c r="BE157"/>
  <c r="BI155"/>
  <c r="BH155"/>
  <c r="BG155"/>
  <c r="BF155"/>
  <c r="T155"/>
  <c r="R155"/>
  <c r="P155"/>
  <c r="BK155"/>
  <c r="J155"/>
  <c r="BE155"/>
  <c r="BI153"/>
  <c r="BH153"/>
  <c r="BG153"/>
  <c r="BF153"/>
  <c r="T153"/>
  <c r="R153"/>
  <c r="P153"/>
  <c r="BK153"/>
  <c r="J153"/>
  <c r="BE153"/>
  <c r="BI151"/>
  <c r="BH151"/>
  <c r="BG151"/>
  <c r="BF151"/>
  <c r="T151"/>
  <c r="R151"/>
  <c r="P151"/>
  <c r="BK151"/>
  <c r="J151"/>
  <c r="BE151"/>
  <c r="BI147"/>
  <c r="BH147"/>
  <c r="BG147"/>
  <c r="BF147"/>
  <c r="T147"/>
  <c r="T146"/>
  <c r="R147"/>
  <c r="R146"/>
  <c r="P147"/>
  <c r="P146"/>
  <c r="BK147"/>
  <c r="BK146"/>
  <c r="J146" s="1"/>
  <c r="J101" s="1"/>
  <c r="J147"/>
  <c r="BE147" s="1"/>
  <c r="BI144"/>
  <c r="BH144"/>
  <c r="BG144"/>
  <c r="BF144"/>
  <c r="T144"/>
  <c r="R144"/>
  <c r="P144"/>
  <c r="BK144"/>
  <c r="J144"/>
  <c r="BE144"/>
  <c r="BI142"/>
  <c r="BH142"/>
  <c r="BG142"/>
  <c r="BF142"/>
  <c r="T142"/>
  <c r="R142"/>
  <c r="P142"/>
  <c r="BK142"/>
  <c r="J142"/>
  <c r="BE142"/>
  <c r="BI140"/>
  <c r="BH140"/>
  <c r="BG140"/>
  <c r="BF140"/>
  <c r="T140"/>
  <c r="R140"/>
  <c r="P140"/>
  <c r="BK140"/>
  <c r="J140"/>
  <c r="BE140"/>
  <c r="BI138"/>
  <c r="BH138"/>
  <c r="BG138"/>
  <c r="BF138"/>
  <c r="T138"/>
  <c r="R138"/>
  <c r="P138"/>
  <c r="BK138"/>
  <c r="J138"/>
  <c r="BE138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0"/>
  <c r="F39"/>
  <c r="BD97" i="1" s="1"/>
  <c r="BH130" i="3"/>
  <c r="F38" s="1"/>
  <c r="BC97" i="1" s="1"/>
  <c r="BG130" i="3"/>
  <c r="F37"/>
  <c r="BB97" i="1" s="1"/>
  <c r="BF130" i="3"/>
  <c r="J36" s="1"/>
  <c r="AW97" i="1" s="1"/>
  <c r="T130" i="3"/>
  <c r="T129"/>
  <c r="T128" s="1"/>
  <c r="T127" s="1"/>
  <c r="R130"/>
  <c r="R129"/>
  <c r="R128" s="1"/>
  <c r="R127" s="1"/>
  <c r="P130"/>
  <c r="P129"/>
  <c r="P128" s="1"/>
  <c r="P127" s="1"/>
  <c r="AU97" i="1" s="1"/>
  <c r="BK130" i="3"/>
  <c r="BK129" s="1"/>
  <c r="J130"/>
  <c r="BE130" s="1"/>
  <c r="J124"/>
  <c r="F121"/>
  <c r="E119"/>
  <c r="J94"/>
  <c r="F91"/>
  <c r="E89"/>
  <c r="J23"/>
  <c r="E23"/>
  <c r="J123" s="1"/>
  <c r="J22"/>
  <c r="J20"/>
  <c r="E20"/>
  <c r="F124" s="1"/>
  <c r="F94"/>
  <c r="J19"/>
  <c r="J17"/>
  <c r="E17"/>
  <c r="F123" s="1"/>
  <c r="F93"/>
  <c r="J16"/>
  <c r="J14"/>
  <c r="J121" s="1"/>
  <c r="E7"/>
  <c r="E115" s="1"/>
  <c r="E85"/>
  <c r="J37" i="2"/>
  <c r="J36"/>
  <c r="AY96" i="1"/>
  <c r="J35" i="2"/>
  <c r="AX96" i="1"/>
  <c r="BI437" i="2"/>
  <c r="BH437"/>
  <c r="BG437"/>
  <c r="BF437"/>
  <c r="T437"/>
  <c r="T436"/>
  <c r="R437"/>
  <c r="R436"/>
  <c r="P437"/>
  <c r="P436"/>
  <c r="BK437"/>
  <c r="BK436"/>
  <c r="J436" s="1"/>
  <c r="J110" s="1"/>
  <c r="J437"/>
  <c r="BE437" s="1"/>
  <c r="BI434"/>
  <c r="BH434"/>
  <c r="BG434"/>
  <c r="BF434"/>
  <c r="T434"/>
  <c r="R434"/>
  <c r="P434"/>
  <c r="BK434"/>
  <c r="J434"/>
  <c r="BE434"/>
  <c r="BI432"/>
  <c r="BH432"/>
  <c r="BG432"/>
  <c r="BF432"/>
  <c r="T432"/>
  <c r="T431"/>
  <c r="R432"/>
  <c r="R431"/>
  <c r="P432"/>
  <c r="P431"/>
  <c r="BK432"/>
  <c r="BK431"/>
  <c r="J431" s="1"/>
  <c r="J109" s="1"/>
  <c r="J432"/>
  <c r="BE432" s="1"/>
  <c r="BI429"/>
  <c r="BH429"/>
  <c r="BG429"/>
  <c r="BF429"/>
  <c r="T429"/>
  <c r="R429"/>
  <c r="P429"/>
  <c r="BK429"/>
  <c r="J429"/>
  <c r="BE429"/>
  <c r="BI426"/>
  <c r="BH426"/>
  <c r="BG426"/>
  <c r="BF426"/>
  <c r="T426"/>
  <c r="R426"/>
  <c r="P426"/>
  <c r="BK426"/>
  <c r="J426"/>
  <c r="BE426"/>
  <c r="BI424"/>
  <c r="BH424"/>
  <c r="BG424"/>
  <c r="BF424"/>
  <c r="T424"/>
  <c r="R424"/>
  <c r="P424"/>
  <c r="BK424"/>
  <c r="J424"/>
  <c r="BE424"/>
  <c r="BI420"/>
  <c r="BH420"/>
  <c r="BG420"/>
  <c r="BF420"/>
  <c r="T420"/>
  <c r="R420"/>
  <c r="P420"/>
  <c r="BK420"/>
  <c r="J420"/>
  <c r="BE420"/>
  <c r="BI418"/>
  <c r="BH418"/>
  <c r="BG418"/>
  <c r="BF418"/>
  <c r="T418"/>
  <c r="R418"/>
  <c r="P418"/>
  <c r="BK418"/>
  <c r="J418"/>
  <c r="BE418"/>
  <c r="BI415"/>
  <c r="BH415"/>
  <c r="BG415"/>
  <c r="BF415"/>
  <c r="T415"/>
  <c r="R415"/>
  <c r="P415"/>
  <c r="BK415"/>
  <c r="J415"/>
  <c r="BE415"/>
  <c r="BI413"/>
  <c r="BH413"/>
  <c r="BG413"/>
  <c r="BF413"/>
  <c r="T413"/>
  <c r="R413"/>
  <c r="P413"/>
  <c r="BK413"/>
  <c r="J413"/>
  <c r="BE413"/>
  <c r="BI411"/>
  <c r="BH411"/>
  <c r="BG411"/>
  <c r="BF411"/>
  <c r="T411"/>
  <c r="R411"/>
  <c r="P411"/>
  <c r="BK411"/>
  <c r="J411"/>
  <c r="BE411"/>
  <c r="BI409"/>
  <c r="BH409"/>
  <c r="BG409"/>
  <c r="BF409"/>
  <c r="T409"/>
  <c r="R409"/>
  <c r="P409"/>
  <c r="BK409"/>
  <c r="J409"/>
  <c r="BE409"/>
  <c r="BI407"/>
  <c r="BH407"/>
  <c r="BG407"/>
  <c r="BF407"/>
  <c r="T407"/>
  <c r="T406"/>
  <c r="R407"/>
  <c r="R406"/>
  <c r="P407"/>
  <c r="P406"/>
  <c r="BK407"/>
  <c r="BK406"/>
  <c r="J406" s="1"/>
  <c r="J108" s="1"/>
  <c r="J407"/>
  <c r="BE407" s="1"/>
  <c r="BI403"/>
  <c r="BH403"/>
  <c r="BG403"/>
  <c r="BF403"/>
  <c r="T403"/>
  <c r="R403"/>
  <c r="P403"/>
  <c r="BK403"/>
  <c r="J403"/>
  <c r="BE403"/>
  <c r="BI400"/>
  <c r="BH400"/>
  <c r="BG400"/>
  <c r="BF400"/>
  <c r="T400"/>
  <c r="T399"/>
  <c r="R400"/>
  <c r="R399"/>
  <c r="P400"/>
  <c r="P399"/>
  <c r="BK400"/>
  <c r="BK399"/>
  <c r="J399" s="1"/>
  <c r="J107" s="1"/>
  <c r="J400"/>
  <c r="BE400" s="1"/>
  <c r="BI397"/>
  <c r="BH397"/>
  <c r="BG397"/>
  <c r="BF397"/>
  <c r="T397"/>
  <c r="R397"/>
  <c r="P397"/>
  <c r="BK397"/>
  <c r="J397"/>
  <c r="BE397"/>
  <c r="BI395"/>
  <c r="BH395"/>
  <c r="BG395"/>
  <c r="BF395"/>
  <c r="T395"/>
  <c r="R395"/>
  <c r="P395"/>
  <c r="BK395"/>
  <c r="J395"/>
  <c r="BE395"/>
  <c r="BI393"/>
  <c r="BH393"/>
  <c r="BG393"/>
  <c r="BF393"/>
  <c r="T393"/>
  <c r="R393"/>
  <c r="P393"/>
  <c r="BK393"/>
  <c r="J393"/>
  <c r="BE393"/>
  <c r="BI391"/>
  <c r="BH391"/>
  <c r="BG391"/>
  <c r="BF391"/>
  <c r="T391"/>
  <c r="R391"/>
  <c r="P391"/>
  <c r="BK391"/>
  <c r="J391"/>
  <c r="BE391"/>
  <c r="BI389"/>
  <c r="BH389"/>
  <c r="BG389"/>
  <c r="BF389"/>
  <c r="T389"/>
  <c r="R389"/>
  <c r="P389"/>
  <c r="BK389"/>
  <c r="J389"/>
  <c r="BE389"/>
  <c r="BI387"/>
  <c r="BH387"/>
  <c r="BG387"/>
  <c r="BF387"/>
  <c r="T387"/>
  <c r="R387"/>
  <c r="P387"/>
  <c r="BK387"/>
  <c r="J387"/>
  <c r="BE387"/>
  <c r="BI385"/>
  <c r="BH385"/>
  <c r="BG385"/>
  <c r="BF385"/>
  <c r="T385"/>
  <c r="R385"/>
  <c r="P385"/>
  <c r="BK385"/>
  <c r="J385"/>
  <c r="BE385"/>
  <c r="BI383"/>
  <c r="BH383"/>
  <c r="BG383"/>
  <c r="BF383"/>
  <c r="T383"/>
  <c r="R383"/>
  <c r="P383"/>
  <c r="BK383"/>
  <c r="J383"/>
  <c r="BE383"/>
  <c r="BI381"/>
  <c r="BH381"/>
  <c r="BG381"/>
  <c r="BF381"/>
  <c r="T381"/>
  <c r="T380"/>
  <c r="R381"/>
  <c r="R380"/>
  <c r="P381"/>
  <c r="P380"/>
  <c r="BK381"/>
  <c r="BK380"/>
  <c r="J380" s="1"/>
  <c r="J106" s="1"/>
  <c r="J381"/>
  <c r="BE381" s="1"/>
  <c r="BI377"/>
  <c r="BH377"/>
  <c r="BG377"/>
  <c r="BF377"/>
  <c r="T377"/>
  <c r="R377"/>
  <c r="P377"/>
  <c r="BK377"/>
  <c r="J377"/>
  <c r="BE377"/>
  <c r="BI375"/>
  <c r="BH375"/>
  <c r="BG375"/>
  <c r="BF375"/>
  <c r="T375"/>
  <c r="R375"/>
  <c r="P375"/>
  <c r="BK375"/>
  <c r="J375"/>
  <c r="BE375"/>
  <c r="BI372"/>
  <c r="BH372"/>
  <c r="BG372"/>
  <c r="BF372"/>
  <c r="T372"/>
  <c r="T371"/>
  <c r="T370" s="1"/>
  <c r="R372"/>
  <c r="R371" s="1"/>
  <c r="R370" s="1"/>
  <c r="P372"/>
  <c r="P371"/>
  <c r="P370" s="1"/>
  <c r="BK372"/>
  <c r="BK371" s="1"/>
  <c r="J372"/>
  <c r="BE372"/>
  <c r="BI368"/>
  <c r="BH368"/>
  <c r="BG368"/>
  <c r="BF368"/>
  <c r="T368"/>
  <c r="T367"/>
  <c r="R368"/>
  <c r="R367"/>
  <c r="P368"/>
  <c r="P367"/>
  <c r="BK368"/>
  <c r="BK367"/>
  <c r="J367" s="1"/>
  <c r="J103" s="1"/>
  <c r="J368"/>
  <c r="BE368" s="1"/>
  <c r="BI364"/>
  <c r="BH364"/>
  <c r="BG364"/>
  <c r="BF364"/>
  <c r="T364"/>
  <c r="R364"/>
  <c r="P364"/>
  <c r="BK364"/>
  <c r="J364"/>
  <c r="BE364"/>
  <c r="BI362"/>
  <c r="BH362"/>
  <c r="BG362"/>
  <c r="BF362"/>
  <c r="T362"/>
  <c r="R362"/>
  <c r="P362"/>
  <c r="BK362"/>
  <c r="J362"/>
  <c r="BE362"/>
  <c r="BI360"/>
  <c r="BH360"/>
  <c r="BG360"/>
  <c r="BF360"/>
  <c r="T360"/>
  <c r="R360"/>
  <c r="P360"/>
  <c r="BK360"/>
  <c r="J360"/>
  <c r="BE360"/>
  <c r="BI358"/>
  <c r="BH358"/>
  <c r="BG358"/>
  <c r="BF358"/>
  <c r="T358"/>
  <c r="R358"/>
  <c r="P358"/>
  <c r="BK358"/>
  <c r="J358"/>
  <c r="BE358"/>
  <c r="BI353"/>
  <c r="BH353"/>
  <c r="BG353"/>
  <c r="BF353"/>
  <c r="T353"/>
  <c r="R353"/>
  <c r="P353"/>
  <c r="BK353"/>
  <c r="J353"/>
  <c r="BE353"/>
  <c r="BI350"/>
  <c r="BH350"/>
  <c r="BG350"/>
  <c r="BF350"/>
  <c r="T350"/>
  <c r="R350"/>
  <c r="P350"/>
  <c r="BK350"/>
  <c r="J350"/>
  <c r="BE350"/>
  <c r="BI347"/>
  <c r="BH347"/>
  <c r="BG347"/>
  <c r="BF347"/>
  <c r="T347"/>
  <c r="R347"/>
  <c r="P347"/>
  <c r="BK347"/>
  <c r="J347"/>
  <c r="BE347"/>
  <c r="BI345"/>
  <c r="BH345"/>
  <c r="BG345"/>
  <c r="BF345"/>
  <c r="T345"/>
  <c r="R345"/>
  <c r="P345"/>
  <c r="BK345"/>
  <c r="J345"/>
  <c r="BE345"/>
  <c r="BI343"/>
  <c r="BH343"/>
  <c r="BG343"/>
  <c r="BF343"/>
  <c r="T343"/>
  <c r="R343"/>
  <c r="P343"/>
  <c r="BK343"/>
  <c r="J343"/>
  <c r="BE343"/>
  <c r="BI340"/>
  <c r="BH340"/>
  <c r="BG340"/>
  <c r="BF340"/>
  <c r="T340"/>
  <c r="R340"/>
  <c r="P340"/>
  <c r="BK340"/>
  <c r="J340"/>
  <c r="BE340"/>
  <c r="BI337"/>
  <c r="BH337"/>
  <c r="BG337"/>
  <c r="BF337"/>
  <c r="T337"/>
  <c r="R337"/>
  <c r="P337"/>
  <c r="BK337"/>
  <c r="J337"/>
  <c r="BE337"/>
  <c r="BI334"/>
  <c r="BH334"/>
  <c r="BG334"/>
  <c r="BF334"/>
  <c r="T334"/>
  <c r="R334"/>
  <c r="P334"/>
  <c r="BK334"/>
  <c r="J334"/>
  <c r="BE334"/>
  <c r="BI332"/>
  <c r="BH332"/>
  <c r="BG332"/>
  <c r="BF332"/>
  <c r="T332"/>
  <c r="R332"/>
  <c r="P332"/>
  <c r="BK332"/>
  <c r="J332"/>
  <c r="BE332"/>
  <c r="BI330"/>
  <c r="BH330"/>
  <c r="BG330"/>
  <c r="BF330"/>
  <c r="T330"/>
  <c r="R330"/>
  <c r="P330"/>
  <c r="BK330"/>
  <c r="J330"/>
  <c r="BE330"/>
  <c r="BI328"/>
  <c r="BH328"/>
  <c r="BG328"/>
  <c r="BF328"/>
  <c r="T328"/>
  <c r="R328"/>
  <c r="P328"/>
  <c r="BK328"/>
  <c r="J328"/>
  <c r="BE328"/>
  <c r="BI326"/>
  <c r="BH326"/>
  <c r="BG326"/>
  <c r="BF326"/>
  <c r="T326"/>
  <c r="R326"/>
  <c r="P326"/>
  <c r="BK326"/>
  <c r="J326"/>
  <c r="BE326"/>
  <c r="BI324"/>
  <c r="BH324"/>
  <c r="BG324"/>
  <c r="BF324"/>
  <c r="T324"/>
  <c r="R324"/>
  <c r="P324"/>
  <c r="BK324"/>
  <c r="J324"/>
  <c r="BE324"/>
  <c r="BI322"/>
  <c r="BH322"/>
  <c r="BG322"/>
  <c r="BF322"/>
  <c r="T322"/>
  <c r="R322"/>
  <c r="P322"/>
  <c r="BK322"/>
  <c r="J322"/>
  <c r="BE322"/>
  <c r="BI320"/>
  <c r="BH320"/>
  <c r="BG320"/>
  <c r="BF320"/>
  <c r="T320"/>
  <c r="R320"/>
  <c r="P320"/>
  <c r="BK320"/>
  <c r="J320"/>
  <c r="BE320"/>
  <c r="BI318"/>
  <c r="BH318"/>
  <c r="BG318"/>
  <c r="BF318"/>
  <c r="T318"/>
  <c r="R318"/>
  <c r="P318"/>
  <c r="BK318"/>
  <c r="J318"/>
  <c r="BE318"/>
  <c r="BI316"/>
  <c r="BH316"/>
  <c r="BG316"/>
  <c r="BF316"/>
  <c r="T316"/>
  <c r="R316"/>
  <c r="P316"/>
  <c r="BK316"/>
  <c r="J316"/>
  <c r="BE316"/>
  <c r="BI314"/>
  <c r="BH314"/>
  <c r="BG314"/>
  <c r="BF314"/>
  <c r="T314"/>
  <c r="R314"/>
  <c r="P314"/>
  <c r="BK314"/>
  <c r="J314"/>
  <c r="BE314"/>
  <c r="BI312"/>
  <c r="BH312"/>
  <c r="BG312"/>
  <c r="BF312"/>
  <c r="T312"/>
  <c r="R312"/>
  <c r="P312"/>
  <c r="BK312"/>
  <c r="J312"/>
  <c r="BE312"/>
  <c r="BI310"/>
  <c r="BH310"/>
  <c r="BG310"/>
  <c r="BF310"/>
  <c r="T310"/>
  <c r="R310"/>
  <c r="P310"/>
  <c r="BK310"/>
  <c r="J310"/>
  <c r="BE310"/>
  <c r="BI308"/>
  <c r="BH308"/>
  <c r="BG308"/>
  <c r="BF308"/>
  <c r="T308"/>
  <c r="T307"/>
  <c r="R308"/>
  <c r="R307"/>
  <c r="P308"/>
  <c r="P307"/>
  <c r="BK308"/>
  <c r="BK307"/>
  <c r="J307" s="1"/>
  <c r="J102" s="1"/>
  <c r="J308"/>
  <c r="BE308" s="1"/>
  <c r="BI305"/>
  <c r="BH305"/>
  <c r="BG305"/>
  <c r="BF305"/>
  <c r="T305"/>
  <c r="R305"/>
  <c r="P305"/>
  <c r="BK305"/>
  <c r="J305"/>
  <c r="BE305"/>
  <c r="BI303"/>
  <c r="BH303"/>
  <c r="BG303"/>
  <c r="BF303"/>
  <c r="T303"/>
  <c r="R303"/>
  <c r="P303"/>
  <c r="BK303"/>
  <c r="J303"/>
  <c r="BE303"/>
  <c r="BI301"/>
  <c r="BH301"/>
  <c r="BG301"/>
  <c r="BF301"/>
  <c r="T301"/>
  <c r="R301"/>
  <c r="P301"/>
  <c r="BK301"/>
  <c r="J301"/>
  <c r="BE301"/>
  <c r="BI299"/>
  <c r="BH299"/>
  <c r="BG299"/>
  <c r="BF299"/>
  <c r="T299"/>
  <c r="R299"/>
  <c r="P299"/>
  <c r="BK299"/>
  <c r="J299"/>
  <c r="BE299"/>
  <c r="BI297"/>
  <c r="BH297"/>
  <c r="BG297"/>
  <c r="BF297"/>
  <c r="T297"/>
  <c r="R297"/>
  <c r="P297"/>
  <c r="BK297"/>
  <c r="J297"/>
  <c r="BE297"/>
  <c r="BI295"/>
  <c r="BH295"/>
  <c r="BG295"/>
  <c r="BF295"/>
  <c r="T295"/>
  <c r="R295"/>
  <c r="P295"/>
  <c r="BK295"/>
  <c r="J295"/>
  <c r="BE295"/>
  <c r="BI293"/>
  <c r="BH293"/>
  <c r="BG293"/>
  <c r="BF293"/>
  <c r="T293"/>
  <c r="R293"/>
  <c r="P293"/>
  <c r="BK293"/>
  <c r="J293"/>
  <c r="BE293"/>
  <c r="BI291"/>
  <c r="BH291"/>
  <c r="BG291"/>
  <c r="BF291"/>
  <c r="T291"/>
  <c r="R291"/>
  <c r="P291"/>
  <c r="BK291"/>
  <c r="J291"/>
  <c r="BE291"/>
  <c r="BI289"/>
  <c r="BH289"/>
  <c r="BG289"/>
  <c r="BF289"/>
  <c r="T289"/>
  <c r="R289"/>
  <c r="P289"/>
  <c r="BK289"/>
  <c r="J289"/>
  <c r="BE289"/>
  <c r="BI287"/>
  <c r="BH287"/>
  <c r="BG287"/>
  <c r="BF287"/>
  <c r="T287"/>
  <c r="R287"/>
  <c r="P287"/>
  <c r="BK287"/>
  <c r="J287"/>
  <c r="BE287"/>
  <c r="BI285"/>
  <c r="BH285"/>
  <c r="BG285"/>
  <c r="BF285"/>
  <c r="T285"/>
  <c r="R285"/>
  <c r="P285"/>
  <c r="BK285"/>
  <c r="J285"/>
  <c r="BE285"/>
  <c r="BI283"/>
  <c r="BH283"/>
  <c r="BG283"/>
  <c r="BF283"/>
  <c r="T283"/>
  <c r="R283"/>
  <c r="P283"/>
  <c r="BK283"/>
  <c r="J283"/>
  <c r="BE283"/>
  <c r="BI281"/>
  <c r="BH281"/>
  <c r="BG281"/>
  <c r="BF281"/>
  <c r="T281"/>
  <c r="R281"/>
  <c r="P281"/>
  <c r="BK281"/>
  <c r="J281"/>
  <c r="BE281"/>
  <c r="BI279"/>
  <c r="BH279"/>
  <c r="BG279"/>
  <c r="BF279"/>
  <c r="T279"/>
  <c r="R279"/>
  <c r="P279"/>
  <c r="BK279"/>
  <c r="J279"/>
  <c r="BE279"/>
  <c r="BI277"/>
  <c r="BH277"/>
  <c r="BG277"/>
  <c r="BF277"/>
  <c r="T277"/>
  <c r="R277"/>
  <c r="P277"/>
  <c r="BK277"/>
  <c r="J277"/>
  <c r="BE277"/>
  <c r="BI275"/>
  <c r="BH275"/>
  <c r="BG275"/>
  <c r="BF275"/>
  <c r="T275"/>
  <c r="R275"/>
  <c r="P275"/>
  <c r="BK275"/>
  <c r="J275"/>
  <c r="BE275"/>
  <c r="BI273"/>
  <c r="BH273"/>
  <c r="BG273"/>
  <c r="BF273"/>
  <c r="T273"/>
  <c r="R273"/>
  <c r="P273"/>
  <c r="BK273"/>
  <c r="J273"/>
  <c r="BE273"/>
  <c r="BI271"/>
  <c r="BH271"/>
  <c r="BG271"/>
  <c r="BF271"/>
  <c r="T271"/>
  <c r="R271"/>
  <c r="P271"/>
  <c r="BK271"/>
  <c r="J271"/>
  <c r="BE271"/>
  <c r="BI269"/>
  <c r="BH269"/>
  <c r="BG269"/>
  <c r="BF269"/>
  <c r="T269"/>
  <c r="R269"/>
  <c r="P269"/>
  <c r="BK269"/>
  <c r="J269"/>
  <c r="BE269"/>
  <c r="BI267"/>
  <c r="BH267"/>
  <c r="BG267"/>
  <c r="BF267"/>
  <c r="T267"/>
  <c r="R267"/>
  <c r="P267"/>
  <c r="BK267"/>
  <c r="J267"/>
  <c r="BE267"/>
  <c r="BI265"/>
  <c r="BH265"/>
  <c r="BG265"/>
  <c r="BF265"/>
  <c r="T265"/>
  <c r="R265"/>
  <c r="P265"/>
  <c r="BK265"/>
  <c r="J265"/>
  <c r="BE265"/>
  <c r="BI263"/>
  <c r="BH263"/>
  <c r="BG263"/>
  <c r="BF263"/>
  <c r="T263"/>
  <c r="R263"/>
  <c r="P263"/>
  <c r="BK263"/>
  <c r="J263"/>
  <c r="BE263"/>
  <c r="BI261"/>
  <c r="BH261"/>
  <c r="BG261"/>
  <c r="BF261"/>
  <c r="T261"/>
  <c r="R261"/>
  <c r="P261"/>
  <c r="BK261"/>
  <c r="J261"/>
  <c r="BE261"/>
  <c r="BI259"/>
  <c r="BH259"/>
  <c r="BG259"/>
  <c r="BF259"/>
  <c r="T259"/>
  <c r="R259"/>
  <c r="P259"/>
  <c r="BK259"/>
  <c r="J259"/>
  <c r="BE259"/>
  <c r="BI257"/>
  <c r="BH257"/>
  <c r="BG257"/>
  <c r="BF257"/>
  <c r="T257"/>
  <c r="R257"/>
  <c r="P257"/>
  <c r="BK257"/>
  <c r="J257"/>
  <c r="BE257"/>
  <c r="BI255"/>
  <c r="BH255"/>
  <c r="BG255"/>
  <c r="BF255"/>
  <c r="T255"/>
  <c r="R255"/>
  <c r="P255"/>
  <c r="BK255"/>
  <c r="J255"/>
  <c r="BE255"/>
  <c r="BI253"/>
  <c r="BH253"/>
  <c r="BG253"/>
  <c r="BF253"/>
  <c r="T253"/>
  <c r="R253"/>
  <c r="P253"/>
  <c r="BK253"/>
  <c r="J253"/>
  <c r="BE253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7"/>
  <c r="BH247"/>
  <c r="BG247"/>
  <c r="BF247"/>
  <c r="T247"/>
  <c r="R247"/>
  <c r="P247"/>
  <c r="BK247"/>
  <c r="J247"/>
  <c r="BE247"/>
  <c r="BI245"/>
  <c r="BH245"/>
  <c r="BG245"/>
  <c r="BF245"/>
  <c r="T245"/>
  <c r="R245"/>
  <c r="P245"/>
  <c r="BK245"/>
  <c r="J245"/>
  <c r="BE245"/>
  <c r="BI243"/>
  <c r="BH243"/>
  <c r="BG243"/>
  <c r="BF243"/>
  <c r="T243"/>
  <c r="R243"/>
  <c r="P243"/>
  <c r="BK243"/>
  <c r="J243"/>
  <c r="BE243"/>
  <c r="BI241"/>
  <c r="BH241"/>
  <c r="BG241"/>
  <c r="BF241"/>
  <c r="T241"/>
  <c r="R241"/>
  <c r="P241"/>
  <c r="BK241"/>
  <c r="J241"/>
  <c r="BE241"/>
  <c r="BI239"/>
  <c r="BH239"/>
  <c r="BG239"/>
  <c r="BF239"/>
  <c r="T239"/>
  <c r="R239"/>
  <c r="P239"/>
  <c r="BK239"/>
  <c r="J239"/>
  <c r="BE239"/>
  <c r="BI236"/>
  <c r="BH236"/>
  <c r="BG236"/>
  <c r="BF236"/>
  <c r="T236"/>
  <c r="R236"/>
  <c r="P236"/>
  <c r="BK236"/>
  <c r="J236"/>
  <c r="BE236"/>
  <c r="BI234"/>
  <c r="BH234"/>
  <c r="BG234"/>
  <c r="BF234"/>
  <c r="T234"/>
  <c r="R234"/>
  <c r="P234"/>
  <c r="BK234"/>
  <c r="J234"/>
  <c r="BE234"/>
  <c r="BI232"/>
  <c r="BH232"/>
  <c r="BG232"/>
  <c r="BF232"/>
  <c r="T232"/>
  <c r="R232"/>
  <c r="P232"/>
  <c r="BK232"/>
  <c r="J232"/>
  <c r="BE232"/>
  <c r="BI229"/>
  <c r="BH229"/>
  <c r="BG229"/>
  <c r="BF229"/>
  <c r="T229"/>
  <c r="R229"/>
  <c r="P229"/>
  <c r="BK229"/>
  <c r="J229"/>
  <c r="BE229"/>
  <c r="BI227"/>
  <c r="BH227"/>
  <c r="BG227"/>
  <c r="BF227"/>
  <c r="T227"/>
  <c r="R227"/>
  <c r="P227"/>
  <c r="BK227"/>
  <c r="J227"/>
  <c r="BE227"/>
  <c r="BI224"/>
  <c r="BH224"/>
  <c r="BG224"/>
  <c r="BF224"/>
  <c r="T224"/>
  <c r="R224"/>
  <c r="P224"/>
  <c r="BK224"/>
  <c r="J224"/>
  <c r="BE224"/>
  <c r="BI222"/>
  <c r="BH222"/>
  <c r="BG222"/>
  <c r="BF222"/>
  <c r="T222"/>
  <c r="R222"/>
  <c r="P222"/>
  <c r="BK222"/>
  <c r="J222"/>
  <c r="BE222"/>
  <c r="BI219"/>
  <c r="BH219"/>
  <c r="BG219"/>
  <c r="BF219"/>
  <c r="T219"/>
  <c r="R219"/>
  <c r="P219"/>
  <c r="BK219"/>
  <c r="J219"/>
  <c r="BE219"/>
  <c r="BI217"/>
  <c r="BH217"/>
  <c r="BG217"/>
  <c r="BF217"/>
  <c r="T217"/>
  <c r="T216"/>
  <c r="R217"/>
  <c r="R216"/>
  <c r="P217"/>
  <c r="P216"/>
  <c r="BK217"/>
  <c r="BK216"/>
  <c r="J216" s="1"/>
  <c r="J101" s="1"/>
  <c r="J217"/>
  <c r="BE217" s="1"/>
  <c r="BI214"/>
  <c r="BH214"/>
  <c r="BG214"/>
  <c r="BF214"/>
  <c r="T214"/>
  <c r="R214"/>
  <c r="P214"/>
  <c r="BK214"/>
  <c r="J214"/>
  <c r="BE214"/>
  <c r="BI211"/>
  <c r="BH211"/>
  <c r="BG211"/>
  <c r="BF211"/>
  <c r="T211"/>
  <c r="R211"/>
  <c r="P211"/>
  <c r="BK211"/>
  <c r="J211"/>
  <c r="BE211"/>
  <c r="BI208"/>
  <c r="BH208"/>
  <c r="BG208"/>
  <c r="BF208"/>
  <c r="T208"/>
  <c r="R208"/>
  <c r="P208"/>
  <c r="BK208"/>
  <c r="J208"/>
  <c r="BE208"/>
  <c r="BI205"/>
  <c r="BH205"/>
  <c r="BG205"/>
  <c r="BF205"/>
  <c r="T205"/>
  <c r="R205"/>
  <c r="P205"/>
  <c r="BK205"/>
  <c r="J205"/>
  <c r="BE205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6"/>
  <c r="BH196"/>
  <c r="BG196"/>
  <c r="BF196"/>
  <c r="T196"/>
  <c r="R196"/>
  <c r="P196"/>
  <c r="BK196"/>
  <c r="J196"/>
  <c r="BE196"/>
  <c r="BI191"/>
  <c r="BH191"/>
  <c r="BG191"/>
  <c r="BF191"/>
  <c r="T191"/>
  <c r="T190"/>
  <c r="R191"/>
  <c r="R190"/>
  <c r="P191"/>
  <c r="P190"/>
  <c r="BK191"/>
  <c r="BK190"/>
  <c r="J190" s="1"/>
  <c r="J100" s="1"/>
  <c r="J191"/>
  <c r="BE191" s="1"/>
  <c r="BI188"/>
  <c r="BH188"/>
  <c r="BG188"/>
  <c r="BF188"/>
  <c r="T188"/>
  <c r="R188"/>
  <c r="P188"/>
  <c r="BK188"/>
  <c r="J188"/>
  <c r="BE188"/>
  <c r="BI185"/>
  <c r="BH185"/>
  <c r="BG185"/>
  <c r="BF185"/>
  <c r="T185"/>
  <c r="R185"/>
  <c r="P185"/>
  <c r="BK185"/>
  <c r="J185"/>
  <c r="BE185"/>
  <c r="BI180"/>
  <c r="BH180"/>
  <c r="BG180"/>
  <c r="BF180"/>
  <c r="T180"/>
  <c r="R180"/>
  <c r="P180"/>
  <c r="BK180"/>
  <c r="J180"/>
  <c r="BE180"/>
  <c r="BI178"/>
  <c r="BH178"/>
  <c r="BG178"/>
  <c r="BF178"/>
  <c r="T178"/>
  <c r="R178"/>
  <c r="P178"/>
  <c r="BK178"/>
  <c r="J178"/>
  <c r="BE178"/>
  <c r="BI173"/>
  <c r="BH173"/>
  <c r="BG173"/>
  <c r="BF173"/>
  <c r="T173"/>
  <c r="R173"/>
  <c r="P173"/>
  <c r="BK173"/>
  <c r="J173"/>
  <c r="BE173"/>
  <c r="BI171"/>
  <c r="BH171"/>
  <c r="BG171"/>
  <c r="BF171"/>
  <c r="T171"/>
  <c r="R171"/>
  <c r="P171"/>
  <c r="BK171"/>
  <c r="J171"/>
  <c r="BE171"/>
  <c r="BI169"/>
  <c r="BH169"/>
  <c r="BG169"/>
  <c r="BF169"/>
  <c r="T169"/>
  <c r="R169"/>
  <c r="P169"/>
  <c r="BK169"/>
  <c r="J169"/>
  <c r="BE169"/>
  <c r="BI167"/>
  <c r="BH167"/>
  <c r="BG167"/>
  <c r="BF167"/>
  <c r="T167"/>
  <c r="R167"/>
  <c r="P167"/>
  <c r="BK167"/>
  <c r="J167"/>
  <c r="BE167"/>
  <c r="BI165"/>
  <c r="BH165"/>
  <c r="BG165"/>
  <c r="BF165"/>
  <c r="T165"/>
  <c r="R165"/>
  <c r="P165"/>
  <c r="BK165"/>
  <c r="J165"/>
  <c r="BE165"/>
  <c r="BI163"/>
  <c r="BH163"/>
  <c r="BG163"/>
  <c r="BF163"/>
  <c r="T163"/>
  <c r="R163"/>
  <c r="P163"/>
  <c r="BK163"/>
  <c r="J163"/>
  <c r="BE163"/>
  <c r="BI161"/>
  <c r="BH161"/>
  <c r="BG161"/>
  <c r="BF161"/>
  <c r="T161"/>
  <c r="R161"/>
  <c r="P161"/>
  <c r="BK161"/>
  <c r="J161"/>
  <c r="BE161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47"/>
  <c r="BH147"/>
  <c r="BG147"/>
  <c r="BF147"/>
  <c r="T147"/>
  <c r="R147"/>
  <c r="P147"/>
  <c r="BK147"/>
  <c r="J147"/>
  <c r="BE147"/>
  <c r="BI140"/>
  <c r="BH140"/>
  <c r="BG140"/>
  <c r="BF140"/>
  <c r="T140"/>
  <c r="R140"/>
  <c r="P140"/>
  <c r="BK140"/>
  <c r="J140"/>
  <c r="BE140"/>
  <c r="BI137"/>
  <c r="BH137"/>
  <c r="BG137"/>
  <c r="BF137"/>
  <c r="T137"/>
  <c r="T136"/>
  <c r="R137"/>
  <c r="R136"/>
  <c r="P137"/>
  <c r="P136"/>
  <c r="BK137"/>
  <c r="BK136"/>
  <c r="J136" s="1"/>
  <c r="J99" s="1"/>
  <c r="J137"/>
  <c r="BE137" s="1"/>
  <c r="BI133"/>
  <c r="F37"/>
  <c r="BD96" i="1" s="1"/>
  <c r="BD95" s="1"/>
  <c r="BH133" i="2"/>
  <c r="BG133"/>
  <c r="F35"/>
  <c r="BB96" i="1" s="1"/>
  <c r="BB95" s="1"/>
  <c r="BF133" i="2"/>
  <c r="T133"/>
  <c r="T132"/>
  <c r="R133"/>
  <c r="R132"/>
  <c r="R131" s="1"/>
  <c r="R130" s="1"/>
  <c r="P133"/>
  <c r="P132"/>
  <c r="BK133"/>
  <c r="BK132" s="1"/>
  <c r="J132"/>
  <c r="J98" s="1"/>
  <c r="J133"/>
  <c r="BE133"/>
  <c r="J33" s="1"/>
  <c r="AV96" i="1" s="1"/>
  <c r="J127" i="2"/>
  <c r="F124"/>
  <c r="E122"/>
  <c r="J92"/>
  <c r="F89"/>
  <c r="E87"/>
  <c r="J21"/>
  <c r="E21"/>
  <c r="J126"/>
  <c r="J91"/>
  <c r="J20"/>
  <c r="J18"/>
  <c r="E18"/>
  <c r="F127" s="1"/>
  <c r="J17"/>
  <c r="J15"/>
  <c r="E15"/>
  <c r="F126" s="1"/>
  <c r="F91"/>
  <c r="J14"/>
  <c r="J12"/>
  <c r="J124" s="1"/>
  <c r="J89"/>
  <c r="E7"/>
  <c r="E120" s="1"/>
  <c r="E85"/>
  <c r="BD104" i="1"/>
  <c r="BC104"/>
  <c r="BB104"/>
  <c r="AY104"/>
  <c r="AX104"/>
  <c r="AS104"/>
  <c r="BD100"/>
  <c r="BB100"/>
  <c r="AX100" s="1"/>
  <c r="AS100"/>
  <c r="AS95"/>
  <c r="AS94"/>
  <c r="AT110"/>
  <c r="AT105"/>
  <c r="AT99"/>
  <c r="L90"/>
  <c r="AM90"/>
  <c r="AM89"/>
  <c r="L89"/>
  <c r="AM87"/>
  <c r="L87"/>
  <c r="L85"/>
  <c r="L84"/>
  <c r="F92" i="2" l="1"/>
  <c r="BD94" i="1"/>
  <c r="W33" s="1"/>
  <c r="J91" i="3"/>
  <c r="J93"/>
  <c r="J89" i="4"/>
  <c r="J91"/>
  <c r="J89" i="5"/>
  <c r="J91"/>
  <c r="J91" i="6"/>
  <c r="J93"/>
  <c r="F94" i="7"/>
  <c r="J91" i="8"/>
  <c r="J93"/>
  <c r="J91" i="9"/>
  <c r="E85" i="10"/>
  <c r="J94"/>
  <c r="J91" i="11"/>
  <c r="J93"/>
  <c r="E85" i="12"/>
  <c r="J92"/>
  <c r="F91" i="13"/>
  <c r="F92" i="14"/>
  <c r="AX95" i="1"/>
  <c r="BB94"/>
  <c r="J371" i="2"/>
  <c r="J105" s="1"/>
  <c r="BK370"/>
  <c r="J370" s="1"/>
  <c r="J104" s="1"/>
  <c r="J35" i="3"/>
  <c r="AV97" i="1" s="1"/>
  <c r="AT97" s="1"/>
  <c r="F35" i="3"/>
  <c r="AZ97" i="1" s="1"/>
  <c r="J33" i="4"/>
  <c r="AV98" i="1" s="1"/>
  <c r="AT98" s="1"/>
  <c r="F33" i="4"/>
  <c r="AZ98" i="1" s="1"/>
  <c r="J126" i="6"/>
  <c r="J99" s="1"/>
  <c r="BK125"/>
  <c r="J125" s="1"/>
  <c r="J34" i="2"/>
  <c r="AW96" i="1" s="1"/>
  <c r="AT96" s="1"/>
  <c r="F34" i="2"/>
  <c r="BA96" i="1" s="1"/>
  <c r="J129" i="3"/>
  <c r="J100" s="1"/>
  <c r="BK128"/>
  <c r="J192"/>
  <c r="J105" s="1"/>
  <c r="BK191"/>
  <c r="J191" s="1"/>
  <c r="J104" s="1"/>
  <c r="J123" i="4"/>
  <c r="J98" s="1"/>
  <c r="BK122"/>
  <c r="J134" i="5"/>
  <c r="J99" s="1"/>
  <c r="BK133"/>
  <c r="J164"/>
  <c r="J105" s="1"/>
  <c r="BK163"/>
  <c r="J163" s="1"/>
  <c r="J104" s="1"/>
  <c r="J35" i="6"/>
  <c r="AV101" i="1" s="1"/>
  <c r="AT101" s="1"/>
  <c r="F35" i="6"/>
  <c r="AZ101" i="1" s="1"/>
  <c r="J98" i="7"/>
  <c r="J32"/>
  <c r="F33" i="2"/>
  <c r="AZ96" i="1" s="1"/>
  <c r="AZ95" s="1"/>
  <c r="BK131" i="2"/>
  <c r="P131"/>
  <c r="P130" s="1"/>
  <c r="AU96" i="1" s="1"/>
  <c r="AU95" s="1"/>
  <c r="T131" i="2"/>
  <c r="T130" s="1"/>
  <c r="F36"/>
  <c r="BC96" i="1" s="1"/>
  <c r="BC95" s="1"/>
  <c r="T125" i="5"/>
  <c r="P125" i="6"/>
  <c r="AU101" i="1" s="1"/>
  <c r="J35" i="7"/>
  <c r="AV102" i="1" s="1"/>
  <c r="AT102" s="1"/>
  <c r="J35" i="8"/>
  <c r="AV103" i="1" s="1"/>
  <c r="F35" i="8"/>
  <c r="AZ103" i="1" s="1"/>
  <c r="J36" i="8"/>
  <c r="AW103" i="1" s="1"/>
  <c r="F36" i="8"/>
  <c r="BA103" i="1" s="1"/>
  <c r="J32" i="10"/>
  <c r="J98"/>
  <c r="BK125" i="11"/>
  <c r="J125" s="1"/>
  <c r="J126"/>
  <c r="J99" s="1"/>
  <c r="J33" i="12"/>
  <c r="AV108" i="1" s="1"/>
  <c r="AT108" s="1"/>
  <c r="F33" i="12"/>
  <c r="AZ108" i="1" s="1"/>
  <c r="BK197" i="12"/>
  <c r="J197" s="1"/>
  <c r="J102" s="1"/>
  <c r="J198"/>
  <c r="J103" s="1"/>
  <c r="J96" i="13"/>
  <c r="J30"/>
  <c r="J139" i="14"/>
  <c r="J99" s="1"/>
  <c r="BK124"/>
  <c r="F36" i="3"/>
  <c r="BA97" i="1" s="1"/>
  <c r="F34" i="4"/>
  <c r="BA98" i="1" s="1"/>
  <c r="F33" i="5"/>
  <c r="AZ99" i="1" s="1"/>
  <c r="F34" i="5"/>
  <c r="BA99" i="1" s="1"/>
  <c r="F35" i="7"/>
  <c r="AZ102" i="1" s="1"/>
  <c r="F36" i="7"/>
  <c r="BA102" i="1" s="1"/>
  <c r="BA100" s="1"/>
  <c r="AW100" s="1"/>
  <c r="BK125" i="8"/>
  <c r="J125" s="1"/>
  <c r="P125"/>
  <c r="AU103" i="1" s="1"/>
  <c r="T125" i="8"/>
  <c r="F38"/>
  <c r="BC103" i="1" s="1"/>
  <c r="BC100" s="1"/>
  <c r="AY100" s="1"/>
  <c r="F93" i="9"/>
  <c r="BK128"/>
  <c r="J128" s="1"/>
  <c r="P141"/>
  <c r="T141"/>
  <c r="P146"/>
  <c r="T146"/>
  <c r="P155"/>
  <c r="T155"/>
  <c r="P160"/>
  <c r="T160"/>
  <c r="J35" i="10"/>
  <c r="AV106" i="1" s="1"/>
  <c r="AT106" s="1"/>
  <c r="R125" i="11"/>
  <c r="T125"/>
  <c r="T125" i="12"/>
  <c r="J35" i="11"/>
  <c r="AV107" i="1" s="1"/>
  <c r="AT107" s="1"/>
  <c r="F35" i="11"/>
  <c r="AZ107" i="1" s="1"/>
  <c r="BK171" i="12"/>
  <c r="J171" s="1"/>
  <c r="J97" s="1"/>
  <c r="J172"/>
  <c r="J98" s="1"/>
  <c r="J33" i="13"/>
  <c r="AV109" i="1" s="1"/>
  <c r="AT109" s="1"/>
  <c r="F33" i="13"/>
  <c r="AZ109" i="1" s="1"/>
  <c r="BK125" i="12"/>
  <c r="J125" s="1"/>
  <c r="F33" i="14"/>
  <c r="AZ110" i="1" s="1"/>
  <c r="F35" i="10"/>
  <c r="AZ106" i="1" s="1"/>
  <c r="AZ104" s="1"/>
  <c r="AV104" s="1"/>
  <c r="F36" i="10"/>
  <c r="BA106" i="1" s="1"/>
  <c r="BA104" s="1"/>
  <c r="AW104" s="1"/>
  <c r="F34" i="12"/>
  <c r="BA108" i="1" s="1"/>
  <c r="F34" i="13"/>
  <c r="BA109" i="1" s="1"/>
  <c r="AT104" l="1"/>
  <c r="J96" i="12"/>
  <c r="J30"/>
  <c r="J98" i="9"/>
  <c r="J32"/>
  <c r="BK123" i="14"/>
  <c r="J123" s="1"/>
  <c r="J124"/>
  <c r="J97" s="1"/>
  <c r="AG109" i="1"/>
  <c r="AN109" s="1"/>
  <c r="J39" i="13"/>
  <c r="J131" i="2"/>
  <c r="J97" s="1"/>
  <c r="BK130"/>
  <c r="J130" s="1"/>
  <c r="AG102" i="1"/>
  <c r="AN102" s="1"/>
  <c r="J41" i="7"/>
  <c r="J133" i="5"/>
  <c r="J98" s="1"/>
  <c r="BK125"/>
  <c r="J125" s="1"/>
  <c r="J122" i="4"/>
  <c r="J97" s="1"/>
  <c r="BK121"/>
  <c r="J121" s="1"/>
  <c r="J128" i="3"/>
  <c r="J99" s="1"/>
  <c r="BK127"/>
  <c r="J127" s="1"/>
  <c r="J32" i="6"/>
  <c r="J98"/>
  <c r="T128" i="9"/>
  <c r="AZ100" i="1"/>
  <c r="AV100" s="1"/>
  <c r="AT100" s="1"/>
  <c r="BA95"/>
  <c r="J32" i="8"/>
  <c r="J98"/>
  <c r="J98" i="11"/>
  <c r="J32"/>
  <c r="AG106" i="1"/>
  <c r="AN106" s="1"/>
  <c r="J41" i="10"/>
  <c r="AY95" i="1"/>
  <c r="BC94"/>
  <c r="AV95"/>
  <c r="AZ94"/>
  <c r="W31"/>
  <c r="AX94"/>
  <c r="P128" i="9"/>
  <c r="AU105" i="1" s="1"/>
  <c r="AU104" s="1"/>
  <c r="AT103"/>
  <c r="AU100"/>
  <c r="AU94" s="1"/>
  <c r="W29" l="1"/>
  <c r="AV94"/>
  <c r="W32"/>
  <c r="AY94"/>
  <c r="AG107"/>
  <c r="AN107" s="1"/>
  <c r="J41" i="11"/>
  <c r="AW95" i="1"/>
  <c r="BA94"/>
  <c r="AG101"/>
  <c r="J41" i="6"/>
  <c r="J96" i="14"/>
  <c r="J30"/>
  <c r="AT95" i="1"/>
  <c r="AG103"/>
  <c r="AN103" s="1"/>
  <c r="J41" i="8"/>
  <c r="J32" i="3"/>
  <c r="J98"/>
  <c r="J30" i="4"/>
  <c r="J96"/>
  <c r="J96" i="5"/>
  <c r="J30"/>
  <c r="J30" i="2"/>
  <c r="J96"/>
  <c r="AG105" i="1"/>
  <c r="J41" i="9"/>
  <c r="AG108" i="1"/>
  <c r="AN108" s="1"/>
  <c r="J39" i="12"/>
  <c r="AG99" i="1" l="1"/>
  <c r="AN99" s="1"/>
  <c r="J39" i="5"/>
  <c r="AN101" i="1"/>
  <c r="AG100"/>
  <c r="AN100" s="1"/>
  <c r="AG104"/>
  <c r="AN104" s="1"/>
  <c r="AN105"/>
  <c r="J39" i="2"/>
  <c r="AG96" i="1"/>
  <c r="J39" i="4"/>
  <c r="AG98" i="1"/>
  <c r="AN98" s="1"/>
  <c r="J41" i="3"/>
  <c r="AG97" i="1"/>
  <c r="AN97" s="1"/>
  <c r="AG110"/>
  <c r="AN110" s="1"/>
  <c r="J39" i="14"/>
  <c r="W30" i="1"/>
  <c r="AW94"/>
  <c r="AK30" s="1"/>
  <c r="AK29"/>
  <c r="AT94"/>
  <c r="AG95" l="1"/>
  <c r="AN96"/>
  <c r="AG94" l="1"/>
  <c r="AN95"/>
  <c r="AN94" l="1"/>
  <c r="AK26"/>
  <c r="AK35" s="1"/>
</calcChain>
</file>

<file path=xl/sharedStrings.xml><?xml version="1.0" encoding="utf-8"?>
<sst xmlns="http://schemas.openxmlformats.org/spreadsheetml/2006/main" count="11870" uniqueCount="1762">
  <si>
    <t>Export Komplet</t>
  </si>
  <si>
    <t/>
  </si>
  <si>
    <t>2.0</t>
  </si>
  <si>
    <t>ZAMOK</t>
  </si>
  <si>
    <t>False</t>
  </si>
  <si>
    <t>{db3f0e2e-5b54-4938-8a53-f9167ad5f3c0}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</si>
  <si>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</si>
  <si>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</si>
  <si>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</si>
  <si>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</si>
  <si>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</si>
  <si>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</si>
  <si>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</si>
  <si>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</si>
  <si>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20190227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</si>
  <si>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</si>
  <si>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</si>
  <si>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Labe aréna Štětí - bazén</t>
  </si>
  <si>
    <t>KSO:</t>
  </si>
  <si>
    <t>CC-CZ:</t>
  </si>
  <si>
    <t>Místo:</t>
  </si>
  <si>
    <t>Štětí</t>
  </si>
  <si>
    <t>Datum:</t>
  </si>
  <si>
    <t>4. 12. 2019</t>
  </si>
  <si>
    <t>Zadavatel:</t>
  </si>
  <si>
    <t>IČ:</t>
  </si>
  <si>
    <t>03410447</t>
  </si>
  <si>
    <t>Labe aréna z.s. Nábřežní 835, Štětí</t>
  </si>
  <si>
    <t>DIČ:</t>
  </si>
  <si>
    <t>Uchazeč:</t>
  </si>
  <si>
    <t>Vyplň údaj</t>
  </si>
  <si>
    <t>Projektant:</t>
  </si>
  <si>
    <t>25678051</t>
  </si>
  <si>
    <t>di5 architekti inženýři</t>
  </si>
  <si>
    <t>True</t>
  </si>
  <si>
    <t>Zpracovatel:</t>
  </si>
  <si>
    <t>J. Nešněra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</si>
  <si>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</si>
  <si>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</si>
  <si>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</si>
  <si>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</si>
  <si>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</si>
  <si>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</si>
  <si>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</si>
  <si>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</si>
  <si>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</si>
  <si>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</si>
  <si>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</si>
  <si>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</si>
  <si>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</si>
  <si>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</si>
  <si>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</si>
  <si>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</si>
  <si>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</si>
  <si>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</si>
  <si>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</si>
  <si>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</si>
  <si>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</si>
  <si>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</si>
  <si>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</si>
  <si>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</si>
  <si>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</si>
  <si>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</si>
  <si>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</si>
  <si>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</si>
  <si>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</si>
  <si>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</si>
  <si>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</si>
  <si>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</si>
  <si>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</si>
  <si>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</si>
  <si>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</si>
  <si>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</si>
  <si>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</si>
  <si>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</si>
  <si>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</si>
  <si>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</si>
  <si>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</si>
  <si>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</si>
  <si>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</si>
  <si>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</si>
  <si>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</si>
  <si>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</si>
  <si>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stavební část</t>
  </si>
  <si>
    <t>STA</t>
  </si>
  <si>
    <t>1</t>
  </si>
  <si>
    <t>{a1e5600f-0f33-4053-b2e1-966eae600da5}</t>
  </si>
  <si>
    <t>2</t>
  </si>
  <si>
    <t>/</t>
  </si>
  <si>
    <t>Soupis</t>
  </si>
  <si>
    <t>###NOINSERT###</t>
  </si>
  <si>
    <t>01a</t>
  </si>
  <si>
    <t>Náprava stávajícího stavu</t>
  </si>
  <si>
    <t>{1e261192-933d-4706-944d-fc1aa4ed571f}</t>
  </si>
  <si>
    <t>02</t>
  </si>
  <si>
    <t>UT</t>
  </si>
  <si>
    <t>{5636a9ed-d8bd-4e74-8f27-ea19eebe62f8}</t>
  </si>
  <si>
    <t>03</t>
  </si>
  <si>
    <t>VZT</t>
  </si>
  <si>
    <t>{7ec8a850-cf6e-4e63-ae14-9b127a443f06}</t>
  </si>
  <si>
    <t>04</t>
  </si>
  <si>
    <t>D1.4.4.4.02_Elektroinstalace</t>
  </si>
  <si>
    <t>{72af6598-680e-4de6-86c6-9307c42d0b96}</t>
  </si>
  <si>
    <t>04a</t>
  </si>
  <si>
    <t>Elektro - Připojení bazénu</t>
  </si>
  <si>
    <t>{a7b288e4-97fb-4f59-9946-59b43becedd3}</t>
  </si>
  <si>
    <t>04b</t>
  </si>
  <si>
    <t>Elektro - výměna jističe před RT</t>
  </si>
  <si>
    <t>{1f6f5cfc-fb4b-4447-bc7e-ddfbe2a1f3c9}</t>
  </si>
  <si>
    <t>04c</t>
  </si>
  <si>
    <t>Elektro - připojení FVE</t>
  </si>
  <si>
    <t>{d0e39909-ba7f-4515-b908-155226ff8671}</t>
  </si>
  <si>
    <t>05</t>
  </si>
  <si>
    <t>D1.4.1.02 elektroinstalace</t>
  </si>
  <si>
    <t>{b3e3e021-83bf-4e75-b4c0-b04c79162f2b}</t>
  </si>
  <si>
    <t>05a</t>
  </si>
  <si>
    <t>Elektro - stavební instalace</t>
  </si>
  <si>
    <t>{520e2f36-ac61-4cf6-84d7-d44b2e2a72a8}</t>
  </si>
  <si>
    <t>05b</t>
  </si>
  <si>
    <t>Elektro - technologická instalace</t>
  </si>
  <si>
    <t>{cadbb85a-7498-4c58-b158-9a4c35a26e4c}</t>
  </si>
  <si>
    <t>05c</t>
  </si>
  <si>
    <t>Elektro - řízení</t>
  </si>
  <si>
    <t>{f34e7e31-db35-4b9d-a49a-d6c4071990cf}</t>
  </si>
  <si>
    <t>06</t>
  </si>
  <si>
    <t>Technologie bazénu VZT a ZTI</t>
  </si>
  <si>
    <t>{95b9717d-88d5-4a0b-8082-1c138353abc1}</t>
  </si>
  <si>
    <t>07</t>
  </si>
  <si>
    <t>Slaboproud, MaR</t>
  </si>
  <si>
    <t>{5e0d85b1-16c5-446c-8c5f-1b18aed2682c}</t>
  </si>
  <si>
    <t>09</t>
  </si>
  <si>
    <t>VRN</t>
  </si>
  <si>
    <t>{aa48633b-7335-4fbe-bae9-f367c6beb62c}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</si>
  <si>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</si>
  <si>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</si>
  <si>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</si>
  <si>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</si>
  <si>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</si>
  <si>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</si>
  <si>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</si>
  <si>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</si>
  <si>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</si>
  <si>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</si>
  <si>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</si>
  <si>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</si>
  <si>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</si>
  <si>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</si>
  <si>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</si>
  <si>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</si>
  <si>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</si>
  <si>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</si>
  <si>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</si>
  <si>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</si>
  <si>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</si>
  <si>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</si>
  <si>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</si>
  <si>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</si>
  <si>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</si>
  <si>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</si>
  <si>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</si>
  <si>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</si>
  <si>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</si>
  <si>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</si>
  <si>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</si>
  <si>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</si>
  <si>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</si>
  <si>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</si>
  <si>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</si>
  <si>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</si>
  <si>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</si>
  <si>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</si>
  <si>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</si>
  <si>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</si>
  <si>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213311142</t>
  </si>
  <si>
    <t>Polštáře zhutněné pod základy ze štěrkopísku netříděného</t>
  </si>
  <si>
    <t>m3</t>
  </si>
  <si>
    <t>CS ÚRS 2019 01</t>
  </si>
  <si>
    <t>4</t>
  </si>
  <si>
    <t>1550049149</t>
  </si>
  <si>
    <t>PP</t>
  </si>
  <si>
    <t>Polštáře zhutněné pod základy  ze štěrkopísku netříděného</t>
  </si>
  <si>
    <t>VV</t>
  </si>
  <si>
    <t>38,25"deska s kanal.</t>
  </si>
  <si>
    <t>3</t>
  </si>
  <si>
    <t>Svislé a kompletní konstrukce</t>
  </si>
  <si>
    <t>310321111</t>
  </si>
  <si>
    <t>Zabetonování otvorů do pl 1 m2 ve zdivu nadzákladovém včetně bednění a výztuže</t>
  </si>
  <si>
    <t>1813879535</t>
  </si>
  <si>
    <t>Zabetonování otvorů ve zdivu nadzákladovém včetně bednění, odbednění a výztuže (materiál v ceně) plochy do 1 m2</t>
  </si>
  <si>
    <t>0,5"zabetonování prostupů včetně utěsnění proti vodě</t>
  </si>
  <si>
    <t>311101211</t>
  </si>
  <si>
    <t>Vytvoření prostupů do 0,02 m2 ve zdech nosných osazením vložek z trub, dílců, tvarovek</t>
  </si>
  <si>
    <t>m</t>
  </si>
  <si>
    <t>-145020780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</si>
  <si>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trvale osazenými na sraz, včetně polohového zajištění v bednění při betonáži, vnější průřezové plochy do 0,02 m2</t>
  </si>
  <si>
    <t>0,2"4</t>
  </si>
  <si>
    <t>0,2*3"22-24</t>
  </si>
  <si>
    <t>0,2"29</t>
  </si>
  <si>
    <t>9*0,2"33-35, 40, 41, 44</t>
  </si>
  <si>
    <t>Součet</t>
  </si>
  <si>
    <t>311101212</t>
  </si>
  <si>
    <t>Vytvoření prostupů do 0,05 m2 ve zdech nosných osazením vložek z trub, dílců, tvarovek</t>
  </si>
  <si>
    <t>-867516465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</si>
  <si>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trvale osazenými na sraz, včetně polohového zajištění v bednění při betonáži, vnější průřezové plochy přes 0,02 do 0,05 m2</t>
  </si>
  <si>
    <t>0,3"9</t>
  </si>
  <si>
    <t>0,2"17</t>
  </si>
  <si>
    <t>0,3*4"25-28</t>
  </si>
  <si>
    <t>0,2*6"36-39, 43</t>
  </si>
  <si>
    <t>5</t>
  </si>
  <si>
    <t>311321815</t>
  </si>
  <si>
    <t>Nosná zeď ze ŽB pohledového tř. C 30/37 bez výztuže</t>
  </si>
  <si>
    <t>1929788057</t>
  </si>
  <si>
    <t>Nadzákladové zdi z betonu železového (bez výztuže) nosné pohledového (v přírodní barvě drtí a přísad) tř. C 30/37</t>
  </si>
  <si>
    <t>6</t>
  </si>
  <si>
    <t>311351121</t>
  </si>
  <si>
    <t>Zřízení oboustranného bednění nosných nadzákladových zdí</t>
  </si>
  <si>
    <t>m2</t>
  </si>
  <si>
    <t>423997035</t>
  </si>
  <si>
    <t>Bednění nadzákladových zdí nosných rovné oboustranné za každou stranu zřízení</t>
  </si>
  <si>
    <t>94,825</t>
  </si>
  <si>
    <t>14</t>
  </si>
  <si>
    <t>7</t>
  </si>
  <si>
    <t>311351122</t>
  </si>
  <si>
    <t>Odstranění oboustranného bednění nosných nadzákladových zdí</t>
  </si>
  <si>
    <t>1421859499</t>
  </si>
  <si>
    <t>Bednění nadzákladových zdí nosných rovné oboustranné za každou stranu odstranění</t>
  </si>
  <si>
    <t>8</t>
  </si>
  <si>
    <t>311351311</t>
  </si>
  <si>
    <t>Zřízení jednostranného bednění nosných nadzákladových zdí</t>
  </si>
  <si>
    <t>-414382345</t>
  </si>
  <si>
    <t>Bednění nadzákladových zdí nosných rovné jednostranné zřízení</t>
  </si>
  <si>
    <t>9</t>
  </si>
  <si>
    <t>311351312</t>
  </si>
  <si>
    <t>Odstranění jednostranného bednění nosných nadzákladových zdí</t>
  </si>
  <si>
    <t>-9554615</t>
  </si>
  <si>
    <t>Bednění nadzákladových zdí nosných rovné jednostranné odstranění</t>
  </si>
  <si>
    <t>10</t>
  </si>
  <si>
    <t>311351411</t>
  </si>
  <si>
    <t>Zřízení kruhového oboustranného bednění nosných nadzákladových zdí r do 2,5 m</t>
  </si>
  <si>
    <t>1386006652</t>
  </si>
  <si>
    <t>Bednění nadzákladových zdí nosných kruhové nebo obloukové oboustranné za každou stranu poloměru přes 1 do 2,5 m zřízení</t>
  </si>
  <si>
    <t>11</t>
  </si>
  <si>
    <t>311351412</t>
  </si>
  <si>
    <t>Odstranění kruhového oboustranného bednění nosných nadzákladových zdí r do 2,5 m</t>
  </si>
  <si>
    <t>162496407</t>
  </si>
  <si>
    <t>Bednění nadzákladových zdí nosných kruhové nebo obloukové oboustranné za každou stranu poloměru přes 1 do 2,5 m odstranění</t>
  </si>
  <si>
    <t>12</t>
  </si>
  <si>
    <t>311351911</t>
  </si>
  <si>
    <t>Příplatek k cenám bednění nosných nadzákladových zdí za pohledový beton</t>
  </si>
  <si>
    <t>-1942030728</t>
  </si>
  <si>
    <t>Bednění nadzákladových zdí nosných Příplatek k cenám bednění za pohledový beton</t>
  </si>
  <si>
    <t>13</t>
  </si>
  <si>
    <t>311361821</t>
  </si>
  <si>
    <t>Výztuž nosných zdí betonářskou ocelí 10 505</t>
  </si>
  <si>
    <t>t</t>
  </si>
  <si>
    <t>-88270202</t>
  </si>
  <si>
    <t>Výztuž nadzákladových zdí nosných svislých nebo odkloněných od svislice, rovných nebo oblých z betonářské oceli 10 505 (R) nebo BSt 500</t>
  </si>
  <si>
    <t>4,228</t>
  </si>
  <si>
    <t>0,924</t>
  </si>
  <si>
    <t>312311911</t>
  </si>
  <si>
    <t>Výplňová zeď z betonu prostého tř. C 16/20</t>
  </si>
  <si>
    <t>394075708</t>
  </si>
  <si>
    <t>Nadzákladové zdi z betonu prostého výplňové bez zvláštních nároků na vliv prostředí tř. C 16/20 - výplňový beton</t>
  </si>
  <si>
    <t>312321411</t>
  </si>
  <si>
    <t>Výplňová zeď ze ŽB tř. C 25/30 bez výztuže</t>
  </si>
  <si>
    <t>1532410930</t>
  </si>
  <si>
    <t>Nadzákladové zdi z betonu železového (bez výztuže) výplňové bez zvláštních nároků na vliv prostředí tř. C 20/25 - výplňový beton</t>
  </si>
  <si>
    <t>3,5*(4-0,2)*0,3"zabetonování montížního otvoru v žb obvodové stěně - viz TZ odst 3.2.3</t>
  </si>
  <si>
    <t>3,5*0,2*0,3"dobetonování samohutnícím betonem (nejvyšších 20cm)</t>
  </si>
  <si>
    <t>16</t>
  </si>
  <si>
    <t>312322611</t>
  </si>
  <si>
    <t>Výplňová zeď ze ŽB odolného proti agresivnímu prostředí tř. C 30/37 bez výztuže</t>
  </si>
  <si>
    <t>-608171284</t>
  </si>
  <si>
    <t>Nadzákladové zdi z betonu železového (bez výztuže) výplňové odolného proti agresivnímu prostředí tř. C 30/37</t>
  </si>
  <si>
    <t>12,898"ZABETONOVÁNÍ BAZÉNOVÝCH KOMPONENTŮ(KOLEN, DIFUZORŮ..)</t>
  </si>
  <si>
    <t>17</t>
  </si>
  <si>
    <t>3123511R</t>
  </si>
  <si>
    <t>Obroušení pohledového betonu</t>
  </si>
  <si>
    <t>-1929572563</t>
  </si>
  <si>
    <t>Vodorovné konstrukce</t>
  </si>
  <si>
    <t>18</t>
  </si>
  <si>
    <t>411321616</t>
  </si>
  <si>
    <t>Stropy deskové ze ŽB tř. C 30/37</t>
  </si>
  <si>
    <t>-145384135</t>
  </si>
  <si>
    <t>Stropy z betonu železového (bez výztuže)  stropů deskových, plochých střech, desek balkonových, desek hřibových stropů včetně hlavic hřibových sloupů tř. C 30/37</t>
  </si>
  <si>
    <t>21,86</t>
  </si>
  <si>
    <t>4,129"kanoe leváci</t>
  </si>
  <si>
    <t>19</t>
  </si>
  <si>
    <t>411351011</t>
  </si>
  <si>
    <t>Zřízení bednění stropů deskových tl do 25 cm bez podpěrné kce</t>
  </si>
  <si>
    <t>260589059</t>
  </si>
  <si>
    <t>Bednění stropních konstrukcí - bez podpěrné konstrukce desek tloušťky stropní desky přes 5 do 25 cm zřízení</t>
  </si>
  <si>
    <t>84,3+16,7</t>
  </si>
  <si>
    <t>20</t>
  </si>
  <si>
    <t>411351012</t>
  </si>
  <si>
    <t>Odstranění bednění stropů deskových tl do 25 cm bez podpěrné kce</t>
  </si>
  <si>
    <t>-638810364</t>
  </si>
  <si>
    <t>Bednění stropních konstrukcí - bez podpěrné konstrukce desek tloušťky stropní desky přes 5 do 25 cm odstranění</t>
  </si>
  <si>
    <t>411354313</t>
  </si>
  <si>
    <t>Zřízení podpěrné konstrukce stropů výšky do 4 m tl do 25 cm</t>
  </si>
  <si>
    <t>1954641065</t>
  </si>
  <si>
    <t>Podpěrná konstrukce stropů - desek, kleneb a skořepin výška podepření do 4 m tloušťka stropu přes 15 do 25 cm zřízení</t>
  </si>
  <si>
    <t>22</t>
  </si>
  <si>
    <t>411354314</t>
  </si>
  <si>
    <t>Odstranění podpěrné konstrukce stropů výšky do 4 m tl do 25 cm</t>
  </si>
  <si>
    <t>2109962579</t>
  </si>
  <si>
    <t>Podpěrná konstrukce stropů - desek, kleneb a skořepin výška podepření do 4 m tloušťka stropu přes 15 do 25 cm odstranění</t>
  </si>
  <si>
    <t>23</t>
  </si>
  <si>
    <t>411361821</t>
  </si>
  <si>
    <t>Výztuž stropů betonářskou ocelí 10 505</t>
  </si>
  <si>
    <t>-372100536</t>
  </si>
  <si>
    <t>Výztuž stropů 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</si>
  <si>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4,809+0,908</t>
  </si>
  <si>
    <t>24</t>
  </si>
  <si>
    <t>430321616</t>
  </si>
  <si>
    <t>Schodišťová konstrukce a rampa ze ŽB tř. C 30/37</t>
  </si>
  <si>
    <t>1334362661</t>
  </si>
  <si>
    <t>Schodišťové konstrukce a rampy z betonu železového (bez výztuže)  stupně, schodnice, ramena, podesty s nosníky tř. C 30/37</t>
  </si>
  <si>
    <t>12,27"NABETONOVÁNÍ VESLICE VČ. SCH. STUPŇŮ</t>
  </si>
  <si>
    <t>25</t>
  </si>
  <si>
    <t>434351145</t>
  </si>
  <si>
    <t>Zřízení bednění stupňů křivočarých schodišť</t>
  </si>
  <si>
    <t>-2061074715</t>
  </si>
  <si>
    <t>Bednění stupňů  betonovaných na podstupňové desce nebo na terénu půdorysně křivočarých zřízení</t>
  </si>
  <si>
    <t>36,7"ZŘÍZENÍ BEDNĚNÍ VESLICE VČ. STUPŇŮ</t>
  </si>
  <si>
    <t>26</t>
  </si>
  <si>
    <t>434351146</t>
  </si>
  <si>
    <t>Odstranění bednění stupňů křivočarých schodišť</t>
  </si>
  <si>
    <t>-829090615</t>
  </si>
  <si>
    <t>Bednění stupňů  betonovaných na podstupňové desce nebo na terénu půdorysně křivočarých odstranění</t>
  </si>
  <si>
    <t>Úpravy povrchů, podlahy a osazování výplní</t>
  </si>
  <si>
    <t>27</t>
  </si>
  <si>
    <t>622211041</t>
  </si>
  <si>
    <t>Montáž kontaktního zateplení vnějších stěn z polystyrénových desek tl do 200 mm</t>
  </si>
  <si>
    <t>-610268826</t>
  </si>
  <si>
    <t>Montáž kontaktního zateplení  z polystyrenových desek nebo z kombinovaných desek na vnější stěny, tloušťky desek přes 160 do 200 mm</t>
  </si>
  <si>
    <t>28</t>
  </si>
  <si>
    <t>M</t>
  </si>
  <si>
    <t>28376355R</t>
  </si>
  <si>
    <t>deska fasádní polystyrénová pro tepelné izolace spodní stavby tl 180mm</t>
  </si>
  <si>
    <t>-2024774619</t>
  </si>
  <si>
    <t>122,35*1,02 'Přepočtené koeficientem množství</t>
  </si>
  <si>
    <t>29</t>
  </si>
  <si>
    <t>622252001</t>
  </si>
  <si>
    <t>Montáž zakládacích soklových lišt kontaktního zateplení</t>
  </si>
  <si>
    <t>641058149</t>
  </si>
  <si>
    <t>Montáž lišt kontaktního zateplení  zakládacích soklových připevněných hmoždinkami</t>
  </si>
  <si>
    <t>30</t>
  </si>
  <si>
    <t>59051655</t>
  </si>
  <si>
    <t>lišta soklová Al s okapničkou zakládací U 18cm 0,95/200cm</t>
  </si>
  <si>
    <t>1312612076</t>
  </si>
  <si>
    <t>42*1,05 'Přepočtené koeficientem množství</t>
  </si>
  <si>
    <t>31</t>
  </si>
  <si>
    <t>622521011</t>
  </si>
  <si>
    <t>Tenkovrstvá silikátová zrnitá omítka tl. 1,5 mm včetně penetrace vnějších stěn</t>
  </si>
  <si>
    <t>-1220251598</t>
  </si>
  <si>
    <t>Omítka tenkovrstvá silikátová vnějších ploch  probarvená, včetně penetrace podkladu zrnitá, tloušťky 1,5 mm stěn</t>
  </si>
  <si>
    <t>32</t>
  </si>
  <si>
    <t>631311131</t>
  </si>
  <si>
    <t>Doplnění dosavadních mazanin betonem prostým plochy do 1 m2 tloušťky přes 80 mm</t>
  </si>
  <si>
    <t>657271643</t>
  </si>
  <si>
    <t>Doplnění dosavadních mazanin prostým betonem  s dodáním hmot, bez potěru, plochy jednotlivě do 1 m2 a tl. přes 80 mm</t>
  </si>
  <si>
    <t>0,3*0,5*0,2"zapravení podlahy v 1.05 -cca 300x500mm  a doplnění polystyrenu, přebetonovat +  finální epoxidová stěrka</t>
  </si>
  <si>
    <t>33</t>
  </si>
  <si>
    <t>631311235</t>
  </si>
  <si>
    <t>Mazanina tl do 240 mm z betonu prostého se zvýšenými nároky na prostředí tř. C 30/37</t>
  </si>
  <si>
    <t>-116866842</t>
  </si>
  <si>
    <t>Mazanina z betonu  prostého se zvýšenými nároky na prostředí tl. přes 120 do 240 mm tř. C 30/37</t>
  </si>
  <si>
    <t>34</t>
  </si>
  <si>
    <t>631319013</t>
  </si>
  <si>
    <t>Příplatek k mazanině tl do 240 mm za přehlazení povrchu</t>
  </si>
  <si>
    <t>-1642141338</t>
  </si>
  <si>
    <t>Příplatek k cenám mazanin  za úpravu povrchu mazaniny přehlazením, mazanina tl. přes 120 do 240 mm</t>
  </si>
  <si>
    <t>35</t>
  </si>
  <si>
    <t>631362021</t>
  </si>
  <si>
    <t>Výztuž mazanin svařovanými sítěmi Kari</t>
  </si>
  <si>
    <t>678972440</t>
  </si>
  <si>
    <t>Výztuž mazanin  ze svařovaných sítí z drátů typu KARI</t>
  </si>
  <si>
    <t>92,3*0,008</t>
  </si>
  <si>
    <t>36</t>
  </si>
  <si>
    <t>642943R1</t>
  </si>
  <si>
    <t>Koleno pádlovacího bazénu vč montáže výkres D.1.1g_03_Z4</t>
  </si>
  <si>
    <t>kus</t>
  </si>
  <si>
    <t>129229063</t>
  </si>
  <si>
    <t>37</t>
  </si>
  <si>
    <t>642943R10</t>
  </si>
  <si>
    <t>Zrcadla pádlovací bazén vč montáže výkres D.1.1g_03_Z36.2</t>
  </si>
  <si>
    <t>1820156360</t>
  </si>
  <si>
    <t>38</t>
  </si>
  <si>
    <t>642943R11</t>
  </si>
  <si>
    <t>Zrcadla veslovací bazén vč montáže výkres D.1.1g_03_Z37.1</t>
  </si>
  <si>
    <t>-126318934</t>
  </si>
  <si>
    <t>39</t>
  </si>
  <si>
    <t>642943R12</t>
  </si>
  <si>
    <t>Zrcadla veslovací bazén vč montáže výkres D.1.1g_03_Z37.2</t>
  </si>
  <si>
    <t>-1102441558</t>
  </si>
  <si>
    <t>40</t>
  </si>
  <si>
    <t>642943R13</t>
  </si>
  <si>
    <t>Krycí koš na klapku - horní vč montáže výkres D.1.1g_03_Z38.1</t>
  </si>
  <si>
    <t>976804826</t>
  </si>
  <si>
    <t>41</t>
  </si>
  <si>
    <t>642943R14</t>
  </si>
  <si>
    <t>Krycí koš na klapku - dolní vč montáže výkres D.1.1g_03_Z38.2</t>
  </si>
  <si>
    <t>-321833133</t>
  </si>
  <si>
    <t>42</t>
  </si>
  <si>
    <t>642943R15</t>
  </si>
  <si>
    <t>Lávka pro frekvenční měniče vč montáže výkres D.1.1g_03_Z39</t>
  </si>
  <si>
    <t>-751110044</t>
  </si>
  <si>
    <t>43</t>
  </si>
  <si>
    <t>642943R16</t>
  </si>
  <si>
    <t>úhelníky ve veslici vč montáže výkres D.1.1g_03_Z43</t>
  </si>
  <si>
    <t>-397341409</t>
  </si>
  <si>
    <t>44</t>
  </si>
  <si>
    <t>642943R17</t>
  </si>
  <si>
    <t>mobilní žebřík přes bazén vč montáže výkres D.1.1g_03_Z50</t>
  </si>
  <si>
    <t>-716261163</t>
  </si>
  <si>
    <t>45</t>
  </si>
  <si>
    <t>642943R18</t>
  </si>
  <si>
    <t>žebřík do komor vč montáže výkres D.1.1g_03_Z51</t>
  </si>
  <si>
    <t>-1134601883</t>
  </si>
  <si>
    <t>46</t>
  </si>
  <si>
    <t>642943R19</t>
  </si>
  <si>
    <t>separační folie vč montáže výkres D.1.1g_03_Z52</t>
  </si>
  <si>
    <t>soubor</t>
  </si>
  <si>
    <t>-1232407605</t>
  </si>
  <si>
    <t>47</t>
  </si>
  <si>
    <t>642943R2</t>
  </si>
  <si>
    <t>Lamely veslovacího bazénu vč montáže výkres D.1.1g_03_Z6</t>
  </si>
  <si>
    <t>237438148</t>
  </si>
  <si>
    <t>48</t>
  </si>
  <si>
    <t>642943R20</t>
  </si>
  <si>
    <t>akustické panely vč montáže výkres D.1.1g_03_Z53</t>
  </si>
  <si>
    <t>-2077067202</t>
  </si>
  <si>
    <t>49</t>
  </si>
  <si>
    <t>642943R21</t>
  </si>
  <si>
    <t>ocelový límec vč montáže výkres D.1.1g_03_Z54</t>
  </si>
  <si>
    <t>-626304779</t>
  </si>
  <si>
    <t>50</t>
  </si>
  <si>
    <t>642943R22</t>
  </si>
  <si>
    <t>box pro měření rychlosti vč montáže výkres D.1.1g_03_Z56</t>
  </si>
  <si>
    <t>-412792903</t>
  </si>
  <si>
    <t>51</t>
  </si>
  <si>
    <t>642943R23</t>
  </si>
  <si>
    <t>Zpětné klapky spodní</t>
  </si>
  <si>
    <t>-1178236672</t>
  </si>
  <si>
    <t>jednosměrné klapky protipovodňové spodní, vyrobené, ale nenamontované
Zpětné klapky osazené u dna místnosti otočené těsnícím
jazykem vně objektu, typRW, DN200
Detail viz D1_1g_3_ Z38.2</t>
  </si>
  <si>
    <t>52</t>
  </si>
  <si>
    <t>642943R24</t>
  </si>
  <si>
    <t>klapky horní</t>
  </si>
  <si>
    <t>-824906066</t>
  </si>
  <si>
    <t>jednosměrné klapky protipovodňové horní, vyrobené, ale nenamontované
Zpětné klapky osazené v úrovni spodní hrana157,320= +2,02.
Klapky se otevřou působením vodního sloupce ve chvíli, kdy
nastoupá hladina do úrovně 157,620m n.m.=+2,320a následně
se začne i tyento prostor zaplavovat. Klapky budou otočené
těsnícím jazykem dovnitř objektu, typRW, DN200
Detail viz D1_1g_3_Z38.1</t>
  </si>
  <si>
    <t>53</t>
  </si>
  <si>
    <t>642943R25</t>
  </si>
  <si>
    <t>PROTIPOVODŇOVÁ ZÁBRANA DO OKEN Z55.1</t>
  </si>
  <si>
    <t>-551025269</t>
  </si>
  <si>
    <t>protipovodňové hliníkové mobilní hrazení
na okenní otvor 2500x1200mm
boční vedení AL 100x120mm, prášková barva v odstínu fasády
boční vedení montované před okna k ocelovému límci Z54
hliníkové kryty bočního vedení, které budou instalovány v
době, kdy není prtipovodňový systém aktivní.
hliníková hradidla výšky 200mm, spodní hradidlo s pryžovým
těsněním
ocelový dosedací profil
Detail viz D1_1g_3_Z55.1</t>
  </si>
  <si>
    <t>54</t>
  </si>
  <si>
    <t>642943R26</t>
  </si>
  <si>
    <t>PROTIPOVODŇOVÁ ZÁBRANA DO DVEŘÍ Z55.2</t>
  </si>
  <si>
    <t>-997875031</t>
  </si>
  <si>
    <t>protipovodňové hliníkové mobilní hrazení
před dveřní otvor 1600x2400mm
boční vedení AL 100x120mm
boční vedení montované před otvor na žb stěn
hliníkové kryty bočního vedení, které budou instalovány v
době, kdy není prtipovodňový systém aktivní.
hliníková hradidla výšky 200mm, spodní hradidlo s pryžovým
těsněním</t>
  </si>
  <si>
    <t>55</t>
  </si>
  <si>
    <t>642943R27</t>
  </si>
  <si>
    <t>NEREZ PLECH NA STĚNU V MÍSTĚ ROZSTŘIKU</t>
  </si>
  <si>
    <t>-1121162406</t>
  </si>
  <si>
    <t>1000x1000, TL.2mm nerez, střed desky v ose vodovodu
viz zdravotechnika D1_4_5_07</t>
  </si>
  <si>
    <t>56</t>
  </si>
  <si>
    <t>642943R3</t>
  </si>
  <si>
    <t>Lamely pádlovacího bazénu vč montáže výkres D.1.1g_03_Z7</t>
  </si>
  <si>
    <t>-1563400649</t>
  </si>
  <si>
    <t>57</t>
  </si>
  <si>
    <t>642943R30</t>
  </si>
  <si>
    <t>Přepadový plech veslovacího bazénu vč montáže výkres D.1.1g_03_Z6</t>
  </si>
  <si>
    <t>-315670594</t>
  </si>
  <si>
    <t>58</t>
  </si>
  <si>
    <t>642943R4</t>
  </si>
  <si>
    <t>Česlo pádlovacího bazénu vč montáže výkres D.1.1g_03_Z31</t>
  </si>
  <si>
    <t>-251900980</t>
  </si>
  <si>
    <t>59</t>
  </si>
  <si>
    <t>642943R5</t>
  </si>
  <si>
    <t>Česlo veslovacího bazénu vč montáže výkres D.1.1g_03_Z32</t>
  </si>
  <si>
    <t>1254135087</t>
  </si>
  <si>
    <t>60</t>
  </si>
  <si>
    <t>642943R6</t>
  </si>
  <si>
    <t>Poklop nerezový dvojitý vč montáže výkres D.1.1g_03_Z33</t>
  </si>
  <si>
    <t>-322930730</t>
  </si>
  <si>
    <t>61</t>
  </si>
  <si>
    <t>642943R7</t>
  </si>
  <si>
    <t>Poklop 800x800 vč montáže výkres D.1.1g_03_Z34</t>
  </si>
  <si>
    <t>-213361954</t>
  </si>
  <si>
    <t>62</t>
  </si>
  <si>
    <t>642943R8</t>
  </si>
  <si>
    <t>Poklop 1200x1200 vč montáže výkres D.1.1g_03_Z35</t>
  </si>
  <si>
    <t>239704268</t>
  </si>
  <si>
    <t>63</t>
  </si>
  <si>
    <t>642943R9</t>
  </si>
  <si>
    <t>Zrcadla pádlovací bazén vč montáže výkres D.1.1g_03_Z36.1</t>
  </si>
  <si>
    <t>1846345130</t>
  </si>
  <si>
    <t>64</t>
  </si>
  <si>
    <t>642943RR1</t>
  </si>
  <si>
    <t>Přepadový plech pádlovacího bazénu vč montáže výkres D.1.1g_03_Z7</t>
  </si>
  <si>
    <t>-823624478</t>
  </si>
  <si>
    <t>65</t>
  </si>
  <si>
    <t>642945112</t>
  </si>
  <si>
    <t>Osazování protipožárních nebo protiplynových zárubní dveří dvoukřídlových do 6,5 m2</t>
  </si>
  <si>
    <t>1377677155</t>
  </si>
  <si>
    <t>Osazování ocelových zárubní protipožárních nebo protiplynových dveří  do vynechaného otvoru, s obetonováním, dveří dvoukřídlových přes 2,5 do 6,5 m2</t>
  </si>
  <si>
    <t>66</t>
  </si>
  <si>
    <t>55331230R</t>
  </si>
  <si>
    <t>zárubeň ocelová pro běžné zdění hranatý profil s drážkou 160 1600 dvoukřídlá v. 2350mm</t>
  </si>
  <si>
    <t>266488126</t>
  </si>
  <si>
    <t>zárubeň ocelová pro běžné zdění hranatý profil s drážkou 160 1600 dvoukřídlá, zinkovaná s třístranným těsněním a spodním profilem nerez (dle TZ)</t>
  </si>
  <si>
    <t>67</t>
  </si>
  <si>
    <t>642R28</t>
  </si>
  <si>
    <t>Z59.1 ocelové prstence kolem turbin nerez zabetonované vnější části</t>
  </si>
  <si>
    <t>-1784327814</t>
  </si>
  <si>
    <t>68</t>
  </si>
  <si>
    <t>642R30</t>
  </si>
  <si>
    <t>Z59.2 ocelové prstence kolem turbin - nerez vnitřní část</t>
  </si>
  <si>
    <t>1699870807</t>
  </si>
  <si>
    <t>69</t>
  </si>
  <si>
    <t>642R31</t>
  </si>
  <si>
    <t>Z60 - oka do stropu na zavěšení lodí nerez</t>
  </si>
  <si>
    <t>-1337681637</t>
  </si>
  <si>
    <t>Ostatní konstrukce a práce, bourání</t>
  </si>
  <si>
    <t>70</t>
  </si>
  <si>
    <t>556R1</t>
  </si>
  <si>
    <t xml:space="preserve">-	Frekvenční měnič </t>
  </si>
  <si>
    <t>-135949264</t>
  </si>
  <si>
    <t>71</t>
  </si>
  <si>
    <t>557R</t>
  </si>
  <si>
    <t>katodická ochrana návrh + realizace</t>
  </si>
  <si>
    <t>331915619</t>
  </si>
  <si>
    <t>72</t>
  </si>
  <si>
    <t>953334121</t>
  </si>
  <si>
    <t>Bobtnavý pásek do pracovních spar betonových kcí bentonitový 20 x 25 mm</t>
  </si>
  <si>
    <t>165896072</t>
  </si>
  <si>
    <t>Bobtnavý pásek do pracovních spar betonových konstrukcí bentonitový, rozměru 20 x 25 mm</t>
  </si>
  <si>
    <t>73</t>
  </si>
  <si>
    <t>953334443</t>
  </si>
  <si>
    <t>Těsnící plech ve svitku do pracovních spar betonových kcí s bitumenem oboustranným š 150 mm</t>
  </si>
  <si>
    <t>812444993</t>
  </si>
  <si>
    <t>Těsnící plech do pracovních spar betonových konstrukcí horizontálních i vertikálních (podlaha - zeď, zeď - strop a technologických) ve svitku s bitumenovým povrchem oboustranným, šířky 150 mm</t>
  </si>
  <si>
    <t>74</t>
  </si>
  <si>
    <t>953334654R</t>
  </si>
  <si>
    <t xml:space="preserve">zatěsnění prostupů po spínacích tyčích ve vodostavebném betonu </t>
  </si>
  <si>
    <t>-812479706</t>
  </si>
  <si>
    <t>75</t>
  </si>
  <si>
    <t>9534R1</t>
  </si>
  <si>
    <t>prostupy žb stěno případně deskou (pažnice, kombi armatury, nerezové průchodky č.1-45) dle přílohy k TZ 274-05x-D11a3-Seznam_prostupy.pdf</t>
  </si>
  <si>
    <t>-2092866111</t>
  </si>
  <si>
    <t>76</t>
  </si>
  <si>
    <t>9534R2</t>
  </si>
  <si>
    <t xml:space="preserve">zatěsnění prostupů ve vodostavebným betomu (jádrové vrty průměru 75mm, délky 310mm, u podlahy mezi místnostostmi 1.04 a1.05) </t>
  </si>
  <si>
    <t>1728774853</t>
  </si>
  <si>
    <t>77</t>
  </si>
  <si>
    <t>953961213</t>
  </si>
  <si>
    <t>Kotvy chemickou patronou M 12 hl 110 mm do betonu, ŽB nebo kamene s vyvrtáním otvoru</t>
  </si>
  <si>
    <t>-233865208</t>
  </si>
  <si>
    <t>Kotvy chemické s vyvrtáním otvoru  do betonu, železobetonu nebo tvrdého kamene chemická patrona, velikost M 12, hloubka 110 mm</t>
  </si>
  <si>
    <t>78</t>
  </si>
  <si>
    <t>953961214</t>
  </si>
  <si>
    <t>Kotvy chemickou patronou M 16 hl 125 mm do betonu, ŽB nebo kamene s vyvrtáním otvoru</t>
  </si>
  <si>
    <t>1986913772</t>
  </si>
  <si>
    <t>Kotvy chemické s vyvrtáním otvoru  do betonu, železobetonu nebo tvrdého kamene chemická patrona, velikost M 16, hloubka 125 mm</t>
  </si>
  <si>
    <t>79</t>
  </si>
  <si>
    <t>953965121</t>
  </si>
  <si>
    <t>Kotevní šroub pro chemické kotvy M 12 dl 160 mm</t>
  </si>
  <si>
    <t>1438106640</t>
  </si>
  <si>
    <t>Kotvy chemické s vyvrtáním otvoru  kotevní šrouby pro chemické kotvy, velikost M 12, délka 160 mm</t>
  </si>
  <si>
    <t>80</t>
  </si>
  <si>
    <t>953965131</t>
  </si>
  <si>
    <t>Kotevní šroub pro chemické kotvy M 16 dl 190 mm</t>
  </si>
  <si>
    <t>-1776262248</t>
  </si>
  <si>
    <t>Kotvy chemické s vyvrtáním otvoru  kotevní šrouby pro chemické kotvy, velikost M 16, délka 190 mm</t>
  </si>
  <si>
    <t>81</t>
  </si>
  <si>
    <t>962052210</t>
  </si>
  <si>
    <t>Bourání zdiva nadzákladového ze ŽB do 1 m3</t>
  </si>
  <si>
    <t>1637061242</t>
  </si>
  <si>
    <t>Bourání zdiva železobetonového  nadzákladového, objemu do 1 m3</t>
  </si>
  <si>
    <t>82</t>
  </si>
  <si>
    <t>966080105</t>
  </si>
  <si>
    <t>Bourání kontaktního zateplení z polystyrenových desek tloušťky do 180 mm</t>
  </si>
  <si>
    <t>-822678328</t>
  </si>
  <si>
    <t>Bourání kontaktního zateplení včetně povrchové úpravy omítkou nebo nátěrem z polystyrénových desek, tloušťky přes 120 do 180 mm</t>
  </si>
  <si>
    <t>83</t>
  </si>
  <si>
    <t>977151114</t>
  </si>
  <si>
    <t>Jádrové vrty diamantovými korunkami do D 60 mm do stavebních materiálů</t>
  </si>
  <si>
    <t>-1197926400</t>
  </si>
  <si>
    <t>Jádrové vrty diamantovými korunkami do stavebních materiálů (železobetonu, betonu, cihel, obkladů, dlažeb, kamene) průměru přes 50 do 60 mm</t>
  </si>
  <si>
    <t>0,3*8</t>
  </si>
  <si>
    <t>84</t>
  </si>
  <si>
    <t>977151116</t>
  </si>
  <si>
    <t>Jádrové vrty diamantovými korunkami do D 80 mm do stavebních materiálů</t>
  </si>
  <si>
    <t>-39898947</t>
  </si>
  <si>
    <t>Jádrové vrty diamantovými korunkami do stavebních materiálů (železobetonu, betonu, cihel, obkladů, dlažeb, kamene) průměru přes 70 do 80 mm</t>
  </si>
  <si>
    <t>0,2*2</t>
  </si>
  <si>
    <t>85</t>
  </si>
  <si>
    <t>977151118</t>
  </si>
  <si>
    <t>Jádrové vrty diamantovými korunkami do D 100 mm do stavebních materiálů</t>
  </si>
  <si>
    <t>653128371</t>
  </si>
  <si>
    <t>Jádrové vrty diamantovými korunkami do stavebních materiálů (železobetonu, betonu, cihel, obkladů, dlažeb, kamene) průměru přes 90 do 100 mm</t>
  </si>
  <si>
    <t>0,2*3</t>
  </si>
  <si>
    <t>86</t>
  </si>
  <si>
    <t>977151125</t>
  </si>
  <si>
    <t>Jádrové vrty diamantovými korunkami do D 200 mm do stavebních materiálů</t>
  </si>
  <si>
    <t>728221695</t>
  </si>
  <si>
    <t>Jádrové vrty diamantovými korunkami do stavebních materiálů (železobetonu, betonu, cihel, obkladů, dlažeb, kamene) průměru přes 180 do 200 mm</t>
  </si>
  <si>
    <t>87</t>
  </si>
  <si>
    <t>985311112</t>
  </si>
  <si>
    <t>Reprofilace stěn cementovými sanačními maltami tl 20 mm</t>
  </si>
  <si>
    <t>221400426</t>
  </si>
  <si>
    <t>Reprofilace betonu sanačními maltami na cementové bázi ručně stěn, tloušťky přes 10 do 20 mm</t>
  </si>
  <si>
    <t>88</t>
  </si>
  <si>
    <t>985331213</t>
  </si>
  <si>
    <t>Dodatečné vlepování betonářské výztuže D 12 mm do chemické malty včetně vyvrtání otvoru</t>
  </si>
  <si>
    <t>-887749378</t>
  </si>
  <si>
    <t>Dodatečné vlepování betonářské výztuže včetně vyvrtání a vyčištění otvoru chemickou maltou průměr výztuže 12 mm</t>
  </si>
  <si>
    <t>9*92,3*0,1"dno veslaři+dno kanoe</t>
  </si>
  <si>
    <t>89</t>
  </si>
  <si>
    <t>13021013</t>
  </si>
  <si>
    <t>tyč ocelová žebírková jakost BSt 500S výztuž do betonu D 12mm</t>
  </si>
  <si>
    <t>104179085</t>
  </si>
  <si>
    <t>9*92,3*0,2*0,0018</t>
  </si>
  <si>
    <t>90</t>
  </si>
  <si>
    <t>985331214</t>
  </si>
  <si>
    <t>Dodatečné vlepování betonářské výztuže D 14 mm do chemické malty včetně vyvrtání otvoru</t>
  </si>
  <si>
    <t>1586247032</t>
  </si>
  <si>
    <t>Dodatečné vlepování betonářské výztuže včetně vyvrtání a vyčištění otvoru chemickou maltou průměr výztuže 14 mm</t>
  </si>
  <si>
    <t>15*13,3*0,2</t>
  </si>
  <si>
    <t>91</t>
  </si>
  <si>
    <t>13021014</t>
  </si>
  <si>
    <t>tyč ocelová žebírková jakost BSt 500S výztuž do betonu D 14mm</t>
  </si>
  <si>
    <t>-2028995188</t>
  </si>
  <si>
    <t>92</t>
  </si>
  <si>
    <t>986R1</t>
  </si>
  <si>
    <t>Montáž čerpadel bazénové technologie</t>
  </si>
  <si>
    <t>984208428</t>
  </si>
  <si>
    <t>93</t>
  </si>
  <si>
    <t>556R</t>
  </si>
  <si>
    <t>čerpadlo bazénové technologie</t>
  </si>
  <si>
    <t>1953325821</t>
  </si>
  <si>
    <t>94</t>
  </si>
  <si>
    <t>987R</t>
  </si>
  <si>
    <t>úprava poklopů stávajících studní, tzn. zatěsnění poklopu a přivzušťovací koncovky Z61</t>
  </si>
  <si>
    <t>1194092484</t>
  </si>
  <si>
    <t>P</t>
  </si>
  <si>
    <t>Poznámka k položce:_x000D_
popis úprav viz tech. zpráva  odst 3.11.3</t>
  </si>
  <si>
    <t>998</t>
  </si>
  <si>
    <t>Přesun hmot</t>
  </si>
  <si>
    <t>95</t>
  </si>
  <si>
    <t>998011001</t>
  </si>
  <si>
    <t>Přesun hmot pro budovy zděné v do 6 m</t>
  </si>
  <si>
    <t>-377067216</t>
  </si>
  <si>
    <t>Přesun hmot pro budovy občanské výstavby, bydlení, výrobu a služby  s nosnou svislou konstrukcí zděnou z cihel, tvárnic nebo kamene vodorovná dopravní vzdálenost do 100 m pro budovy výšky do 6 m</t>
  </si>
  <si>
    <t>PSV</t>
  </si>
  <si>
    <t>Práce a dodávky PSV</t>
  </si>
  <si>
    <t>764</t>
  </si>
  <si>
    <t>Konstrukce klempířské</t>
  </si>
  <si>
    <t>96</t>
  </si>
  <si>
    <t>764216641</t>
  </si>
  <si>
    <t>Oplechování rovných parapetů celoplošně lepené z Pz s povrchovou úpravou rš 150 mm</t>
  </si>
  <si>
    <t>-1543649569</t>
  </si>
  <si>
    <t>VNĚJŠÍ OPLECHOVÁNÍ K OKNŮM 5
z ocelového pozinkovaného plechu tl. 0,75mm
s povrchovou úpravou polyesterovým lakem tl. 25μm
RAL 9007
dl.2500mm, r.š 150mm
Detail viz D1_1g_3_Z45
nutno odstanit stávající vnější parapety</t>
  </si>
  <si>
    <t>2,5*5</t>
  </si>
  <si>
    <t>97</t>
  </si>
  <si>
    <t>76430414R</t>
  </si>
  <si>
    <t>K1, K2 + DEMONTÁŽ A ZNOVUMONTÁŽ NA OPRAVOVANÝCH FASÁDÁCH (SVODY, OPLECHOVÁNÍ)</t>
  </si>
  <si>
    <t>-2079257586</t>
  </si>
  <si>
    <t>98</t>
  </si>
  <si>
    <t>764311605</t>
  </si>
  <si>
    <t>Lemování rovných zdí  z Pz s povrchovou úpravou rš 400 mm</t>
  </si>
  <si>
    <t>-434405408</t>
  </si>
  <si>
    <t>Detail viz D1_1g_3_Z38.1, Z38.2</t>
  </si>
  <si>
    <t>3*10</t>
  </si>
  <si>
    <t>766</t>
  </si>
  <si>
    <t>Konstrukce truhlářské</t>
  </si>
  <si>
    <t>99</t>
  </si>
  <si>
    <t>766660031</t>
  </si>
  <si>
    <t>Montáž dveřních křídel otvíravých dvoukřídlových požárních do ocelové zárubně</t>
  </si>
  <si>
    <t>-907253208</t>
  </si>
  <si>
    <t>Montáž dveřních křídel dřevěných nebo plastových otevíravých do ocelové zárubně protipožárních dvoukřídlových jakékoliv šířky</t>
  </si>
  <si>
    <t>100</t>
  </si>
  <si>
    <t>6116561R</t>
  </si>
  <si>
    <t>dveře vnitřní požárně odolné EI (EW) 30 D3 2křídlové 1600x2350mm</t>
  </si>
  <si>
    <t>-459915495</t>
  </si>
  <si>
    <t>Dvoustěnné, plochá polodrážka ze tří stran. Tl. plechu 1mm, tl. křídla 62mm. Pozinkovány a
opatřeny základní práškovou vrstvou podle RAL 9002 (šedobílá) Zámek - Vložka FAB systém generálního klíče s mechanismem pro automatické otevření dveří pomocí
bezpotenciálového kontaktu tlačítek na jednotlivých patrech</t>
  </si>
  <si>
    <t>101</t>
  </si>
  <si>
    <t>766660717</t>
  </si>
  <si>
    <t>Montáž dveřních křídel samozavírače na ocelovou zárubeň</t>
  </si>
  <si>
    <t>1039941158</t>
  </si>
  <si>
    <t>Montáž dveřních doplňků samozavírače na zárubeň ocelovou</t>
  </si>
  <si>
    <t>102</t>
  </si>
  <si>
    <t>54917265</t>
  </si>
  <si>
    <t>samozavírač dveří hydraulický K214 č.14 zlatá bronz</t>
  </si>
  <si>
    <t>-71047173</t>
  </si>
  <si>
    <t>103</t>
  </si>
  <si>
    <t>549341R</t>
  </si>
  <si>
    <t>koordinátor zavírání</t>
  </si>
  <si>
    <t>-771322334</t>
  </si>
  <si>
    <t>104</t>
  </si>
  <si>
    <t>766660729</t>
  </si>
  <si>
    <t>Montáž dveřního interiérového kování - štítku s klikou</t>
  </si>
  <si>
    <t>465615518</t>
  </si>
  <si>
    <t>Montáž dveřních doplňků dveřního kování interiérového štítku s klikou</t>
  </si>
  <si>
    <t>105</t>
  </si>
  <si>
    <t>54914620</t>
  </si>
  <si>
    <t>kování dveřní vrchní klika včetně rozet a montážního materiálu R PZ nerez PK</t>
  </si>
  <si>
    <t>-1932974305</t>
  </si>
  <si>
    <t>106</t>
  </si>
  <si>
    <t>766695233</t>
  </si>
  <si>
    <t>Montáž truhlářských prahů dveří dvoukřídlových šířky přes 10 cm</t>
  </si>
  <si>
    <t>-1997603033</t>
  </si>
  <si>
    <t>Montáž ostatních truhlářských konstrukcí prahů dveří dvoukřídlových, šířky přes 100 mm</t>
  </si>
  <si>
    <t>107</t>
  </si>
  <si>
    <t>6118750R</t>
  </si>
  <si>
    <t>práh dveřní nerez tl 20mm dl 1600mm š 150mm</t>
  </si>
  <si>
    <t>1179181406</t>
  </si>
  <si>
    <t>767</t>
  </si>
  <si>
    <t>Konstrukce zámečnické</t>
  </si>
  <si>
    <t>108</t>
  </si>
  <si>
    <t>767995114</t>
  </si>
  <si>
    <t>Montáž atypických zámečnických konstrukcí hmotnosti do 50 kg</t>
  </si>
  <si>
    <t>kg</t>
  </si>
  <si>
    <t>-902491082</t>
  </si>
  <si>
    <t>Montáž ostatních atypických zámečnických konstrukcí  hmotnosti přes 20 do 50 kg</t>
  </si>
  <si>
    <t>4835</t>
  </si>
  <si>
    <t>109</t>
  </si>
  <si>
    <t>1301100R</t>
  </si>
  <si>
    <t>ocelové konstrukce dle výkresu D.1.2.2 vč. povrchové úpravy</t>
  </si>
  <si>
    <t>1042465906</t>
  </si>
  <si>
    <t>4835*1,1 'Přepočtené koeficientem množství</t>
  </si>
  <si>
    <t>771</t>
  </si>
  <si>
    <t>Podlahy z dlaždic</t>
  </si>
  <si>
    <t>110</t>
  </si>
  <si>
    <t>771111011</t>
  </si>
  <si>
    <t>Vysátí podkladu před pokládkou dlažby</t>
  </si>
  <si>
    <t>1587721198</t>
  </si>
  <si>
    <t>Příprava podkladu před provedením dlažby vysátí podlah</t>
  </si>
  <si>
    <t>111</t>
  </si>
  <si>
    <t>771121011</t>
  </si>
  <si>
    <t>Nátěr penetrační na podlahu</t>
  </si>
  <si>
    <t>-737668654</t>
  </si>
  <si>
    <t>Příprava podkladu před provedením dlažby nátěr penetrační na podlahu</t>
  </si>
  <si>
    <t>112</t>
  </si>
  <si>
    <t>771151012</t>
  </si>
  <si>
    <t>Samonivelační stěrka podlah pevnosti 20 MPa tl 5 mm</t>
  </si>
  <si>
    <t>-564569446</t>
  </si>
  <si>
    <t>Příprava podkladu před provedením dlažby samonivelační stěrka min.pevnosti 20 MPa, tloušťky přes 3 do 5 mm</t>
  </si>
  <si>
    <t>113</t>
  </si>
  <si>
    <t>771161023</t>
  </si>
  <si>
    <t>Montáž profilu ukončujícího pro balkony a terasy</t>
  </si>
  <si>
    <t>-523400118</t>
  </si>
  <si>
    <t>Příprava podkladu před provedením dlažby montáž profilu ukončujícího profilu pro balkony a terasy</t>
  </si>
  <si>
    <t>114</t>
  </si>
  <si>
    <t>5905430R</t>
  </si>
  <si>
    <t>UKONČOVACÍ LIŠTA KERAMICKÉ DLAŽBY L30X30 Z58</t>
  </si>
  <si>
    <t>-361753014</t>
  </si>
  <si>
    <t>UKONČOVACÍ LIŠTA KERAMICKÉ DLAŽBY L30X30 
nerez L30x30</t>
  </si>
  <si>
    <t>90*1,1 'Přepočtené koeficientem množství</t>
  </si>
  <si>
    <t>115</t>
  </si>
  <si>
    <t>771474112</t>
  </si>
  <si>
    <t>Montáž soklů z dlaždic keramických rovných flexibilní lepidlo v do 90 mm</t>
  </si>
  <si>
    <t>-617233212</t>
  </si>
  <si>
    <t>Montáž soklů z dlaždic keramických lepených flexibilním lepidlem rovných, výšky přes 65 do 90 mm</t>
  </si>
  <si>
    <t>116</t>
  </si>
  <si>
    <t>59761009</t>
  </si>
  <si>
    <t>sokl-dlažba keramická slinutá hladká do interiéru i exteriéru 600x95mm</t>
  </si>
  <si>
    <t>-442173444</t>
  </si>
  <si>
    <t>67,1/0,6</t>
  </si>
  <si>
    <t>111,833*1,1 'Přepočtené koeficientem množství</t>
  </si>
  <si>
    <t>117</t>
  </si>
  <si>
    <t>771574265</t>
  </si>
  <si>
    <t>Montáž podlah keramických pro mechanické zatížení protiskluzných lepených flexibilním lepidlem do 22 ks/m2</t>
  </si>
  <si>
    <t>169654616</t>
  </si>
  <si>
    <t>Montáž podlah z dlaždic keramických lepených flexibilním lepidlem maloformátových pro vysoké mechanické zatížení protiskluzných nebo reliéfních (bezbariérových) přes 19 do 22 ks/m2</t>
  </si>
  <si>
    <t>118</t>
  </si>
  <si>
    <t>LSS.TAA35069</t>
  </si>
  <si>
    <t>dlaždice slinutá , 298 x 298 x 9 mm</t>
  </si>
  <si>
    <t>-1962097611</t>
  </si>
  <si>
    <t>dlaždice slinutá  298 x 298 x 9 mm</t>
  </si>
  <si>
    <t>77,6*1,1 'Přepočtené koeficientem množství</t>
  </si>
  <si>
    <t>119</t>
  </si>
  <si>
    <t>998771101</t>
  </si>
  <si>
    <t>Přesun hmot tonážní pro podlahy z dlaždic v objektech v do 6 m</t>
  </si>
  <si>
    <t>-1898202605</t>
  </si>
  <si>
    <t>Přesun hmot pro podlahy z dlaždic stanovený z hmotnosti přesunovaného materiálu vodorovná dopravní vzdálenost do 50 m v objektech výšky do 6 m</t>
  </si>
  <si>
    <t>777</t>
  </si>
  <si>
    <t>Podlahy lité</t>
  </si>
  <si>
    <t>120</t>
  </si>
  <si>
    <t>777131105</t>
  </si>
  <si>
    <t>Penetrační epoxidový nátěr podlahy na podklad z čerstvého betonu</t>
  </si>
  <si>
    <t>283390448</t>
  </si>
  <si>
    <t>Penetrační nátěr podlahy epoxidový na podklad z čerstvého betonu</t>
  </si>
  <si>
    <t>121</t>
  </si>
  <si>
    <t>777511121</t>
  </si>
  <si>
    <t>Krycí epoxidová stěrka tloušťky do 1 mm průmyslové lité podlahy</t>
  </si>
  <si>
    <t>-1123846465</t>
  </si>
  <si>
    <t>Krycí stěrka průmyslová epoxidová, tloušťky do 1 mm</t>
  </si>
  <si>
    <t>783</t>
  </si>
  <si>
    <t>Dokončovací práce - nátěry</t>
  </si>
  <si>
    <t>122</t>
  </si>
  <si>
    <t>783923161</t>
  </si>
  <si>
    <t>Penetrační akrylátový nátěr pórovitých betonových podlah</t>
  </si>
  <si>
    <t>-1639726339</t>
  </si>
  <si>
    <t>Penetrační nátěr betonových podlah pórovitých ( např. z cihelné dlažby, betonu apod.) akrylátový</t>
  </si>
  <si>
    <t>Soupis:</t>
  </si>
  <si>
    <t>01a - Náprava stávajícího stavu</t>
  </si>
  <si>
    <t>311321814</t>
  </si>
  <si>
    <t>Nosná zeď ze ŽB pohledového tř. C 25/30 bez výztuže</t>
  </si>
  <si>
    <t>1830829477</t>
  </si>
  <si>
    <t>Nadzákladové zdi z betonu železového (bez výztuže) nosné pohledového (v přírodní barvě drtí a přísad) tř. C 25/30</t>
  </si>
  <si>
    <t>Poznámka k položce:_x000D_
nově provést žb stěnu W17 vč. bednění a odbednění, ošetření připojovací spáry, příplatek vysokou přesnost</t>
  </si>
  <si>
    <t>2,03"W17</t>
  </si>
  <si>
    <t>294232519</t>
  </si>
  <si>
    <t>-781181609</t>
  </si>
  <si>
    <t>1034604260</t>
  </si>
  <si>
    <t>748308264</t>
  </si>
  <si>
    <t>363789798</t>
  </si>
  <si>
    <t>1093596243</t>
  </si>
  <si>
    <t>411324646</t>
  </si>
  <si>
    <t>Stropy deskové ze ŽB pohledového tř. C 30/37</t>
  </si>
  <si>
    <t>-299058703</t>
  </si>
  <si>
    <t>Stropy z betonu železového (bez výztuže)  pohledového stropů deskových, plochých střech, desek balkonových, desek hřibových stropů včetně hlavic hřibových sloupů tř. C 30/37</t>
  </si>
  <si>
    <t>Poznámka k položce:_x000D_
nově provést žb desku D2 vč. bednění a odbednění, ošetření připojovací spáry, vysoká přesnost provedení</t>
  </si>
  <si>
    <t>27,65"D2</t>
  </si>
  <si>
    <t>-174828853</t>
  </si>
  <si>
    <t>411354311</t>
  </si>
  <si>
    <t>Zřízení podpěrné konstrukce stropů výšky do 4 m tl do 15 cm</t>
  </si>
  <si>
    <t>2065152368</t>
  </si>
  <si>
    <t>Podpěrná konstrukce stropů - desek, kleneb a skořepin výška podepření do 4 m tloušťka stropu přes 5 do 15 cm zřízení</t>
  </si>
  <si>
    <t>411354312</t>
  </si>
  <si>
    <t>Odstranění podpěrné konstrukce stropů výšky do 4 m tl do 15 cm</t>
  </si>
  <si>
    <t>-142724586</t>
  </si>
  <si>
    <t>Podpěrná konstrukce stropů - desek, kleneb a skořepin výška podepření do 4 m tloušťka stropu přes 5 do 15 cm odstranění</t>
  </si>
  <si>
    <t>411359111</t>
  </si>
  <si>
    <t>Příplatek k cenám bednění stropů za pohledový beton</t>
  </si>
  <si>
    <t>-1700059369</t>
  </si>
  <si>
    <t>Bednění stropních konstrukcí - bez podpěrné konstrukce Příplatek k cenám za pohledový beton</t>
  </si>
  <si>
    <t>-816047549</t>
  </si>
  <si>
    <t>62233510R</t>
  </si>
  <si>
    <t>Oprava kaveren stěn v rozsahu do 30%</t>
  </si>
  <si>
    <t>2043057323</t>
  </si>
  <si>
    <t>Poznámka k položce:_x000D_
cca plocha svislých stěn ve veslařských spodních kanálech</t>
  </si>
  <si>
    <t>-1063618969</t>
  </si>
  <si>
    <t>20"W17</t>
  </si>
  <si>
    <t>43,8"D2</t>
  </si>
  <si>
    <t>95394262R</t>
  </si>
  <si>
    <t>nové Z59.2 (skruží-kotvící prvek pro motory) vč. zabudování do W17</t>
  </si>
  <si>
    <t>2120756277</t>
  </si>
  <si>
    <t>953943114</t>
  </si>
  <si>
    <t>Osazování výrobků do 30 kg/kus do vysekaných kapes zdiva bez jejich dodání</t>
  </si>
  <si>
    <t>1830616644</t>
  </si>
  <si>
    <t>Osazování drobných kovových předmětů  výrobků ostatních jinde neuvedených do vynechaných či vysekaných kapes zdiva, se zajištěním polohy se zalitím maltou cementovou, hmotnosti přes 15 do 30 kg/kus</t>
  </si>
  <si>
    <t>1302130R</t>
  </si>
  <si>
    <t>Z33 (nerez poklop)</t>
  </si>
  <si>
    <t>1967529622</t>
  </si>
  <si>
    <t>Poznámka k položce:_x000D_
zabudovat do D2</t>
  </si>
  <si>
    <t>962052211</t>
  </si>
  <si>
    <t>Bourání zdiva nadzákladového ze ŽB přes 1 m3</t>
  </si>
  <si>
    <t>2057711766</t>
  </si>
  <si>
    <t>Bourání zdiva železobetonového  nadzákladového, objemu přes 1 m3</t>
  </si>
  <si>
    <t>963051113</t>
  </si>
  <si>
    <t>Bourání ŽB stropů deskových tl přes 80 mm</t>
  </si>
  <si>
    <t>-430978195</t>
  </si>
  <si>
    <t>Bourání železobetonových stropů  deskových, tl. přes 80 mm</t>
  </si>
  <si>
    <t>27,65"deska D2</t>
  </si>
  <si>
    <t>97608214R</t>
  </si>
  <si>
    <t>vybourání Z59.1 (skruží-kotvící prvek pro motory) ze stěny W17+ likvidace Z59.1</t>
  </si>
  <si>
    <t>-1198032430</t>
  </si>
  <si>
    <t>976083141R</t>
  </si>
  <si>
    <t>vybourání Z33 (nerezový rám) z desky D2+ likvidace rámu Z33</t>
  </si>
  <si>
    <t>-1253962874</t>
  </si>
  <si>
    <t>9773311R</t>
  </si>
  <si>
    <t>odfrézování části žb stěny W09 pro osazení kolene kanoisti</t>
  </si>
  <si>
    <t>1004068134</t>
  </si>
  <si>
    <t>76761491R</t>
  </si>
  <si>
    <t xml:space="preserve">demontáž pozinkovaných kotvících prvků a nahrazení nerezovými </t>
  </si>
  <si>
    <t>1884141649</t>
  </si>
  <si>
    <t>demontáž pozinkovaných kotvících prvků a nahrazení nerezovými 
u trojíhelníkových difuzorů</t>
  </si>
  <si>
    <t>6*4</t>
  </si>
  <si>
    <t>7676159R</t>
  </si>
  <si>
    <t xml:space="preserve">zaplátování nerezových komponent </t>
  </si>
  <si>
    <t>1472455577</t>
  </si>
  <si>
    <t>Poznámka k položce:_x000D_
200x200mm</t>
  </si>
  <si>
    <t>767991911</t>
  </si>
  <si>
    <t>Opravy zámečnických konstrukcí ostatní - samostatné svařování</t>
  </si>
  <si>
    <t>-335219161</t>
  </si>
  <si>
    <t>Ostatní opravy  svařováním</t>
  </si>
  <si>
    <t>35,4*2"koleno veslaři</t>
  </si>
  <si>
    <t>9,8*4"difuzor veslaři</t>
  </si>
  <si>
    <t>02 - UT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</si>
  <si>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</si>
  <si>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</si>
  <si>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</si>
  <si>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</si>
  <si>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732</t>
  </si>
  <si>
    <t>Ústřední vytápění - strojovny</t>
  </si>
  <si>
    <t>73282111R1</t>
  </si>
  <si>
    <t>elektronický měřič tepla pro průtok 0,6m3/h komplet dle PD</t>
  </si>
  <si>
    <t>596316990</t>
  </si>
  <si>
    <t>Spínače plovákové 3 pólové do 10 A standardní</t>
  </si>
  <si>
    <t>733</t>
  </si>
  <si>
    <t>Ústřední vytápění - rozvodné potrubí</t>
  </si>
  <si>
    <t>73312212R</t>
  </si>
  <si>
    <t>Kolena, fitinky, tvarovkyTvarovky potrubí</t>
  </si>
  <si>
    <t>606666016</t>
  </si>
  <si>
    <t>Potrubí z trubek ocelových hladkých přípojky jednotrubkových horizontálních soustav na stoupací potrubí G 1/2 / 15</t>
  </si>
  <si>
    <t>733222203</t>
  </si>
  <si>
    <t>Potrubí měděné polotvrdé spojované tvrdým pájením D 18x1</t>
  </si>
  <si>
    <t>752982050</t>
  </si>
  <si>
    <t>Potrubí z trubek měděných polotvrdých spojovaných tvrdým pájením D 18/1</t>
  </si>
  <si>
    <t>733222204</t>
  </si>
  <si>
    <t>Potrubí měděné polotvrdé spojované tvrdým pájením D 22x1</t>
  </si>
  <si>
    <t>1429710489</t>
  </si>
  <si>
    <t>Potrubí z trubek měděných polotvrdých spojovaných tvrdým pájením D 22/1,0</t>
  </si>
  <si>
    <t>73322422R</t>
  </si>
  <si>
    <t>Tvarovky na potrubí</t>
  </si>
  <si>
    <t>-1807695104</t>
  </si>
  <si>
    <t>Potrubí z trubek měděných Příplatek k cenám za zhotovení přípojky z trubek měděných D 15/1</t>
  </si>
  <si>
    <t>734</t>
  </si>
  <si>
    <t>Ústřední vytápění - armatury</t>
  </si>
  <si>
    <t>734209103</t>
  </si>
  <si>
    <t>Montáž armatury závitové</t>
  </si>
  <si>
    <t>CS ÚRS 2015 01</t>
  </si>
  <si>
    <t>56806392</t>
  </si>
  <si>
    <t>Montáž závitových armatur s 1 závitem G 1/2 (DN 15)</t>
  </si>
  <si>
    <t>286181450</t>
  </si>
  <si>
    <t>ventil kulový DN 15</t>
  </si>
  <si>
    <t>-1070327689</t>
  </si>
  <si>
    <t>trubky z vysoko zesíťovaného polyetylénu podlahové vytápění UNIVERSA pro rozdělovače všech variant kulový ventil 1"</t>
  </si>
  <si>
    <t>734209113</t>
  </si>
  <si>
    <t>Montáž armatury závitové s dvěma závity G 1/2</t>
  </si>
  <si>
    <t>-922035174</t>
  </si>
  <si>
    <t>Montáž závitových armatur se 2 závity G 1/2 (DN 15)</t>
  </si>
  <si>
    <t>551211320R</t>
  </si>
  <si>
    <t>Připojovací armatura 1/2" pro VK s vyp. - spodní přip.</t>
  </si>
  <si>
    <t>-231215428</t>
  </si>
  <si>
    <t>ventily k armaturám pro ústřední topení ventily radiátorové mosazné přímé, s přednastavením 1/2"</t>
  </si>
  <si>
    <t>Poznámka k položce:_x000D_
IVAR, ceníkový kód: 500562</t>
  </si>
  <si>
    <t>734221413</t>
  </si>
  <si>
    <t>vyvažovací ventil DN 15 ,  průtok  0,25 - 0,35 m3/hod.</t>
  </si>
  <si>
    <t>2127242735</t>
  </si>
  <si>
    <t>Ventily regulační závitové s nastavitelnou regulací PN 10 do 120 st.C přímé G 1/2</t>
  </si>
  <si>
    <t>734221682</t>
  </si>
  <si>
    <t>Elektrotermická hlavice otopných těles VK</t>
  </si>
  <si>
    <t>330495872</t>
  </si>
  <si>
    <t>Ventily regulační závitové hlavice termostatické, pro ovládání ventilů PN 10 do 110 st.C kapalinové otopných těles VK (R 470H)</t>
  </si>
  <si>
    <t>735</t>
  </si>
  <si>
    <t>Ústřední vytápění - otopná tělesa</t>
  </si>
  <si>
    <t>735152483</t>
  </si>
  <si>
    <t>Otopné těleso panelové VK dvoudeskové 1 přídavná přestupní plocha výška/délka 600/2000mm výkon 2576W</t>
  </si>
  <si>
    <t>1247506530</t>
  </si>
  <si>
    <t>Otopná tělesa panelová VK dvoudesková PN 1,0 MPa, T do 110°C s jednou přídavnou přestupní plochou výšky tělesa 600 mm stavební délky / výkonu 2000 mm / 2579 W</t>
  </si>
  <si>
    <t>735191905</t>
  </si>
  <si>
    <t>Odvzdušnění otopných těles</t>
  </si>
  <si>
    <t>-1264153368</t>
  </si>
  <si>
    <t>Ostatní opravy otopných těles  odvzdušnění tělesa</t>
  </si>
  <si>
    <t>735191910</t>
  </si>
  <si>
    <t>Napuštění vody do otopných těles</t>
  </si>
  <si>
    <t>-81800211</t>
  </si>
  <si>
    <t>Ostatní opravy otopných těles  napuštění vody do otopného systému včetně potrubí (bez kotle a ohříváků) otopných těles</t>
  </si>
  <si>
    <t>73522414R</t>
  </si>
  <si>
    <t>montážní a spojovací materiál</t>
  </si>
  <si>
    <t>909284586</t>
  </si>
  <si>
    <t>735228150R</t>
  </si>
  <si>
    <t>Topná zkouška a uvedení do provozu, zaregulování systému</t>
  </si>
  <si>
    <t>hr</t>
  </si>
  <si>
    <t>-1401119969</t>
  </si>
  <si>
    <t>998735102</t>
  </si>
  <si>
    <t>Přesun hmot tonážní pro otopná tělesa v objektech v do 12 m</t>
  </si>
  <si>
    <t>2001094206</t>
  </si>
  <si>
    <t>Přesun hmot pro otopná tělesa  stanovený z hmotnosti přesunovaného materiálu vodorovná dopravní vzdálenost do 50 m v objektech výšky přes 6 do 12 m</t>
  </si>
  <si>
    <t>999R1</t>
  </si>
  <si>
    <t>zaregulování systému a uvedení do provozu</t>
  </si>
  <si>
    <t>-692034550</t>
  </si>
  <si>
    <t>999R2</t>
  </si>
  <si>
    <t>dokumentace skutečného provedení</t>
  </si>
  <si>
    <t>-1881751986</t>
  </si>
  <si>
    <t>03 - VZT</t>
  </si>
  <si>
    <t>D12 - 06 - HUTNÍ,  SPOJOVACÍ , TĚSNÍCÍ  A MONTÁŽNÍ MATERIÁL</t>
  </si>
  <si>
    <t>D3 - 02 - PŘÍSLUŠENSTVÍ</t>
  </si>
  <si>
    <t xml:space="preserve">    D2 - </t>
  </si>
  <si>
    <t>D4 - 03 - POTRUBÍ  VZDUCHOTECHNICKÉ  ČTYŘHRANNÉ                                             OCELOVÉ SK.I</t>
  </si>
  <si>
    <t xml:space="preserve">    D5 - VZT  Zařízení č. 1</t>
  </si>
  <si>
    <t xml:space="preserve">      D8 - Přívod upraveného vzduchu</t>
  </si>
  <si>
    <t xml:space="preserve">      D9 - Nasávání odpadního vzduchu</t>
  </si>
  <si>
    <t>D12</t>
  </si>
  <si>
    <t>06 - HUTNÍ,  SPOJOVACÍ , TĚSNÍCÍ  A MONTÁŽNÍ MATERIÁL</t>
  </si>
  <si>
    <t>Pol160</t>
  </si>
  <si>
    <t>hutní materiál na výrobu závěsů a uložení</t>
  </si>
  <si>
    <t>-283342261</t>
  </si>
  <si>
    <t>Pol161</t>
  </si>
  <si>
    <t>spojovací materiál</t>
  </si>
  <si>
    <t>258281485</t>
  </si>
  <si>
    <t>Pol162</t>
  </si>
  <si>
    <t>těsnící a montážní  materiál</t>
  </si>
  <si>
    <t>-931574123</t>
  </si>
  <si>
    <t>D3</t>
  </si>
  <si>
    <t>02 - PŘÍSLUŠENSTVÍ</t>
  </si>
  <si>
    <t>D2</t>
  </si>
  <si>
    <t>Pol19</t>
  </si>
  <si>
    <t>klapka listová  čtyřhranná s aretací  a  fixací  zvolené  polohy  200*200</t>
  </si>
  <si>
    <t>ks</t>
  </si>
  <si>
    <t>791862600</t>
  </si>
  <si>
    <t>Pol23</t>
  </si>
  <si>
    <t>vzduchotechnická  výustka  přívodní VK 2,   R 1  , 280*100, ,  TPJ 68 12 76, komfortní,  dvouřadá</t>
  </si>
  <si>
    <t>1032239595</t>
  </si>
  <si>
    <t>Pol26</t>
  </si>
  <si>
    <t>vzduchotechnická  výustka  odsávací  VK 1,   R 1  , 560*280,  TPJ 68 12 76, komfortní,  jednořadá</t>
  </si>
  <si>
    <t>2022145548</t>
  </si>
  <si>
    <t>D4</t>
  </si>
  <si>
    <t>03 - POTRUBÍ  VZDUCHOTECHNICKÉ  ČTYŘHRANNÉ                                             OCELOVÉ SK.I</t>
  </si>
  <si>
    <t>D5</t>
  </si>
  <si>
    <t>VZT  Zařízení č. 1</t>
  </si>
  <si>
    <t>D8</t>
  </si>
  <si>
    <t>Přívod upraveného vzduchu</t>
  </si>
  <si>
    <t>Pol41</t>
  </si>
  <si>
    <t>trouba 800*200 - 1970</t>
  </si>
  <si>
    <t>1478529224</t>
  </si>
  <si>
    <t>Pol47</t>
  </si>
  <si>
    <t>trouba 800*200 - 820</t>
  </si>
  <si>
    <t>-529411431</t>
  </si>
  <si>
    <t>Pol49</t>
  </si>
  <si>
    <t>rozbočka čtyřcestná 800*200-400*200-200*200-200*200- 500/1200, tvar dle  výkresu</t>
  </si>
  <si>
    <t>-1386614496</t>
  </si>
  <si>
    <t>Pol50</t>
  </si>
  <si>
    <t>trouba 400*200 - 1970</t>
  </si>
  <si>
    <t>1773888992</t>
  </si>
  <si>
    <t>Pol51</t>
  </si>
  <si>
    <t>rozbočka  trojcestná 400*200-200*200-200*200-350/700,  tvar  dle  výkresu</t>
  </si>
  <si>
    <t>902245444</t>
  </si>
  <si>
    <t>Pol52</t>
  </si>
  <si>
    <t>trouba 200*200 - 1970</t>
  </si>
  <si>
    <t>1839574318</t>
  </si>
  <si>
    <t>Pol53</t>
  </si>
  <si>
    <t>trouba 200*200 - 1550</t>
  </si>
  <si>
    <t>2073720287</t>
  </si>
  <si>
    <t>Pol54</t>
  </si>
  <si>
    <t>trouba 200*200 - 1300</t>
  </si>
  <si>
    <t>1373592134</t>
  </si>
  <si>
    <t>D9</t>
  </si>
  <si>
    <t>Nasávání odpadního vzduchu</t>
  </si>
  <si>
    <t>Pol55</t>
  </si>
  <si>
    <t>trouba 800*200 - 1500</t>
  </si>
  <si>
    <t>-498088651</t>
  </si>
  <si>
    <t>-924766577</t>
  </si>
  <si>
    <t>2100125609</t>
  </si>
  <si>
    <t>04 - D1.4.4.4.02_Elektroinstalace</t>
  </si>
  <si>
    <t>04a - Elektro - Připojení bazénu</t>
  </si>
  <si>
    <t xml:space="preserve"> </t>
  </si>
  <si>
    <t>D1 - 00-VODIČE, KABELY:</t>
  </si>
  <si>
    <t>D3 - 10-KABELOVÝ ÚLOŽNÝ SYSTÉM:</t>
  </si>
  <si>
    <t>D5 - 20-ROZVADĚČE:</t>
  </si>
  <si>
    <t>D7 - 40-OSTATNÍ:</t>
  </si>
  <si>
    <t>D8 - 40-OSTATNÍ - CELKEM:</t>
  </si>
  <si>
    <t>D1</t>
  </si>
  <si>
    <t>00-VODIČE, KABELY:</t>
  </si>
  <si>
    <t>Pol1</t>
  </si>
  <si>
    <t>1-CYKY 3x120+70mm2</t>
  </si>
  <si>
    <t>-312318861</t>
  </si>
  <si>
    <t>Pol2</t>
  </si>
  <si>
    <t>1-CXKH-V-O 3x1,5mm2</t>
  </si>
  <si>
    <t>-845812393</t>
  </si>
  <si>
    <t>Pol3</t>
  </si>
  <si>
    <t>CYY 25mm2</t>
  </si>
  <si>
    <t>1047585666</t>
  </si>
  <si>
    <t>Pol4</t>
  </si>
  <si>
    <t>Drobný montážní, ukončovací a spojovací materiál, popisy, štítky aj.</t>
  </si>
  <si>
    <t>kpl</t>
  </si>
  <si>
    <t>1296210707</t>
  </si>
  <si>
    <t>10-KABELOVÝ ÚLOŽNÝ SYSTÉM:</t>
  </si>
  <si>
    <t>Pol10</t>
  </si>
  <si>
    <t>upevňovací materiál</t>
  </si>
  <si>
    <t>-989852645</t>
  </si>
  <si>
    <t>Pol5</t>
  </si>
  <si>
    <t>Kabelový žlab, š.=400mm, v.=60 mm,  žárově pozinkováno, včetně kotvícího materiálu</t>
  </si>
  <si>
    <t>-103557027</t>
  </si>
  <si>
    <t>Pol6</t>
  </si>
  <si>
    <t>korugovaná chránička PE D110mm</t>
  </si>
  <si>
    <t>-1214243211</t>
  </si>
  <si>
    <t>Pol7</t>
  </si>
  <si>
    <t>protipožární ucpávka</t>
  </si>
  <si>
    <t>-428892336</t>
  </si>
  <si>
    <t>Pol8</t>
  </si>
  <si>
    <t>kabelové příchytky s funkční integritou při požáru dle ČSN 73 0895</t>
  </si>
  <si>
    <t>-636894246</t>
  </si>
  <si>
    <t>Pol9</t>
  </si>
  <si>
    <t>příslušenství (spojky, kolena aj.)</t>
  </si>
  <si>
    <t>1856790971</t>
  </si>
  <si>
    <t>20-ROZVADĚČE:</t>
  </si>
  <si>
    <t>Pol12</t>
  </si>
  <si>
    <t>Úprava stávajícího elektroměrového rozváděče ER</t>
  </si>
  <si>
    <t>-484893854</t>
  </si>
  <si>
    <t>Poznámka k položce:_x000D_
- připojení nového kabelu 2x 1-CYKY 3x120+70mm2 (svorky, přípojnice aj.);  - připojení stávajícího rezervního kabelu přípojky NN  1x 1-AYKY 3x240+120mm2 (svorky, přípojnice aj.);  - další pomocný materiál (průchodky, svorky, štítky a jiný podružný instalční materiál)</t>
  </si>
  <si>
    <t>Pol13</t>
  </si>
  <si>
    <t>Doplnění stávajícího rozvaděče RPO</t>
  </si>
  <si>
    <t>-1071434534</t>
  </si>
  <si>
    <t>Poznámka k položce:_x000D_
- připojení nového kabelu CENTRAL STOP 1-CXKH-V-O 3x1,5mm2;  - instalační relé 230V - 1ks;  - další pomocný materiál (průchodky, svorky, štítky a jiný podružný instalční materiál)</t>
  </si>
  <si>
    <t>Pol14</t>
  </si>
  <si>
    <t>Rozváděč ER1 - nový rozvaděč</t>
  </si>
  <si>
    <t>710471802</t>
  </si>
  <si>
    <t>Poznámka k položce:_x000D_
nástěnný oceloplechový elektroměrový rozvaděč, v protipožárním provedení EI45; krytí IP40/IP20, rozměr š=806mm, v=1885+100mm, hl=300mm  ; jmenovité izolační napětí: Ui=1000V AC; jmenovitý proud: In=400 A; zkratová odolnost: Ik``?10kA; napěťová soustava: 3PEN stř. 50Hz 400V/TN-C; přívody provedeny spodem, vývody provedeny spodem; materiál přípojnic: měď; přístroje jsou zakryty vnitřním panelem; typově zkoušený rozváděč dle ČSN EN 60 439-1 ed.2 (35 7107); provedení dle podmínek ČEZ Distribuce, a.s., určeno k zaplombování ; přístrojová náplň:;  - kompaktní jistič 400A včetně nadproudové spouště In=400A, včetně napěťové cívky, připojovací sady aj.;  - měřící transformátor proudu 400/5A, 5VA, tr.pr 0,5 S, úř. cejchovaný, včetně příslušenství;  - měřící transformátor proudu 400/5A, 5VA, včetně příslušenství;  - pojistkový odpínač 400A, 3-pólový;  - pojistkový odpínač do 32A, 3-pólový, pro válcové pojistky;  - válcová pojistková vložka In=2A;  - optický čítač pulzů SO, provedení dle podmínek ČEZ Distribuce, a.s.;  - další pomocný materiál (průchodky, svorky, štítky a jiný podružný instalční materiál)</t>
  </si>
  <si>
    <t>D7</t>
  </si>
  <si>
    <t>40-OSTATNÍ:</t>
  </si>
  <si>
    <t>Pol15</t>
  </si>
  <si>
    <t>Průzkum stávajícího stavu, prohlídka stavby</t>
  </si>
  <si>
    <t>hod</t>
  </si>
  <si>
    <t>1124278559</t>
  </si>
  <si>
    <t>Pol16</t>
  </si>
  <si>
    <t>Demontáž a odpojení stávajícího napájecí kabelu 2x 1-CYKY 3x120+70mm2 v rozvaděči RH</t>
  </si>
  <si>
    <t>1641768611</t>
  </si>
  <si>
    <t>Pol17</t>
  </si>
  <si>
    <t>Připojení nového napájecího kabelu 2x 1-CYKY 3x120+70mm2 v novém rozvaděči RT1</t>
  </si>
  <si>
    <t>1073181322</t>
  </si>
  <si>
    <t>Pol18</t>
  </si>
  <si>
    <t>Stavební přípomoce</t>
  </si>
  <si>
    <t>512939630</t>
  </si>
  <si>
    <t>Pol20</t>
  </si>
  <si>
    <t>Průrazy přes stěny do o100mm</t>
  </si>
  <si>
    <t>1567819585</t>
  </si>
  <si>
    <t>Pol21</t>
  </si>
  <si>
    <t>Ostatní drobný montážní materiál</t>
  </si>
  <si>
    <t>822333665</t>
  </si>
  <si>
    <t>Pol22</t>
  </si>
  <si>
    <t>Analýza sítě po uvedení veslařsko - kanoistického bazénu do provozu</t>
  </si>
  <si>
    <t>153377919</t>
  </si>
  <si>
    <t>40-OSTATNÍ - CELKEM:</t>
  </si>
  <si>
    <t>Pol24</t>
  </si>
  <si>
    <t>REVIZE A REVIZNÍ ZPRÁVA</t>
  </si>
  <si>
    <t>-590675366</t>
  </si>
  <si>
    <t>Pol25</t>
  </si>
  <si>
    <t>KOMPLEXNÍ ZKOUŠKY</t>
  </si>
  <si>
    <t>168118140</t>
  </si>
  <si>
    <t>Pol27</t>
  </si>
  <si>
    <t>ZKUŠEBNÍ PROVOZ A ZAŠKOLENÍ OBSLUHY</t>
  </si>
  <si>
    <t>-2117234057</t>
  </si>
  <si>
    <t>Pol28</t>
  </si>
  <si>
    <t>DOKUMENTACE SKUTEČNÉHO PROVEDENÍ</t>
  </si>
  <si>
    <t>471484450</t>
  </si>
  <si>
    <t>04b - Elektro - výměna jističe před RT</t>
  </si>
  <si>
    <t>Pol57</t>
  </si>
  <si>
    <t>Pol58</t>
  </si>
  <si>
    <t>Pol59</t>
  </si>
  <si>
    <t>Poznámka k položce:_x000D_
- demontáž stávajícího jističe FJ 2 In=100A;  - demontáž stávajících MTP 100/5A;  - nový kompaktní jistič In=250A včetně nadproudové spouště In=200A, včetně napěťové cívky, připojovací sady aj. ;  - 3x měřící transformátor proudu 200/5A, 5VA, tr.pr 0,5 S, úř. cejchovaný, včetně příslušenství;  - další pomocný materiál (průchodky, svorky, štítky a jiný podružný instalční materiál)</t>
  </si>
  <si>
    <t>Pol60</t>
  </si>
  <si>
    <t>Úprava stávajícího rozváděče RT</t>
  </si>
  <si>
    <t>Poznámka k položce:_x000D_
- demontáž stávajícího hlavního jističe In=100A;  - nový kompaktní jistič In=250A včetně nadproudové spouště In=200A, včetně napěťové cívky, připojovací sady aj. ;  - připojení povelu CENTRAL STOP z rozvaděče RPO;  - další pomocný materiál (průchodky, svorky, štítky a jiný podružný instalční materiál)</t>
  </si>
  <si>
    <t>Pol61</t>
  </si>
  <si>
    <t>Pol62</t>
  </si>
  <si>
    <t>Pol63</t>
  </si>
  <si>
    <t>Pol64</t>
  </si>
  <si>
    <t>04c - Elektro - připojení FVE</t>
  </si>
  <si>
    <t>Pol65</t>
  </si>
  <si>
    <t>CYKY 5Jx50mm2</t>
  </si>
  <si>
    <t>Pol66</t>
  </si>
  <si>
    <t>CYY 16mm2</t>
  </si>
  <si>
    <t>Pol67</t>
  </si>
  <si>
    <t>Pol68</t>
  </si>
  <si>
    <t>Pol69</t>
  </si>
  <si>
    <t>Doplnění do stávajícího rozváděče RH</t>
  </si>
  <si>
    <t>Poznámka k položce:_x000D_
- nový 3f jistič 3x100A, char. B;  - připojení nového kabelu CYKY 5Jx50mm2;  - další pomocný materiál (průchodky, svorky, štítky a jiný podružný instalční materiál)</t>
  </si>
  <si>
    <t>Pol70</t>
  </si>
  <si>
    <t>Pol71</t>
  </si>
  <si>
    <t>Pol72</t>
  </si>
  <si>
    <t>05 - D1.4.1.02 elektroinstalace</t>
  </si>
  <si>
    <t>05a - Elektro - stavební instalace</t>
  </si>
  <si>
    <t>D1 - 00-SPÍNAČE, TLAČÍTKA:</t>
  </si>
  <si>
    <t>D11 - 60-SVÍTIDLA:</t>
  </si>
  <si>
    <t>D13 - 70-OSTATNÍ:</t>
  </si>
  <si>
    <t>D14 - 70-OSTATNÍ - CELKEM:</t>
  </si>
  <si>
    <t>D3 - 10-ZÁSUVKY:</t>
  </si>
  <si>
    <t>D5 - 30-VODIČE, KABELY:</t>
  </si>
  <si>
    <t>D7 - 40-KABELOVÝ ÚLOŽNÝ SYSTÉM:</t>
  </si>
  <si>
    <t>D9 - 50-ROZVADĚČE:</t>
  </si>
  <si>
    <t>00-SPÍNAČE, TLAČÍTKA:</t>
  </si>
  <si>
    <t>Pol29</t>
  </si>
  <si>
    <t>tlačítkový ovládač, řazení 1/0, nástěnná montáž, IP65</t>
  </si>
  <si>
    <t>-1468729563</t>
  </si>
  <si>
    <t>Pol30</t>
  </si>
  <si>
    <t>Instal. a přístrojové krabice, další drobný materiál</t>
  </si>
  <si>
    <t>2028659219</t>
  </si>
  <si>
    <t>D11</t>
  </si>
  <si>
    <t>60-SVÍTIDLA:</t>
  </si>
  <si>
    <t>C1 - Přisazené LED svítidlo 45W, 130lm/W, 1200mm, IP65, 6500K</t>
  </si>
  <si>
    <t>-1381888891</t>
  </si>
  <si>
    <t>C1e - Přisazené LED svítidlo 45W, 130lm/W, 1200mm, IP66, 6500K s baterií pro nouzové osvětlení 13W po dobu 1 hodiny</t>
  </si>
  <si>
    <t>1805121579</t>
  </si>
  <si>
    <t>N1- Nouzové svítildlo s piktogramem, Ni-MH baterií, IP20, provoz na baterii 3 hodiny, s automatickou testovací funkcí, jedním čelem</t>
  </si>
  <si>
    <t>-2003404508</t>
  </si>
  <si>
    <t>D13</t>
  </si>
  <si>
    <t>70-OSTATNÍ:</t>
  </si>
  <si>
    <t>1630218412</t>
  </si>
  <si>
    <t>rozbočovací krabice do průřezu kabelů 4mm2</t>
  </si>
  <si>
    <t>-1583077551</t>
  </si>
  <si>
    <t>D14</t>
  </si>
  <si>
    <t>70-OSTATNÍ - CELKEM:</t>
  </si>
  <si>
    <t>1555123873</t>
  </si>
  <si>
    <t>1129102314</t>
  </si>
  <si>
    <t>-1052733473</t>
  </si>
  <si>
    <t>Pol56</t>
  </si>
  <si>
    <t>1069286136</t>
  </si>
  <si>
    <t>10-ZÁSUVKY:</t>
  </si>
  <si>
    <t>Pol31</t>
  </si>
  <si>
    <t>nástěnná, jednofázová zásuvka, 230V/16A, IP65</t>
  </si>
  <si>
    <t>-2120356680</t>
  </si>
  <si>
    <t>Pol32</t>
  </si>
  <si>
    <t>-1471666692</t>
  </si>
  <si>
    <t>30-VODIČE, KABELY:</t>
  </si>
  <si>
    <t>Pol33</t>
  </si>
  <si>
    <t>CYKY 3Ox1,5mm2</t>
  </si>
  <si>
    <t>1278524532</t>
  </si>
  <si>
    <t>Pol34</t>
  </si>
  <si>
    <t>CYKY 3Jx1,5mm2</t>
  </si>
  <si>
    <t>-1582235286</t>
  </si>
  <si>
    <t>Pol35</t>
  </si>
  <si>
    <t>CYKY 3Jx2,5mm2</t>
  </si>
  <si>
    <t>-1260189710</t>
  </si>
  <si>
    <t>Pol36</t>
  </si>
  <si>
    <t>CYKY 5Jx16mm2</t>
  </si>
  <si>
    <t>927984744</t>
  </si>
  <si>
    <t>Pol37</t>
  </si>
  <si>
    <t>CYY 4mm2</t>
  </si>
  <si>
    <t>155509384</t>
  </si>
  <si>
    <t>Pol38</t>
  </si>
  <si>
    <t>CYY 6mm2</t>
  </si>
  <si>
    <t>752723767</t>
  </si>
  <si>
    <t>Pol39</t>
  </si>
  <si>
    <t>Sběrnice J-Y(St)Y 2x2x0,8mm</t>
  </si>
  <si>
    <t>650113394</t>
  </si>
  <si>
    <t>40-KABELOVÝ ÚLOŽNÝ SYSTÉM:</t>
  </si>
  <si>
    <t>Pol40</t>
  </si>
  <si>
    <t>nerezový kabelový žlab, š=200 mm, v=60 mm, včetně kotvícího materiálu</t>
  </si>
  <si>
    <t>2044193607</t>
  </si>
  <si>
    <t>nerezový kabelový žlab, š=100 mm, v=60 mm, včetně kotvícího materiálu</t>
  </si>
  <si>
    <t>-1007988440</t>
  </si>
  <si>
    <t>Pol42</t>
  </si>
  <si>
    <t>nerezový kabelový žlab, š=60 mm, v=60 mm, včetně kotvícího materiálu</t>
  </si>
  <si>
    <t>1216613711</t>
  </si>
  <si>
    <t>Pol43</t>
  </si>
  <si>
    <t>trubka tuhá PVC do P40</t>
  </si>
  <si>
    <t>-1875647387</t>
  </si>
  <si>
    <t>Pol44</t>
  </si>
  <si>
    <t>trubka ohebná PVC, do P40</t>
  </si>
  <si>
    <t>-2082541723</t>
  </si>
  <si>
    <t>Pol45</t>
  </si>
  <si>
    <t>protipožární ucpávky např. HILTI</t>
  </si>
  <si>
    <t>-838302313</t>
  </si>
  <si>
    <t>Pol46</t>
  </si>
  <si>
    <t>-1736743934</t>
  </si>
  <si>
    <t>-2143776275</t>
  </si>
  <si>
    <t>50-ROZVADĚČE:</t>
  </si>
  <si>
    <t>Pol48</t>
  </si>
  <si>
    <t>-1008661882</t>
  </si>
  <si>
    <t>Poznámka k položce:_x000D_
- nový 3f jistič 3x50A, char. B;  - připojení nových vývodů na stávající rezervní jističe;  - další pomocný materiál</t>
  </si>
  <si>
    <t>05b - Elektro - technologická instalace</t>
  </si>
  <si>
    <t>D1 - 100-SPÍNAČE, TLAČÍTKA:</t>
  </si>
  <si>
    <t>D3 - 110-ZÁSUVKY:</t>
  </si>
  <si>
    <t>D5 - 130-VODIČE, KABELY:</t>
  </si>
  <si>
    <t>D7 - 140-KABELOVÝ ÚLOŽNÝ SYSTÉM:</t>
  </si>
  <si>
    <t>D9 - 150-ROZVADĚČE:</t>
  </si>
  <si>
    <t>D11 - 160-SVÍTIDLA:</t>
  </si>
  <si>
    <t>D13 - 170-OSTATNÍ:</t>
  </si>
  <si>
    <t>D14 - 170-OSTATNÍ - CELKEM:</t>
  </si>
  <si>
    <t>100-SPÍNAČE, TLAČÍTKA:</t>
  </si>
  <si>
    <t>Pol73</t>
  </si>
  <si>
    <t>tlačítkový ovládač, řazení 1/0, nástěnná montáž, IP20</t>
  </si>
  <si>
    <t>Pol74</t>
  </si>
  <si>
    <t>bezpečnostní tlačítko pro vypnutí FM, nástěnná montáž</t>
  </si>
  <si>
    <t>110-ZÁSUVKY:</t>
  </si>
  <si>
    <t>Pol75</t>
  </si>
  <si>
    <t>nástěnná, 3F zásuvka, 400V/16A, IP65</t>
  </si>
  <si>
    <t>130-VODIČE, KABELY:</t>
  </si>
  <si>
    <t>Pol76</t>
  </si>
  <si>
    <t>CYKY 5Jx2,5mm2</t>
  </si>
  <si>
    <t>Pol77</t>
  </si>
  <si>
    <t>CYY 10mm2</t>
  </si>
  <si>
    <t>Pol78</t>
  </si>
  <si>
    <t>Pol79</t>
  </si>
  <si>
    <t>Sběrnice J-Y(St)Y 2x2x0,8mm - bezpečnostní tlačítka k FM</t>
  </si>
  <si>
    <t>140-KABELOVÝ ÚLOŽNÝ SYSTÉM:</t>
  </si>
  <si>
    <t>Pol80</t>
  </si>
  <si>
    <t>nerezový kabelový žebřík, š=300 mm, v=60 mm, včetně kotvícího materiálu</t>
  </si>
  <si>
    <t>Pol81</t>
  </si>
  <si>
    <t>nerezový kabelový žlab, š=500 mm, v=60 mm, včetně kotvícího materiálu</t>
  </si>
  <si>
    <t>Pol82</t>
  </si>
  <si>
    <t>nerezový kabelový žlab s víkem, š=300 mm, v=60 mm, včetně kotvícího materiálu</t>
  </si>
  <si>
    <t>150-ROZVADĚČE:</t>
  </si>
  <si>
    <t>Pol83</t>
  </si>
  <si>
    <t>Rozváděč RT1</t>
  </si>
  <si>
    <t>Poznámka k položce:_x000D_
oceloplechový skříňový rozvaděč; krytí IP40/IP20, rozměr š=800mm, v=2000+50mm, hl=400mm  ; jmenovité izolační napětí: Ui=1000V AC; jmenovitý proud: In=400 A; zkratová odolnost: Ik``?10kA; napěťová soustava: 3NPE stř. 50Hz 400V/TN-C-S; přívody provedeny vrchem, vývody provedeny spodem; materiál přípojnic: měď; přístroje jsou zakryty vnitřním panelem; typově zkoušený rozváděč dle ČSN EN 60 439-1 ed.2 (35 7107); přístrojová náplň - část technologická:;  - 3f jistič,  3x40A, včetně napěťové cívky 230V;  - svodič přepětí tř. "C", 4-pólový;  - podružný 3f elektroměr pro přímé měření, do 63A, s pulsním výstupem SO;  - proudový chránič komb. s jističem do 16A, 2-pól, 30mA;  - proudový chránič 4-pól, 40A, 30mA;  - inst. stykač 1-pólový, do 25A, 24V;  - inst. stykač 1-pólový, do 40A, 24V;  - impulzní relé, 2-pólové, 16A/24V;  - 3f jistič od 10A do 63A;  - 1f jistič od 6A do 16;  - pomocný zdroj 230V/24V DC ;  - další pomocný materiál</t>
  </si>
  <si>
    <t>160-SVÍTIDLA:</t>
  </si>
  <si>
    <t>Pol84</t>
  </si>
  <si>
    <t>Přisazené průmyslové zářivkové svítidlo, 2x36W, IP65,</t>
  </si>
  <si>
    <t>Poznámka k položce:_x000D_
Pozn.: Svítidla specifikována včetně zdrojů</t>
  </si>
  <si>
    <t>170-OSTATNÍ:</t>
  </si>
  <si>
    <t>170-OSTATNÍ - CELKEM:</t>
  </si>
  <si>
    <t>Pol85</t>
  </si>
  <si>
    <t>Pol86</t>
  </si>
  <si>
    <t>Pol87</t>
  </si>
  <si>
    <t>05c - Elektro - řízení</t>
  </si>
  <si>
    <t>D1 - 200-VODIČE, KABELY:</t>
  </si>
  <si>
    <t>D3 - 210-KABELOVÝ ÚLOŽNÝ SYSTÉM:</t>
  </si>
  <si>
    <t>D5 - 220-ROZVADĚČE:</t>
  </si>
  <si>
    <t>D7 - 230-OSTATNÍ:</t>
  </si>
  <si>
    <t>D8 - 230-OSTATNÍ - CELKEM:</t>
  </si>
  <si>
    <t>200-VODIČE, KABELY:</t>
  </si>
  <si>
    <t>Pol88</t>
  </si>
  <si>
    <t>1-CYKFY 4Jx35mm2</t>
  </si>
  <si>
    <t>Pol89</t>
  </si>
  <si>
    <t>1-CYKFY 5Jx1,5mm2</t>
  </si>
  <si>
    <t>Pol90</t>
  </si>
  <si>
    <t>210-KABELOVÝ ÚLOŽNÝ SYSTÉM:</t>
  </si>
  <si>
    <t>Pol91</t>
  </si>
  <si>
    <t>nerezový kabelový žebřík, š=600 mm, v=60 mm, včetně kotvícího materiálu</t>
  </si>
  <si>
    <t>Pol92</t>
  </si>
  <si>
    <t>nerezový kabelový žlab s víkem, š=600 mm, v=60 mm, včetně kotvícího materiálu</t>
  </si>
  <si>
    <t>Pol93</t>
  </si>
  <si>
    <t>Pol94</t>
  </si>
  <si>
    <t>220-ROZVADĚČE:</t>
  </si>
  <si>
    <t>Pol95</t>
  </si>
  <si>
    <t>Poznámka k položce:_x000D_
výzbroj součástí rozvaděče RT1, viz samostatná část "Technologická instalace"; přístrojová náplň - část řízení:;  - Kompaktní jistič 400A včetně nadproudové spouště In=400A,  včetně napěťové spouště, připojovací sady aj. ;  - svodič přepětí tř. "C", 3-pólový;  - pojistkový odpínač do 125A, 3-pólový, pro válcové pojistky;  - válcová pojistková vložka In=80A;  - pojistkový odpínač do 32A, 1-pólový, pro válcové pojistky;  - válcová pojistková vložka In=6A;  - proudový chránič 4-pólový, 3x80A, 30mA, třída B pro frekvenční měniče;  - další pomocný materiál</t>
  </si>
  <si>
    <t>230-OSTATNÍ:</t>
  </si>
  <si>
    <t>Pol96</t>
  </si>
  <si>
    <t>Odbočná krabice včetně svorkovnice pro kabel průřezu 6-35mm2 a kabel průřezu 1,5mm2, IP 67, 285x201x120mm</t>
  </si>
  <si>
    <t>Pol97</t>
  </si>
  <si>
    <t>připojení frekvenčních měničů (FM)</t>
  </si>
  <si>
    <t>Pol98</t>
  </si>
  <si>
    <t>Rozvaděč kompenzace účiníku, včetně připojení, skříň v provedení EI45</t>
  </si>
  <si>
    <t>230-OSTATNÍ - CELKEM:</t>
  </si>
  <si>
    <t>Pol99</t>
  </si>
  <si>
    <t>Pol100</t>
  </si>
  <si>
    <t>Pol101</t>
  </si>
  <si>
    <t>06 - Technologie bazénu VZT a ZTI</t>
  </si>
  <si>
    <t xml:space="preserve">    1 - Zemní práce</t>
  </si>
  <si>
    <t xml:space="preserve">    721 - Zdravotechnika - vnitřní kanalizace</t>
  </si>
  <si>
    <t xml:space="preserve">    722 - Zdravotechnika - vnitřní vodovod</t>
  </si>
  <si>
    <t xml:space="preserve">    751 - Vzduchotechnika</t>
  </si>
  <si>
    <t>722001R</t>
  </si>
  <si>
    <t>Samonasávací čerpadlo filtrace</t>
  </si>
  <si>
    <t>-1292361837</t>
  </si>
  <si>
    <t>Poznámka k položce:_x000D_
Průtok 30m3/hod, prytí IP55, příkon 2kW, Napětí 230V, přípojení sání/výtlak 75/75</t>
  </si>
  <si>
    <t>722002R</t>
  </si>
  <si>
    <t xml:space="preserve">Hlubokovrstvá písková filtrační nádoba </t>
  </si>
  <si>
    <t>1267582453</t>
  </si>
  <si>
    <t xml:space="preserve">Poznámka k položce:_x000D_
Průtok 30 m3/h, hloubka písk. lože 1 m, materiál - polyester a sklolaminát, boční stěny zesíleny sklolaminátem, 6-ti cestným 2“ bočním ventilem a průhledem, odvzdušňovací ventil, manometr a dva otvory o průměru 300 mm, max. pracovní tlak: 1,5 bar, </t>
  </si>
  <si>
    <t>722003R</t>
  </si>
  <si>
    <t>UV sterilizátor</t>
  </si>
  <si>
    <t>-1105235980</t>
  </si>
  <si>
    <t xml:space="preserve">Poznámka k položce:_x000D_
Max. Průtok 30m3/hod, intenzita záření 33 mJ/cm2, napojení D63-50 mm </t>
  </si>
  <si>
    <t>722004R</t>
  </si>
  <si>
    <t>Elektroklapka</t>
  </si>
  <si>
    <t>133663041</t>
  </si>
  <si>
    <t>Poznámka k položce:_x000D_
DN100, bez napětí uzavřeno (uzavření přepadu bazénů)</t>
  </si>
  <si>
    <t>722005R</t>
  </si>
  <si>
    <t>Ponorné čerpadlo – s plovákem</t>
  </si>
  <si>
    <t>-135154329</t>
  </si>
  <si>
    <t>Poznámka k položce:_x000D_
Výtlak 7m, max. čerpané množství 5000 l/h</t>
  </si>
  <si>
    <t>722006R</t>
  </si>
  <si>
    <t>Potrubí PVC tlakové PN10 – lepené Dn110</t>
  </si>
  <si>
    <t>2110021668</t>
  </si>
  <si>
    <t>Potrubí PVC tlakové PN10 – lepené</t>
  </si>
  <si>
    <t>Poznámka k položce:_x000D_
Ø110, včetně tvarovek a šroubení</t>
  </si>
  <si>
    <t>722007R</t>
  </si>
  <si>
    <t>Potrubí PVC tlakové PN10 – lepené Dn75</t>
  </si>
  <si>
    <t>-865391337</t>
  </si>
  <si>
    <t>Poznámka k položce:_x000D_
Ø75, včetně tvarovek a šroubení</t>
  </si>
  <si>
    <t>722008R</t>
  </si>
  <si>
    <t>Potrubí PVC tlakové PN10 – lepené Dn32</t>
  </si>
  <si>
    <t>-1170622908</t>
  </si>
  <si>
    <t>Poznámka k položce:_x000D_
Ø32, včetně tvarovek a šroubení</t>
  </si>
  <si>
    <t>722009R</t>
  </si>
  <si>
    <t>PVC kulový ventil – dvoucestný 110</t>
  </si>
  <si>
    <t>-874636161</t>
  </si>
  <si>
    <t>Poznámka k položce:_x000D_
2 x lep.spoj (pitná voda) PN16, 110mm  S</t>
  </si>
  <si>
    <t>722010R</t>
  </si>
  <si>
    <t>PVC kulový ventil – dvoucestný 75</t>
  </si>
  <si>
    <t>634704306</t>
  </si>
  <si>
    <t>Poznámka k položce:_x000D_
2 x lep.spoj (pitná voda) PN16, 75mm  S</t>
  </si>
  <si>
    <t>722011R</t>
  </si>
  <si>
    <t>PVC zpětná klapka 75</t>
  </si>
  <si>
    <t>1056173246</t>
  </si>
  <si>
    <t>Poznámka k položce:_x000D_
Mezipřírubová 75mm  S</t>
  </si>
  <si>
    <t>722012R</t>
  </si>
  <si>
    <t>PVC příruba - pevná 75</t>
  </si>
  <si>
    <t>1145068338</t>
  </si>
  <si>
    <t>Poznámka k položce:_x000D_
Ø75, včetně těsnění a spojovacího materiálu</t>
  </si>
  <si>
    <t>722013R</t>
  </si>
  <si>
    <t>PVC příruba – točivá 75</t>
  </si>
  <si>
    <t>170169133</t>
  </si>
  <si>
    <t>Poznámka k položce:_x000D_
Ø75</t>
  </si>
  <si>
    <t>722014R</t>
  </si>
  <si>
    <t>PVC- Lemový nákružek  75</t>
  </si>
  <si>
    <t>-411119836</t>
  </si>
  <si>
    <t>Poznámka k položce:_x000D_
Ø75, včetně těsnění</t>
  </si>
  <si>
    <t>722015R</t>
  </si>
  <si>
    <t>Akumulační nádrž</t>
  </si>
  <si>
    <t>-1317394625</t>
  </si>
  <si>
    <t>Poznámka k položce:_x000D_
Plastová, samonosná, objem 1m3, volně položena na podlahu, 1x revizní otvor 300x300, 1x vstup HT50, 1x výtlak PVC32, 1xprůchodka pro elektro</t>
  </si>
  <si>
    <t>Zemní práce</t>
  </si>
  <si>
    <t>132212101</t>
  </si>
  <si>
    <t>Hloubení rýh š do 600 mm ručním nebo pneum nářadím v soudržných horninách tř. 3</t>
  </si>
  <si>
    <t>-359339156</t>
  </si>
  <si>
    <t>Hloubení zapažených i nezapažených rýh šířky do 600 mm ručním nebo pneumatickým nářadím  s urovnáním dna do předepsaného profilu a spádu v horninách tř. 3 soudržných</t>
  </si>
  <si>
    <t>0,3*0,8*13,3</t>
  </si>
  <si>
    <t>174101101</t>
  </si>
  <si>
    <t>Zásyp jam, šachet rýh nebo kolem objektů sypaninou se zhutněním</t>
  </si>
  <si>
    <t>1318353969</t>
  </si>
  <si>
    <t>Zásyp sypaninou z jakékoliv horniny  s uložením výkopku ve vrstvách se zhutněním jam, šachet, rýh nebo kolem objektů v těchto vykopávkách</t>
  </si>
  <si>
    <t>175111101</t>
  </si>
  <si>
    <t>Obsypání potrubí ručně sypaninou bez prohození sítem, uloženou do 3 m</t>
  </si>
  <si>
    <t>2112543196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</si>
  <si>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</si>
  <si>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0,3*0,3*13,3</t>
  </si>
  <si>
    <t>58337310</t>
  </si>
  <si>
    <t>štěrkopísek frakce 0/4</t>
  </si>
  <si>
    <t>989104256</t>
  </si>
  <si>
    <t>1,197*2 'Přepočtené koeficientem množství</t>
  </si>
  <si>
    <t>451573111</t>
  </si>
  <si>
    <t>Lože pod potrubí otevřený výkop ze štěrkopísku</t>
  </si>
  <si>
    <t>2132180548</t>
  </si>
  <si>
    <t>Lože pod potrubí, stoky a drobné objekty v otevřeném výkopu z písku a štěrkopísku do 63 mm</t>
  </si>
  <si>
    <t>0,3*0,1*13,3</t>
  </si>
  <si>
    <t>644941112</t>
  </si>
  <si>
    <t>Osazování ventilačních mřížek velikosti do 300 x 300 mm</t>
  </si>
  <si>
    <t>-891526660</t>
  </si>
  <si>
    <t>Montáž průvětrníků nebo mřížek odvětrávacích  velikosti přes 150 x 200 do 300 x 300 mm</t>
  </si>
  <si>
    <t>55341412</t>
  </si>
  <si>
    <t>průvětrník mřížový s klapkami 150x300mm</t>
  </si>
  <si>
    <t>-469134531</t>
  </si>
  <si>
    <t>1684602141</t>
  </si>
  <si>
    <t>0,3*3</t>
  </si>
  <si>
    <t>721</t>
  </si>
  <si>
    <t>Zdravotechnika - vnitřní kanalizace</t>
  </si>
  <si>
    <t>721173402</t>
  </si>
  <si>
    <t>Potrubí kanalizační z PVC SN 4 svodné DN 125</t>
  </si>
  <si>
    <t>336192734</t>
  </si>
  <si>
    <t>Potrubí z plastových trub PVC SN4 svodné (ležaté) DN 125</t>
  </si>
  <si>
    <t>721173403</t>
  </si>
  <si>
    <t>Potrubí kanalizační z PVC SN 4 svodné DN 160</t>
  </si>
  <si>
    <t>-1310438700</t>
  </si>
  <si>
    <t>Potrubí z plastových trub PVC SN4 svodné (ležaté) DN 160</t>
  </si>
  <si>
    <t>721173404</t>
  </si>
  <si>
    <t>Potrubí kanalizační z PVC SN 4 svodné DN 200</t>
  </si>
  <si>
    <t>712450551</t>
  </si>
  <si>
    <t>Potrubí z plastových trub PVC SN4 svodné (ležaté) DN 200</t>
  </si>
  <si>
    <t>72117340R</t>
  </si>
  <si>
    <t>Potrubí kanalizační z PVC PN 10 svodné DN 65</t>
  </si>
  <si>
    <t>417467314</t>
  </si>
  <si>
    <t>7211734R</t>
  </si>
  <si>
    <t>Potrubí kanalizační z PVC PN10 lepené DN 110</t>
  </si>
  <si>
    <t>135520522</t>
  </si>
  <si>
    <t>721174042</t>
  </si>
  <si>
    <t>Potrubí kanalizační z PP připojovací DN 40</t>
  </si>
  <si>
    <t>302749122</t>
  </si>
  <si>
    <t>Potrubí z plastových trub polypropylenové připojovací DN 40</t>
  </si>
  <si>
    <t>721174043</t>
  </si>
  <si>
    <t>Potrubí kanalizační z PP připojovací DN 50</t>
  </si>
  <si>
    <t>1853654192</t>
  </si>
  <si>
    <t>Potrubí z plastových trub polypropylenové připojovací DN 50</t>
  </si>
  <si>
    <t>721211403</t>
  </si>
  <si>
    <t>Vpusť podlahová s vodorovným odtokem DN 50/75 s kulovým kloubem</t>
  </si>
  <si>
    <t>-1508891273</t>
  </si>
  <si>
    <t>Podlahové vpusti s vodorovným odtokem DN 50/75 s kulovým kloubem</t>
  </si>
  <si>
    <t>721211621</t>
  </si>
  <si>
    <t>Vtok dvorní se svislým odtokem a izolační přírubou DN 110/160 mříž litina 226x226</t>
  </si>
  <si>
    <t>830797543</t>
  </si>
  <si>
    <t>Podlahové vpusti dvorní vtoky (vpusti) se svislým odtokem a izolační přírubou DN 110/160 mříž litina 226x226</t>
  </si>
  <si>
    <t>721263123</t>
  </si>
  <si>
    <t>Klapka zpětná polypropylen PP s automatickým a nouzovým uzávěrem DN 160</t>
  </si>
  <si>
    <t>-1577767790</t>
  </si>
  <si>
    <t>Zpětné klapky z polypropylenu (PP) s automatickým a nouzovým uzávěrem DN 160</t>
  </si>
  <si>
    <t>722</t>
  </si>
  <si>
    <t>Zdravotechnika - vnitřní vodovod</t>
  </si>
  <si>
    <t>722140108</t>
  </si>
  <si>
    <t>Potrubí vodovodní ocelové z ušlechtilé oceli spojované lisováním DN 65</t>
  </si>
  <si>
    <t>-1697284946</t>
  </si>
  <si>
    <t>Potrubí z ocelových trubek z ušlechtilé oceli spojované lisováním DN 65</t>
  </si>
  <si>
    <t>722174024</t>
  </si>
  <si>
    <t>Potrubí vodovodní plastové PPR svar polyfuze PN 20 D 32 x5,4 mm</t>
  </si>
  <si>
    <t>-1631079555</t>
  </si>
  <si>
    <t>Potrubí z plastových trubek z polypropylenu (PPR) svařovaných polyfuzně PN 20 (SDR 6) D 32 x 5,4</t>
  </si>
  <si>
    <t>722174026</t>
  </si>
  <si>
    <t>Potrubí vodovodní plastové PPR svar polyfuze PN 20 D 50 x 8,4 mm</t>
  </si>
  <si>
    <t>-43210868</t>
  </si>
  <si>
    <t>Potrubí z plastových trubek z polypropylenu (PPR) svařovaných polyfuzně PN 20 (SDR 6) D 50 x 8,4</t>
  </si>
  <si>
    <t>722174027</t>
  </si>
  <si>
    <t>Potrubí vodovodní plastové PPR svar polyfuze PN 20 D 63 x 10,5 mm</t>
  </si>
  <si>
    <t>1925655366</t>
  </si>
  <si>
    <t>Potrubí z plastových trubek z polypropylenu (PPR) svařovaných polyfuzně PN 20 (SDR 6) D 63 x 10,5</t>
  </si>
  <si>
    <t>722181126</t>
  </si>
  <si>
    <t>Ochrana vodovodního potrubí zvuk tlumícími objímkami do DN 50 mm</t>
  </si>
  <si>
    <t>-873435606</t>
  </si>
  <si>
    <t>Ochrana potrubí  zvuk tlumícími objímkami DN přes 25 do 50 mm</t>
  </si>
  <si>
    <t>460443357</t>
  </si>
  <si>
    <t>722181127</t>
  </si>
  <si>
    <t>Ochrana vodovodního potrubí zvuk tlumícími objímkami do DN 100 mm</t>
  </si>
  <si>
    <t>-1404368603</t>
  </si>
  <si>
    <t>Ochrana potrubí  zvuk tlumícími objímkami DN přes 50 do 100 mm</t>
  </si>
  <si>
    <t>15+38</t>
  </si>
  <si>
    <t>1413426760</t>
  </si>
  <si>
    <t>722181128</t>
  </si>
  <si>
    <t>Ochrana vodovodního potrubí zvuk tlumícími objímkami do DN 200 mm</t>
  </si>
  <si>
    <t>609171130</t>
  </si>
  <si>
    <t>Ochrana potrubí  zvuk tlumícími objímkami DN přes 100 do 200 mm</t>
  </si>
  <si>
    <t>19+34</t>
  </si>
  <si>
    <t>890948203</t>
  </si>
  <si>
    <t>722224154</t>
  </si>
  <si>
    <t>Kulový kohout zahradní s vnějším závitem a páčkou PN 15, T 120°C G 1"</t>
  </si>
  <si>
    <t>-686966523</t>
  </si>
  <si>
    <t>Armatury s jedním závitem ventily kulové zahradní uzávěry PN 15 do 120° C G 1</t>
  </si>
  <si>
    <t>722230105</t>
  </si>
  <si>
    <t>Ventil přímý G 6/4 se dvěma závity</t>
  </si>
  <si>
    <t>-557933852</t>
  </si>
  <si>
    <t>Armatury se dvěma závity ventily přímé G 6/4</t>
  </si>
  <si>
    <t>722230106</t>
  </si>
  <si>
    <t>Ventil přímý G 2 se dvěma závity</t>
  </si>
  <si>
    <t>1170473761</t>
  </si>
  <si>
    <t>Armatury se dvěma závity ventily přímé G 2</t>
  </si>
  <si>
    <t>72223011R</t>
  </si>
  <si>
    <t xml:space="preserve">Ventil DN40, dvoucestný s vratnou pružinou, vnitřní závit </t>
  </si>
  <si>
    <t>-42127242</t>
  </si>
  <si>
    <t>722253132</t>
  </si>
  <si>
    <t>Spojka hadicová požární C 52</t>
  </si>
  <si>
    <t>1198829677</t>
  </si>
  <si>
    <t>Požární příslušenství a armatury  hadicové spojky požární C 52</t>
  </si>
  <si>
    <t>722262151</t>
  </si>
  <si>
    <t>Vodoměr přírubový šroubový do 40°C DN 50 horizontální</t>
  </si>
  <si>
    <t>1883702121</t>
  </si>
  <si>
    <t>Vodoměry  pro vodu do 40°C přírubové šroubové horizontální DN 50</t>
  </si>
  <si>
    <t>1986348201</t>
  </si>
  <si>
    <t>1229724410</t>
  </si>
  <si>
    <t>751</t>
  </si>
  <si>
    <t>Vzduchotechnika</t>
  </si>
  <si>
    <t>751133012</t>
  </si>
  <si>
    <t>Mtž vent diag ntl potrubního nevýbušného D do 200 mm</t>
  </si>
  <si>
    <t>-327559428</t>
  </si>
  <si>
    <t>Montáž ventilátoru diagonálního nízkotlakého potrubního nevýbušného, průměru přes 100 do 200 mm</t>
  </si>
  <si>
    <t>42914103R</t>
  </si>
  <si>
    <t>ventilátor diagonální Ø150, 400m3/hod při dp 100Pa, U-230V</t>
  </si>
  <si>
    <t>308779605</t>
  </si>
  <si>
    <t>751344112</t>
  </si>
  <si>
    <t>Mtž tlumiče hluku pro kruhové potrubí D do 200 mm</t>
  </si>
  <si>
    <t>1486833566</t>
  </si>
  <si>
    <t>Montáž tlumičů  hluku pro kruhové potrubí, průměru přes 100 do 200 mm</t>
  </si>
  <si>
    <t>4298103R</t>
  </si>
  <si>
    <t>Tlumič hluku kruhový Ø150, dl.900mm, tl.stěny 50mm</t>
  </si>
  <si>
    <t>1016970300</t>
  </si>
  <si>
    <t>751398021</t>
  </si>
  <si>
    <t>Mtž větrací mřížky stěnové do 0,040 m2</t>
  </si>
  <si>
    <t>1425302714</t>
  </si>
  <si>
    <t>Montáž ostatních zařízení  větrací mřížky stěnové, průřezu do 0,040 m2</t>
  </si>
  <si>
    <t>55341426</t>
  </si>
  <si>
    <t>mřížka větrací nerezová se síťovinou 150x300mm</t>
  </si>
  <si>
    <t>436341897</t>
  </si>
  <si>
    <t>751512003</t>
  </si>
  <si>
    <t>Mtž potrubí plech skupiny II s přírubou tloušťky plechu 1,0 mm do 0,07 m2</t>
  </si>
  <si>
    <t>-1965973881</t>
  </si>
  <si>
    <t>Montáž potrubí plechového skupiny II  čtyřhranného s přírubou tloušťky plechu 1,0 mm, průřezu přes 0,03 do 0,07 m2</t>
  </si>
  <si>
    <t>42982104</t>
  </si>
  <si>
    <t>potrubí VZT čtyřhranné Pz průřez do 0,07m2</t>
  </si>
  <si>
    <t>-1986786474</t>
  </si>
  <si>
    <t>751512242</t>
  </si>
  <si>
    <t>Mtž potrubí plech skupiny II kruh bez příruby tloušťky plechu 1,0 mm D do 200 mm</t>
  </si>
  <si>
    <t>1210546143</t>
  </si>
  <si>
    <t>Montáž potrubí plechového skupiny II  kruhového bez příruby tloušťky plechu 1,0 mm, průměru přes 100 do 200 mm</t>
  </si>
  <si>
    <t>42981015</t>
  </si>
  <si>
    <t>trouba VZT kruhová spirálně vinutá Pz tl 0,5mm D 200mm</t>
  </si>
  <si>
    <t>325172416</t>
  </si>
  <si>
    <t>751514112</t>
  </si>
  <si>
    <t>Mtž oblouku do plech potrubí s přírubou do 0,07 m2</t>
  </si>
  <si>
    <t>2082695451</t>
  </si>
  <si>
    <t>Montáž oblouku do plechového potrubí  čtyřhranného s přírubou, průřezu přes 0,035 do 0,07 m2</t>
  </si>
  <si>
    <t>42982302</t>
  </si>
  <si>
    <t>oblouk čtyřhranný VZT Pz průřez do 0,07m2</t>
  </si>
  <si>
    <t>1585956405</t>
  </si>
  <si>
    <t>751514412</t>
  </si>
  <si>
    <t>Mtž přechodu osového do plech potrubí s přírubou do 0,07 m2</t>
  </si>
  <si>
    <t>-481577903</t>
  </si>
  <si>
    <t>Montáž přechodu osového nebo pravoúhlého do plechového potrubí  čtyřhranného s přírubou, průřezu přes 0,035 do 0,07 m2</t>
  </si>
  <si>
    <t>42982202</t>
  </si>
  <si>
    <t>kus přechodový čtyřhranný VZT Pz průřez do 0,07m2</t>
  </si>
  <si>
    <t>299042729</t>
  </si>
  <si>
    <t>751514776</t>
  </si>
  <si>
    <t>Mtž protidešťové stříšky plech potrubí kruhové bez příruby D do 200 mm</t>
  </si>
  <si>
    <t>-1155819159</t>
  </si>
  <si>
    <t>Montáž protidešťové stříšky nebo výfukové hlavice do plechového potrubí  kruhové bez příruby, průměru přes 100 do 200 mm</t>
  </si>
  <si>
    <t>42981267</t>
  </si>
  <si>
    <t>hlavice výfuková Pz VZT D 200mm</t>
  </si>
  <si>
    <t>-488542917</t>
  </si>
  <si>
    <t>07 - Slaboproud, MaR</t>
  </si>
  <si>
    <t>termopohon radiátorový MaR</t>
  </si>
  <si>
    <t>1079120884</t>
  </si>
  <si>
    <t>-1778415878</t>
  </si>
  <si>
    <t>magnetický kontakt EZS</t>
  </si>
  <si>
    <t>578150128</t>
  </si>
  <si>
    <t>-778698229</t>
  </si>
  <si>
    <t>Pol11</t>
  </si>
  <si>
    <t>senzor tříštění skla EZS</t>
  </si>
  <si>
    <t>1663836045</t>
  </si>
  <si>
    <t>-1737604621</t>
  </si>
  <si>
    <t>krabice spojovací EZS</t>
  </si>
  <si>
    <t>-834302666</t>
  </si>
  <si>
    <t>-1743037581</t>
  </si>
  <si>
    <t>zásuvka datová IT</t>
  </si>
  <si>
    <t>1106049883</t>
  </si>
  <si>
    <t>253993451</t>
  </si>
  <si>
    <t>kouřové čidlo EZS</t>
  </si>
  <si>
    <t>294915971</t>
  </si>
  <si>
    <t>408828956</t>
  </si>
  <si>
    <t>siréna EZS</t>
  </si>
  <si>
    <t>1522740339</t>
  </si>
  <si>
    <t>349955389</t>
  </si>
  <si>
    <t>čtečka analogová MaR</t>
  </si>
  <si>
    <t>-480537284</t>
  </si>
  <si>
    <t>1902182914</t>
  </si>
  <si>
    <t>zásuvka HDMI TV</t>
  </si>
  <si>
    <t>-193219989</t>
  </si>
  <si>
    <t>-940148569</t>
  </si>
  <si>
    <t>senzor proudění vody INST</t>
  </si>
  <si>
    <t>1923806629</t>
  </si>
  <si>
    <t>A-2YF(L)2Y 2x2x0.6 INST</t>
  </si>
  <si>
    <t>-1544604565</t>
  </si>
  <si>
    <t>1564388469</t>
  </si>
  <si>
    <t>zásuvka dvojitá datová IT</t>
  </si>
  <si>
    <t>866012066</t>
  </si>
  <si>
    <t>-2009469702</t>
  </si>
  <si>
    <t>A-2YF(L)2Y 2x2x0.8 INST</t>
  </si>
  <si>
    <t>82975054</t>
  </si>
  <si>
    <t>969499755</t>
  </si>
  <si>
    <t>Solarix CAT6 SXKD-6-FTP-PVC INST</t>
  </si>
  <si>
    <t>32824898</t>
  </si>
  <si>
    <t>-119908387</t>
  </si>
  <si>
    <t>VEZ 2x0,75+4x0,22 INST</t>
  </si>
  <si>
    <t>1904644144</t>
  </si>
  <si>
    <t>1048025459</t>
  </si>
  <si>
    <t>SYKFY 2x2x0.5 INST</t>
  </si>
  <si>
    <t>1400462811</t>
  </si>
  <si>
    <t>-270660974</t>
  </si>
  <si>
    <t>PRAFlaCom F 2x2x0,5 INST</t>
  </si>
  <si>
    <t>-705512103</t>
  </si>
  <si>
    <t>880077317</t>
  </si>
  <si>
    <t>J-Y(st)Y 2x2x0.8 INST</t>
  </si>
  <si>
    <t>990633046</t>
  </si>
  <si>
    <t>1779751056</t>
  </si>
  <si>
    <t>HDMI INST</t>
  </si>
  <si>
    <t>-1990184329</t>
  </si>
  <si>
    <t>-2039083595</t>
  </si>
  <si>
    <t>Solarix CAT6 SXKD-6-FTP-PVCa PUR INST</t>
  </si>
  <si>
    <t>-1463906522</t>
  </si>
  <si>
    <t>trubka ohebná instalační INST</t>
  </si>
  <si>
    <t>-184596026</t>
  </si>
  <si>
    <t>-1774986345</t>
  </si>
  <si>
    <t>víčko krabice INST</t>
  </si>
  <si>
    <t>-1281676703</t>
  </si>
  <si>
    <t>1458594356</t>
  </si>
  <si>
    <t>multisenzor ovládací MaR</t>
  </si>
  <si>
    <t>1435380505</t>
  </si>
  <si>
    <t>-2046321208</t>
  </si>
  <si>
    <t>záslepka krabice INST</t>
  </si>
  <si>
    <t>-1683642378</t>
  </si>
  <si>
    <t>-440493183</t>
  </si>
  <si>
    <t>Regulátor rychlosti (PLC) s komunikačními rozhraními, rozvaděč s vybavením … PLC</t>
  </si>
  <si>
    <t>1991441265</t>
  </si>
  <si>
    <t>-1617768548</t>
  </si>
  <si>
    <t>KONFIGURACE kamer, EZS, prvků … MaR</t>
  </si>
  <si>
    <t>-534923514</t>
  </si>
  <si>
    <t>senzor proudění vody MaR</t>
  </si>
  <si>
    <t>-1177392503</t>
  </si>
  <si>
    <t>-1886102193</t>
  </si>
  <si>
    <t>krabice instalační 68 INST</t>
  </si>
  <si>
    <t>-1623484160</t>
  </si>
  <si>
    <t>Koordinace při nastavování a ladění řídících algoritmů MaR</t>
  </si>
  <si>
    <t>408016007</t>
  </si>
  <si>
    <t>Autorský projekční dozor MaR</t>
  </si>
  <si>
    <t>-55343491</t>
  </si>
  <si>
    <t>Revize, dokumentace skutečného provedení MaR</t>
  </si>
  <si>
    <t>-1322645701</t>
  </si>
  <si>
    <t>Uživatelská a administrační dokumentace MaR</t>
  </si>
  <si>
    <t>1691730171</t>
  </si>
  <si>
    <t>čidlo teplotní MaR</t>
  </si>
  <si>
    <t>-805951958</t>
  </si>
  <si>
    <t>-1075097132</t>
  </si>
  <si>
    <t>wifi AP IT</t>
  </si>
  <si>
    <t>1273847336</t>
  </si>
  <si>
    <t>-905260592</t>
  </si>
  <si>
    <t>Časomíra IT</t>
  </si>
  <si>
    <t>998942977</t>
  </si>
  <si>
    <t>1317168591</t>
  </si>
  <si>
    <t>Ovládací tablet IT</t>
  </si>
  <si>
    <t>-561824885</t>
  </si>
  <si>
    <t>2137820293</t>
  </si>
  <si>
    <t>IP kamera EZS</t>
  </si>
  <si>
    <t>-700897612</t>
  </si>
  <si>
    <t>-1120546355</t>
  </si>
  <si>
    <t>PIR senzor EZS</t>
  </si>
  <si>
    <t>-1052079299</t>
  </si>
  <si>
    <t>1253446163</t>
  </si>
  <si>
    <t>09 -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</si>
  <si>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</si>
  <si>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</si>
  <si>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</si>
  <si>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</si>
  <si>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</si>
  <si>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</si>
  <si>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</si>
  <si>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</si>
  <si>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</si>
  <si>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geodetické a projektové práce</t>
  </si>
  <si>
    <t>013203000</t>
  </si>
  <si>
    <t>Dokumentace stavby bez rozlišení</t>
  </si>
  <si>
    <t>1024</t>
  </si>
  <si>
    <t>-459960074</t>
  </si>
  <si>
    <t xml:space="preserve">Dokumentace stavby bez rozlišení - expertní zhodnocení možnosti použití katodické ochrany obětovanou anodou na listy turbín (zhodnocení uvedeného detailu a srovnání životnosti bez ochrany) a případně její návrh a realizaci
expertní zhodnocení možnosti použití katodické ochrany obětovanou anodou na listy turbín (zhodnocení uvedeného detailu a srovnání životnosti bez ochrany) </t>
  </si>
  <si>
    <t>013203000R</t>
  </si>
  <si>
    <t>akustické měření +  návrh instalace absorbérů</t>
  </si>
  <si>
    <t>-968401418</t>
  </si>
  <si>
    <t>013203000R1</t>
  </si>
  <si>
    <t xml:space="preserve">akustické měření v tělocvičně při spuštěném VZT zařízení č.1 </t>
  </si>
  <si>
    <t>-1586024945</t>
  </si>
  <si>
    <t xml:space="preserve">Poznámka k položce:_x000D_
vč. návrhu případných akustických opatření na zař. č.1  </t>
  </si>
  <si>
    <t>013244000</t>
  </si>
  <si>
    <t>Dokumentace pro provádění stavby</t>
  </si>
  <si>
    <t>-121934323</t>
  </si>
  <si>
    <t>013254000</t>
  </si>
  <si>
    <t>Dokumentace skutečného provedení stavby</t>
  </si>
  <si>
    <t>270202863</t>
  </si>
  <si>
    <t>Dokumentace skutečného provedení stavby - 3D laserové scanování + porovnání s modelem</t>
  </si>
  <si>
    <t>013294000</t>
  </si>
  <si>
    <t>Ostatní dokumentace - dílenská</t>
  </si>
  <si>
    <t>-1249565449</t>
  </si>
  <si>
    <t>Ostatní dokumentace</t>
  </si>
  <si>
    <t>VRN3</t>
  </si>
  <si>
    <t>Zařízení staveniště</t>
  </si>
  <si>
    <t>032903000</t>
  </si>
  <si>
    <t>Náklady na provoz a údržbu vybavení staveniště</t>
  </si>
  <si>
    <t>-760375486</t>
  </si>
  <si>
    <t>Náklady na provoz a údržbu vybavení staveniště- zařízení staveniště, oplocení bunkoviště, chem. Wc, vyřízení povolení, zábor pozemku města, připojení na sít, cena energií,zrušení a uvedení do stávajícího stavu (trávníky)
náklady za zábor pozemku + inženýring a projektová dokumentace související se zařízením staveniště</t>
  </si>
  <si>
    <t>VRN4</t>
  </si>
  <si>
    <t>Inženýrská činnost</t>
  </si>
  <si>
    <t>041303000R</t>
  </si>
  <si>
    <t>inženýring (zajištění nové trafostanice)</t>
  </si>
  <si>
    <t>433399658</t>
  </si>
  <si>
    <t>VRN5</t>
  </si>
  <si>
    <t>Finanční náklady</t>
  </si>
  <si>
    <t>053203000R</t>
  </si>
  <si>
    <t>poplatek za navýšení příkonu u hlavního jističe objektu</t>
  </si>
  <si>
    <t>1432980560</t>
  </si>
  <si>
    <t>poplatek za navýšení příkonu u hlavního jističe - připojení bazénové technologie, navýšení o 400A</t>
  </si>
  <si>
    <t>VRN7</t>
  </si>
  <si>
    <t>Provozní vlivy</t>
  </si>
  <si>
    <t>071103000R</t>
  </si>
  <si>
    <t>veškeré práce spojené s úpravami na stávajícím zařízení, které je nutné provést z důvodů úspěšné realizace díla</t>
  </si>
  <si>
    <t>-2140078166</t>
  </si>
  <si>
    <t>veškeré práce spojené s úpravami na stávajícím zařízení, které je nutné provést z důvodů úspěšné realizace díla napojení díla na stávající zařízení Objednatele</t>
  </si>
  <si>
    <t>VRN9</t>
  </si>
  <si>
    <t>Ostatní náklady</t>
  </si>
  <si>
    <t>092103001</t>
  </si>
  <si>
    <t>Náklady na zkušební provoz</t>
  </si>
  <si>
    <t>595258768</t>
  </si>
  <si>
    <t>zkušební provoz -seřizování proudění vody-3 měsíce, 3x napuštění a vypuštění bazénu, vč energií a vody</t>
  </si>
  <si>
    <t>Poznámka k položce:_x000D_
Zajištění nágradního zdroje (diesel agregát) na dobu zkušebního provozu trenažérů._x000D_
Bude využito pouze v případě, že nebude v době zkušebního provozu k dispozici nová trafostanice. Včetně pohonných látek.Elektro instalační činnost spojená s přechodným připojením dieselagregátu a finálním zapojením na distribuční síť ČEZ po dokončení trafostanice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</si>
</sst>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horizontal="righ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2"/>
  <sheetViews>
    <sheetView showGridLines="0" tabSelected="1" topLeftCell="A4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33" width="2.33203125" customWidth="1"/>
    <col min="34" max="34" width="2.83203125" customWidth="1"/>
    <col min="35" max="35" width="27.1640625" customWidth="1"/>
    <col min="36" max="37" width="2.1640625" customWidth="1"/>
    <col min="38" max="38" width="7.1640625" customWidth="1"/>
    <col min="39" max="39" width="2.83203125" customWidth="1"/>
    <col min="40" max="40" width="11.5" customWidth="1"/>
    <col min="41" max="41" width="6.5" customWidth="1"/>
    <col min="42" max="42" width="3.5" customWidth="1"/>
    <col min="43" max="43" width="13.5" hidden="1" customWidth="1"/>
    <col min="44" max="44" width="11.6640625" customWidth="1"/>
    <col min="45" max="47" width="22.1640625" hidden="1" customWidth="1"/>
    <col min="48" max="49" width="18.5" hidden="1" customWidth="1"/>
    <col min="50" max="51" width="21.5" hidden="1" customWidth="1"/>
    <col min="52" max="52" width="18.5" hidden="1" customWidth="1"/>
    <col min="53" max="53" width="16.5" hidden="1" customWidth="1"/>
    <col min="54" max="54" width="21.5" hidden="1" customWidth="1"/>
    <col min="55" max="55" width="18.5" hidden="1" customWidth="1"/>
    <col min="56" max="56" width="16.5" hidden="1" customWidth="1"/>
    <col min="57" max="57" width="57" customWidth="1"/>
    <col min="71" max="91" width="9.16406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72" t="s">
        <v>14</v>
      </c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0"/>
      <c r="AQ5" s="20"/>
      <c r="AR5" s="18"/>
      <c r="BE5" s="251" t="s">
        <v>15</v>
      </c>
      <c r="BS5" s="15" t="s">
        <v>6</v>
      </c>
    </row>
    <row r="6" spans="1:74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74" t="s">
        <v>17</v>
      </c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0"/>
      <c r="AQ6" s="20"/>
      <c r="AR6" s="18"/>
      <c r="BE6" s="252"/>
      <c r="BS6" s="15" t="s">
        <v>6</v>
      </c>
    </row>
    <row r="7" spans="1:74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19</v>
      </c>
      <c r="AL7" s="20"/>
      <c r="AM7" s="20"/>
      <c r="AN7" s="25" t="s">
        <v>1</v>
      </c>
      <c r="AO7" s="20"/>
      <c r="AP7" s="20"/>
      <c r="AQ7" s="20"/>
      <c r="AR7" s="18"/>
      <c r="BE7" s="252"/>
      <c r="BS7" s="15" t="s">
        <v>6</v>
      </c>
    </row>
    <row r="8" spans="1:74" ht="12" customHeight="1">
      <c r="B8" s="19"/>
      <c r="C8" s="20"/>
      <c r="D8" s="27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22</v>
      </c>
      <c r="AL8" s="20"/>
      <c r="AM8" s="20"/>
      <c r="AN8" s="28" t="s">
        <v>23</v>
      </c>
      <c r="AO8" s="20"/>
      <c r="AP8" s="20"/>
      <c r="AQ8" s="20"/>
      <c r="AR8" s="18"/>
      <c r="BE8" s="252"/>
      <c r="BS8" s="15" t="s">
        <v>6</v>
      </c>
    </row>
    <row r="9" spans="1:74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52"/>
      <c r="BS9" s="15" t="s">
        <v>6</v>
      </c>
    </row>
    <row r="10" spans="1:74" ht="12" customHeight="1">
      <c r="B10" s="19"/>
      <c r="C10" s="20"/>
      <c r="D10" s="27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52"/>
      <c r="BS10" s="15" t="s">
        <v>6</v>
      </c>
    </row>
    <row r="11" spans="1:74" ht="18.399999999999999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28</v>
      </c>
      <c r="AL11" s="20"/>
      <c r="AM11" s="20"/>
      <c r="AN11" s="25" t="s">
        <v>1</v>
      </c>
      <c r="AO11" s="20"/>
      <c r="AP11" s="20"/>
      <c r="AQ11" s="20"/>
      <c r="AR11" s="18"/>
      <c r="BE11" s="252"/>
      <c r="BS11" s="15" t="s">
        <v>6</v>
      </c>
    </row>
    <row r="12" spans="1:74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52"/>
      <c r="BS12" s="15" t="s">
        <v>6</v>
      </c>
    </row>
    <row r="13" spans="1:74" ht="12" customHeight="1">
      <c r="B13" s="19"/>
      <c r="C13" s="20"/>
      <c r="D13" s="27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25</v>
      </c>
      <c r="AL13" s="20"/>
      <c r="AM13" s="20"/>
      <c r="AN13" s="29" t="s">
        <v>30</v>
      </c>
      <c r="AO13" s="20"/>
      <c r="AP13" s="20"/>
      <c r="AQ13" s="20"/>
      <c r="AR13" s="18"/>
      <c r="BE13" s="252"/>
      <c r="BS13" s="15" t="s">
        <v>6</v>
      </c>
    </row>
    <row r="14" spans="1:74" ht="12.75">
      <c r="B14" s="19"/>
      <c r="C14" s="20"/>
      <c r="D14" s="20"/>
      <c r="E14" s="275" t="s">
        <v>30</v>
      </c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" t="s">
        <v>28</v>
      </c>
      <c r="AL14" s="20"/>
      <c r="AM14" s="20"/>
      <c r="AN14" s="29" t="s">
        <v>30</v>
      </c>
      <c r="AO14" s="20"/>
      <c r="AP14" s="20"/>
      <c r="AQ14" s="20"/>
      <c r="AR14" s="18"/>
      <c r="BE14" s="252"/>
      <c r="BS14" s="15" t="s">
        <v>6</v>
      </c>
    </row>
    <row r="15" spans="1:74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52"/>
      <c r="BS15" s="15" t="s">
        <v>4</v>
      </c>
    </row>
    <row r="16" spans="1:74" ht="12" customHeight="1">
      <c r="B16" s="19"/>
      <c r="C16" s="20"/>
      <c r="D16" s="27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25</v>
      </c>
      <c r="AL16" s="20"/>
      <c r="AM16" s="20"/>
      <c r="AN16" s="25" t="s">
        <v>32</v>
      </c>
      <c r="AO16" s="20"/>
      <c r="AP16" s="20"/>
      <c r="AQ16" s="20"/>
      <c r="AR16" s="18"/>
      <c r="BE16" s="252"/>
      <c r="BS16" s="15" t="s">
        <v>4</v>
      </c>
    </row>
    <row r="17" spans="2:71" ht="18.399999999999999" customHeight="1">
      <c r="B17" s="19"/>
      <c r="C17" s="20"/>
      <c r="D17" s="20"/>
      <c r="E17" s="25" t="s">
        <v>33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28</v>
      </c>
      <c r="AL17" s="20"/>
      <c r="AM17" s="20"/>
      <c r="AN17" s="25" t="s">
        <v>1</v>
      </c>
      <c r="AO17" s="20"/>
      <c r="AP17" s="20"/>
      <c r="AQ17" s="20"/>
      <c r="AR17" s="18"/>
      <c r="BE17" s="252"/>
      <c r="BS17" s="15" t="s">
        <v>34</v>
      </c>
    </row>
    <row r="18" spans="2:7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52"/>
      <c r="BS18" s="15" t="s">
        <v>6</v>
      </c>
    </row>
    <row r="19" spans="2:71" ht="12" customHeight="1">
      <c r="B19" s="19"/>
      <c r="C19" s="20"/>
      <c r="D19" s="27" t="s">
        <v>35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52"/>
      <c r="BS19" s="15" t="s">
        <v>6</v>
      </c>
    </row>
    <row r="20" spans="2:71" ht="18.399999999999999" customHeight="1">
      <c r="B20" s="19"/>
      <c r="C20" s="20"/>
      <c r="D20" s="20"/>
      <c r="E20" s="25" t="s">
        <v>36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28</v>
      </c>
      <c r="AL20" s="20"/>
      <c r="AM20" s="20"/>
      <c r="AN20" s="25" t="s">
        <v>1</v>
      </c>
      <c r="AO20" s="20"/>
      <c r="AP20" s="20"/>
      <c r="AQ20" s="20"/>
      <c r="AR20" s="18"/>
      <c r="BE20" s="252"/>
      <c r="BS20" s="15" t="s">
        <v>34</v>
      </c>
    </row>
    <row r="21" spans="2:7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52"/>
    </row>
    <row r="22" spans="2:71" ht="12" customHeight="1">
      <c r="B22" s="19"/>
      <c r="C22" s="20"/>
      <c r="D22" s="27" t="s">
        <v>37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52"/>
    </row>
    <row r="23" spans="2:71" ht="14.45" customHeight="1">
      <c r="B23" s="19"/>
      <c r="C23" s="20"/>
      <c r="D23" s="20"/>
      <c r="E23" s="277" t="s">
        <v>1</v>
      </c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0"/>
      <c r="AP23" s="20"/>
      <c r="AQ23" s="20"/>
      <c r="AR23" s="18"/>
      <c r="BE23" s="252"/>
    </row>
    <row r="24" spans="2:7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52"/>
    </row>
    <row r="25" spans="2:7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52"/>
    </row>
    <row r="26" spans="2:71" s="1" customFormat="1" ht="25.9" customHeight="1">
      <c r="B26" s="32"/>
      <c r="C26" s="33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4">
        <f>ROUND(AG94,2)</f>
        <v>0</v>
      </c>
      <c r="AL26" s="255"/>
      <c r="AM26" s="255"/>
      <c r="AN26" s="255"/>
      <c r="AO26" s="255"/>
      <c r="AP26" s="33"/>
      <c r="AQ26" s="33"/>
      <c r="AR26" s="36"/>
      <c r="BE26" s="252"/>
    </row>
    <row r="27" spans="2:71" s="1" customFormat="1" ht="6.95" customHeight="1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52"/>
    </row>
    <row r="28" spans="2:71" s="1" customFormat="1" ht="12.7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78" t="s">
        <v>39</v>
      </c>
      <c r="M28" s="278"/>
      <c r="N28" s="278"/>
      <c r="O28" s="278"/>
      <c r="P28" s="278"/>
      <c r="Q28" s="33"/>
      <c r="R28" s="33"/>
      <c r="S28" s="33"/>
      <c r="T28" s="33"/>
      <c r="U28" s="33"/>
      <c r="V28" s="33"/>
      <c r="W28" s="278" t="s">
        <v>40</v>
      </c>
      <c r="X28" s="278"/>
      <c r="Y28" s="278"/>
      <c r="Z28" s="278"/>
      <c r="AA28" s="278"/>
      <c r="AB28" s="278"/>
      <c r="AC28" s="278"/>
      <c r="AD28" s="278"/>
      <c r="AE28" s="278"/>
      <c r="AF28" s="33"/>
      <c r="AG28" s="33"/>
      <c r="AH28" s="33"/>
      <c r="AI28" s="33"/>
      <c r="AJ28" s="33"/>
      <c r="AK28" s="278" t="s">
        <v>41</v>
      </c>
      <c r="AL28" s="278"/>
      <c r="AM28" s="278"/>
      <c r="AN28" s="278"/>
      <c r="AO28" s="278"/>
      <c r="AP28" s="33"/>
      <c r="AQ28" s="33"/>
      <c r="AR28" s="36"/>
      <c r="BE28" s="252"/>
    </row>
    <row r="29" spans="2:71" s="2" customFormat="1" ht="14.45" customHeight="1">
      <c r="B29" s="37"/>
      <c r="C29" s="38"/>
      <c r="D29" s="27" t="s">
        <v>42</v>
      </c>
      <c r="E29" s="38"/>
      <c r="F29" s="27" t="s">
        <v>43</v>
      </c>
      <c r="G29" s="38"/>
      <c r="H29" s="38"/>
      <c r="I29" s="38"/>
      <c r="J29" s="38"/>
      <c r="K29" s="38"/>
      <c r="L29" s="279">
        <v>0.21</v>
      </c>
      <c r="M29" s="250"/>
      <c r="N29" s="250"/>
      <c r="O29" s="250"/>
      <c r="P29" s="250"/>
      <c r="Q29" s="38"/>
      <c r="R29" s="38"/>
      <c r="S29" s="38"/>
      <c r="T29" s="38"/>
      <c r="U29" s="38"/>
      <c r="V29" s="38"/>
      <c r="W29" s="249">
        <f>ROUND(AZ94, 2)</f>
        <v>0</v>
      </c>
      <c r="X29" s="250"/>
      <c r="Y29" s="250"/>
      <c r="Z29" s="250"/>
      <c r="AA29" s="250"/>
      <c r="AB29" s="250"/>
      <c r="AC29" s="250"/>
      <c r="AD29" s="250"/>
      <c r="AE29" s="250"/>
      <c r="AF29" s="38"/>
      <c r="AG29" s="38"/>
      <c r="AH29" s="38"/>
      <c r="AI29" s="38"/>
      <c r="AJ29" s="38"/>
      <c r="AK29" s="249">
        <f>ROUND(AV94, 2)</f>
        <v>0</v>
      </c>
      <c r="AL29" s="250"/>
      <c r="AM29" s="250"/>
      <c r="AN29" s="250"/>
      <c r="AO29" s="250"/>
      <c r="AP29" s="38"/>
      <c r="AQ29" s="38"/>
      <c r="AR29" s="39"/>
      <c r="BE29" s="253"/>
    </row>
    <row r="30" spans="2:71" s="2" customFormat="1" ht="14.45" customHeight="1">
      <c r="B30" s="37"/>
      <c r="C30" s="38"/>
      <c r="D30" s="38"/>
      <c r="E30" s="38"/>
      <c r="F30" s="27" t="s">
        <v>44</v>
      </c>
      <c r="G30" s="38"/>
      <c r="H30" s="38"/>
      <c r="I30" s="38"/>
      <c r="J30" s="38"/>
      <c r="K30" s="38"/>
      <c r="L30" s="279">
        <v>0.15</v>
      </c>
      <c r="M30" s="250"/>
      <c r="N30" s="250"/>
      <c r="O30" s="250"/>
      <c r="P30" s="250"/>
      <c r="Q30" s="38"/>
      <c r="R30" s="38"/>
      <c r="S30" s="38"/>
      <c r="T30" s="38"/>
      <c r="U30" s="38"/>
      <c r="V30" s="38"/>
      <c r="W30" s="249">
        <f>ROUND(BA94, 2)</f>
        <v>0</v>
      </c>
      <c r="X30" s="250"/>
      <c r="Y30" s="250"/>
      <c r="Z30" s="250"/>
      <c r="AA30" s="250"/>
      <c r="AB30" s="250"/>
      <c r="AC30" s="250"/>
      <c r="AD30" s="250"/>
      <c r="AE30" s="250"/>
      <c r="AF30" s="38"/>
      <c r="AG30" s="38"/>
      <c r="AH30" s="38"/>
      <c r="AI30" s="38"/>
      <c r="AJ30" s="38"/>
      <c r="AK30" s="249">
        <f>ROUND(AW94, 2)</f>
        <v>0</v>
      </c>
      <c r="AL30" s="250"/>
      <c r="AM30" s="250"/>
      <c r="AN30" s="250"/>
      <c r="AO30" s="250"/>
      <c r="AP30" s="38"/>
      <c r="AQ30" s="38"/>
      <c r="AR30" s="39"/>
      <c r="BE30" s="253"/>
    </row>
    <row r="31" spans="2:71" s="2" customFormat="1" ht="14.45" hidden="1" customHeight="1">
      <c r="B31" s="37"/>
      <c r="C31" s="38"/>
      <c r="D31" s="38"/>
      <c r="E31" s="38"/>
      <c r="F31" s="27" t="s">
        <v>45</v>
      </c>
      <c r="G31" s="38"/>
      <c r="H31" s="38"/>
      <c r="I31" s="38"/>
      <c r="J31" s="38"/>
      <c r="K31" s="38"/>
      <c r="L31" s="279">
        <v>0.21</v>
      </c>
      <c r="M31" s="250"/>
      <c r="N31" s="250"/>
      <c r="O31" s="250"/>
      <c r="P31" s="250"/>
      <c r="Q31" s="38"/>
      <c r="R31" s="38"/>
      <c r="S31" s="38"/>
      <c r="T31" s="38"/>
      <c r="U31" s="38"/>
      <c r="V31" s="38"/>
      <c r="W31" s="249">
        <f>ROUND(BB94, 2)</f>
        <v>0</v>
      </c>
      <c r="X31" s="250"/>
      <c r="Y31" s="250"/>
      <c r="Z31" s="250"/>
      <c r="AA31" s="250"/>
      <c r="AB31" s="250"/>
      <c r="AC31" s="250"/>
      <c r="AD31" s="250"/>
      <c r="AE31" s="250"/>
      <c r="AF31" s="38"/>
      <c r="AG31" s="38"/>
      <c r="AH31" s="38"/>
      <c r="AI31" s="38"/>
      <c r="AJ31" s="38"/>
      <c r="AK31" s="249">
        <v>0</v>
      </c>
      <c r="AL31" s="250"/>
      <c r="AM31" s="250"/>
      <c r="AN31" s="250"/>
      <c r="AO31" s="250"/>
      <c r="AP31" s="38"/>
      <c r="AQ31" s="38"/>
      <c r="AR31" s="39"/>
      <c r="BE31" s="253"/>
    </row>
    <row r="32" spans="2:71" s="2" customFormat="1" ht="14.45" hidden="1" customHeight="1">
      <c r="B32" s="37"/>
      <c r="C32" s="38"/>
      <c r="D32" s="38"/>
      <c r="E32" s="38"/>
      <c r="F32" s="27" t="s">
        <v>46</v>
      </c>
      <c r="G32" s="38"/>
      <c r="H32" s="38"/>
      <c r="I32" s="38"/>
      <c r="J32" s="38"/>
      <c r="K32" s="38"/>
      <c r="L32" s="279">
        <v>0.15</v>
      </c>
      <c r="M32" s="250"/>
      <c r="N32" s="250"/>
      <c r="O32" s="250"/>
      <c r="P32" s="250"/>
      <c r="Q32" s="38"/>
      <c r="R32" s="38"/>
      <c r="S32" s="38"/>
      <c r="T32" s="38"/>
      <c r="U32" s="38"/>
      <c r="V32" s="38"/>
      <c r="W32" s="249">
        <f>ROUND(BC94, 2)</f>
        <v>0</v>
      </c>
      <c r="X32" s="250"/>
      <c r="Y32" s="250"/>
      <c r="Z32" s="250"/>
      <c r="AA32" s="250"/>
      <c r="AB32" s="250"/>
      <c r="AC32" s="250"/>
      <c r="AD32" s="250"/>
      <c r="AE32" s="250"/>
      <c r="AF32" s="38"/>
      <c r="AG32" s="38"/>
      <c r="AH32" s="38"/>
      <c r="AI32" s="38"/>
      <c r="AJ32" s="38"/>
      <c r="AK32" s="249">
        <v>0</v>
      </c>
      <c r="AL32" s="250"/>
      <c r="AM32" s="250"/>
      <c r="AN32" s="250"/>
      <c r="AO32" s="250"/>
      <c r="AP32" s="38"/>
      <c r="AQ32" s="38"/>
      <c r="AR32" s="39"/>
      <c r="BE32" s="253"/>
    </row>
    <row r="33" spans="2:57" s="2" customFormat="1" ht="14.45" hidden="1" customHeight="1">
      <c r="B33" s="37"/>
      <c r="C33" s="38"/>
      <c r="D33" s="38"/>
      <c r="E33" s="38"/>
      <c r="F33" s="27" t="s">
        <v>47</v>
      </c>
      <c r="G33" s="38"/>
      <c r="H33" s="38"/>
      <c r="I33" s="38"/>
      <c r="J33" s="38"/>
      <c r="K33" s="38"/>
      <c r="L33" s="279">
        <v>0</v>
      </c>
      <c r="M33" s="250"/>
      <c r="N33" s="250"/>
      <c r="O33" s="250"/>
      <c r="P33" s="250"/>
      <c r="Q33" s="38"/>
      <c r="R33" s="38"/>
      <c r="S33" s="38"/>
      <c r="T33" s="38"/>
      <c r="U33" s="38"/>
      <c r="V33" s="38"/>
      <c r="W33" s="249">
        <f>ROUND(BD94, 2)</f>
        <v>0</v>
      </c>
      <c r="X33" s="250"/>
      <c r="Y33" s="250"/>
      <c r="Z33" s="250"/>
      <c r="AA33" s="250"/>
      <c r="AB33" s="250"/>
      <c r="AC33" s="250"/>
      <c r="AD33" s="250"/>
      <c r="AE33" s="250"/>
      <c r="AF33" s="38"/>
      <c r="AG33" s="38"/>
      <c r="AH33" s="38"/>
      <c r="AI33" s="38"/>
      <c r="AJ33" s="38"/>
      <c r="AK33" s="249">
        <v>0</v>
      </c>
      <c r="AL33" s="250"/>
      <c r="AM33" s="250"/>
      <c r="AN33" s="250"/>
      <c r="AO33" s="250"/>
      <c r="AP33" s="38"/>
      <c r="AQ33" s="38"/>
      <c r="AR33" s="39"/>
      <c r="BE33" s="253"/>
    </row>
    <row r="34" spans="2:57" s="1" customFormat="1" ht="6.95" customHeight="1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52"/>
    </row>
    <row r="35" spans="2:57" s="1" customFormat="1" ht="25.9" customHeight="1">
      <c r="B35" s="32"/>
      <c r="C35" s="40"/>
      <c r="D35" s="41" t="s">
        <v>48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49</v>
      </c>
      <c r="U35" s="42"/>
      <c r="V35" s="42"/>
      <c r="W35" s="42"/>
      <c r="X35" s="256" t="s">
        <v>50</v>
      </c>
      <c r="Y35" s="257"/>
      <c r="Z35" s="257"/>
      <c r="AA35" s="257"/>
      <c r="AB35" s="257"/>
      <c r="AC35" s="42"/>
      <c r="AD35" s="42"/>
      <c r="AE35" s="42"/>
      <c r="AF35" s="42"/>
      <c r="AG35" s="42"/>
      <c r="AH35" s="42"/>
      <c r="AI35" s="42"/>
      <c r="AJ35" s="42"/>
      <c r="AK35" s="258">
        <f>SUM(AK26:AK33)</f>
        <v>0</v>
      </c>
      <c r="AL35" s="257"/>
      <c r="AM35" s="257"/>
      <c r="AN35" s="257"/>
      <c r="AO35" s="259"/>
      <c r="AP35" s="40"/>
      <c r="AQ35" s="40"/>
      <c r="AR35" s="36"/>
    </row>
    <row r="36" spans="2:57" s="1" customFormat="1" ht="6.95" customHeight="1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</row>
    <row r="37" spans="2:57" s="1" customFormat="1" ht="14.45" customHeight="1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</row>
    <row r="38" spans="2:57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2:57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2:57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2:57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2:57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2:57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2:57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2:57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2:57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2:57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2:57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2:44" s="1" customFormat="1" ht="14.45" customHeight="1">
      <c r="B49" s="32"/>
      <c r="C49" s="33"/>
      <c r="D49" s="44" t="s">
        <v>51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52</v>
      </c>
      <c r="AI49" s="45"/>
      <c r="AJ49" s="45"/>
      <c r="AK49" s="45"/>
      <c r="AL49" s="45"/>
      <c r="AM49" s="45"/>
      <c r="AN49" s="45"/>
      <c r="AO49" s="45"/>
      <c r="AP49" s="33"/>
      <c r="AQ49" s="33"/>
      <c r="AR49" s="36"/>
    </row>
    <row r="50" spans="2:44" ht="11.2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2:44" ht="11.25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2:44" ht="11.25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2:44" ht="11.25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2:44" ht="11.25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2:44" ht="11.2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2:44" ht="11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2:44" ht="11.25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2:44" ht="11.25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2:44" ht="11.25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2:44" s="1" customFormat="1" ht="12.75">
      <c r="B60" s="32"/>
      <c r="C60" s="33"/>
      <c r="D60" s="46" t="s">
        <v>53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6" t="s">
        <v>54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6" t="s">
        <v>53</v>
      </c>
      <c r="AI60" s="35"/>
      <c r="AJ60" s="35"/>
      <c r="AK60" s="35"/>
      <c r="AL60" s="35"/>
      <c r="AM60" s="46" t="s">
        <v>54</v>
      </c>
      <c r="AN60" s="35"/>
      <c r="AO60" s="35"/>
      <c r="AP60" s="33"/>
      <c r="AQ60" s="33"/>
      <c r="AR60" s="36"/>
    </row>
    <row r="61" spans="2:44" ht="11.25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2:44" ht="11.25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2:44" ht="11.25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2:44" s="1" customFormat="1" ht="12.75">
      <c r="B64" s="32"/>
      <c r="C64" s="33"/>
      <c r="D64" s="44" t="s">
        <v>55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56</v>
      </c>
      <c r="AI64" s="45"/>
      <c r="AJ64" s="45"/>
      <c r="AK64" s="45"/>
      <c r="AL64" s="45"/>
      <c r="AM64" s="45"/>
      <c r="AN64" s="45"/>
      <c r="AO64" s="45"/>
      <c r="AP64" s="33"/>
      <c r="AQ64" s="33"/>
      <c r="AR64" s="36"/>
    </row>
    <row r="65" spans="2:44" ht="11.2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2:44" ht="11.25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2:44" ht="11.25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2:44" ht="11.25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2:44" ht="11.25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2:44" ht="11.25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2:44" ht="11.25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2:44" ht="11.25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2:44" ht="11.25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2:44" ht="11.25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2:44" s="1" customFormat="1" ht="12.75">
      <c r="B75" s="32"/>
      <c r="C75" s="33"/>
      <c r="D75" s="46" t="s">
        <v>53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6" t="s">
        <v>54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6" t="s">
        <v>53</v>
      </c>
      <c r="AI75" s="35"/>
      <c r="AJ75" s="35"/>
      <c r="AK75" s="35"/>
      <c r="AL75" s="35"/>
      <c r="AM75" s="46" t="s">
        <v>54</v>
      </c>
      <c r="AN75" s="35"/>
      <c r="AO75" s="35"/>
      <c r="AP75" s="33"/>
      <c r="AQ75" s="33"/>
      <c r="AR75" s="36"/>
    </row>
    <row r="76" spans="2:44" s="1" customFormat="1" ht="11.25"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6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6"/>
    </row>
    <row r="82" spans="1:91" s="1" customFormat="1" ht="24.95" customHeight="1">
      <c r="B82" s="32"/>
      <c r="C82" s="21" t="s">
        <v>57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</row>
    <row r="83" spans="1:91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</row>
    <row r="84" spans="1:91" s="3" customFormat="1" ht="12" customHeight="1">
      <c r="B84" s="51"/>
      <c r="C84" s="27" t="s">
        <v>13</v>
      </c>
      <c r="D84" s="52"/>
      <c r="E84" s="52"/>
      <c r="F84" s="52"/>
      <c r="G84" s="52"/>
      <c r="H84" s="52"/>
      <c r="I84" s="52"/>
      <c r="J84" s="52"/>
      <c r="K84" s="52"/>
      <c r="L84" s="52" t="str">
        <f>K5</f>
        <v>20190227</v>
      </c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3"/>
    </row>
    <row r="85" spans="1:91" s="4" customFormat="1" ht="36.950000000000003" customHeight="1">
      <c r="B85" s="54"/>
      <c r="C85" s="55" t="s">
        <v>16</v>
      </c>
      <c r="D85" s="56"/>
      <c r="E85" s="56"/>
      <c r="F85" s="56"/>
      <c r="G85" s="56"/>
      <c r="H85" s="56"/>
      <c r="I85" s="56"/>
      <c r="J85" s="56"/>
      <c r="K85" s="56"/>
      <c r="L85" s="269" t="str">
        <f>K6</f>
        <v>Labe aréna Štětí - bazén</v>
      </c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56"/>
      <c r="AQ85" s="56"/>
      <c r="AR85" s="57"/>
    </row>
    <row r="86" spans="1:91" s="1" customFormat="1" ht="6.9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</row>
    <row r="87" spans="1:91" s="1" customFormat="1" ht="12" customHeight="1">
      <c r="B87" s="32"/>
      <c r="C87" s="27" t="s">
        <v>20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Štětí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7" t="s">
        <v>22</v>
      </c>
      <c r="AJ87" s="33"/>
      <c r="AK87" s="33"/>
      <c r="AL87" s="33"/>
      <c r="AM87" s="271" t="str">
        <f>IF(AN8= "","",AN8)</f>
        <v>4. 12. 2019</v>
      </c>
      <c r="AN87" s="271"/>
      <c r="AO87" s="33"/>
      <c r="AP87" s="33"/>
      <c r="AQ87" s="33"/>
      <c r="AR87" s="36"/>
    </row>
    <row r="88" spans="1:91" s="1" customFormat="1" ht="6.9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</row>
    <row r="89" spans="1:91" s="1" customFormat="1" ht="15.6" customHeight="1">
      <c r="B89" s="32"/>
      <c r="C89" s="27" t="s">
        <v>24</v>
      </c>
      <c r="D89" s="33"/>
      <c r="E89" s="33"/>
      <c r="F89" s="33"/>
      <c r="G89" s="33"/>
      <c r="H89" s="33"/>
      <c r="I89" s="33"/>
      <c r="J89" s="33"/>
      <c r="K89" s="33"/>
      <c r="L89" s="52" t="str">
        <f>IF(E11= "","",E11)</f>
        <v>Labe aréna z.s. Nábřežní 835, Štětí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7" t="s">
        <v>31</v>
      </c>
      <c r="AJ89" s="33"/>
      <c r="AK89" s="33"/>
      <c r="AL89" s="33"/>
      <c r="AM89" s="267" t="str">
        <f>IF(E17="","",E17)</f>
        <v>di5 architekti inženýři</v>
      </c>
      <c r="AN89" s="268"/>
      <c r="AO89" s="268"/>
      <c r="AP89" s="268"/>
      <c r="AQ89" s="33"/>
      <c r="AR89" s="36"/>
      <c r="AS89" s="261" t="s">
        <v>58</v>
      </c>
      <c r="AT89" s="262"/>
      <c r="AU89" s="60"/>
      <c r="AV89" s="60"/>
      <c r="AW89" s="60"/>
      <c r="AX89" s="60"/>
      <c r="AY89" s="60"/>
      <c r="AZ89" s="60"/>
      <c r="BA89" s="60"/>
      <c r="BB89" s="60"/>
      <c r="BC89" s="60"/>
      <c r="BD89" s="61"/>
    </row>
    <row r="90" spans="1:91" s="1" customFormat="1" ht="15.6" customHeight="1">
      <c r="B90" s="32"/>
      <c r="C90" s="27" t="s">
        <v>29</v>
      </c>
      <c r="D90" s="33"/>
      <c r="E90" s="33"/>
      <c r="F90" s="33"/>
      <c r="G90" s="33"/>
      <c r="H90" s="33"/>
      <c r="I90" s="33"/>
      <c r="J90" s="33"/>
      <c r="K90" s="33"/>
      <c r="L90" s="52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7" t="s">
        <v>35</v>
      </c>
      <c r="AJ90" s="33"/>
      <c r="AK90" s="33"/>
      <c r="AL90" s="33"/>
      <c r="AM90" s="267" t="str">
        <f>IF(E20="","",E20)</f>
        <v>J. Nešněra</v>
      </c>
      <c r="AN90" s="268"/>
      <c r="AO90" s="268"/>
      <c r="AP90" s="268"/>
      <c r="AQ90" s="33"/>
      <c r="AR90" s="36"/>
      <c r="AS90" s="263"/>
      <c r="AT90" s="264"/>
      <c r="AU90" s="62"/>
      <c r="AV90" s="62"/>
      <c r="AW90" s="62"/>
      <c r="AX90" s="62"/>
      <c r="AY90" s="62"/>
      <c r="AZ90" s="62"/>
      <c r="BA90" s="62"/>
      <c r="BB90" s="62"/>
      <c r="BC90" s="62"/>
      <c r="BD90" s="63"/>
    </row>
    <row r="91" spans="1:91" s="1" customFormat="1" ht="10.9" customHeight="1"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65"/>
      <c r="AT91" s="266"/>
      <c r="AU91" s="64"/>
      <c r="AV91" s="64"/>
      <c r="AW91" s="64"/>
      <c r="AX91" s="64"/>
      <c r="AY91" s="64"/>
      <c r="AZ91" s="64"/>
      <c r="BA91" s="64"/>
      <c r="BB91" s="64"/>
      <c r="BC91" s="64"/>
      <c r="BD91" s="65"/>
    </row>
    <row r="92" spans="1:91" s="1" customFormat="1" ht="29.25" customHeight="1">
      <c r="B92" s="32"/>
      <c r="C92" s="293" t="s">
        <v>59</v>
      </c>
      <c r="D92" s="288"/>
      <c r="E92" s="288"/>
      <c r="F92" s="288"/>
      <c r="G92" s="288"/>
      <c r="H92" s="66"/>
      <c r="I92" s="287" t="s">
        <v>60</v>
      </c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90" t="s">
        <v>61</v>
      </c>
      <c r="AH92" s="288"/>
      <c r="AI92" s="288"/>
      <c r="AJ92" s="288"/>
      <c r="AK92" s="288"/>
      <c r="AL92" s="288"/>
      <c r="AM92" s="288"/>
      <c r="AN92" s="287" t="s">
        <v>62</v>
      </c>
      <c r="AO92" s="288"/>
      <c r="AP92" s="289"/>
      <c r="AQ92" s="67" t="s">
        <v>63</v>
      </c>
      <c r="AR92" s="36"/>
      <c r="AS92" s="68" t="s">
        <v>64</v>
      </c>
      <c r="AT92" s="69" t="s">
        <v>65</v>
      </c>
      <c r="AU92" s="69" t="s">
        <v>66</v>
      </c>
      <c r="AV92" s="69" t="s">
        <v>67</v>
      </c>
      <c r="AW92" s="69" t="s">
        <v>68</v>
      </c>
      <c r="AX92" s="69" t="s">
        <v>69</v>
      </c>
      <c r="AY92" s="69" t="s">
        <v>70</v>
      </c>
      <c r="AZ92" s="69" t="s">
        <v>71</v>
      </c>
      <c r="BA92" s="69" t="s">
        <v>72</v>
      </c>
      <c r="BB92" s="69" t="s">
        <v>73</v>
      </c>
      <c r="BC92" s="69" t="s">
        <v>74</v>
      </c>
      <c r="BD92" s="70" t="s">
        <v>75</v>
      </c>
    </row>
    <row r="93" spans="1:91" s="1" customFormat="1" ht="10.9" customHeight="1"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1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3"/>
    </row>
    <row r="94" spans="1:91" s="5" customFormat="1" ht="32.450000000000003" customHeight="1">
      <c r="B94" s="74"/>
      <c r="C94" s="75" t="s">
        <v>76</v>
      </c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291">
        <f>ROUND(AG95+SUM(AG98:AG100)+AG104+SUM(AG108:AG110),2)</f>
        <v>0</v>
      </c>
      <c r="AH94" s="291"/>
      <c r="AI94" s="291"/>
      <c r="AJ94" s="291"/>
      <c r="AK94" s="291"/>
      <c r="AL94" s="291"/>
      <c r="AM94" s="291"/>
      <c r="AN94" s="292">
        <f t="shared" ref="AN94:AN110" si="0">SUM(AG94,AT94)</f>
        <v>0</v>
      </c>
      <c r="AO94" s="292"/>
      <c r="AP94" s="292"/>
      <c r="AQ94" s="78" t="s">
        <v>1</v>
      </c>
      <c r="AR94" s="79"/>
      <c r="AS94" s="80">
        <f>ROUND(AS95+SUM(AS98:AS100)+AS104+SUM(AS108:AS110),2)</f>
        <v>0</v>
      </c>
      <c r="AT94" s="81">
        <f t="shared" ref="AT94:AT110" si="1">ROUND(SUM(AV94:AW94),2)</f>
        <v>0</v>
      </c>
      <c r="AU94" s="82">
        <f>ROUND(AU95+SUM(AU98:AU100)+AU104+SUM(AU108:AU110),5)</f>
        <v>0</v>
      </c>
      <c r="AV94" s="81">
        <f>ROUND(AZ94*L29,2)</f>
        <v>0</v>
      </c>
      <c r="AW94" s="81">
        <f>ROUND(BA94*L30,2)</f>
        <v>0</v>
      </c>
      <c r="AX94" s="81">
        <f>ROUND(BB94*L29,2)</f>
        <v>0</v>
      </c>
      <c r="AY94" s="81">
        <f>ROUND(BC94*L30,2)</f>
        <v>0</v>
      </c>
      <c r="AZ94" s="81">
        <f>ROUND(AZ95+SUM(AZ98:AZ100)+AZ104+SUM(AZ108:AZ110),2)</f>
        <v>0</v>
      </c>
      <c r="BA94" s="81">
        <f>ROUND(BA95+SUM(BA98:BA100)+BA104+SUM(BA108:BA110),2)</f>
        <v>0</v>
      </c>
      <c r="BB94" s="81">
        <f>ROUND(BB95+SUM(BB98:BB100)+BB104+SUM(BB108:BB110),2)</f>
        <v>0</v>
      </c>
      <c r="BC94" s="81">
        <f>ROUND(BC95+SUM(BC98:BC100)+BC104+SUM(BC108:BC110),2)</f>
        <v>0</v>
      </c>
      <c r="BD94" s="83">
        <f>ROUND(BD95+SUM(BD98:BD100)+BD104+SUM(BD108:BD110),2)</f>
        <v>0</v>
      </c>
      <c r="BS94" s="84" t="s">
        <v>77</v>
      </c>
      <c r="BT94" s="84" t="s">
        <v>78</v>
      </c>
      <c r="BU94" s="85" t="s">
        <v>79</v>
      </c>
      <c r="BV94" s="84" t="s">
        <v>80</v>
      </c>
      <c r="BW94" s="84" t="s">
        <v>5</v>
      </c>
      <c r="BX94" s="84" t="s">
        <v>81</v>
      </c>
      <c r="CL94" s="84" t="s">
        <v>1</v>
      </c>
    </row>
    <row r="95" spans="1:91" s="6" customFormat="1" ht="14.45" customHeight="1">
      <c r="B95" s="86"/>
      <c r="C95" s="87"/>
      <c r="D95" s="285" t="s">
        <v>82</v>
      </c>
      <c r="E95" s="285"/>
      <c r="F95" s="285"/>
      <c r="G95" s="285"/>
      <c r="H95" s="285"/>
      <c r="I95" s="88"/>
      <c r="J95" s="285" t="s">
        <v>83</v>
      </c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6">
        <f>ROUND(SUM(AG96:AG97),2)</f>
        <v>0</v>
      </c>
      <c r="AH95" s="283"/>
      <c r="AI95" s="283"/>
      <c r="AJ95" s="283"/>
      <c r="AK95" s="283"/>
      <c r="AL95" s="283"/>
      <c r="AM95" s="283"/>
      <c r="AN95" s="282">
        <f t="shared" si="0"/>
        <v>0</v>
      </c>
      <c r="AO95" s="283"/>
      <c r="AP95" s="283"/>
      <c r="AQ95" s="89" t="s">
        <v>84</v>
      </c>
      <c r="AR95" s="90"/>
      <c r="AS95" s="91">
        <f>ROUND(SUM(AS96:AS97),2)</f>
        <v>0</v>
      </c>
      <c r="AT95" s="92">
        <f t="shared" si="1"/>
        <v>0</v>
      </c>
      <c r="AU95" s="93">
        <f>ROUND(SUM(AU96:AU97),5)</f>
        <v>0</v>
      </c>
      <c r="AV95" s="92">
        <f>ROUND(AZ95*L29,2)</f>
        <v>0</v>
      </c>
      <c r="AW95" s="92">
        <f>ROUND(BA95*L30,2)</f>
        <v>0</v>
      </c>
      <c r="AX95" s="92">
        <f>ROUND(BB95*L29,2)</f>
        <v>0</v>
      </c>
      <c r="AY95" s="92">
        <f>ROUND(BC95*L30,2)</f>
        <v>0</v>
      </c>
      <c r="AZ95" s="92">
        <f>ROUND(SUM(AZ96:AZ97),2)</f>
        <v>0</v>
      </c>
      <c r="BA95" s="92">
        <f>ROUND(SUM(BA96:BA97),2)</f>
        <v>0</v>
      </c>
      <c r="BB95" s="92">
        <f>ROUND(SUM(BB96:BB97),2)</f>
        <v>0</v>
      </c>
      <c r="BC95" s="92">
        <f>ROUND(SUM(BC96:BC97),2)</f>
        <v>0</v>
      </c>
      <c r="BD95" s="94">
        <f>ROUND(SUM(BD96:BD97),2)</f>
        <v>0</v>
      </c>
      <c r="BS95" s="95" t="s">
        <v>77</v>
      </c>
      <c r="BT95" s="95" t="s">
        <v>85</v>
      </c>
      <c r="BV95" s="95" t="s">
        <v>80</v>
      </c>
      <c r="BW95" s="95" t="s">
        <v>86</v>
      </c>
      <c r="BX95" s="95" t="s">
        <v>5</v>
      </c>
      <c r="CL95" s="95" t="s">
        <v>1</v>
      </c>
      <c r="CM95" s="95" t="s">
        <v>87</v>
      </c>
    </row>
    <row r="96" spans="1:91" s="3" customFormat="1" ht="14.45" customHeight="1">
      <c r="A96" s="96" t="s">
        <v>88</v>
      </c>
      <c r="B96" s="51"/>
      <c r="C96" s="97"/>
      <c r="D96" s="97"/>
      <c r="E96" s="284" t="s">
        <v>82</v>
      </c>
      <c r="F96" s="284"/>
      <c r="G96" s="284"/>
      <c r="H96" s="284"/>
      <c r="I96" s="284"/>
      <c r="J96" s="97"/>
      <c r="K96" s="284" t="s">
        <v>83</v>
      </c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0">
        <f>'01 - stavební část'!J30</f>
        <v>0</v>
      </c>
      <c r="AH96" s="281"/>
      <c r="AI96" s="281"/>
      <c r="AJ96" s="281"/>
      <c r="AK96" s="281"/>
      <c r="AL96" s="281"/>
      <c r="AM96" s="281"/>
      <c r="AN96" s="280">
        <f t="shared" si="0"/>
        <v>0</v>
      </c>
      <c r="AO96" s="281"/>
      <c r="AP96" s="281"/>
      <c r="AQ96" s="98" t="s">
        <v>89</v>
      </c>
      <c r="AR96" s="53"/>
      <c r="AS96" s="99">
        <v>0</v>
      </c>
      <c r="AT96" s="100">
        <f t="shared" si="1"/>
        <v>0</v>
      </c>
      <c r="AU96" s="101">
        <f>'01 - stavební část'!P130</f>
        <v>0</v>
      </c>
      <c r="AV96" s="100">
        <f>'01 - stavební část'!J33</f>
        <v>0</v>
      </c>
      <c r="AW96" s="100">
        <f>'01 - stavební část'!J34</f>
        <v>0</v>
      </c>
      <c r="AX96" s="100">
        <f>'01 - stavební část'!J35</f>
        <v>0</v>
      </c>
      <c r="AY96" s="100">
        <f>'01 - stavební část'!J36</f>
        <v>0</v>
      </c>
      <c r="AZ96" s="100">
        <f>'01 - stavební část'!F33</f>
        <v>0</v>
      </c>
      <c r="BA96" s="100">
        <f>'01 - stavební část'!F34</f>
        <v>0</v>
      </c>
      <c r="BB96" s="100">
        <f>'01 - stavební část'!F35</f>
        <v>0</v>
      </c>
      <c r="BC96" s="100">
        <f>'01 - stavební část'!F36</f>
        <v>0</v>
      </c>
      <c r="BD96" s="102">
        <f>'01 - stavební část'!F37</f>
        <v>0</v>
      </c>
      <c r="BT96" s="103" t="s">
        <v>87</v>
      </c>
      <c r="BU96" s="103" t="s">
        <v>90</v>
      </c>
      <c r="BV96" s="103" t="s">
        <v>80</v>
      </c>
      <c r="BW96" s="103" t="s">
        <v>86</v>
      </c>
      <c r="BX96" s="103" t="s">
        <v>5</v>
      </c>
      <c r="CL96" s="103" t="s">
        <v>1</v>
      </c>
      <c r="CM96" s="103" t="s">
        <v>87</v>
      </c>
    </row>
    <row r="97" spans="1:91" s="3" customFormat="1" ht="14.45" customHeight="1">
      <c r="A97" s="96" t="s">
        <v>88</v>
      </c>
      <c r="B97" s="51"/>
      <c r="C97" s="97"/>
      <c r="D97" s="97"/>
      <c r="E97" s="284" t="s">
        <v>91</v>
      </c>
      <c r="F97" s="284"/>
      <c r="G97" s="284"/>
      <c r="H97" s="284"/>
      <c r="I97" s="284"/>
      <c r="J97" s="97"/>
      <c r="K97" s="284" t="s">
        <v>92</v>
      </c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0">
        <f>'01a - Náprava stávajícího...'!J32</f>
        <v>0</v>
      </c>
      <c r="AH97" s="281"/>
      <c r="AI97" s="281"/>
      <c r="AJ97" s="281"/>
      <c r="AK97" s="281"/>
      <c r="AL97" s="281"/>
      <c r="AM97" s="281"/>
      <c r="AN97" s="280">
        <f t="shared" si="0"/>
        <v>0</v>
      </c>
      <c r="AO97" s="281"/>
      <c r="AP97" s="281"/>
      <c r="AQ97" s="98" t="s">
        <v>89</v>
      </c>
      <c r="AR97" s="53"/>
      <c r="AS97" s="99">
        <v>0</v>
      </c>
      <c r="AT97" s="100">
        <f t="shared" si="1"/>
        <v>0</v>
      </c>
      <c r="AU97" s="101">
        <f>'01a - Náprava stávajícího...'!P127</f>
        <v>0</v>
      </c>
      <c r="AV97" s="100">
        <f>'01a - Náprava stávajícího...'!J35</f>
        <v>0</v>
      </c>
      <c r="AW97" s="100">
        <f>'01a - Náprava stávajícího...'!J36</f>
        <v>0</v>
      </c>
      <c r="AX97" s="100">
        <f>'01a - Náprava stávajícího...'!J37</f>
        <v>0</v>
      </c>
      <c r="AY97" s="100">
        <f>'01a - Náprava stávajícího...'!J38</f>
        <v>0</v>
      </c>
      <c r="AZ97" s="100">
        <f>'01a - Náprava stávajícího...'!F35</f>
        <v>0</v>
      </c>
      <c r="BA97" s="100">
        <f>'01a - Náprava stávajícího...'!F36</f>
        <v>0</v>
      </c>
      <c r="BB97" s="100">
        <f>'01a - Náprava stávajícího...'!F37</f>
        <v>0</v>
      </c>
      <c r="BC97" s="100">
        <f>'01a - Náprava stávajícího...'!F38</f>
        <v>0</v>
      </c>
      <c r="BD97" s="102">
        <f>'01a - Náprava stávajícího...'!F39</f>
        <v>0</v>
      </c>
      <c r="BT97" s="103" t="s">
        <v>87</v>
      </c>
      <c r="BV97" s="103" t="s">
        <v>80</v>
      </c>
      <c r="BW97" s="103" t="s">
        <v>93</v>
      </c>
      <c r="BX97" s="103" t="s">
        <v>86</v>
      </c>
      <c r="CL97" s="103" t="s">
        <v>1</v>
      </c>
    </row>
    <row r="98" spans="1:91" s="6" customFormat="1" ht="14.45" customHeight="1">
      <c r="A98" s="96" t="s">
        <v>88</v>
      </c>
      <c r="B98" s="86"/>
      <c r="C98" s="87"/>
      <c r="D98" s="285" t="s">
        <v>94</v>
      </c>
      <c r="E98" s="285"/>
      <c r="F98" s="285"/>
      <c r="G98" s="285"/>
      <c r="H98" s="285"/>
      <c r="I98" s="88"/>
      <c r="J98" s="285" t="s">
        <v>95</v>
      </c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2">
        <f>'02 - UT'!J30</f>
        <v>0</v>
      </c>
      <c r="AH98" s="283"/>
      <c r="AI98" s="283"/>
      <c r="AJ98" s="283"/>
      <c r="AK98" s="283"/>
      <c r="AL98" s="283"/>
      <c r="AM98" s="283"/>
      <c r="AN98" s="282">
        <f t="shared" si="0"/>
        <v>0</v>
      </c>
      <c r="AO98" s="283"/>
      <c r="AP98" s="283"/>
      <c r="AQ98" s="89" t="s">
        <v>84</v>
      </c>
      <c r="AR98" s="90"/>
      <c r="AS98" s="91">
        <v>0</v>
      </c>
      <c r="AT98" s="92">
        <f t="shared" si="1"/>
        <v>0</v>
      </c>
      <c r="AU98" s="93">
        <f>'02 - UT'!P121</f>
        <v>0</v>
      </c>
      <c r="AV98" s="92">
        <f>'02 - UT'!J33</f>
        <v>0</v>
      </c>
      <c r="AW98" s="92">
        <f>'02 - UT'!J34</f>
        <v>0</v>
      </c>
      <c r="AX98" s="92">
        <f>'02 - UT'!J35</f>
        <v>0</v>
      </c>
      <c r="AY98" s="92">
        <f>'02 - UT'!J36</f>
        <v>0</v>
      </c>
      <c r="AZ98" s="92">
        <f>'02 - UT'!F33</f>
        <v>0</v>
      </c>
      <c r="BA98" s="92">
        <f>'02 - UT'!F34</f>
        <v>0</v>
      </c>
      <c r="BB98" s="92">
        <f>'02 - UT'!F35</f>
        <v>0</v>
      </c>
      <c r="BC98" s="92">
        <f>'02 - UT'!F36</f>
        <v>0</v>
      </c>
      <c r="BD98" s="94">
        <f>'02 - UT'!F37</f>
        <v>0</v>
      </c>
      <c r="BT98" s="95" t="s">
        <v>85</v>
      </c>
      <c r="BV98" s="95" t="s">
        <v>80</v>
      </c>
      <c r="BW98" s="95" t="s">
        <v>96</v>
      </c>
      <c r="BX98" s="95" t="s">
        <v>5</v>
      </c>
      <c r="CL98" s="95" t="s">
        <v>1</v>
      </c>
      <c r="CM98" s="95" t="s">
        <v>87</v>
      </c>
    </row>
    <row r="99" spans="1:91" s="6" customFormat="1" ht="14.45" customHeight="1">
      <c r="A99" s="96" t="s">
        <v>88</v>
      </c>
      <c r="B99" s="86"/>
      <c r="C99" s="87"/>
      <c r="D99" s="285" t="s">
        <v>97</v>
      </c>
      <c r="E99" s="285"/>
      <c r="F99" s="285"/>
      <c r="G99" s="285"/>
      <c r="H99" s="285"/>
      <c r="I99" s="88"/>
      <c r="J99" s="285" t="s">
        <v>98</v>
      </c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285"/>
      <c r="AF99" s="285"/>
      <c r="AG99" s="282">
        <f>'03 - VZT'!J30</f>
        <v>0</v>
      </c>
      <c r="AH99" s="283"/>
      <c r="AI99" s="283"/>
      <c r="AJ99" s="283"/>
      <c r="AK99" s="283"/>
      <c r="AL99" s="283"/>
      <c r="AM99" s="283"/>
      <c r="AN99" s="282">
        <f t="shared" si="0"/>
        <v>0</v>
      </c>
      <c r="AO99" s="283"/>
      <c r="AP99" s="283"/>
      <c r="AQ99" s="89" t="s">
        <v>84</v>
      </c>
      <c r="AR99" s="90"/>
      <c r="AS99" s="91">
        <v>0</v>
      </c>
      <c r="AT99" s="92">
        <f t="shared" si="1"/>
        <v>0</v>
      </c>
      <c r="AU99" s="93">
        <f>'03 - VZT'!P125</f>
        <v>0</v>
      </c>
      <c r="AV99" s="92">
        <f>'03 - VZT'!J33</f>
        <v>0</v>
      </c>
      <c r="AW99" s="92">
        <f>'03 - VZT'!J34</f>
        <v>0</v>
      </c>
      <c r="AX99" s="92">
        <f>'03 - VZT'!J35</f>
        <v>0</v>
      </c>
      <c r="AY99" s="92">
        <f>'03 - VZT'!J36</f>
        <v>0</v>
      </c>
      <c r="AZ99" s="92">
        <f>'03 - VZT'!F33</f>
        <v>0</v>
      </c>
      <c r="BA99" s="92">
        <f>'03 - VZT'!F34</f>
        <v>0</v>
      </c>
      <c r="BB99" s="92">
        <f>'03 - VZT'!F35</f>
        <v>0</v>
      </c>
      <c r="BC99" s="92">
        <f>'03 - VZT'!F36</f>
        <v>0</v>
      </c>
      <c r="BD99" s="94">
        <f>'03 - VZT'!F37</f>
        <v>0</v>
      </c>
      <c r="BT99" s="95" t="s">
        <v>85</v>
      </c>
      <c r="BV99" s="95" t="s">
        <v>80</v>
      </c>
      <c r="BW99" s="95" t="s">
        <v>99</v>
      </c>
      <c r="BX99" s="95" t="s">
        <v>5</v>
      </c>
      <c r="CL99" s="95" t="s">
        <v>1</v>
      </c>
      <c r="CM99" s="95" t="s">
        <v>87</v>
      </c>
    </row>
    <row r="100" spans="1:91" s="6" customFormat="1" ht="14.45" customHeight="1">
      <c r="B100" s="86"/>
      <c r="C100" s="87"/>
      <c r="D100" s="285" t="s">
        <v>100</v>
      </c>
      <c r="E100" s="285"/>
      <c r="F100" s="285"/>
      <c r="G100" s="285"/>
      <c r="H100" s="285"/>
      <c r="I100" s="88"/>
      <c r="J100" s="285" t="s">
        <v>101</v>
      </c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6">
        <f>ROUND(SUM(AG101:AG103),2)</f>
        <v>0</v>
      </c>
      <c r="AH100" s="283"/>
      <c r="AI100" s="283"/>
      <c r="AJ100" s="283"/>
      <c r="AK100" s="283"/>
      <c r="AL100" s="283"/>
      <c r="AM100" s="283"/>
      <c r="AN100" s="282">
        <f t="shared" si="0"/>
        <v>0</v>
      </c>
      <c r="AO100" s="283"/>
      <c r="AP100" s="283"/>
      <c r="AQ100" s="89" t="s">
        <v>84</v>
      </c>
      <c r="AR100" s="90"/>
      <c r="AS100" s="91">
        <f>ROUND(SUM(AS101:AS103),2)</f>
        <v>0</v>
      </c>
      <c r="AT100" s="92">
        <f t="shared" si="1"/>
        <v>0</v>
      </c>
      <c r="AU100" s="93">
        <f>ROUND(SUM(AU101:AU103),5)</f>
        <v>0</v>
      </c>
      <c r="AV100" s="92">
        <f>ROUND(AZ100*L29,2)</f>
        <v>0</v>
      </c>
      <c r="AW100" s="92">
        <f>ROUND(BA100*L30,2)</f>
        <v>0</v>
      </c>
      <c r="AX100" s="92">
        <f>ROUND(BB100*L29,2)</f>
        <v>0</v>
      </c>
      <c r="AY100" s="92">
        <f>ROUND(BC100*L30,2)</f>
        <v>0</v>
      </c>
      <c r="AZ100" s="92">
        <f>ROUND(SUM(AZ101:AZ103),2)</f>
        <v>0</v>
      </c>
      <c r="BA100" s="92">
        <f>ROUND(SUM(BA101:BA103),2)</f>
        <v>0</v>
      </c>
      <c r="BB100" s="92">
        <f>ROUND(SUM(BB101:BB103),2)</f>
        <v>0</v>
      </c>
      <c r="BC100" s="92">
        <f>ROUND(SUM(BC101:BC103),2)</f>
        <v>0</v>
      </c>
      <c r="BD100" s="94">
        <f>ROUND(SUM(BD101:BD103),2)</f>
        <v>0</v>
      </c>
      <c r="BS100" s="95" t="s">
        <v>77</v>
      </c>
      <c r="BT100" s="95" t="s">
        <v>85</v>
      </c>
      <c r="BU100" s="95" t="s">
        <v>79</v>
      </c>
      <c r="BV100" s="95" t="s">
        <v>80</v>
      </c>
      <c r="BW100" s="95" t="s">
        <v>102</v>
      </c>
      <c r="BX100" s="95" t="s">
        <v>5</v>
      </c>
      <c r="CL100" s="95" t="s">
        <v>1</v>
      </c>
      <c r="CM100" s="95" t="s">
        <v>87</v>
      </c>
    </row>
    <row r="101" spans="1:91" s="3" customFormat="1" ht="14.45" customHeight="1">
      <c r="A101" s="96" t="s">
        <v>88</v>
      </c>
      <c r="B101" s="51"/>
      <c r="C101" s="97"/>
      <c r="D101" s="97"/>
      <c r="E101" s="284" t="s">
        <v>103</v>
      </c>
      <c r="F101" s="284"/>
      <c r="G101" s="284"/>
      <c r="H101" s="284"/>
      <c r="I101" s="284"/>
      <c r="J101" s="97"/>
      <c r="K101" s="284" t="s">
        <v>104</v>
      </c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80">
        <f>'04a - Elektro - Připojení...'!J32</f>
        <v>0</v>
      </c>
      <c r="AH101" s="281"/>
      <c r="AI101" s="281"/>
      <c r="AJ101" s="281"/>
      <c r="AK101" s="281"/>
      <c r="AL101" s="281"/>
      <c r="AM101" s="281"/>
      <c r="AN101" s="280">
        <f t="shared" si="0"/>
        <v>0</v>
      </c>
      <c r="AO101" s="281"/>
      <c r="AP101" s="281"/>
      <c r="AQ101" s="98" t="s">
        <v>89</v>
      </c>
      <c r="AR101" s="53"/>
      <c r="AS101" s="99">
        <v>0</v>
      </c>
      <c r="AT101" s="100">
        <f t="shared" si="1"/>
        <v>0</v>
      </c>
      <c r="AU101" s="101">
        <f>'04a - Elektro - Připojení...'!P125</f>
        <v>0</v>
      </c>
      <c r="AV101" s="100">
        <f>'04a - Elektro - Připojení...'!J35</f>
        <v>0</v>
      </c>
      <c r="AW101" s="100">
        <f>'04a - Elektro - Připojení...'!J36</f>
        <v>0</v>
      </c>
      <c r="AX101" s="100">
        <f>'04a - Elektro - Připojení...'!J37</f>
        <v>0</v>
      </c>
      <c r="AY101" s="100">
        <f>'04a - Elektro - Připojení...'!J38</f>
        <v>0</v>
      </c>
      <c r="AZ101" s="100">
        <f>'04a - Elektro - Připojení...'!F35</f>
        <v>0</v>
      </c>
      <c r="BA101" s="100">
        <f>'04a - Elektro - Připojení...'!F36</f>
        <v>0</v>
      </c>
      <c r="BB101" s="100">
        <f>'04a - Elektro - Připojení...'!F37</f>
        <v>0</v>
      </c>
      <c r="BC101" s="100">
        <f>'04a - Elektro - Připojení...'!F38</f>
        <v>0</v>
      </c>
      <c r="BD101" s="102">
        <f>'04a - Elektro - Připojení...'!F39</f>
        <v>0</v>
      </c>
      <c r="BT101" s="103" t="s">
        <v>87</v>
      </c>
      <c r="BV101" s="103" t="s">
        <v>80</v>
      </c>
      <c r="BW101" s="103" t="s">
        <v>105</v>
      </c>
      <c r="BX101" s="103" t="s">
        <v>102</v>
      </c>
      <c r="CL101" s="103" t="s">
        <v>1</v>
      </c>
    </row>
    <row r="102" spans="1:91" s="3" customFormat="1" ht="14.45" customHeight="1">
      <c r="A102" s="96" t="s">
        <v>88</v>
      </c>
      <c r="B102" s="51"/>
      <c r="C102" s="97"/>
      <c r="D102" s="97"/>
      <c r="E102" s="284" t="s">
        <v>106</v>
      </c>
      <c r="F102" s="284"/>
      <c r="G102" s="284"/>
      <c r="H102" s="284"/>
      <c r="I102" s="284"/>
      <c r="J102" s="97"/>
      <c r="K102" s="284" t="s">
        <v>107</v>
      </c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  <c r="AF102" s="284"/>
      <c r="AG102" s="280">
        <f>'04b - Elektro - výměna ji...'!J32</f>
        <v>0</v>
      </c>
      <c r="AH102" s="281"/>
      <c r="AI102" s="281"/>
      <c r="AJ102" s="281"/>
      <c r="AK102" s="281"/>
      <c r="AL102" s="281"/>
      <c r="AM102" s="281"/>
      <c r="AN102" s="280">
        <f t="shared" si="0"/>
        <v>0</v>
      </c>
      <c r="AO102" s="281"/>
      <c r="AP102" s="281"/>
      <c r="AQ102" s="98" t="s">
        <v>89</v>
      </c>
      <c r="AR102" s="53"/>
      <c r="AS102" s="99">
        <v>0</v>
      </c>
      <c r="AT102" s="100">
        <f t="shared" si="1"/>
        <v>0</v>
      </c>
      <c r="AU102" s="101">
        <f>'04b - Elektro - výměna ji...'!P125</f>
        <v>0</v>
      </c>
      <c r="AV102" s="100">
        <f>'04b - Elektro - výměna ji...'!J35</f>
        <v>0</v>
      </c>
      <c r="AW102" s="100">
        <f>'04b - Elektro - výměna ji...'!J36</f>
        <v>0</v>
      </c>
      <c r="AX102" s="100">
        <f>'04b - Elektro - výměna ji...'!J37</f>
        <v>0</v>
      </c>
      <c r="AY102" s="100">
        <f>'04b - Elektro - výměna ji...'!J38</f>
        <v>0</v>
      </c>
      <c r="AZ102" s="100">
        <f>'04b - Elektro - výměna ji...'!F35</f>
        <v>0</v>
      </c>
      <c r="BA102" s="100">
        <f>'04b - Elektro - výměna ji...'!F36</f>
        <v>0</v>
      </c>
      <c r="BB102" s="100">
        <f>'04b - Elektro - výměna ji...'!F37</f>
        <v>0</v>
      </c>
      <c r="BC102" s="100">
        <f>'04b - Elektro - výměna ji...'!F38</f>
        <v>0</v>
      </c>
      <c r="BD102" s="102">
        <f>'04b - Elektro - výměna ji...'!F39</f>
        <v>0</v>
      </c>
      <c r="BT102" s="103" t="s">
        <v>87</v>
      </c>
      <c r="BV102" s="103" t="s">
        <v>80</v>
      </c>
      <c r="BW102" s="103" t="s">
        <v>108</v>
      </c>
      <c r="BX102" s="103" t="s">
        <v>102</v>
      </c>
      <c r="CL102" s="103" t="s">
        <v>1</v>
      </c>
    </row>
    <row r="103" spans="1:91" s="3" customFormat="1" ht="14.45" customHeight="1">
      <c r="A103" s="96" t="s">
        <v>88</v>
      </c>
      <c r="B103" s="51"/>
      <c r="C103" s="97"/>
      <c r="D103" s="97"/>
      <c r="E103" s="284" t="s">
        <v>109</v>
      </c>
      <c r="F103" s="284"/>
      <c r="G103" s="284"/>
      <c r="H103" s="284"/>
      <c r="I103" s="284"/>
      <c r="J103" s="97"/>
      <c r="K103" s="284" t="s">
        <v>110</v>
      </c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0">
        <f>'04c - Elektro - připojení...'!J32</f>
        <v>0</v>
      </c>
      <c r="AH103" s="281"/>
      <c r="AI103" s="281"/>
      <c r="AJ103" s="281"/>
      <c r="AK103" s="281"/>
      <c r="AL103" s="281"/>
      <c r="AM103" s="281"/>
      <c r="AN103" s="280">
        <f t="shared" si="0"/>
        <v>0</v>
      </c>
      <c r="AO103" s="281"/>
      <c r="AP103" s="281"/>
      <c r="AQ103" s="98" t="s">
        <v>89</v>
      </c>
      <c r="AR103" s="53"/>
      <c r="AS103" s="99">
        <v>0</v>
      </c>
      <c r="AT103" s="100">
        <f t="shared" si="1"/>
        <v>0</v>
      </c>
      <c r="AU103" s="101">
        <f>'04c - Elektro - připojení...'!P125</f>
        <v>0</v>
      </c>
      <c r="AV103" s="100">
        <f>'04c - Elektro - připojení...'!J35</f>
        <v>0</v>
      </c>
      <c r="AW103" s="100">
        <f>'04c - Elektro - připojení...'!J36</f>
        <v>0</v>
      </c>
      <c r="AX103" s="100">
        <f>'04c - Elektro - připojení...'!J37</f>
        <v>0</v>
      </c>
      <c r="AY103" s="100">
        <f>'04c - Elektro - připojení...'!J38</f>
        <v>0</v>
      </c>
      <c r="AZ103" s="100">
        <f>'04c - Elektro - připojení...'!F35</f>
        <v>0</v>
      </c>
      <c r="BA103" s="100">
        <f>'04c - Elektro - připojení...'!F36</f>
        <v>0</v>
      </c>
      <c r="BB103" s="100">
        <f>'04c - Elektro - připojení...'!F37</f>
        <v>0</v>
      </c>
      <c r="BC103" s="100">
        <f>'04c - Elektro - připojení...'!F38</f>
        <v>0</v>
      </c>
      <c r="BD103" s="102">
        <f>'04c - Elektro - připojení...'!F39</f>
        <v>0</v>
      </c>
      <c r="BT103" s="103" t="s">
        <v>87</v>
      </c>
      <c r="BV103" s="103" t="s">
        <v>80</v>
      </c>
      <c r="BW103" s="103" t="s">
        <v>111</v>
      </c>
      <c r="BX103" s="103" t="s">
        <v>102</v>
      </c>
      <c r="CL103" s="103" t="s">
        <v>1</v>
      </c>
    </row>
    <row r="104" spans="1:91" s="6" customFormat="1" ht="14.45" customHeight="1">
      <c r="B104" s="86"/>
      <c r="C104" s="87"/>
      <c r="D104" s="285" t="s">
        <v>112</v>
      </c>
      <c r="E104" s="285"/>
      <c r="F104" s="285"/>
      <c r="G104" s="285"/>
      <c r="H104" s="285"/>
      <c r="I104" s="88"/>
      <c r="J104" s="285" t="s">
        <v>113</v>
      </c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  <c r="AB104" s="285"/>
      <c r="AC104" s="285"/>
      <c r="AD104" s="285"/>
      <c r="AE104" s="285"/>
      <c r="AF104" s="285"/>
      <c r="AG104" s="286">
        <f>ROUND(SUM(AG105:AG107),2)</f>
        <v>0</v>
      </c>
      <c r="AH104" s="283"/>
      <c r="AI104" s="283"/>
      <c r="AJ104" s="283"/>
      <c r="AK104" s="283"/>
      <c r="AL104" s="283"/>
      <c r="AM104" s="283"/>
      <c r="AN104" s="282">
        <f t="shared" si="0"/>
        <v>0</v>
      </c>
      <c r="AO104" s="283"/>
      <c r="AP104" s="283"/>
      <c r="AQ104" s="89" t="s">
        <v>84</v>
      </c>
      <c r="AR104" s="90"/>
      <c r="AS104" s="91">
        <f>ROUND(SUM(AS105:AS107),2)</f>
        <v>0</v>
      </c>
      <c r="AT104" s="92">
        <f t="shared" si="1"/>
        <v>0</v>
      </c>
      <c r="AU104" s="93">
        <f>ROUND(SUM(AU105:AU107),5)</f>
        <v>0</v>
      </c>
      <c r="AV104" s="92">
        <f>ROUND(AZ104*L29,2)</f>
        <v>0</v>
      </c>
      <c r="AW104" s="92">
        <f>ROUND(BA104*L30,2)</f>
        <v>0</v>
      </c>
      <c r="AX104" s="92">
        <f>ROUND(BB104*L29,2)</f>
        <v>0</v>
      </c>
      <c r="AY104" s="92">
        <f>ROUND(BC104*L30,2)</f>
        <v>0</v>
      </c>
      <c r="AZ104" s="92">
        <f>ROUND(SUM(AZ105:AZ107),2)</f>
        <v>0</v>
      </c>
      <c r="BA104" s="92">
        <f>ROUND(SUM(BA105:BA107),2)</f>
        <v>0</v>
      </c>
      <c r="BB104" s="92">
        <f>ROUND(SUM(BB105:BB107),2)</f>
        <v>0</v>
      </c>
      <c r="BC104" s="92">
        <f>ROUND(SUM(BC105:BC107),2)</f>
        <v>0</v>
      </c>
      <c r="BD104" s="94">
        <f>ROUND(SUM(BD105:BD107),2)</f>
        <v>0</v>
      </c>
      <c r="BS104" s="95" t="s">
        <v>77</v>
      </c>
      <c r="BT104" s="95" t="s">
        <v>85</v>
      </c>
      <c r="BU104" s="95" t="s">
        <v>79</v>
      </c>
      <c r="BV104" s="95" t="s">
        <v>80</v>
      </c>
      <c r="BW104" s="95" t="s">
        <v>114</v>
      </c>
      <c r="BX104" s="95" t="s">
        <v>5</v>
      </c>
      <c r="CL104" s="95" t="s">
        <v>1</v>
      </c>
      <c r="CM104" s="95" t="s">
        <v>87</v>
      </c>
    </row>
    <row r="105" spans="1:91" s="3" customFormat="1" ht="14.45" customHeight="1">
      <c r="A105" s="96" t="s">
        <v>88</v>
      </c>
      <c r="B105" s="51"/>
      <c r="C105" s="97"/>
      <c r="D105" s="97"/>
      <c r="E105" s="284" t="s">
        <v>115</v>
      </c>
      <c r="F105" s="284"/>
      <c r="G105" s="284"/>
      <c r="H105" s="284"/>
      <c r="I105" s="284"/>
      <c r="J105" s="97"/>
      <c r="K105" s="284" t="s">
        <v>116</v>
      </c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0">
        <f>'05a - Elektro - stavební ...'!J32</f>
        <v>0</v>
      </c>
      <c r="AH105" s="281"/>
      <c r="AI105" s="281"/>
      <c r="AJ105" s="281"/>
      <c r="AK105" s="281"/>
      <c r="AL105" s="281"/>
      <c r="AM105" s="281"/>
      <c r="AN105" s="280">
        <f t="shared" si="0"/>
        <v>0</v>
      </c>
      <c r="AO105" s="281"/>
      <c r="AP105" s="281"/>
      <c r="AQ105" s="98" t="s">
        <v>89</v>
      </c>
      <c r="AR105" s="53"/>
      <c r="AS105" s="99">
        <v>0</v>
      </c>
      <c r="AT105" s="100">
        <f t="shared" si="1"/>
        <v>0</v>
      </c>
      <c r="AU105" s="101">
        <f>'05a - Elektro - stavební ...'!P128</f>
        <v>0</v>
      </c>
      <c r="AV105" s="100">
        <f>'05a - Elektro - stavební ...'!J35</f>
        <v>0</v>
      </c>
      <c r="AW105" s="100">
        <f>'05a - Elektro - stavební ...'!J36</f>
        <v>0</v>
      </c>
      <c r="AX105" s="100">
        <f>'05a - Elektro - stavební ...'!J37</f>
        <v>0</v>
      </c>
      <c r="AY105" s="100">
        <f>'05a - Elektro - stavební ...'!J38</f>
        <v>0</v>
      </c>
      <c r="AZ105" s="100">
        <f>'05a - Elektro - stavební ...'!F35</f>
        <v>0</v>
      </c>
      <c r="BA105" s="100">
        <f>'05a - Elektro - stavební ...'!F36</f>
        <v>0</v>
      </c>
      <c r="BB105" s="100">
        <f>'05a - Elektro - stavební ...'!F37</f>
        <v>0</v>
      </c>
      <c r="BC105" s="100">
        <f>'05a - Elektro - stavební ...'!F38</f>
        <v>0</v>
      </c>
      <c r="BD105" s="102">
        <f>'05a - Elektro - stavební ...'!F39</f>
        <v>0</v>
      </c>
      <c r="BT105" s="103" t="s">
        <v>87</v>
      </c>
      <c r="BV105" s="103" t="s">
        <v>80</v>
      </c>
      <c r="BW105" s="103" t="s">
        <v>117</v>
      </c>
      <c r="BX105" s="103" t="s">
        <v>114</v>
      </c>
      <c r="CL105" s="103" t="s">
        <v>1</v>
      </c>
    </row>
    <row r="106" spans="1:91" s="3" customFormat="1" ht="14.45" customHeight="1">
      <c r="A106" s="96" t="s">
        <v>88</v>
      </c>
      <c r="B106" s="51"/>
      <c r="C106" s="97"/>
      <c r="D106" s="97"/>
      <c r="E106" s="284" t="s">
        <v>118</v>
      </c>
      <c r="F106" s="284"/>
      <c r="G106" s="284"/>
      <c r="H106" s="284"/>
      <c r="I106" s="284"/>
      <c r="J106" s="97"/>
      <c r="K106" s="284" t="s">
        <v>119</v>
      </c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4"/>
      <c r="AD106" s="284"/>
      <c r="AE106" s="284"/>
      <c r="AF106" s="284"/>
      <c r="AG106" s="280">
        <f>'05b - Elektro - technolog...'!J32</f>
        <v>0</v>
      </c>
      <c r="AH106" s="281"/>
      <c r="AI106" s="281"/>
      <c r="AJ106" s="281"/>
      <c r="AK106" s="281"/>
      <c r="AL106" s="281"/>
      <c r="AM106" s="281"/>
      <c r="AN106" s="280">
        <f t="shared" si="0"/>
        <v>0</v>
      </c>
      <c r="AO106" s="281"/>
      <c r="AP106" s="281"/>
      <c r="AQ106" s="98" t="s">
        <v>89</v>
      </c>
      <c r="AR106" s="53"/>
      <c r="AS106" s="99">
        <v>0</v>
      </c>
      <c r="AT106" s="100">
        <f t="shared" si="1"/>
        <v>0</v>
      </c>
      <c r="AU106" s="101">
        <f>'05b - Elektro - technolog...'!P128</f>
        <v>0</v>
      </c>
      <c r="AV106" s="100">
        <f>'05b - Elektro - technolog...'!J35</f>
        <v>0</v>
      </c>
      <c r="AW106" s="100">
        <f>'05b - Elektro - technolog...'!J36</f>
        <v>0</v>
      </c>
      <c r="AX106" s="100">
        <f>'05b - Elektro - technolog...'!J37</f>
        <v>0</v>
      </c>
      <c r="AY106" s="100">
        <f>'05b - Elektro - technolog...'!J38</f>
        <v>0</v>
      </c>
      <c r="AZ106" s="100">
        <f>'05b - Elektro - technolog...'!F35</f>
        <v>0</v>
      </c>
      <c r="BA106" s="100">
        <f>'05b - Elektro - technolog...'!F36</f>
        <v>0</v>
      </c>
      <c r="BB106" s="100">
        <f>'05b - Elektro - technolog...'!F37</f>
        <v>0</v>
      </c>
      <c r="BC106" s="100">
        <f>'05b - Elektro - technolog...'!F38</f>
        <v>0</v>
      </c>
      <c r="BD106" s="102">
        <f>'05b - Elektro - technolog...'!F39</f>
        <v>0</v>
      </c>
      <c r="BT106" s="103" t="s">
        <v>87</v>
      </c>
      <c r="BV106" s="103" t="s">
        <v>80</v>
      </c>
      <c r="BW106" s="103" t="s">
        <v>120</v>
      </c>
      <c r="BX106" s="103" t="s">
        <v>114</v>
      </c>
      <c r="CL106" s="103" t="s">
        <v>1</v>
      </c>
    </row>
    <row r="107" spans="1:91" s="3" customFormat="1" ht="14.45" customHeight="1">
      <c r="A107" s="96" t="s">
        <v>88</v>
      </c>
      <c r="B107" s="51"/>
      <c r="C107" s="97"/>
      <c r="D107" s="97"/>
      <c r="E107" s="284" t="s">
        <v>121</v>
      </c>
      <c r="F107" s="284"/>
      <c r="G107" s="284"/>
      <c r="H107" s="284"/>
      <c r="I107" s="284"/>
      <c r="J107" s="97"/>
      <c r="K107" s="284" t="s">
        <v>122</v>
      </c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  <c r="AA107" s="284"/>
      <c r="AB107" s="284"/>
      <c r="AC107" s="284"/>
      <c r="AD107" s="284"/>
      <c r="AE107" s="284"/>
      <c r="AF107" s="284"/>
      <c r="AG107" s="280">
        <f>'05c - Elektro - řízení'!J32</f>
        <v>0</v>
      </c>
      <c r="AH107" s="281"/>
      <c r="AI107" s="281"/>
      <c r="AJ107" s="281"/>
      <c r="AK107" s="281"/>
      <c r="AL107" s="281"/>
      <c r="AM107" s="281"/>
      <c r="AN107" s="280">
        <f t="shared" si="0"/>
        <v>0</v>
      </c>
      <c r="AO107" s="281"/>
      <c r="AP107" s="281"/>
      <c r="AQ107" s="98" t="s">
        <v>89</v>
      </c>
      <c r="AR107" s="53"/>
      <c r="AS107" s="99">
        <v>0</v>
      </c>
      <c r="AT107" s="100">
        <f t="shared" si="1"/>
        <v>0</v>
      </c>
      <c r="AU107" s="101">
        <f>'05c - Elektro - řízení'!P125</f>
        <v>0</v>
      </c>
      <c r="AV107" s="100">
        <f>'05c - Elektro - řízení'!J35</f>
        <v>0</v>
      </c>
      <c r="AW107" s="100">
        <f>'05c - Elektro - řízení'!J36</f>
        <v>0</v>
      </c>
      <c r="AX107" s="100">
        <f>'05c - Elektro - řízení'!J37</f>
        <v>0</v>
      </c>
      <c r="AY107" s="100">
        <f>'05c - Elektro - řízení'!J38</f>
        <v>0</v>
      </c>
      <c r="AZ107" s="100">
        <f>'05c - Elektro - řízení'!F35</f>
        <v>0</v>
      </c>
      <c r="BA107" s="100">
        <f>'05c - Elektro - řízení'!F36</f>
        <v>0</v>
      </c>
      <c r="BB107" s="100">
        <f>'05c - Elektro - řízení'!F37</f>
        <v>0</v>
      </c>
      <c r="BC107" s="100">
        <f>'05c - Elektro - řízení'!F38</f>
        <v>0</v>
      </c>
      <c r="BD107" s="102">
        <f>'05c - Elektro - řízení'!F39</f>
        <v>0</v>
      </c>
      <c r="BT107" s="103" t="s">
        <v>87</v>
      </c>
      <c r="BV107" s="103" t="s">
        <v>80</v>
      </c>
      <c r="BW107" s="103" t="s">
        <v>123</v>
      </c>
      <c r="BX107" s="103" t="s">
        <v>114</v>
      </c>
      <c r="CL107" s="103" t="s">
        <v>1</v>
      </c>
    </row>
    <row r="108" spans="1:91" s="6" customFormat="1" ht="14.45" customHeight="1">
      <c r="A108" s="96" t="s">
        <v>88</v>
      </c>
      <c r="B108" s="86"/>
      <c r="C108" s="87"/>
      <c r="D108" s="285" t="s">
        <v>124</v>
      </c>
      <c r="E108" s="285"/>
      <c r="F108" s="285"/>
      <c r="G108" s="285"/>
      <c r="H108" s="285"/>
      <c r="I108" s="88"/>
      <c r="J108" s="285" t="s">
        <v>125</v>
      </c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  <c r="AB108" s="285"/>
      <c r="AC108" s="285"/>
      <c r="AD108" s="285"/>
      <c r="AE108" s="285"/>
      <c r="AF108" s="285"/>
      <c r="AG108" s="282">
        <f>'06 - Technologie bazénu V...'!J30</f>
        <v>0</v>
      </c>
      <c r="AH108" s="283"/>
      <c r="AI108" s="283"/>
      <c r="AJ108" s="283"/>
      <c r="AK108" s="283"/>
      <c r="AL108" s="283"/>
      <c r="AM108" s="283"/>
      <c r="AN108" s="282">
        <f t="shared" si="0"/>
        <v>0</v>
      </c>
      <c r="AO108" s="283"/>
      <c r="AP108" s="283"/>
      <c r="AQ108" s="89" t="s">
        <v>84</v>
      </c>
      <c r="AR108" s="90"/>
      <c r="AS108" s="91">
        <v>0</v>
      </c>
      <c r="AT108" s="92">
        <f t="shared" si="1"/>
        <v>0</v>
      </c>
      <c r="AU108" s="93">
        <f>'06 - Technologie bazénu V...'!P125</f>
        <v>0</v>
      </c>
      <c r="AV108" s="92">
        <f>'06 - Technologie bazénu V...'!J33</f>
        <v>0</v>
      </c>
      <c r="AW108" s="92">
        <f>'06 - Technologie bazénu V...'!J34</f>
        <v>0</v>
      </c>
      <c r="AX108" s="92">
        <f>'06 - Technologie bazénu V...'!J35</f>
        <v>0</v>
      </c>
      <c r="AY108" s="92">
        <f>'06 - Technologie bazénu V...'!J36</f>
        <v>0</v>
      </c>
      <c r="AZ108" s="92">
        <f>'06 - Technologie bazénu V...'!F33</f>
        <v>0</v>
      </c>
      <c r="BA108" s="92">
        <f>'06 - Technologie bazénu V...'!F34</f>
        <v>0</v>
      </c>
      <c r="BB108" s="92">
        <f>'06 - Technologie bazénu V...'!F35</f>
        <v>0</v>
      </c>
      <c r="BC108" s="92">
        <f>'06 - Technologie bazénu V...'!F36</f>
        <v>0</v>
      </c>
      <c r="BD108" s="94">
        <f>'06 - Technologie bazénu V...'!F37</f>
        <v>0</v>
      </c>
      <c r="BT108" s="95" t="s">
        <v>85</v>
      </c>
      <c r="BV108" s="95" t="s">
        <v>80</v>
      </c>
      <c r="BW108" s="95" t="s">
        <v>126</v>
      </c>
      <c r="BX108" s="95" t="s">
        <v>5</v>
      </c>
      <c r="CL108" s="95" t="s">
        <v>1</v>
      </c>
      <c r="CM108" s="95" t="s">
        <v>87</v>
      </c>
    </row>
    <row r="109" spans="1:91" s="6" customFormat="1" ht="14.45" customHeight="1">
      <c r="A109" s="96" t="s">
        <v>88</v>
      </c>
      <c r="B109" s="86"/>
      <c r="C109" s="87"/>
      <c r="D109" s="285" t="s">
        <v>127</v>
      </c>
      <c r="E109" s="285"/>
      <c r="F109" s="285"/>
      <c r="G109" s="285"/>
      <c r="H109" s="285"/>
      <c r="I109" s="88"/>
      <c r="J109" s="285" t="s">
        <v>128</v>
      </c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  <c r="AB109" s="285"/>
      <c r="AC109" s="285"/>
      <c r="AD109" s="285"/>
      <c r="AE109" s="285"/>
      <c r="AF109" s="285"/>
      <c r="AG109" s="282">
        <f>'07 - Slaboproud, MaR'!J30</f>
        <v>0</v>
      </c>
      <c r="AH109" s="283"/>
      <c r="AI109" s="283"/>
      <c r="AJ109" s="283"/>
      <c r="AK109" s="283"/>
      <c r="AL109" s="283"/>
      <c r="AM109" s="283"/>
      <c r="AN109" s="282">
        <f t="shared" si="0"/>
        <v>0</v>
      </c>
      <c r="AO109" s="283"/>
      <c r="AP109" s="283"/>
      <c r="AQ109" s="89" t="s">
        <v>84</v>
      </c>
      <c r="AR109" s="90"/>
      <c r="AS109" s="91">
        <v>0</v>
      </c>
      <c r="AT109" s="92">
        <f t="shared" si="1"/>
        <v>0</v>
      </c>
      <c r="AU109" s="93">
        <f>'07 - Slaboproud, MaR'!P116</f>
        <v>0</v>
      </c>
      <c r="AV109" s="92">
        <f>'07 - Slaboproud, MaR'!J33</f>
        <v>0</v>
      </c>
      <c r="AW109" s="92">
        <f>'07 - Slaboproud, MaR'!J34</f>
        <v>0</v>
      </c>
      <c r="AX109" s="92">
        <f>'07 - Slaboproud, MaR'!J35</f>
        <v>0</v>
      </c>
      <c r="AY109" s="92">
        <f>'07 - Slaboproud, MaR'!J36</f>
        <v>0</v>
      </c>
      <c r="AZ109" s="92">
        <f>'07 - Slaboproud, MaR'!F33</f>
        <v>0</v>
      </c>
      <c r="BA109" s="92">
        <f>'07 - Slaboproud, MaR'!F34</f>
        <v>0</v>
      </c>
      <c r="BB109" s="92">
        <f>'07 - Slaboproud, MaR'!F35</f>
        <v>0</v>
      </c>
      <c r="BC109" s="92">
        <f>'07 - Slaboproud, MaR'!F36</f>
        <v>0</v>
      </c>
      <c r="BD109" s="94">
        <f>'07 - Slaboproud, MaR'!F37</f>
        <v>0</v>
      </c>
      <c r="BT109" s="95" t="s">
        <v>85</v>
      </c>
      <c r="BV109" s="95" t="s">
        <v>80</v>
      </c>
      <c r="BW109" s="95" t="s">
        <v>129</v>
      </c>
      <c r="BX109" s="95" t="s">
        <v>5</v>
      </c>
      <c r="CL109" s="95" t="s">
        <v>1</v>
      </c>
      <c r="CM109" s="95" t="s">
        <v>87</v>
      </c>
    </row>
    <row r="110" spans="1:91" s="6" customFormat="1" ht="14.45" customHeight="1">
      <c r="A110" s="96" t="s">
        <v>88</v>
      </c>
      <c r="B110" s="86"/>
      <c r="C110" s="87"/>
      <c r="D110" s="285" t="s">
        <v>130</v>
      </c>
      <c r="E110" s="285"/>
      <c r="F110" s="285"/>
      <c r="G110" s="285"/>
      <c r="H110" s="285"/>
      <c r="I110" s="88"/>
      <c r="J110" s="285" t="s">
        <v>131</v>
      </c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  <c r="AB110" s="285"/>
      <c r="AC110" s="285"/>
      <c r="AD110" s="285"/>
      <c r="AE110" s="285"/>
      <c r="AF110" s="285"/>
      <c r="AG110" s="282">
        <f>'09 - VRN'!J30</f>
        <v>0</v>
      </c>
      <c r="AH110" s="283"/>
      <c r="AI110" s="283"/>
      <c r="AJ110" s="283"/>
      <c r="AK110" s="283"/>
      <c r="AL110" s="283"/>
      <c r="AM110" s="283"/>
      <c r="AN110" s="282">
        <f t="shared" si="0"/>
        <v>0</v>
      </c>
      <c r="AO110" s="283"/>
      <c r="AP110" s="283"/>
      <c r="AQ110" s="89" t="s">
        <v>84</v>
      </c>
      <c r="AR110" s="90"/>
      <c r="AS110" s="104">
        <v>0</v>
      </c>
      <c r="AT110" s="105">
        <f t="shared" si="1"/>
        <v>0</v>
      </c>
      <c r="AU110" s="106">
        <f>'09 - VRN'!P123</f>
        <v>0</v>
      </c>
      <c r="AV110" s="105">
        <f>'09 - VRN'!J33</f>
        <v>0</v>
      </c>
      <c r="AW110" s="105">
        <f>'09 - VRN'!J34</f>
        <v>0</v>
      </c>
      <c r="AX110" s="105">
        <f>'09 - VRN'!J35</f>
        <v>0</v>
      </c>
      <c r="AY110" s="105">
        <f>'09 - VRN'!J36</f>
        <v>0</v>
      </c>
      <c r="AZ110" s="105">
        <f>'09 - VRN'!F33</f>
        <v>0</v>
      </c>
      <c r="BA110" s="105">
        <f>'09 - VRN'!F34</f>
        <v>0</v>
      </c>
      <c r="BB110" s="105">
        <f>'09 - VRN'!F35</f>
        <v>0</v>
      </c>
      <c r="BC110" s="105">
        <f>'09 - VRN'!F36</f>
        <v>0</v>
      </c>
      <c r="BD110" s="107">
        <f>'09 - VRN'!F37</f>
        <v>0</v>
      </c>
      <c r="BT110" s="95" t="s">
        <v>85</v>
      </c>
      <c r="BV110" s="95" t="s">
        <v>80</v>
      </c>
      <c r="BW110" s="95" t="s">
        <v>132</v>
      </c>
      <c r="BX110" s="95" t="s">
        <v>5</v>
      </c>
      <c r="CL110" s="95" t="s">
        <v>1</v>
      </c>
      <c r="CM110" s="95" t="s">
        <v>87</v>
      </c>
    </row>
    <row r="111" spans="1:91" s="1" customFormat="1" ht="30" customHeight="1"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6"/>
    </row>
    <row r="112" spans="1:91" s="1" customFormat="1" ht="6.95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36"/>
    </row>
  </sheetData>
  <sheetProtection password="CC35" sheet="1" objects="1" scenarios="1" formatColumns="0" formatRows="0"/>
  <mergeCells count="102">
    <mergeCell ref="J104:AF104"/>
    <mergeCell ref="K105:AF105"/>
    <mergeCell ref="K106:AF106"/>
    <mergeCell ref="K107:AF107"/>
    <mergeCell ref="C92:G92"/>
    <mergeCell ref="I92:AF92"/>
    <mergeCell ref="J95:AF95"/>
    <mergeCell ref="K96:AF96"/>
    <mergeCell ref="K97:AF97"/>
    <mergeCell ref="J98:AF98"/>
    <mergeCell ref="J99:AF99"/>
    <mergeCell ref="J100:AF100"/>
    <mergeCell ref="K101:AF101"/>
    <mergeCell ref="AG107:AM107"/>
    <mergeCell ref="AG108:AM108"/>
    <mergeCell ref="AG109:AM109"/>
    <mergeCell ref="AG110:AM110"/>
    <mergeCell ref="J109:AF109"/>
    <mergeCell ref="J108:AF108"/>
    <mergeCell ref="J110:AF11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8:AM98"/>
    <mergeCell ref="AG99:AM99"/>
    <mergeCell ref="AG100:AM100"/>
    <mergeCell ref="AG101:AM101"/>
    <mergeCell ref="AG102:AM102"/>
    <mergeCell ref="AG94:AM94"/>
    <mergeCell ref="AN94:AP94"/>
    <mergeCell ref="K102:AF102"/>
    <mergeCell ref="K103:AF103"/>
    <mergeCell ref="AN107:AP107"/>
    <mergeCell ref="AN108:AP108"/>
    <mergeCell ref="AN109:AP109"/>
    <mergeCell ref="AN110:AP110"/>
    <mergeCell ref="E102:I102"/>
    <mergeCell ref="D95:H95"/>
    <mergeCell ref="E96:I96"/>
    <mergeCell ref="E97:I97"/>
    <mergeCell ref="D98:H98"/>
    <mergeCell ref="D99:H99"/>
    <mergeCell ref="D100:H100"/>
    <mergeCell ref="E101:I101"/>
    <mergeCell ref="E103:I103"/>
    <mergeCell ref="D104:H104"/>
    <mergeCell ref="E105:I105"/>
    <mergeCell ref="E106:I106"/>
    <mergeCell ref="E107:I107"/>
    <mergeCell ref="D108:H108"/>
    <mergeCell ref="D109:H109"/>
    <mergeCell ref="D110:H110"/>
    <mergeCell ref="AG104:AM104"/>
    <mergeCell ref="AG103:AM103"/>
    <mergeCell ref="AG105:AM105"/>
    <mergeCell ref="AG106:AM106"/>
    <mergeCell ref="AN101:AP101"/>
    <mergeCell ref="AN98:AP98"/>
    <mergeCell ref="AN99:AP99"/>
    <mergeCell ref="AN100:AP100"/>
    <mergeCell ref="AN102:AP102"/>
    <mergeCell ref="AN103:AP103"/>
    <mergeCell ref="AN104:AP104"/>
    <mergeCell ref="AN105:AP105"/>
    <mergeCell ref="AN106:AP106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6" location="'01 - stavební část'!C2" display="/"/>
    <hyperlink ref="A97" location="'01a - Náprava stávajícího...'!C2" display="/"/>
    <hyperlink ref="A98" location="'02 - UT'!C2" display="/"/>
    <hyperlink ref="A99" location="'03 - VZT'!C2" display="/"/>
    <hyperlink ref="A101" location="'04a - Elektro - Připojení...'!C2" display="/"/>
    <hyperlink ref="A102" location="'04b - Elektro - výměna ji...'!C2" display="/"/>
    <hyperlink ref="A103" location="'04c - Elektro - připojení...'!C2" display="/"/>
    <hyperlink ref="A105" location="'05a - Elektro - stavební ...'!C2" display="/"/>
    <hyperlink ref="A106" location="'05b - Elektro - technolog...'!C2" display="/"/>
    <hyperlink ref="A107" location="'05c - Elektro - řízení'!C2" display="/"/>
    <hyperlink ref="A108" location="'06 - Technologie bazénu V...'!C2" display="/"/>
    <hyperlink ref="A109" location="'07 - Slaboproud, MaR'!C2" display="/"/>
    <hyperlink ref="A110" location="'09 - VR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203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120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ht="12" customHeight="1">
      <c r="B8" s="18"/>
      <c r="D8" s="114" t="s">
        <v>134</v>
      </c>
      <c r="L8" s="18"/>
    </row>
    <row r="9" spans="2:46" s="1" customFormat="1" ht="14.45" customHeight="1">
      <c r="B9" s="36"/>
      <c r="E9" s="294" t="s">
        <v>1165</v>
      </c>
      <c r="F9" s="297"/>
      <c r="G9" s="297"/>
      <c r="H9" s="297"/>
      <c r="I9" s="115"/>
      <c r="L9" s="36"/>
    </row>
    <row r="10" spans="2:46" s="1" customFormat="1" ht="12" customHeight="1">
      <c r="B10" s="36"/>
      <c r="D10" s="114" t="s">
        <v>806</v>
      </c>
      <c r="I10" s="115"/>
      <c r="L10" s="36"/>
    </row>
    <row r="11" spans="2:46" s="1" customFormat="1" ht="36.950000000000003" customHeight="1">
      <c r="B11" s="36"/>
      <c r="E11" s="296" t="s">
        <v>1255</v>
      </c>
      <c r="F11" s="297"/>
      <c r="G11" s="297"/>
      <c r="H11" s="297"/>
      <c r="I11" s="115"/>
      <c r="L11" s="36"/>
    </row>
    <row r="12" spans="2:46" s="1" customFormat="1" ht="11.25">
      <c r="B12" s="36"/>
      <c r="I12" s="115"/>
      <c r="L12" s="36"/>
    </row>
    <row r="13" spans="2:46" s="1" customFormat="1" ht="12" customHeight="1">
      <c r="B13" s="36"/>
      <c r="D13" s="114" t="s">
        <v>18</v>
      </c>
      <c r="F13" s="103" t="s">
        <v>1</v>
      </c>
      <c r="I13" s="116" t="s">
        <v>19</v>
      </c>
      <c r="J13" s="103" t="s">
        <v>1</v>
      </c>
      <c r="L13" s="36"/>
    </row>
    <row r="14" spans="2:46" s="1" customFormat="1" ht="12" customHeight="1">
      <c r="B14" s="36"/>
      <c r="D14" s="114" t="s">
        <v>20</v>
      </c>
      <c r="F14" s="103" t="s">
        <v>1050</v>
      </c>
      <c r="I14" s="116" t="s">
        <v>22</v>
      </c>
      <c r="J14" s="117" t="str">
        <f>'Rekapitulace stavby'!AN8</f>
        <v>4. 12. 2019</v>
      </c>
      <c r="L14" s="36"/>
    </row>
    <row r="15" spans="2:46" s="1" customFormat="1" ht="10.9" customHeight="1">
      <c r="B15" s="36"/>
      <c r="I15" s="115"/>
      <c r="L15" s="36"/>
    </row>
    <row r="16" spans="2:46" s="1" customFormat="1" ht="12" customHeight="1">
      <c r="B16" s="36"/>
      <c r="D16" s="114" t="s">
        <v>24</v>
      </c>
      <c r="I16" s="116" t="s">
        <v>25</v>
      </c>
      <c r="J16" s="103" t="str">
        <f>IF('Rekapitulace stavby'!AN10="","",'Rekapitulace stavby'!AN10)</f>
        <v>03410447</v>
      </c>
      <c r="L16" s="36"/>
    </row>
    <row r="17" spans="2:12" s="1" customFormat="1" ht="18" customHeight="1">
      <c r="B17" s="36"/>
      <c r="E17" s="103" t="str">
        <f>IF('Rekapitulace stavby'!E11="","",'Rekapitulace stavby'!E11)</f>
        <v>Labe aréna z.s. Nábřežní 835, Štětí</v>
      </c>
      <c r="I17" s="116" t="s">
        <v>28</v>
      </c>
      <c r="J17" s="103" t="str">
        <f>IF('Rekapitulace stavby'!AN11="","",'Rekapitulace stavby'!AN11)</f>
        <v/>
      </c>
      <c r="L17" s="36"/>
    </row>
    <row r="18" spans="2:12" s="1" customFormat="1" ht="6.95" customHeight="1">
      <c r="B18" s="36"/>
      <c r="I18" s="115"/>
      <c r="L18" s="36"/>
    </row>
    <row r="19" spans="2:12" s="1" customFormat="1" ht="12" customHeight="1">
      <c r="B19" s="36"/>
      <c r="D19" s="114" t="s">
        <v>29</v>
      </c>
      <c r="I19" s="116" t="s">
        <v>25</v>
      </c>
      <c r="J19" s="28" t="str">
        <f>'Rekapitulace stavby'!AN13</f>
        <v>Vyplň údaj</v>
      </c>
      <c r="L19" s="36"/>
    </row>
    <row r="20" spans="2:12" s="1" customFormat="1" ht="18" customHeight="1">
      <c r="B20" s="36"/>
      <c r="E20" s="298" t="str">
        <f>'Rekapitulace stavby'!E14</f>
        <v>Vyplň údaj</v>
      </c>
      <c r="F20" s="299"/>
      <c r="G20" s="299"/>
      <c r="H20" s="299"/>
      <c r="I20" s="116" t="s">
        <v>28</v>
      </c>
      <c r="J20" s="28" t="str">
        <f>'Rekapitulace stavby'!AN14</f>
        <v>Vyplň údaj</v>
      </c>
      <c r="L20" s="36"/>
    </row>
    <row r="21" spans="2:12" s="1" customFormat="1" ht="6.95" customHeight="1">
      <c r="B21" s="36"/>
      <c r="I21" s="115"/>
      <c r="L21" s="36"/>
    </row>
    <row r="22" spans="2:12" s="1" customFormat="1" ht="12" customHeight="1">
      <c r="B22" s="36"/>
      <c r="D22" s="114" t="s">
        <v>31</v>
      </c>
      <c r="I22" s="116" t="s">
        <v>25</v>
      </c>
      <c r="J22" s="103" t="str">
        <f>IF('Rekapitulace stavby'!AN16="","",'Rekapitulace stavby'!AN16)</f>
        <v>25678051</v>
      </c>
      <c r="L22" s="36"/>
    </row>
    <row r="23" spans="2:12" s="1" customFormat="1" ht="18" customHeight="1">
      <c r="B23" s="36"/>
      <c r="E23" s="103" t="str">
        <f>IF('Rekapitulace stavby'!E17="","",'Rekapitulace stavby'!E17)</f>
        <v>di5 architekti inženýři</v>
      </c>
      <c r="I23" s="116" t="s">
        <v>28</v>
      </c>
      <c r="J23" s="103" t="str">
        <f>IF('Rekapitulace stavby'!AN17="","",'Rekapitulace stavby'!AN17)</f>
        <v/>
      </c>
      <c r="L23" s="36"/>
    </row>
    <row r="24" spans="2:12" s="1" customFormat="1" ht="6.95" customHeight="1">
      <c r="B24" s="36"/>
      <c r="I24" s="115"/>
      <c r="L24" s="36"/>
    </row>
    <row r="25" spans="2:12" s="1" customFormat="1" ht="12" customHeight="1">
      <c r="B25" s="36"/>
      <c r="D25" s="114" t="s">
        <v>35</v>
      </c>
      <c r="I25" s="116" t="s">
        <v>25</v>
      </c>
      <c r="J25" s="103" t="str">
        <f>IF('Rekapitulace stavby'!AN19="","",'Rekapitulace stavby'!AN19)</f>
        <v/>
      </c>
      <c r="L25" s="36"/>
    </row>
    <row r="26" spans="2:12" s="1" customFormat="1" ht="18" customHeight="1">
      <c r="B26" s="36"/>
      <c r="E26" s="103" t="str">
        <f>IF('Rekapitulace stavby'!E20="","",'Rekapitulace stavby'!E20)</f>
        <v>J. Nešněra</v>
      </c>
      <c r="I26" s="116" t="s">
        <v>28</v>
      </c>
      <c r="J26" s="103" t="str">
        <f>IF('Rekapitulace stavby'!AN20="","",'Rekapitulace stavby'!AN20)</f>
        <v/>
      </c>
      <c r="L26" s="36"/>
    </row>
    <row r="27" spans="2:12" s="1" customFormat="1" ht="6.95" customHeight="1">
      <c r="B27" s="36"/>
      <c r="I27" s="115"/>
      <c r="L27" s="36"/>
    </row>
    <row r="28" spans="2:12" s="1" customFormat="1" ht="12" customHeight="1">
      <c r="B28" s="36"/>
      <c r="D28" s="114" t="s">
        <v>37</v>
      </c>
      <c r="I28" s="115"/>
      <c r="L28" s="36"/>
    </row>
    <row r="29" spans="2:12" s="7" customFormat="1" ht="14.45" customHeight="1">
      <c r="B29" s="118"/>
      <c r="E29" s="300" t="s">
        <v>1</v>
      </c>
      <c r="F29" s="300"/>
      <c r="G29" s="300"/>
      <c r="H29" s="300"/>
      <c r="I29" s="119"/>
      <c r="L29" s="118"/>
    </row>
    <row r="30" spans="2:12" s="1" customFormat="1" ht="6.95" customHeight="1">
      <c r="B30" s="36"/>
      <c r="I30" s="115"/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25.35" customHeight="1">
      <c r="B32" s="36"/>
      <c r="D32" s="121" t="s">
        <v>38</v>
      </c>
      <c r="I32" s="115"/>
      <c r="J32" s="122">
        <f>ROUND(J128, 2)</f>
        <v>0</v>
      </c>
      <c r="L32" s="36"/>
    </row>
    <row r="33" spans="2:12" s="1" customFormat="1" ht="6.95" customHeight="1">
      <c r="B33" s="36"/>
      <c r="D33" s="60"/>
      <c r="E33" s="60"/>
      <c r="F33" s="60"/>
      <c r="G33" s="60"/>
      <c r="H33" s="60"/>
      <c r="I33" s="120"/>
      <c r="J33" s="60"/>
      <c r="K33" s="60"/>
      <c r="L33" s="36"/>
    </row>
    <row r="34" spans="2:12" s="1" customFormat="1" ht="14.45" customHeight="1">
      <c r="B34" s="36"/>
      <c r="F34" s="123" t="s">
        <v>40</v>
      </c>
      <c r="I34" s="124" t="s">
        <v>39</v>
      </c>
      <c r="J34" s="123" t="s">
        <v>41</v>
      </c>
      <c r="L34" s="36"/>
    </row>
    <row r="35" spans="2:12" s="1" customFormat="1" ht="14.45" customHeight="1">
      <c r="B35" s="36"/>
      <c r="D35" s="125" t="s">
        <v>42</v>
      </c>
      <c r="E35" s="114" t="s">
        <v>43</v>
      </c>
      <c r="F35" s="126">
        <f>ROUND((SUM(BE128:BE202)),  2)</f>
        <v>0</v>
      </c>
      <c r="I35" s="127">
        <v>0.21</v>
      </c>
      <c r="J35" s="126">
        <f>ROUND(((SUM(BE128:BE202))*I35),  2)</f>
        <v>0</v>
      </c>
      <c r="L35" s="36"/>
    </row>
    <row r="36" spans="2:12" s="1" customFormat="1" ht="14.45" customHeight="1">
      <c r="B36" s="36"/>
      <c r="E36" s="114" t="s">
        <v>44</v>
      </c>
      <c r="F36" s="126">
        <f>ROUND((SUM(BF128:BF202)),  2)</f>
        <v>0</v>
      </c>
      <c r="I36" s="127">
        <v>0.15</v>
      </c>
      <c r="J36" s="126">
        <f>ROUND(((SUM(BF128:BF202))*I36),  2)</f>
        <v>0</v>
      </c>
      <c r="L36" s="36"/>
    </row>
    <row r="37" spans="2:12" s="1" customFormat="1" ht="14.45" hidden="1" customHeight="1">
      <c r="B37" s="36"/>
      <c r="E37" s="114" t="s">
        <v>45</v>
      </c>
      <c r="F37" s="126">
        <f>ROUND((SUM(BG128:BG202)),  2)</f>
        <v>0</v>
      </c>
      <c r="I37" s="127">
        <v>0.21</v>
      </c>
      <c r="J37" s="126">
        <f>0</f>
        <v>0</v>
      </c>
      <c r="L37" s="36"/>
    </row>
    <row r="38" spans="2:12" s="1" customFormat="1" ht="14.45" hidden="1" customHeight="1">
      <c r="B38" s="36"/>
      <c r="E38" s="114" t="s">
        <v>46</v>
      </c>
      <c r="F38" s="126">
        <f>ROUND((SUM(BH128:BH202)),  2)</f>
        <v>0</v>
      </c>
      <c r="I38" s="127">
        <v>0.15</v>
      </c>
      <c r="J38" s="126">
        <f>0</f>
        <v>0</v>
      </c>
      <c r="L38" s="36"/>
    </row>
    <row r="39" spans="2:12" s="1" customFormat="1" ht="14.45" hidden="1" customHeight="1">
      <c r="B39" s="36"/>
      <c r="E39" s="114" t="s">
        <v>47</v>
      </c>
      <c r="F39" s="126">
        <f>ROUND((SUM(BI128:BI202)),  2)</f>
        <v>0</v>
      </c>
      <c r="I39" s="127">
        <v>0</v>
      </c>
      <c r="J39" s="126">
        <f>0</f>
        <v>0</v>
      </c>
      <c r="L39" s="36"/>
    </row>
    <row r="40" spans="2:12" s="1" customFormat="1" ht="6.95" customHeight="1">
      <c r="B40" s="36"/>
      <c r="I40" s="115"/>
      <c r="L40" s="36"/>
    </row>
    <row r="41" spans="2:12" s="1" customFormat="1" ht="25.35" customHeight="1">
      <c r="B41" s="36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3"/>
      <c r="J41" s="134">
        <f>SUM(J32:J39)</f>
        <v>0</v>
      </c>
      <c r="K41" s="135"/>
      <c r="L41" s="36"/>
    </row>
    <row r="42" spans="2:12" s="1" customFormat="1" ht="14.45" customHeight="1">
      <c r="B42" s="36"/>
      <c r="I42" s="115"/>
      <c r="L42" s="36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12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12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12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12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12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12" ht="12" customHeight="1">
      <c r="B86" s="19"/>
      <c r="C86" s="27" t="s">
        <v>134</v>
      </c>
      <c r="D86" s="20"/>
      <c r="E86" s="20"/>
      <c r="F86" s="20"/>
      <c r="G86" s="20"/>
      <c r="H86" s="20"/>
      <c r="J86" s="20"/>
      <c r="K86" s="20"/>
      <c r="L86" s="18"/>
    </row>
    <row r="87" spans="2:12" s="1" customFormat="1" ht="14.45" customHeight="1">
      <c r="B87" s="32"/>
      <c r="C87" s="33"/>
      <c r="D87" s="33"/>
      <c r="E87" s="301" t="s">
        <v>1165</v>
      </c>
      <c r="F87" s="303"/>
      <c r="G87" s="303"/>
      <c r="H87" s="303"/>
      <c r="I87" s="115"/>
      <c r="J87" s="33"/>
      <c r="K87" s="33"/>
      <c r="L87" s="36"/>
    </row>
    <row r="88" spans="2:12" s="1" customFormat="1" ht="12" customHeight="1">
      <c r="B88" s="32"/>
      <c r="C88" s="27" t="s">
        <v>806</v>
      </c>
      <c r="D88" s="33"/>
      <c r="E88" s="33"/>
      <c r="F88" s="33"/>
      <c r="G88" s="33"/>
      <c r="H88" s="33"/>
      <c r="I88" s="115"/>
      <c r="J88" s="33"/>
      <c r="K88" s="33"/>
      <c r="L88" s="36"/>
    </row>
    <row r="89" spans="2:12" s="1" customFormat="1" ht="14.45" customHeight="1">
      <c r="B89" s="32"/>
      <c r="C89" s="33"/>
      <c r="D89" s="33"/>
      <c r="E89" s="269" t="str">
        <f>E11</f>
        <v>05b - Elektro - technologická instalace</v>
      </c>
      <c r="F89" s="303"/>
      <c r="G89" s="303"/>
      <c r="H89" s="303"/>
      <c r="I89" s="115"/>
      <c r="J89" s="33"/>
      <c r="K89" s="33"/>
      <c r="L89" s="36"/>
    </row>
    <row r="90" spans="2:12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12" s="1" customFormat="1" ht="12" customHeight="1">
      <c r="B91" s="32"/>
      <c r="C91" s="27" t="s">
        <v>20</v>
      </c>
      <c r="D91" s="33"/>
      <c r="E91" s="33"/>
      <c r="F91" s="25" t="str">
        <f>F14</f>
        <v xml:space="preserve"> </v>
      </c>
      <c r="G91" s="33"/>
      <c r="H91" s="33"/>
      <c r="I91" s="116" t="s">
        <v>22</v>
      </c>
      <c r="J91" s="59" t="str">
        <f>IF(J14="","",J14)</f>
        <v>4. 12. 2019</v>
      </c>
      <c r="K91" s="33"/>
      <c r="L91" s="36"/>
    </row>
    <row r="92" spans="2:12" s="1" customFormat="1" ht="6.95" customHeight="1">
      <c r="B92" s="32"/>
      <c r="C92" s="33"/>
      <c r="D92" s="33"/>
      <c r="E92" s="33"/>
      <c r="F92" s="33"/>
      <c r="G92" s="33"/>
      <c r="H92" s="33"/>
      <c r="I92" s="115"/>
      <c r="J92" s="33"/>
      <c r="K92" s="33"/>
      <c r="L92" s="36"/>
    </row>
    <row r="93" spans="2:12" s="1" customFormat="1" ht="26.45" customHeight="1">
      <c r="B93" s="32"/>
      <c r="C93" s="27" t="s">
        <v>24</v>
      </c>
      <c r="D93" s="33"/>
      <c r="E93" s="33"/>
      <c r="F93" s="25" t="str">
        <f>E17</f>
        <v>Labe aréna z.s. Nábřežní 835, Štětí</v>
      </c>
      <c r="G93" s="33"/>
      <c r="H93" s="33"/>
      <c r="I93" s="116" t="s">
        <v>31</v>
      </c>
      <c r="J93" s="30" t="str">
        <f>E23</f>
        <v>di5 architekti inženýři</v>
      </c>
      <c r="K93" s="33"/>
      <c r="L93" s="36"/>
    </row>
    <row r="94" spans="2:12" s="1" customFormat="1" ht="15.6" customHeight="1">
      <c r="B94" s="32"/>
      <c r="C94" s="27" t="s">
        <v>29</v>
      </c>
      <c r="D94" s="33"/>
      <c r="E94" s="33"/>
      <c r="F94" s="25" t="str">
        <f>IF(E20="","",E20)</f>
        <v>Vyplň údaj</v>
      </c>
      <c r="G94" s="33"/>
      <c r="H94" s="33"/>
      <c r="I94" s="116" t="s">
        <v>35</v>
      </c>
      <c r="J94" s="30" t="str">
        <f>E26</f>
        <v>J. Nešněra</v>
      </c>
      <c r="K94" s="33"/>
      <c r="L94" s="36"/>
    </row>
    <row r="95" spans="2:12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12" s="1" customFormat="1" ht="29.25" customHeight="1">
      <c r="B96" s="32"/>
      <c r="C96" s="150" t="s">
        <v>137</v>
      </c>
      <c r="D96" s="151"/>
      <c r="E96" s="151"/>
      <c r="F96" s="151"/>
      <c r="G96" s="151"/>
      <c r="H96" s="151"/>
      <c r="I96" s="152"/>
      <c r="J96" s="153" t="s">
        <v>138</v>
      </c>
      <c r="K96" s="151"/>
      <c r="L96" s="36"/>
    </row>
    <row r="97" spans="2:47" s="1" customFormat="1" ht="10.35" customHeight="1">
      <c r="B97" s="32"/>
      <c r="C97" s="33"/>
      <c r="D97" s="33"/>
      <c r="E97" s="33"/>
      <c r="F97" s="33"/>
      <c r="G97" s="33"/>
      <c r="H97" s="33"/>
      <c r="I97" s="115"/>
      <c r="J97" s="33"/>
      <c r="K97" s="33"/>
      <c r="L97" s="36"/>
    </row>
    <row r="98" spans="2:47" s="1" customFormat="1" ht="22.9" customHeight="1">
      <c r="B98" s="32"/>
      <c r="C98" s="154" t="s">
        <v>139</v>
      </c>
      <c r="D98" s="33"/>
      <c r="E98" s="33"/>
      <c r="F98" s="33"/>
      <c r="G98" s="33"/>
      <c r="H98" s="33"/>
      <c r="I98" s="115"/>
      <c r="J98" s="77">
        <f>J128</f>
        <v>0</v>
      </c>
      <c r="K98" s="33"/>
      <c r="L98" s="36"/>
      <c r="AU98" s="15" t="s">
        <v>140</v>
      </c>
    </row>
    <row r="99" spans="2:47" s="8" customFormat="1" ht="24.95" customHeight="1">
      <c r="B99" s="155"/>
      <c r="C99" s="156"/>
      <c r="D99" s="157" t="s">
        <v>1256</v>
      </c>
      <c r="E99" s="158"/>
      <c r="F99" s="158"/>
      <c r="G99" s="158"/>
      <c r="H99" s="158"/>
      <c r="I99" s="159"/>
      <c r="J99" s="160">
        <f>J129</f>
        <v>0</v>
      </c>
      <c r="K99" s="156"/>
      <c r="L99" s="161"/>
    </row>
    <row r="100" spans="2:47" s="8" customFormat="1" ht="24.95" customHeight="1">
      <c r="B100" s="155"/>
      <c r="C100" s="156"/>
      <c r="D100" s="157" t="s">
        <v>1257</v>
      </c>
      <c r="E100" s="158"/>
      <c r="F100" s="158"/>
      <c r="G100" s="158"/>
      <c r="H100" s="158"/>
      <c r="I100" s="159"/>
      <c r="J100" s="160">
        <f>J136</f>
        <v>0</v>
      </c>
      <c r="K100" s="156"/>
      <c r="L100" s="161"/>
    </row>
    <row r="101" spans="2:47" s="8" customFormat="1" ht="24.95" customHeight="1">
      <c r="B101" s="155"/>
      <c r="C101" s="156"/>
      <c r="D101" s="157" t="s">
        <v>1258</v>
      </c>
      <c r="E101" s="158"/>
      <c r="F101" s="158"/>
      <c r="G101" s="158"/>
      <c r="H101" s="158"/>
      <c r="I101" s="159"/>
      <c r="J101" s="160">
        <f>J143</f>
        <v>0</v>
      </c>
      <c r="K101" s="156"/>
      <c r="L101" s="161"/>
    </row>
    <row r="102" spans="2:47" s="8" customFormat="1" ht="24.95" customHeight="1">
      <c r="B102" s="155"/>
      <c r="C102" s="156"/>
      <c r="D102" s="157" t="s">
        <v>1259</v>
      </c>
      <c r="E102" s="158"/>
      <c r="F102" s="158"/>
      <c r="G102" s="158"/>
      <c r="H102" s="158"/>
      <c r="I102" s="159"/>
      <c r="J102" s="160">
        <f>J164</f>
        <v>0</v>
      </c>
      <c r="K102" s="156"/>
      <c r="L102" s="161"/>
    </row>
    <row r="103" spans="2:47" s="8" customFormat="1" ht="24.95" customHeight="1">
      <c r="B103" s="155"/>
      <c r="C103" s="156"/>
      <c r="D103" s="157" t="s">
        <v>1260</v>
      </c>
      <c r="E103" s="158"/>
      <c r="F103" s="158"/>
      <c r="G103" s="158"/>
      <c r="H103" s="158"/>
      <c r="I103" s="159"/>
      <c r="J103" s="160">
        <f>J181</f>
        <v>0</v>
      </c>
      <c r="K103" s="156"/>
      <c r="L103" s="161"/>
    </row>
    <row r="104" spans="2:47" s="8" customFormat="1" ht="24.95" customHeight="1">
      <c r="B104" s="155"/>
      <c r="C104" s="156"/>
      <c r="D104" s="157" t="s">
        <v>1261</v>
      </c>
      <c r="E104" s="158"/>
      <c r="F104" s="158"/>
      <c r="G104" s="158"/>
      <c r="H104" s="158"/>
      <c r="I104" s="159"/>
      <c r="J104" s="160">
        <f>J185</f>
        <v>0</v>
      </c>
      <c r="K104" s="156"/>
      <c r="L104" s="161"/>
    </row>
    <row r="105" spans="2:47" s="8" customFormat="1" ht="24.95" customHeight="1">
      <c r="B105" s="155"/>
      <c r="C105" s="156"/>
      <c r="D105" s="157" t="s">
        <v>1262</v>
      </c>
      <c r="E105" s="158"/>
      <c r="F105" s="158"/>
      <c r="G105" s="158"/>
      <c r="H105" s="158"/>
      <c r="I105" s="159"/>
      <c r="J105" s="160">
        <f>J189</f>
        <v>0</v>
      </c>
      <c r="K105" s="156"/>
      <c r="L105" s="161"/>
    </row>
    <row r="106" spans="2:47" s="8" customFormat="1" ht="24.95" customHeight="1">
      <c r="B106" s="155"/>
      <c r="C106" s="156"/>
      <c r="D106" s="157" t="s">
        <v>1263</v>
      </c>
      <c r="E106" s="158"/>
      <c r="F106" s="158"/>
      <c r="G106" s="158"/>
      <c r="H106" s="158"/>
      <c r="I106" s="159"/>
      <c r="J106" s="160">
        <f>J194</f>
        <v>0</v>
      </c>
      <c r="K106" s="156"/>
      <c r="L106" s="161"/>
    </row>
    <row r="107" spans="2:47" s="1" customFormat="1" ht="21.75" customHeight="1">
      <c r="B107" s="32"/>
      <c r="C107" s="33"/>
      <c r="D107" s="33"/>
      <c r="E107" s="33"/>
      <c r="F107" s="33"/>
      <c r="G107" s="33"/>
      <c r="H107" s="33"/>
      <c r="I107" s="115"/>
      <c r="J107" s="33"/>
      <c r="K107" s="33"/>
      <c r="L107" s="36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146"/>
      <c r="J108" s="48"/>
      <c r="K108" s="48"/>
      <c r="L108" s="36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149"/>
      <c r="J112" s="50"/>
      <c r="K112" s="50"/>
      <c r="L112" s="36"/>
    </row>
    <row r="113" spans="2:63" s="1" customFormat="1" ht="24.95" customHeight="1">
      <c r="B113" s="32"/>
      <c r="C113" s="21" t="s">
        <v>155</v>
      </c>
      <c r="D113" s="33"/>
      <c r="E113" s="33"/>
      <c r="F113" s="33"/>
      <c r="G113" s="33"/>
      <c r="H113" s="33"/>
      <c r="I113" s="115"/>
      <c r="J113" s="33"/>
      <c r="K113" s="33"/>
      <c r="L113" s="36"/>
    </row>
    <row r="114" spans="2:63" s="1" customFormat="1" ht="6.95" customHeight="1">
      <c r="B114" s="32"/>
      <c r="C114" s="33"/>
      <c r="D114" s="33"/>
      <c r="E114" s="33"/>
      <c r="F114" s="33"/>
      <c r="G114" s="33"/>
      <c r="H114" s="33"/>
      <c r="I114" s="115"/>
      <c r="J114" s="33"/>
      <c r="K114" s="33"/>
      <c r="L114" s="36"/>
    </row>
    <row r="115" spans="2:63" s="1" customFormat="1" ht="12" customHeight="1">
      <c r="B115" s="32"/>
      <c r="C115" s="27" t="s">
        <v>16</v>
      </c>
      <c r="D115" s="33"/>
      <c r="E115" s="33"/>
      <c r="F115" s="33"/>
      <c r="G115" s="33"/>
      <c r="H115" s="33"/>
      <c r="I115" s="115"/>
      <c r="J115" s="33"/>
      <c r="K115" s="33"/>
      <c r="L115" s="36"/>
    </row>
    <row r="116" spans="2:63" s="1" customFormat="1" ht="14.45" customHeight="1">
      <c r="B116" s="32"/>
      <c r="C116" s="33"/>
      <c r="D116" s="33"/>
      <c r="E116" s="301" t="str">
        <f>E7</f>
        <v>Labe aréna Štětí - bazén</v>
      </c>
      <c r="F116" s="302"/>
      <c r="G116" s="302"/>
      <c r="H116" s="302"/>
      <c r="I116" s="115"/>
      <c r="J116" s="33"/>
      <c r="K116" s="33"/>
      <c r="L116" s="36"/>
    </row>
    <row r="117" spans="2:63" ht="12" customHeight="1">
      <c r="B117" s="19"/>
      <c r="C117" s="27" t="s">
        <v>134</v>
      </c>
      <c r="D117" s="20"/>
      <c r="E117" s="20"/>
      <c r="F117" s="20"/>
      <c r="G117" s="20"/>
      <c r="H117" s="20"/>
      <c r="J117" s="20"/>
      <c r="K117" s="20"/>
      <c r="L117" s="18"/>
    </row>
    <row r="118" spans="2:63" s="1" customFormat="1" ht="14.45" customHeight="1">
      <c r="B118" s="32"/>
      <c r="C118" s="33"/>
      <c r="D118" s="33"/>
      <c r="E118" s="301" t="s">
        <v>1165</v>
      </c>
      <c r="F118" s="303"/>
      <c r="G118" s="303"/>
      <c r="H118" s="303"/>
      <c r="I118" s="115"/>
      <c r="J118" s="33"/>
      <c r="K118" s="33"/>
      <c r="L118" s="36"/>
    </row>
    <row r="119" spans="2:63" s="1" customFormat="1" ht="12" customHeight="1">
      <c r="B119" s="32"/>
      <c r="C119" s="27" t="s">
        <v>806</v>
      </c>
      <c r="D119" s="33"/>
      <c r="E119" s="33"/>
      <c r="F119" s="33"/>
      <c r="G119" s="33"/>
      <c r="H119" s="33"/>
      <c r="I119" s="115"/>
      <c r="J119" s="33"/>
      <c r="K119" s="33"/>
      <c r="L119" s="36"/>
    </row>
    <row r="120" spans="2:63" s="1" customFormat="1" ht="14.45" customHeight="1">
      <c r="B120" s="32"/>
      <c r="C120" s="33"/>
      <c r="D120" s="33"/>
      <c r="E120" s="269" t="str">
        <f>E11</f>
        <v>05b - Elektro - technologická instalace</v>
      </c>
      <c r="F120" s="303"/>
      <c r="G120" s="303"/>
      <c r="H120" s="303"/>
      <c r="I120" s="115"/>
      <c r="J120" s="33"/>
      <c r="K120" s="33"/>
      <c r="L120" s="36"/>
    </row>
    <row r="121" spans="2:63" s="1" customFormat="1" ht="6.95" customHeight="1">
      <c r="B121" s="32"/>
      <c r="C121" s="33"/>
      <c r="D121" s="33"/>
      <c r="E121" s="33"/>
      <c r="F121" s="33"/>
      <c r="G121" s="33"/>
      <c r="H121" s="33"/>
      <c r="I121" s="115"/>
      <c r="J121" s="33"/>
      <c r="K121" s="33"/>
      <c r="L121" s="36"/>
    </row>
    <row r="122" spans="2:63" s="1" customFormat="1" ht="12" customHeight="1">
      <c r="B122" s="32"/>
      <c r="C122" s="27" t="s">
        <v>20</v>
      </c>
      <c r="D122" s="33"/>
      <c r="E122" s="33"/>
      <c r="F122" s="25" t="str">
        <f>F14</f>
        <v xml:space="preserve"> </v>
      </c>
      <c r="G122" s="33"/>
      <c r="H122" s="33"/>
      <c r="I122" s="116" t="s">
        <v>22</v>
      </c>
      <c r="J122" s="59" t="str">
        <f>IF(J14="","",J14)</f>
        <v>4. 12. 2019</v>
      </c>
      <c r="K122" s="33"/>
      <c r="L122" s="36"/>
    </row>
    <row r="123" spans="2:63" s="1" customFormat="1" ht="6.95" customHeight="1">
      <c r="B123" s="32"/>
      <c r="C123" s="33"/>
      <c r="D123" s="33"/>
      <c r="E123" s="33"/>
      <c r="F123" s="33"/>
      <c r="G123" s="33"/>
      <c r="H123" s="33"/>
      <c r="I123" s="115"/>
      <c r="J123" s="33"/>
      <c r="K123" s="33"/>
      <c r="L123" s="36"/>
    </row>
    <row r="124" spans="2:63" s="1" customFormat="1" ht="26.45" customHeight="1">
      <c r="B124" s="32"/>
      <c r="C124" s="27" t="s">
        <v>24</v>
      </c>
      <c r="D124" s="33"/>
      <c r="E124" s="33"/>
      <c r="F124" s="25" t="str">
        <f>E17</f>
        <v>Labe aréna z.s. Nábřežní 835, Štětí</v>
      </c>
      <c r="G124" s="33"/>
      <c r="H124" s="33"/>
      <c r="I124" s="116" t="s">
        <v>31</v>
      </c>
      <c r="J124" s="30" t="str">
        <f>E23</f>
        <v>di5 architekti inženýři</v>
      </c>
      <c r="K124" s="33"/>
      <c r="L124" s="36"/>
    </row>
    <row r="125" spans="2:63" s="1" customFormat="1" ht="15.6" customHeight="1">
      <c r="B125" s="32"/>
      <c r="C125" s="27" t="s">
        <v>29</v>
      </c>
      <c r="D125" s="33"/>
      <c r="E125" s="33"/>
      <c r="F125" s="25" t="str">
        <f>IF(E20="","",E20)</f>
        <v>Vyplň údaj</v>
      </c>
      <c r="G125" s="33"/>
      <c r="H125" s="33"/>
      <c r="I125" s="116" t="s">
        <v>35</v>
      </c>
      <c r="J125" s="30" t="str">
        <f>E26</f>
        <v>J. Nešněra</v>
      </c>
      <c r="K125" s="33"/>
      <c r="L125" s="36"/>
    </row>
    <row r="126" spans="2:63" s="1" customFormat="1" ht="10.35" customHeight="1">
      <c r="B126" s="32"/>
      <c r="C126" s="33"/>
      <c r="D126" s="33"/>
      <c r="E126" s="33"/>
      <c r="F126" s="33"/>
      <c r="G126" s="33"/>
      <c r="H126" s="33"/>
      <c r="I126" s="115"/>
      <c r="J126" s="33"/>
      <c r="K126" s="33"/>
      <c r="L126" s="36"/>
    </row>
    <row r="127" spans="2:63" s="10" customFormat="1" ht="29.25" customHeight="1">
      <c r="B127" s="168"/>
      <c r="C127" s="169" t="s">
        <v>156</v>
      </c>
      <c r="D127" s="170" t="s">
        <v>63</v>
      </c>
      <c r="E127" s="170" t="s">
        <v>59</v>
      </c>
      <c r="F127" s="170" t="s">
        <v>60</v>
      </c>
      <c r="G127" s="170" t="s">
        <v>157</v>
      </c>
      <c r="H127" s="170" t="s">
        <v>158</v>
      </c>
      <c r="I127" s="171" t="s">
        <v>159</v>
      </c>
      <c r="J127" s="170" t="s">
        <v>138</v>
      </c>
      <c r="K127" s="172" t="s">
        <v>160</v>
      </c>
      <c r="L127" s="173"/>
      <c r="M127" s="68" t="s">
        <v>1</v>
      </c>
      <c r="N127" s="69" t="s">
        <v>42</v>
      </c>
      <c r="O127" s="69" t="s">
        <v>161</v>
      </c>
      <c r="P127" s="69" t="s">
        <v>162</v>
      </c>
      <c r="Q127" s="69" t="s">
        <v>163</v>
      </c>
      <c r="R127" s="69" t="s">
        <v>164</v>
      </c>
      <c r="S127" s="69" t="s">
        <v>165</v>
      </c>
      <c r="T127" s="70" t="s">
        <v>166</v>
      </c>
    </row>
    <row r="128" spans="2:63" s="1" customFormat="1" ht="22.9" customHeight="1">
      <c r="B128" s="32"/>
      <c r="C128" s="75" t="s">
        <v>167</v>
      </c>
      <c r="D128" s="33"/>
      <c r="E128" s="33"/>
      <c r="F128" s="33"/>
      <c r="G128" s="33"/>
      <c r="H128" s="33"/>
      <c r="I128" s="115"/>
      <c r="J128" s="174">
        <f>BK128</f>
        <v>0</v>
      </c>
      <c r="K128" s="33"/>
      <c r="L128" s="36"/>
      <c r="M128" s="71"/>
      <c r="N128" s="72"/>
      <c r="O128" s="72"/>
      <c r="P128" s="175">
        <f>P129+P136+P143+P164+P181+P185+P189+P194</f>
        <v>0</v>
      </c>
      <c r="Q128" s="72"/>
      <c r="R128" s="175">
        <f>R129+R136+R143+R164+R181+R185+R189+R194</f>
        <v>0</v>
      </c>
      <c r="S128" s="72"/>
      <c r="T128" s="176">
        <f>T129+T136+T143+T164+T181+T185+T189+T194</f>
        <v>0</v>
      </c>
      <c r="AT128" s="15" t="s">
        <v>77</v>
      </c>
      <c r="AU128" s="15" t="s">
        <v>140</v>
      </c>
      <c r="BK128" s="177">
        <f>BK129+BK136+BK143+BK164+BK181+BK185+BK189+BK194</f>
        <v>0</v>
      </c>
    </row>
    <row r="129" spans="2:65" s="11" customFormat="1" ht="25.9" customHeight="1">
      <c r="B129" s="178"/>
      <c r="C129" s="179"/>
      <c r="D129" s="180" t="s">
        <v>77</v>
      </c>
      <c r="E129" s="181" t="s">
        <v>1056</v>
      </c>
      <c r="F129" s="181" t="s">
        <v>1264</v>
      </c>
      <c r="G129" s="179"/>
      <c r="H129" s="179"/>
      <c r="I129" s="182"/>
      <c r="J129" s="183">
        <f>BK129</f>
        <v>0</v>
      </c>
      <c r="K129" s="179"/>
      <c r="L129" s="184"/>
      <c r="M129" s="185"/>
      <c r="N129" s="186"/>
      <c r="O129" s="186"/>
      <c r="P129" s="187">
        <f>SUM(P130:P135)</f>
        <v>0</v>
      </c>
      <c r="Q129" s="186"/>
      <c r="R129" s="187">
        <f>SUM(R130:R135)</f>
        <v>0</v>
      </c>
      <c r="S129" s="186"/>
      <c r="T129" s="188">
        <f>SUM(T130:T135)</f>
        <v>0</v>
      </c>
      <c r="AR129" s="189" t="s">
        <v>85</v>
      </c>
      <c r="AT129" s="190" t="s">
        <v>77</v>
      </c>
      <c r="AU129" s="190" t="s">
        <v>78</v>
      </c>
      <c r="AY129" s="189" t="s">
        <v>170</v>
      </c>
      <c r="BK129" s="191">
        <f>SUM(BK130:BK135)</f>
        <v>0</v>
      </c>
    </row>
    <row r="130" spans="2:65" s="1" customFormat="1" ht="21.6" customHeight="1">
      <c r="B130" s="32"/>
      <c r="C130" s="194" t="s">
        <v>85</v>
      </c>
      <c r="D130" s="194" t="s">
        <v>172</v>
      </c>
      <c r="E130" s="195" t="s">
        <v>1265</v>
      </c>
      <c r="F130" s="196" t="s">
        <v>1266</v>
      </c>
      <c r="G130" s="197" t="s">
        <v>1003</v>
      </c>
      <c r="H130" s="198">
        <v>2</v>
      </c>
      <c r="I130" s="199"/>
      <c r="J130" s="200">
        <f>ROUND(I130*H130,2)</f>
        <v>0</v>
      </c>
      <c r="K130" s="196" t="s">
        <v>1</v>
      </c>
      <c r="L130" s="36"/>
      <c r="M130" s="201" t="s">
        <v>1</v>
      </c>
      <c r="N130" s="202" t="s">
        <v>43</v>
      </c>
      <c r="O130" s="64"/>
      <c r="P130" s="203">
        <f>O130*H130</f>
        <v>0</v>
      </c>
      <c r="Q130" s="203">
        <v>0</v>
      </c>
      <c r="R130" s="203">
        <f>Q130*H130</f>
        <v>0</v>
      </c>
      <c r="S130" s="203">
        <v>0</v>
      </c>
      <c r="T130" s="204">
        <f>S130*H130</f>
        <v>0</v>
      </c>
      <c r="AR130" s="205" t="s">
        <v>177</v>
      </c>
      <c r="AT130" s="205" t="s">
        <v>172</v>
      </c>
      <c r="AU130" s="205" t="s">
        <v>85</v>
      </c>
      <c r="AY130" s="15" t="s">
        <v>170</v>
      </c>
      <c r="BE130" s="206">
        <f>IF(N130="základní",J130,0)</f>
        <v>0</v>
      </c>
      <c r="BF130" s="206">
        <f>IF(N130="snížená",J130,0)</f>
        <v>0</v>
      </c>
      <c r="BG130" s="206">
        <f>IF(N130="zákl. přenesená",J130,0)</f>
        <v>0</v>
      </c>
      <c r="BH130" s="206">
        <f>IF(N130="sníž. přenesená",J130,0)</f>
        <v>0</v>
      </c>
      <c r="BI130" s="206">
        <f>IF(N130="nulová",J130,0)</f>
        <v>0</v>
      </c>
      <c r="BJ130" s="15" t="s">
        <v>85</v>
      </c>
      <c r="BK130" s="206">
        <f>ROUND(I130*H130,2)</f>
        <v>0</v>
      </c>
      <c r="BL130" s="15" t="s">
        <v>177</v>
      </c>
      <c r="BM130" s="205" t="s">
        <v>87</v>
      </c>
    </row>
    <row r="131" spans="2:65" s="1" customFormat="1" ht="11.25">
      <c r="B131" s="32"/>
      <c r="C131" s="33"/>
      <c r="D131" s="207" t="s">
        <v>179</v>
      </c>
      <c r="E131" s="33"/>
      <c r="F131" s="208" t="s">
        <v>1266</v>
      </c>
      <c r="G131" s="33"/>
      <c r="H131" s="33"/>
      <c r="I131" s="115"/>
      <c r="J131" s="33"/>
      <c r="K131" s="33"/>
      <c r="L131" s="36"/>
      <c r="M131" s="209"/>
      <c r="N131" s="64"/>
      <c r="O131" s="64"/>
      <c r="P131" s="64"/>
      <c r="Q131" s="64"/>
      <c r="R131" s="64"/>
      <c r="S131" s="64"/>
      <c r="T131" s="65"/>
      <c r="AT131" s="15" t="s">
        <v>179</v>
      </c>
      <c r="AU131" s="15" t="s">
        <v>85</v>
      </c>
    </row>
    <row r="132" spans="2:65" s="1" customFormat="1" ht="21.6" customHeight="1">
      <c r="B132" s="32"/>
      <c r="C132" s="194" t="s">
        <v>87</v>
      </c>
      <c r="D132" s="194" t="s">
        <v>172</v>
      </c>
      <c r="E132" s="195" t="s">
        <v>1267</v>
      </c>
      <c r="F132" s="196" t="s">
        <v>1268</v>
      </c>
      <c r="G132" s="197" t="s">
        <v>1003</v>
      </c>
      <c r="H132" s="198">
        <v>3</v>
      </c>
      <c r="I132" s="199"/>
      <c r="J132" s="200">
        <f>ROUND(I132*H132,2)</f>
        <v>0</v>
      </c>
      <c r="K132" s="196" t="s">
        <v>1</v>
      </c>
      <c r="L132" s="36"/>
      <c r="M132" s="201" t="s">
        <v>1</v>
      </c>
      <c r="N132" s="202" t="s">
        <v>43</v>
      </c>
      <c r="O132" s="64"/>
      <c r="P132" s="203">
        <f>O132*H132</f>
        <v>0</v>
      </c>
      <c r="Q132" s="203">
        <v>0</v>
      </c>
      <c r="R132" s="203">
        <f>Q132*H132</f>
        <v>0</v>
      </c>
      <c r="S132" s="203">
        <v>0</v>
      </c>
      <c r="T132" s="204">
        <f>S132*H132</f>
        <v>0</v>
      </c>
      <c r="AR132" s="205" t="s">
        <v>177</v>
      </c>
      <c r="AT132" s="205" t="s">
        <v>172</v>
      </c>
      <c r="AU132" s="205" t="s">
        <v>85</v>
      </c>
      <c r="AY132" s="15" t="s">
        <v>170</v>
      </c>
      <c r="BE132" s="206">
        <f>IF(N132="základní",J132,0)</f>
        <v>0</v>
      </c>
      <c r="BF132" s="206">
        <f>IF(N132="snížená",J132,0)</f>
        <v>0</v>
      </c>
      <c r="BG132" s="206">
        <f>IF(N132="zákl. přenesená",J132,0)</f>
        <v>0</v>
      </c>
      <c r="BH132" s="206">
        <f>IF(N132="sníž. přenesená",J132,0)</f>
        <v>0</v>
      </c>
      <c r="BI132" s="206">
        <f>IF(N132="nulová",J132,0)</f>
        <v>0</v>
      </c>
      <c r="BJ132" s="15" t="s">
        <v>85</v>
      </c>
      <c r="BK132" s="206">
        <f>ROUND(I132*H132,2)</f>
        <v>0</v>
      </c>
      <c r="BL132" s="15" t="s">
        <v>177</v>
      </c>
      <c r="BM132" s="205" t="s">
        <v>177</v>
      </c>
    </row>
    <row r="133" spans="2:65" s="1" customFormat="1" ht="11.25">
      <c r="B133" s="32"/>
      <c r="C133" s="33"/>
      <c r="D133" s="207" t="s">
        <v>179</v>
      </c>
      <c r="E133" s="33"/>
      <c r="F133" s="208" t="s">
        <v>1268</v>
      </c>
      <c r="G133" s="33"/>
      <c r="H133" s="33"/>
      <c r="I133" s="115"/>
      <c r="J133" s="33"/>
      <c r="K133" s="33"/>
      <c r="L133" s="36"/>
      <c r="M133" s="209"/>
      <c r="N133" s="64"/>
      <c r="O133" s="64"/>
      <c r="P133" s="64"/>
      <c r="Q133" s="64"/>
      <c r="R133" s="64"/>
      <c r="S133" s="64"/>
      <c r="T133" s="65"/>
      <c r="AT133" s="15" t="s">
        <v>179</v>
      </c>
      <c r="AU133" s="15" t="s">
        <v>85</v>
      </c>
    </row>
    <row r="134" spans="2:65" s="1" customFormat="1" ht="21.6" customHeight="1">
      <c r="B134" s="32"/>
      <c r="C134" s="194" t="s">
        <v>183</v>
      </c>
      <c r="D134" s="194" t="s">
        <v>172</v>
      </c>
      <c r="E134" s="195" t="s">
        <v>1179</v>
      </c>
      <c r="F134" s="196" t="s">
        <v>1180</v>
      </c>
      <c r="G134" s="197" t="s">
        <v>1069</v>
      </c>
      <c r="H134" s="198">
        <v>1</v>
      </c>
      <c r="I134" s="199"/>
      <c r="J134" s="200">
        <f>ROUND(I134*H134,2)</f>
        <v>0</v>
      </c>
      <c r="K134" s="196" t="s">
        <v>1</v>
      </c>
      <c r="L134" s="36"/>
      <c r="M134" s="201" t="s">
        <v>1</v>
      </c>
      <c r="N134" s="202" t="s">
        <v>43</v>
      </c>
      <c r="O134" s="64"/>
      <c r="P134" s="203">
        <f>O134*H134</f>
        <v>0</v>
      </c>
      <c r="Q134" s="203">
        <v>0</v>
      </c>
      <c r="R134" s="203">
        <f>Q134*H134</f>
        <v>0</v>
      </c>
      <c r="S134" s="203">
        <v>0</v>
      </c>
      <c r="T134" s="204">
        <f>S134*H134</f>
        <v>0</v>
      </c>
      <c r="AR134" s="205" t="s">
        <v>177</v>
      </c>
      <c r="AT134" s="205" t="s">
        <v>172</v>
      </c>
      <c r="AU134" s="205" t="s">
        <v>85</v>
      </c>
      <c r="AY134" s="15" t="s">
        <v>170</v>
      </c>
      <c r="BE134" s="206">
        <f>IF(N134="základní",J134,0)</f>
        <v>0</v>
      </c>
      <c r="BF134" s="206">
        <f>IF(N134="snížená",J134,0)</f>
        <v>0</v>
      </c>
      <c r="BG134" s="206">
        <f>IF(N134="zákl. přenesená",J134,0)</f>
        <v>0</v>
      </c>
      <c r="BH134" s="206">
        <f>IF(N134="sníž. přenesená",J134,0)</f>
        <v>0</v>
      </c>
      <c r="BI134" s="206">
        <f>IF(N134="nulová",J134,0)</f>
        <v>0</v>
      </c>
      <c r="BJ134" s="15" t="s">
        <v>85</v>
      </c>
      <c r="BK134" s="206">
        <f>ROUND(I134*H134,2)</f>
        <v>0</v>
      </c>
      <c r="BL134" s="15" t="s">
        <v>177</v>
      </c>
      <c r="BM134" s="205" t="s">
        <v>213</v>
      </c>
    </row>
    <row r="135" spans="2:65" s="1" customFormat="1" ht="11.25">
      <c r="B135" s="32"/>
      <c r="C135" s="33"/>
      <c r="D135" s="207" t="s">
        <v>179</v>
      </c>
      <c r="E135" s="33"/>
      <c r="F135" s="208" t="s">
        <v>1180</v>
      </c>
      <c r="G135" s="33"/>
      <c r="H135" s="33"/>
      <c r="I135" s="115"/>
      <c r="J135" s="33"/>
      <c r="K135" s="33"/>
      <c r="L135" s="36"/>
      <c r="M135" s="209"/>
      <c r="N135" s="64"/>
      <c r="O135" s="64"/>
      <c r="P135" s="64"/>
      <c r="Q135" s="64"/>
      <c r="R135" s="64"/>
      <c r="S135" s="64"/>
      <c r="T135" s="65"/>
      <c r="AT135" s="15" t="s">
        <v>179</v>
      </c>
      <c r="AU135" s="15" t="s">
        <v>85</v>
      </c>
    </row>
    <row r="136" spans="2:65" s="11" customFormat="1" ht="25.9" customHeight="1">
      <c r="B136" s="178"/>
      <c r="C136" s="179"/>
      <c r="D136" s="180" t="s">
        <v>77</v>
      </c>
      <c r="E136" s="181" t="s">
        <v>998</v>
      </c>
      <c r="F136" s="181" t="s">
        <v>1269</v>
      </c>
      <c r="G136" s="179"/>
      <c r="H136" s="179"/>
      <c r="I136" s="182"/>
      <c r="J136" s="183">
        <f>BK136</f>
        <v>0</v>
      </c>
      <c r="K136" s="179"/>
      <c r="L136" s="184"/>
      <c r="M136" s="185"/>
      <c r="N136" s="186"/>
      <c r="O136" s="186"/>
      <c r="P136" s="187">
        <f>SUM(P137:P142)</f>
        <v>0</v>
      </c>
      <c r="Q136" s="186"/>
      <c r="R136" s="187">
        <f>SUM(R137:R142)</f>
        <v>0</v>
      </c>
      <c r="S136" s="186"/>
      <c r="T136" s="188">
        <f>SUM(T137:T142)</f>
        <v>0</v>
      </c>
      <c r="AR136" s="189" t="s">
        <v>85</v>
      </c>
      <c r="AT136" s="190" t="s">
        <v>77</v>
      </c>
      <c r="AU136" s="190" t="s">
        <v>78</v>
      </c>
      <c r="AY136" s="189" t="s">
        <v>170</v>
      </c>
      <c r="BK136" s="191">
        <f>SUM(BK137:BK142)</f>
        <v>0</v>
      </c>
    </row>
    <row r="137" spans="2:65" s="1" customFormat="1" ht="21.6" customHeight="1">
      <c r="B137" s="32"/>
      <c r="C137" s="194" t="s">
        <v>177</v>
      </c>
      <c r="D137" s="194" t="s">
        <v>172</v>
      </c>
      <c r="E137" s="195" t="s">
        <v>1203</v>
      </c>
      <c r="F137" s="196" t="s">
        <v>1204</v>
      </c>
      <c r="G137" s="197" t="s">
        <v>1003</v>
      </c>
      <c r="H137" s="198">
        <v>5</v>
      </c>
      <c r="I137" s="199"/>
      <c r="J137" s="200">
        <f>ROUND(I137*H137,2)</f>
        <v>0</v>
      </c>
      <c r="K137" s="196" t="s">
        <v>1</v>
      </c>
      <c r="L137" s="36"/>
      <c r="M137" s="201" t="s">
        <v>1</v>
      </c>
      <c r="N137" s="202" t="s">
        <v>43</v>
      </c>
      <c r="O137" s="64"/>
      <c r="P137" s="203">
        <f>O137*H137</f>
        <v>0</v>
      </c>
      <c r="Q137" s="203">
        <v>0</v>
      </c>
      <c r="R137" s="203">
        <f>Q137*H137</f>
        <v>0</v>
      </c>
      <c r="S137" s="203">
        <v>0</v>
      </c>
      <c r="T137" s="204">
        <f>S137*H137</f>
        <v>0</v>
      </c>
      <c r="AR137" s="205" t="s">
        <v>177</v>
      </c>
      <c r="AT137" s="205" t="s">
        <v>172</v>
      </c>
      <c r="AU137" s="205" t="s">
        <v>85</v>
      </c>
      <c r="AY137" s="15" t="s">
        <v>170</v>
      </c>
      <c r="BE137" s="206">
        <f>IF(N137="základní",J137,0)</f>
        <v>0</v>
      </c>
      <c r="BF137" s="206">
        <f>IF(N137="snížená",J137,0)</f>
        <v>0</v>
      </c>
      <c r="BG137" s="206">
        <f>IF(N137="zákl. přenesená",J137,0)</f>
        <v>0</v>
      </c>
      <c r="BH137" s="206">
        <f>IF(N137="sníž. přenesená",J137,0)</f>
        <v>0</v>
      </c>
      <c r="BI137" s="206">
        <f>IF(N137="nulová",J137,0)</f>
        <v>0</v>
      </c>
      <c r="BJ137" s="15" t="s">
        <v>85</v>
      </c>
      <c r="BK137" s="206">
        <f>ROUND(I137*H137,2)</f>
        <v>0</v>
      </c>
      <c r="BL137" s="15" t="s">
        <v>177</v>
      </c>
      <c r="BM137" s="205" t="s">
        <v>226</v>
      </c>
    </row>
    <row r="138" spans="2:65" s="1" customFormat="1" ht="11.25">
      <c r="B138" s="32"/>
      <c r="C138" s="33"/>
      <c r="D138" s="207" t="s">
        <v>179</v>
      </c>
      <c r="E138" s="33"/>
      <c r="F138" s="208" t="s">
        <v>1204</v>
      </c>
      <c r="G138" s="33"/>
      <c r="H138" s="33"/>
      <c r="I138" s="115"/>
      <c r="J138" s="33"/>
      <c r="K138" s="33"/>
      <c r="L138" s="36"/>
      <c r="M138" s="209"/>
      <c r="N138" s="64"/>
      <c r="O138" s="64"/>
      <c r="P138" s="64"/>
      <c r="Q138" s="64"/>
      <c r="R138" s="64"/>
      <c r="S138" s="64"/>
      <c r="T138" s="65"/>
      <c r="AT138" s="15" t="s">
        <v>179</v>
      </c>
      <c r="AU138" s="15" t="s">
        <v>85</v>
      </c>
    </row>
    <row r="139" spans="2:65" s="1" customFormat="1" ht="14.45" customHeight="1">
      <c r="B139" s="32"/>
      <c r="C139" s="194" t="s">
        <v>208</v>
      </c>
      <c r="D139" s="194" t="s">
        <v>172</v>
      </c>
      <c r="E139" s="195" t="s">
        <v>1270</v>
      </c>
      <c r="F139" s="196" t="s">
        <v>1271</v>
      </c>
      <c r="G139" s="197" t="s">
        <v>1003</v>
      </c>
      <c r="H139" s="198">
        <v>2</v>
      </c>
      <c r="I139" s="199"/>
      <c r="J139" s="200">
        <f>ROUND(I139*H139,2)</f>
        <v>0</v>
      </c>
      <c r="K139" s="196" t="s">
        <v>1</v>
      </c>
      <c r="L139" s="36"/>
      <c r="M139" s="201" t="s">
        <v>1</v>
      </c>
      <c r="N139" s="202" t="s">
        <v>43</v>
      </c>
      <c r="O139" s="64"/>
      <c r="P139" s="203">
        <f>O139*H139</f>
        <v>0</v>
      </c>
      <c r="Q139" s="203">
        <v>0</v>
      </c>
      <c r="R139" s="203">
        <f>Q139*H139</f>
        <v>0</v>
      </c>
      <c r="S139" s="203">
        <v>0</v>
      </c>
      <c r="T139" s="204">
        <f>S139*H139</f>
        <v>0</v>
      </c>
      <c r="AR139" s="205" t="s">
        <v>177</v>
      </c>
      <c r="AT139" s="205" t="s">
        <v>172</v>
      </c>
      <c r="AU139" s="205" t="s">
        <v>85</v>
      </c>
      <c r="AY139" s="15" t="s">
        <v>170</v>
      </c>
      <c r="BE139" s="206">
        <f>IF(N139="základní",J139,0)</f>
        <v>0</v>
      </c>
      <c r="BF139" s="206">
        <f>IF(N139="snížená",J139,0)</f>
        <v>0</v>
      </c>
      <c r="BG139" s="206">
        <f>IF(N139="zákl. přenesená",J139,0)</f>
        <v>0</v>
      </c>
      <c r="BH139" s="206">
        <f>IF(N139="sníž. přenesená",J139,0)</f>
        <v>0</v>
      </c>
      <c r="BI139" s="206">
        <f>IF(N139="nulová",J139,0)</f>
        <v>0</v>
      </c>
      <c r="BJ139" s="15" t="s">
        <v>85</v>
      </c>
      <c r="BK139" s="206">
        <f>ROUND(I139*H139,2)</f>
        <v>0</v>
      </c>
      <c r="BL139" s="15" t="s">
        <v>177</v>
      </c>
      <c r="BM139" s="205" t="s">
        <v>236</v>
      </c>
    </row>
    <row r="140" spans="2:65" s="1" customFormat="1" ht="11.25">
      <c r="B140" s="32"/>
      <c r="C140" s="33"/>
      <c r="D140" s="207" t="s">
        <v>179</v>
      </c>
      <c r="E140" s="33"/>
      <c r="F140" s="208" t="s">
        <v>1271</v>
      </c>
      <c r="G140" s="33"/>
      <c r="H140" s="33"/>
      <c r="I140" s="115"/>
      <c r="J140" s="33"/>
      <c r="K140" s="33"/>
      <c r="L140" s="36"/>
      <c r="M140" s="209"/>
      <c r="N140" s="64"/>
      <c r="O140" s="64"/>
      <c r="P140" s="64"/>
      <c r="Q140" s="64"/>
      <c r="R140" s="64"/>
      <c r="S140" s="64"/>
      <c r="T140" s="65"/>
      <c r="AT140" s="15" t="s">
        <v>179</v>
      </c>
      <c r="AU140" s="15" t="s">
        <v>85</v>
      </c>
    </row>
    <row r="141" spans="2:65" s="1" customFormat="1" ht="21.6" customHeight="1">
      <c r="B141" s="32"/>
      <c r="C141" s="194" t="s">
        <v>213</v>
      </c>
      <c r="D141" s="194" t="s">
        <v>172</v>
      </c>
      <c r="E141" s="195" t="s">
        <v>1206</v>
      </c>
      <c r="F141" s="196" t="s">
        <v>1180</v>
      </c>
      <c r="G141" s="197" t="s">
        <v>1069</v>
      </c>
      <c r="H141" s="198">
        <v>1</v>
      </c>
      <c r="I141" s="199"/>
      <c r="J141" s="200">
        <f>ROUND(I141*H141,2)</f>
        <v>0</v>
      </c>
      <c r="K141" s="196" t="s">
        <v>1</v>
      </c>
      <c r="L141" s="36"/>
      <c r="M141" s="201" t="s">
        <v>1</v>
      </c>
      <c r="N141" s="202" t="s">
        <v>43</v>
      </c>
      <c r="O141" s="64"/>
      <c r="P141" s="203">
        <f>O141*H141</f>
        <v>0</v>
      </c>
      <c r="Q141" s="203">
        <v>0</v>
      </c>
      <c r="R141" s="203">
        <f>Q141*H141</f>
        <v>0</v>
      </c>
      <c r="S141" s="203">
        <v>0</v>
      </c>
      <c r="T141" s="204">
        <f>S141*H141</f>
        <v>0</v>
      </c>
      <c r="AR141" s="205" t="s">
        <v>177</v>
      </c>
      <c r="AT141" s="205" t="s">
        <v>172</v>
      </c>
      <c r="AU141" s="205" t="s">
        <v>85</v>
      </c>
      <c r="AY141" s="15" t="s">
        <v>170</v>
      </c>
      <c r="BE141" s="206">
        <f>IF(N141="základní",J141,0)</f>
        <v>0</v>
      </c>
      <c r="BF141" s="206">
        <f>IF(N141="snížená",J141,0)</f>
        <v>0</v>
      </c>
      <c r="BG141" s="206">
        <f>IF(N141="zákl. přenesená",J141,0)</f>
        <v>0</v>
      </c>
      <c r="BH141" s="206">
        <f>IF(N141="sníž. přenesená",J141,0)</f>
        <v>0</v>
      </c>
      <c r="BI141" s="206">
        <f>IF(N141="nulová",J141,0)</f>
        <v>0</v>
      </c>
      <c r="BJ141" s="15" t="s">
        <v>85</v>
      </c>
      <c r="BK141" s="206">
        <f>ROUND(I141*H141,2)</f>
        <v>0</v>
      </c>
      <c r="BL141" s="15" t="s">
        <v>177</v>
      </c>
      <c r="BM141" s="205" t="s">
        <v>246</v>
      </c>
    </row>
    <row r="142" spans="2:65" s="1" customFormat="1" ht="11.25">
      <c r="B142" s="32"/>
      <c r="C142" s="33"/>
      <c r="D142" s="207" t="s">
        <v>179</v>
      </c>
      <c r="E142" s="33"/>
      <c r="F142" s="208" t="s">
        <v>1180</v>
      </c>
      <c r="G142" s="33"/>
      <c r="H142" s="33"/>
      <c r="I142" s="115"/>
      <c r="J142" s="33"/>
      <c r="K142" s="33"/>
      <c r="L142" s="36"/>
      <c r="M142" s="209"/>
      <c r="N142" s="64"/>
      <c r="O142" s="64"/>
      <c r="P142" s="64"/>
      <c r="Q142" s="64"/>
      <c r="R142" s="64"/>
      <c r="S142" s="64"/>
      <c r="T142" s="65"/>
      <c r="AT142" s="15" t="s">
        <v>179</v>
      </c>
      <c r="AU142" s="15" t="s">
        <v>85</v>
      </c>
    </row>
    <row r="143" spans="2:65" s="11" customFormat="1" ht="25.9" customHeight="1">
      <c r="B143" s="178"/>
      <c r="C143" s="179"/>
      <c r="D143" s="180" t="s">
        <v>77</v>
      </c>
      <c r="E143" s="181" t="s">
        <v>1013</v>
      </c>
      <c r="F143" s="181" t="s">
        <v>1272</v>
      </c>
      <c r="G143" s="179"/>
      <c r="H143" s="179"/>
      <c r="I143" s="182"/>
      <c r="J143" s="183">
        <f>BK143</f>
        <v>0</v>
      </c>
      <c r="K143" s="179"/>
      <c r="L143" s="184"/>
      <c r="M143" s="185"/>
      <c r="N143" s="186"/>
      <c r="O143" s="186"/>
      <c r="P143" s="187">
        <f>SUM(P144:P163)</f>
        <v>0</v>
      </c>
      <c r="Q143" s="186"/>
      <c r="R143" s="187">
        <f>SUM(R144:R163)</f>
        <v>0</v>
      </c>
      <c r="S143" s="186"/>
      <c r="T143" s="188">
        <f>SUM(T144:T163)</f>
        <v>0</v>
      </c>
      <c r="AR143" s="189" t="s">
        <v>85</v>
      </c>
      <c r="AT143" s="190" t="s">
        <v>77</v>
      </c>
      <c r="AU143" s="190" t="s">
        <v>78</v>
      </c>
      <c r="AY143" s="189" t="s">
        <v>170</v>
      </c>
      <c r="BK143" s="191">
        <f>SUM(BK144:BK163)</f>
        <v>0</v>
      </c>
    </row>
    <row r="144" spans="2:65" s="1" customFormat="1" ht="14.45" customHeight="1">
      <c r="B144" s="32"/>
      <c r="C144" s="194" t="s">
        <v>221</v>
      </c>
      <c r="D144" s="194" t="s">
        <v>172</v>
      </c>
      <c r="E144" s="195" t="s">
        <v>1209</v>
      </c>
      <c r="F144" s="196" t="s">
        <v>1210</v>
      </c>
      <c r="G144" s="197" t="s">
        <v>192</v>
      </c>
      <c r="H144" s="198">
        <v>10</v>
      </c>
      <c r="I144" s="199"/>
      <c r="J144" s="200">
        <f>ROUND(I144*H144,2)</f>
        <v>0</v>
      </c>
      <c r="K144" s="196" t="s">
        <v>1</v>
      </c>
      <c r="L144" s="36"/>
      <c r="M144" s="201" t="s">
        <v>1</v>
      </c>
      <c r="N144" s="202" t="s">
        <v>43</v>
      </c>
      <c r="O144" s="64"/>
      <c r="P144" s="203">
        <f>O144*H144</f>
        <v>0</v>
      </c>
      <c r="Q144" s="203">
        <v>0</v>
      </c>
      <c r="R144" s="203">
        <f>Q144*H144</f>
        <v>0</v>
      </c>
      <c r="S144" s="203">
        <v>0</v>
      </c>
      <c r="T144" s="204">
        <f>S144*H144</f>
        <v>0</v>
      </c>
      <c r="AR144" s="205" t="s">
        <v>177</v>
      </c>
      <c r="AT144" s="205" t="s">
        <v>172</v>
      </c>
      <c r="AU144" s="205" t="s">
        <v>85</v>
      </c>
      <c r="AY144" s="15" t="s">
        <v>170</v>
      </c>
      <c r="BE144" s="206">
        <f>IF(N144="základní",J144,0)</f>
        <v>0</v>
      </c>
      <c r="BF144" s="206">
        <f>IF(N144="snížená",J144,0)</f>
        <v>0</v>
      </c>
      <c r="BG144" s="206">
        <f>IF(N144="zákl. přenesená",J144,0)</f>
        <v>0</v>
      </c>
      <c r="BH144" s="206">
        <f>IF(N144="sníž. přenesená",J144,0)</f>
        <v>0</v>
      </c>
      <c r="BI144" s="206">
        <f>IF(N144="nulová",J144,0)</f>
        <v>0</v>
      </c>
      <c r="BJ144" s="15" t="s">
        <v>85</v>
      </c>
      <c r="BK144" s="206">
        <f>ROUND(I144*H144,2)</f>
        <v>0</v>
      </c>
      <c r="BL144" s="15" t="s">
        <v>177</v>
      </c>
      <c r="BM144" s="205" t="s">
        <v>220</v>
      </c>
    </row>
    <row r="145" spans="2:65" s="1" customFormat="1" ht="11.25">
      <c r="B145" s="32"/>
      <c r="C145" s="33"/>
      <c r="D145" s="207" t="s">
        <v>179</v>
      </c>
      <c r="E145" s="33"/>
      <c r="F145" s="208" t="s">
        <v>1210</v>
      </c>
      <c r="G145" s="33"/>
      <c r="H145" s="33"/>
      <c r="I145" s="115"/>
      <c r="J145" s="33"/>
      <c r="K145" s="33"/>
      <c r="L145" s="36"/>
      <c r="M145" s="209"/>
      <c r="N145" s="64"/>
      <c r="O145" s="64"/>
      <c r="P145" s="64"/>
      <c r="Q145" s="64"/>
      <c r="R145" s="64"/>
      <c r="S145" s="64"/>
      <c r="T145" s="65"/>
      <c r="AT145" s="15" t="s">
        <v>179</v>
      </c>
      <c r="AU145" s="15" t="s">
        <v>85</v>
      </c>
    </row>
    <row r="146" spans="2:65" s="1" customFormat="1" ht="14.45" customHeight="1">
      <c r="B146" s="32"/>
      <c r="C146" s="194" t="s">
        <v>226</v>
      </c>
      <c r="D146" s="194" t="s">
        <v>172</v>
      </c>
      <c r="E146" s="195" t="s">
        <v>1212</v>
      </c>
      <c r="F146" s="196" t="s">
        <v>1213</v>
      </c>
      <c r="G146" s="197" t="s">
        <v>192</v>
      </c>
      <c r="H146" s="198">
        <v>530</v>
      </c>
      <c r="I146" s="199"/>
      <c r="J146" s="200">
        <f>ROUND(I146*H146,2)</f>
        <v>0</v>
      </c>
      <c r="K146" s="196" t="s">
        <v>1</v>
      </c>
      <c r="L146" s="36"/>
      <c r="M146" s="201" t="s">
        <v>1</v>
      </c>
      <c r="N146" s="202" t="s">
        <v>43</v>
      </c>
      <c r="O146" s="64"/>
      <c r="P146" s="203">
        <f>O146*H146</f>
        <v>0</v>
      </c>
      <c r="Q146" s="203">
        <v>0</v>
      </c>
      <c r="R146" s="203">
        <f>Q146*H146</f>
        <v>0</v>
      </c>
      <c r="S146" s="203">
        <v>0</v>
      </c>
      <c r="T146" s="204">
        <f>S146*H146</f>
        <v>0</v>
      </c>
      <c r="AR146" s="205" t="s">
        <v>177</v>
      </c>
      <c r="AT146" s="205" t="s">
        <v>172</v>
      </c>
      <c r="AU146" s="205" t="s">
        <v>85</v>
      </c>
      <c r="AY146" s="15" t="s">
        <v>170</v>
      </c>
      <c r="BE146" s="206">
        <f>IF(N146="základní",J146,0)</f>
        <v>0</v>
      </c>
      <c r="BF146" s="206">
        <f>IF(N146="snížená",J146,0)</f>
        <v>0</v>
      </c>
      <c r="BG146" s="206">
        <f>IF(N146="zákl. přenesená",J146,0)</f>
        <v>0</v>
      </c>
      <c r="BH146" s="206">
        <f>IF(N146="sníž. přenesená",J146,0)</f>
        <v>0</v>
      </c>
      <c r="BI146" s="206">
        <f>IF(N146="nulová",J146,0)</f>
        <v>0</v>
      </c>
      <c r="BJ146" s="15" t="s">
        <v>85</v>
      </c>
      <c r="BK146" s="206">
        <f>ROUND(I146*H146,2)</f>
        <v>0</v>
      </c>
      <c r="BL146" s="15" t="s">
        <v>177</v>
      </c>
      <c r="BM146" s="205" t="s">
        <v>269</v>
      </c>
    </row>
    <row r="147" spans="2:65" s="1" customFormat="1" ht="11.25">
      <c r="B147" s="32"/>
      <c r="C147" s="33"/>
      <c r="D147" s="207" t="s">
        <v>179</v>
      </c>
      <c r="E147" s="33"/>
      <c r="F147" s="208" t="s">
        <v>1213</v>
      </c>
      <c r="G147" s="33"/>
      <c r="H147" s="33"/>
      <c r="I147" s="115"/>
      <c r="J147" s="33"/>
      <c r="K147" s="33"/>
      <c r="L147" s="36"/>
      <c r="M147" s="209"/>
      <c r="N147" s="64"/>
      <c r="O147" s="64"/>
      <c r="P147" s="64"/>
      <c r="Q147" s="64"/>
      <c r="R147" s="64"/>
      <c r="S147" s="64"/>
      <c r="T147" s="65"/>
      <c r="AT147" s="15" t="s">
        <v>179</v>
      </c>
      <c r="AU147" s="15" t="s">
        <v>85</v>
      </c>
    </row>
    <row r="148" spans="2:65" s="1" customFormat="1" ht="14.45" customHeight="1">
      <c r="B148" s="32"/>
      <c r="C148" s="194" t="s">
        <v>231</v>
      </c>
      <c r="D148" s="194" t="s">
        <v>172</v>
      </c>
      <c r="E148" s="195" t="s">
        <v>1215</v>
      </c>
      <c r="F148" s="196" t="s">
        <v>1216</v>
      </c>
      <c r="G148" s="197" t="s">
        <v>192</v>
      </c>
      <c r="H148" s="198">
        <v>300</v>
      </c>
      <c r="I148" s="199"/>
      <c r="J148" s="200">
        <f>ROUND(I148*H148,2)</f>
        <v>0</v>
      </c>
      <c r="K148" s="196" t="s">
        <v>1</v>
      </c>
      <c r="L148" s="36"/>
      <c r="M148" s="201" t="s">
        <v>1</v>
      </c>
      <c r="N148" s="202" t="s">
        <v>43</v>
      </c>
      <c r="O148" s="64"/>
      <c r="P148" s="203">
        <f>O148*H148</f>
        <v>0</v>
      </c>
      <c r="Q148" s="203">
        <v>0</v>
      </c>
      <c r="R148" s="203">
        <f>Q148*H148</f>
        <v>0</v>
      </c>
      <c r="S148" s="203">
        <v>0</v>
      </c>
      <c r="T148" s="204">
        <f>S148*H148</f>
        <v>0</v>
      </c>
      <c r="AR148" s="205" t="s">
        <v>177</v>
      </c>
      <c r="AT148" s="205" t="s">
        <v>172</v>
      </c>
      <c r="AU148" s="205" t="s">
        <v>85</v>
      </c>
      <c r="AY148" s="15" t="s">
        <v>170</v>
      </c>
      <c r="BE148" s="206">
        <f>IF(N148="základní",J148,0)</f>
        <v>0</v>
      </c>
      <c r="BF148" s="206">
        <f>IF(N148="snížená",J148,0)</f>
        <v>0</v>
      </c>
      <c r="BG148" s="206">
        <f>IF(N148="zákl. přenesená",J148,0)</f>
        <v>0</v>
      </c>
      <c r="BH148" s="206">
        <f>IF(N148="sníž. přenesená",J148,0)</f>
        <v>0</v>
      </c>
      <c r="BI148" s="206">
        <f>IF(N148="nulová",J148,0)</f>
        <v>0</v>
      </c>
      <c r="BJ148" s="15" t="s">
        <v>85</v>
      </c>
      <c r="BK148" s="206">
        <f>ROUND(I148*H148,2)</f>
        <v>0</v>
      </c>
      <c r="BL148" s="15" t="s">
        <v>177</v>
      </c>
      <c r="BM148" s="205" t="s">
        <v>280</v>
      </c>
    </row>
    <row r="149" spans="2:65" s="1" customFormat="1" ht="11.25">
      <c r="B149" s="32"/>
      <c r="C149" s="33"/>
      <c r="D149" s="207" t="s">
        <v>179</v>
      </c>
      <c r="E149" s="33"/>
      <c r="F149" s="208" t="s">
        <v>1216</v>
      </c>
      <c r="G149" s="33"/>
      <c r="H149" s="33"/>
      <c r="I149" s="115"/>
      <c r="J149" s="33"/>
      <c r="K149" s="33"/>
      <c r="L149" s="36"/>
      <c r="M149" s="209"/>
      <c r="N149" s="64"/>
      <c r="O149" s="64"/>
      <c r="P149" s="64"/>
      <c r="Q149" s="64"/>
      <c r="R149" s="64"/>
      <c r="S149" s="64"/>
      <c r="T149" s="65"/>
      <c r="AT149" s="15" t="s">
        <v>179</v>
      </c>
      <c r="AU149" s="15" t="s">
        <v>85</v>
      </c>
    </row>
    <row r="150" spans="2:65" s="1" customFormat="1" ht="14.45" customHeight="1">
      <c r="B150" s="32"/>
      <c r="C150" s="194" t="s">
        <v>236</v>
      </c>
      <c r="D150" s="194" t="s">
        <v>172</v>
      </c>
      <c r="E150" s="195" t="s">
        <v>1273</v>
      </c>
      <c r="F150" s="196" t="s">
        <v>1274</v>
      </c>
      <c r="G150" s="197" t="s">
        <v>192</v>
      </c>
      <c r="H150" s="198">
        <v>55</v>
      </c>
      <c r="I150" s="199"/>
      <c r="J150" s="200">
        <f>ROUND(I150*H150,2)</f>
        <v>0</v>
      </c>
      <c r="K150" s="196" t="s">
        <v>1</v>
      </c>
      <c r="L150" s="36"/>
      <c r="M150" s="201" t="s">
        <v>1</v>
      </c>
      <c r="N150" s="202" t="s">
        <v>43</v>
      </c>
      <c r="O150" s="64"/>
      <c r="P150" s="203">
        <f>O150*H150</f>
        <v>0</v>
      </c>
      <c r="Q150" s="203">
        <v>0</v>
      </c>
      <c r="R150" s="203">
        <f>Q150*H150</f>
        <v>0</v>
      </c>
      <c r="S150" s="203">
        <v>0</v>
      </c>
      <c r="T150" s="204">
        <f>S150*H150</f>
        <v>0</v>
      </c>
      <c r="AR150" s="205" t="s">
        <v>177</v>
      </c>
      <c r="AT150" s="205" t="s">
        <v>172</v>
      </c>
      <c r="AU150" s="205" t="s">
        <v>85</v>
      </c>
      <c r="AY150" s="15" t="s">
        <v>170</v>
      </c>
      <c r="BE150" s="206">
        <f>IF(N150="základní",J150,0)</f>
        <v>0</v>
      </c>
      <c r="BF150" s="206">
        <f>IF(N150="snížená",J150,0)</f>
        <v>0</v>
      </c>
      <c r="BG150" s="206">
        <f>IF(N150="zákl. přenesená",J150,0)</f>
        <v>0</v>
      </c>
      <c r="BH150" s="206">
        <f>IF(N150="sníž. přenesená",J150,0)</f>
        <v>0</v>
      </c>
      <c r="BI150" s="206">
        <f>IF(N150="nulová",J150,0)</f>
        <v>0</v>
      </c>
      <c r="BJ150" s="15" t="s">
        <v>85</v>
      </c>
      <c r="BK150" s="206">
        <f>ROUND(I150*H150,2)</f>
        <v>0</v>
      </c>
      <c r="BL150" s="15" t="s">
        <v>177</v>
      </c>
      <c r="BM150" s="205" t="s">
        <v>293</v>
      </c>
    </row>
    <row r="151" spans="2:65" s="1" customFormat="1" ht="11.25">
      <c r="B151" s="32"/>
      <c r="C151" s="33"/>
      <c r="D151" s="207" t="s">
        <v>179</v>
      </c>
      <c r="E151" s="33"/>
      <c r="F151" s="208" t="s">
        <v>1274</v>
      </c>
      <c r="G151" s="33"/>
      <c r="H151" s="33"/>
      <c r="I151" s="115"/>
      <c r="J151" s="33"/>
      <c r="K151" s="33"/>
      <c r="L151" s="36"/>
      <c r="M151" s="209"/>
      <c r="N151" s="64"/>
      <c r="O151" s="64"/>
      <c r="P151" s="64"/>
      <c r="Q151" s="64"/>
      <c r="R151" s="64"/>
      <c r="S151" s="64"/>
      <c r="T151" s="65"/>
      <c r="AT151" s="15" t="s">
        <v>179</v>
      </c>
      <c r="AU151" s="15" t="s">
        <v>85</v>
      </c>
    </row>
    <row r="152" spans="2:65" s="1" customFormat="1" ht="14.45" customHeight="1">
      <c r="B152" s="32"/>
      <c r="C152" s="194" t="s">
        <v>241</v>
      </c>
      <c r="D152" s="194" t="s">
        <v>172</v>
      </c>
      <c r="E152" s="195" t="s">
        <v>1221</v>
      </c>
      <c r="F152" s="196" t="s">
        <v>1222</v>
      </c>
      <c r="G152" s="197" t="s">
        <v>192</v>
      </c>
      <c r="H152" s="198">
        <v>50</v>
      </c>
      <c r="I152" s="199"/>
      <c r="J152" s="200">
        <f>ROUND(I152*H152,2)</f>
        <v>0</v>
      </c>
      <c r="K152" s="196" t="s">
        <v>1</v>
      </c>
      <c r="L152" s="36"/>
      <c r="M152" s="201" t="s">
        <v>1</v>
      </c>
      <c r="N152" s="202" t="s">
        <v>43</v>
      </c>
      <c r="O152" s="64"/>
      <c r="P152" s="203">
        <f>O152*H152</f>
        <v>0</v>
      </c>
      <c r="Q152" s="203">
        <v>0</v>
      </c>
      <c r="R152" s="203">
        <f>Q152*H152</f>
        <v>0</v>
      </c>
      <c r="S152" s="203">
        <v>0</v>
      </c>
      <c r="T152" s="204">
        <f>S152*H152</f>
        <v>0</v>
      </c>
      <c r="AR152" s="205" t="s">
        <v>177</v>
      </c>
      <c r="AT152" s="205" t="s">
        <v>172</v>
      </c>
      <c r="AU152" s="205" t="s">
        <v>85</v>
      </c>
      <c r="AY152" s="15" t="s">
        <v>170</v>
      </c>
      <c r="BE152" s="206">
        <f>IF(N152="základní",J152,0)</f>
        <v>0</v>
      </c>
      <c r="BF152" s="206">
        <f>IF(N152="snížená",J152,0)</f>
        <v>0</v>
      </c>
      <c r="BG152" s="206">
        <f>IF(N152="zákl. přenesená",J152,0)</f>
        <v>0</v>
      </c>
      <c r="BH152" s="206">
        <f>IF(N152="sníž. přenesená",J152,0)</f>
        <v>0</v>
      </c>
      <c r="BI152" s="206">
        <f>IF(N152="nulová",J152,0)</f>
        <v>0</v>
      </c>
      <c r="BJ152" s="15" t="s">
        <v>85</v>
      </c>
      <c r="BK152" s="206">
        <f>ROUND(I152*H152,2)</f>
        <v>0</v>
      </c>
      <c r="BL152" s="15" t="s">
        <v>177</v>
      </c>
      <c r="BM152" s="205" t="s">
        <v>302</v>
      </c>
    </row>
    <row r="153" spans="2:65" s="1" customFormat="1" ht="11.25">
      <c r="B153" s="32"/>
      <c r="C153" s="33"/>
      <c r="D153" s="207" t="s">
        <v>179</v>
      </c>
      <c r="E153" s="33"/>
      <c r="F153" s="208" t="s">
        <v>1222</v>
      </c>
      <c r="G153" s="33"/>
      <c r="H153" s="33"/>
      <c r="I153" s="115"/>
      <c r="J153" s="33"/>
      <c r="K153" s="33"/>
      <c r="L153" s="36"/>
      <c r="M153" s="209"/>
      <c r="N153" s="64"/>
      <c r="O153" s="64"/>
      <c r="P153" s="64"/>
      <c r="Q153" s="64"/>
      <c r="R153" s="64"/>
      <c r="S153" s="64"/>
      <c r="T153" s="65"/>
      <c r="AT153" s="15" t="s">
        <v>179</v>
      </c>
      <c r="AU153" s="15" t="s">
        <v>85</v>
      </c>
    </row>
    <row r="154" spans="2:65" s="1" customFormat="1" ht="14.45" customHeight="1">
      <c r="B154" s="32"/>
      <c r="C154" s="194" t="s">
        <v>246</v>
      </c>
      <c r="D154" s="194" t="s">
        <v>172</v>
      </c>
      <c r="E154" s="195" t="s">
        <v>1224</v>
      </c>
      <c r="F154" s="196" t="s">
        <v>1225</v>
      </c>
      <c r="G154" s="197" t="s">
        <v>192</v>
      </c>
      <c r="H154" s="198">
        <v>150</v>
      </c>
      <c r="I154" s="199"/>
      <c r="J154" s="200">
        <f>ROUND(I154*H154,2)</f>
        <v>0</v>
      </c>
      <c r="K154" s="196" t="s">
        <v>1</v>
      </c>
      <c r="L154" s="36"/>
      <c r="M154" s="201" t="s">
        <v>1</v>
      </c>
      <c r="N154" s="202" t="s">
        <v>43</v>
      </c>
      <c r="O154" s="64"/>
      <c r="P154" s="203">
        <f>O154*H154</f>
        <v>0</v>
      </c>
      <c r="Q154" s="203">
        <v>0</v>
      </c>
      <c r="R154" s="203">
        <f>Q154*H154</f>
        <v>0</v>
      </c>
      <c r="S154" s="203">
        <v>0</v>
      </c>
      <c r="T154" s="204">
        <f>S154*H154</f>
        <v>0</v>
      </c>
      <c r="AR154" s="205" t="s">
        <v>177</v>
      </c>
      <c r="AT154" s="205" t="s">
        <v>172</v>
      </c>
      <c r="AU154" s="205" t="s">
        <v>85</v>
      </c>
      <c r="AY154" s="15" t="s">
        <v>170</v>
      </c>
      <c r="BE154" s="206">
        <f>IF(N154="základní",J154,0)</f>
        <v>0</v>
      </c>
      <c r="BF154" s="206">
        <f>IF(N154="snížená",J154,0)</f>
        <v>0</v>
      </c>
      <c r="BG154" s="206">
        <f>IF(N154="zákl. přenesená",J154,0)</f>
        <v>0</v>
      </c>
      <c r="BH154" s="206">
        <f>IF(N154="sníž. přenesená",J154,0)</f>
        <v>0</v>
      </c>
      <c r="BI154" s="206">
        <f>IF(N154="nulová",J154,0)</f>
        <v>0</v>
      </c>
      <c r="BJ154" s="15" t="s">
        <v>85</v>
      </c>
      <c r="BK154" s="206">
        <f>ROUND(I154*H154,2)</f>
        <v>0</v>
      </c>
      <c r="BL154" s="15" t="s">
        <v>177</v>
      </c>
      <c r="BM154" s="205" t="s">
        <v>313</v>
      </c>
    </row>
    <row r="155" spans="2:65" s="1" customFormat="1" ht="11.25">
      <c r="B155" s="32"/>
      <c r="C155" s="33"/>
      <c r="D155" s="207" t="s">
        <v>179</v>
      </c>
      <c r="E155" s="33"/>
      <c r="F155" s="208" t="s">
        <v>1225</v>
      </c>
      <c r="G155" s="33"/>
      <c r="H155" s="33"/>
      <c r="I155" s="115"/>
      <c r="J155" s="33"/>
      <c r="K155" s="33"/>
      <c r="L155" s="36"/>
      <c r="M155" s="209"/>
      <c r="N155" s="64"/>
      <c r="O155" s="64"/>
      <c r="P155" s="64"/>
      <c r="Q155" s="64"/>
      <c r="R155" s="64"/>
      <c r="S155" s="64"/>
      <c r="T155" s="65"/>
      <c r="AT155" s="15" t="s">
        <v>179</v>
      </c>
      <c r="AU155" s="15" t="s">
        <v>85</v>
      </c>
    </row>
    <row r="156" spans="2:65" s="1" customFormat="1" ht="14.45" customHeight="1">
      <c r="B156" s="32"/>
      <c r="C156" s="194" t="s">
        <v>251</v>
      </c>
      <c r="D156" s="194" t="s">
        <v>172</v>
      </c>
      <c r="E156" s="195" t="s">
        <v>1275</v>
      </c>
      <c r="F156" s="196" t="s">
        <v>1276</v>
      </c>
      <c r="G156" s="197" t="s">
        <v>192</v>
      </c>
      <c r="H156" s="198">
        <v>100</v>
      </c>
      <c r="I156" s="199"/>
      <c r="J156" s="200">
        <f>ROUND(I156*H156,2)</f>
        <v>0</v>
      </c>
      <c r="K156" s="196" t="s">
        <v>1</v>
      </c>
      <c r="L156" s="36"/>
      <c r="M156" s="201" t="s">
        <v>1</v>
      </c>
      <c r="N156" s="202" t="s">
        <v>43</v>
      </c>
      <c r="O156" s="64"/>
      <c r="P156" s="203">
        <f>O156*H156</f>
        <v>0</v>
      </c>
      <c r="Q156" s="203">
        <v>0</v>
      </c>
      <c r="R156" s="203">
        <f>Q156*H156</f>
        <v>0</v>
      </c>
      <c r="S156" s="203">
        <v>0</v>
      </c>
      <c r="T156" s="204">
        <f>S156*H156</f>
        <v>0</v>
      </c>
      <c r="AR156" s="205" t="s">
        <v>177</v>
      </c>
      <c r="AT156" s="205" t="s">
        <v>172</v>
      </c>
      <c r="AU156" s="205" t="s">
        <v>85</v>
      </c>
      <c r="AY156" s="15" t="s">
        <v>170</v>
      </c>
      <c r="BE156" s="206">
        <f>IF(N156="základní",J156,0)</f>
        <v>0</v>
      </c>
      <c r="BF156" s="206">
        <f>IF(N156="snížená",J156,0)</f>
        <v>0</v>
      </c>
      <c r="BG156" s="206">
        <f>IF(N156="zákl. přenesená",J156,0)</f>
        <v>0</v>
      </c>
      <c r="BH156" s="206">
        <f>IF(N156="sníž. přenesená",J156,0)</f>
        <v>0</v>
      </c>
      <c r="BI156" s="206">
        <f>IF(N156="nulová",J156,0)</f>
        <v>0</v>
      </c>
      <c r="BJ156" s="15" t="s">
        <v>85</v>
      </c>
      <c r="BK156" s="206">
        <f>ROUND(I156*H156,2)</f>
        <v>0</v>
      </c>
      <c r="BL156" s="15" t="s">
        <v>177</v>
      </c>
      <c r="BM156" s="205" t="s">
        <v>325</v>
      </c>
    </row>
    <row r="157" spans="2:65" s="1" customFormat="1" ht="11.25">
      <c r="B157" s="32"/>
      <c r="C157" s="33"/>
      <c r="D157" s="207" t="s">
        <v>179</v>
      </c>
      <c r="E157" s="33"/>
      <c r="F157" s="208" t="s">
        <v>1276</v>
      </c>
      <c r="G157" s="33"/>
      <c r="H157" s="33"/>
      <c r="I157" s="115"/>
      <c r="J157" s="33"/>
      <c r="K157" s="33"/>
      <c r="L157" s="36"/>
      <c r="M157" s="209"/>
      <c r="N157" s="64"/>
      <c r="O157" s="64"/>
      <c r="P157" s="64"/>
      <c r="Q157" s="64"/>
      <c r="R157" s="64"/>
      <c r="S157" s="64"/>
      <c r="T157" s="65"/>
      <c r="AT157" s="15" t="s">
        <v>179</v>
      </c>
      <c r="AU157" s="15" t="s">
        <v>85</v>
      </c>
    </row>
    <row r="158" spans="2:65" s="1" customFormat="1" ht="14.45" customHeight="1">
      <c r="B158" s="32"/>
      <c r="C158" s="194" t="s">
        <v>220</v>
      </c>
      <c r="D158" s="194" t="s">
        <v>172</v>
      </c>
      <c r="E158" s="195" t="s">
        <v>1277</v>
      </c>
      <c r="F158" s="196" t="s">
        <v>1156</v>
      </c>
      <c r="G158" s="197" t="s">
        <v>192</v>
      </c>
      <c r="H158" s="198">
        <v>50</v>
      </c>
      <c r="I158" s="199"/>
      <c r="J158" s="200">
        <f>ROUND(I158*H158,2)</f>
        <v>0</v>
      </c>
      <c r="K158" s="196" t="s">
        <v>1</v>
      </c>
      <c r="L158" s="36"/>
      <c r="M158" s="201" t="s">
        <v>1</v>
      </c>
      <c r="N158" s="202" t="s">
        <v>43</v>
      </c>
      <c r="O158" s="64"/>
      <c r="P158" s="203">
        <f>O158*H158</f>
        <v>0</v>
      </c>
      <c r="Q158" s="203">
        <v>0</v>
      </c>
      <c r="R158" s="203">
        <f>Q158*H158</f>
        <v>0</v>
      </c>
      <c r="S158" s="203">
        <v>0</v>
      </c>
      <c r="T158" s="204">
        <f>S158*H158</f>
        <v>0</v>
      </c>
      <c r="AR158" s="205" t="s">
        <v>177</v>
      </c>
      <c r="AT158" s="205" t="s">
        <v>172</v>
      </c>
      <c r="AU158" s="205" t="s">
        <v>85</v>
      </c>
      <c r="AY158" s="15" t="s">
        <v>170</v>
      </c>
      <c r="BE158" s="206">
        <f>IF(N158="základní",J158,0)</f>
        <v>0</v>
      </c>
      <c r="BF158" s="206">
        <f>IF(N158="snížená",J158,0)</f>
        <v>0</v>
      </c>
      <c r="BG158" s="206">
        <f>IF(N158="zákl. přenesená",J158,0)</f>
        <v>0</v>
      </c>
      <c r="BH158" s="206">
        <f>IF(N158="sníž. přenesená",J158,0)</f>
        <v>0</v>
      </c>
      <c r="BI158" s="206">
        <f>IF(N158="nulová",J158,0)</f>
        <v>0</v>
      </c>
      <c r="BJ158" s="15" t="s">
        <v>85</v>
      </c>
      <c r="BK158" s="206">
        <f>ROUND(I158*H158,2)</f>
        <v>0</v>
      </c>
      <c r="BL158" s="15" t="s">
        <v>177</v>
      </c>
      <c r="BM158" s="205" t="s">
        <v>336</v>
      </c>
    </row>
    <row r="159" spans="2:65" s="1" customFormat="1" ht="11.25">
      <c r="B159" s="32"/>
      <c r="C159" s="33"/>
      <c r="D159" s="207" t="s">
        <v>179</v>
      </c>
      <c r="E159" s="33"/>
      <c r="F159" s="208" t="s">
        <v>1156</v>
      </c>
      <c r="G159" s="33"/>
      <c r="H159" s="33"/>
      <c r="I159" s="115"/>
      <c r="J159" s="33"/>
      <c r="K159" s="33"/>
      <c r="L159" s="36"/>
      <c r="M159" s="209"/>
      <c r="N159" s="64"/>
      <c r="O159" s="64"/>
      <c r="P159" s="64"/>
      <c r="Q159" s="64"/>
      <c r="R159" s="64"/>
      <c r="S159" s="64"/>
      <c r="T159" s="65"/>
      <c r="AT159" s="15" t="s">
        <v>179</v>
      </c>
      <c r="AU159" s="15" t="s">
        <v>85</v>
      </c>
    </row>
    <row r="160" spans="2:65" s="1" customFormat="1" ht="14.45" customHeight="1">
      <c r="B160" s="32"/>
      <c r="C160" s="194" t="s">
        <v>8</v>
      </c>
      <c r="D160" s="194" t="s">
        <v>172</v>
      </c>
      <c r="E160" s="195" t="s">
        <v>1227</v>
      </c>
      <c r="F160" s="196" t="s">
        <v>1228</v>
      </c>
      <c r="G160" s="197" t="s">
        <v>192</v>
      </c>
      <c r="H160" s="198">
        <v>20</v>
      </c>
      <c r="I160" s="199"/>
      <c r="J160" s="200">
        <f>ROUND(I160*H160,2)</f>
        <v>0</v>
      </c>
      <c r="K160" s="196" t="s">
        <v>1</v>
      </c>
      <c r="L160" s="36"/>
      <c r="M160" s="201" t="s">
        <v>1</v>
      </c>
      <c r="N160" s="202" t="s">
        <v>43</v>
      </c>
      <c r="O160" s="64"/>
      <c r="P160" s="203">
        <f>O160*H160</f>
        <v>0</v>
      </c>
      <c r="Q160" s="203">
        <v>0</v>
      </c>
      <c r="R160" s="203">
        <f>Q160*H160</f>
        <v>0</v>
      </c>
      <c r="S160" s="203">
        <v>0</v>
      </c>
      <c r="T160" s="204">
        <f>S160*H160</f>
        <v>0</v>
      </c>
      <c r="AR160" s="205" t="s">
        <v>177</v>
      </c>
      <c r="AT160" s="205" t="s">
        <v>172</v>
      </c>
      <c r="AU160" s="205" t="s">
        <v>85</v>
      </c>
      <c r="AY160" s="15" t="s">
        <v>170</v>
      </c>
      <c r="BE160" s="206">
        <f>IF(N160="základní",J160,0)</f>
        <v>0</v>
      </c>
      <c r="BF160" s="206">
        <f>IF(N160="snížená",J160,0)</f>
        <v>0</v>
      </c>
      <c r="BG160" s="206">
        <f>IF(N160="zákl. přenesená",J160,0)</f>
        <v>0</v>
      </c>
      <c r="BH160" s="206">
        <f>IF(N160="sníž. přenesená",J160,0)</f>
        <v>0</v>
      </c>
      <c r="BI160" s="206">
        <f>IF(N160="nulová",J160,0)</f>
        <v>0</v>
      </c>
      <c r="BJ160" s="15" t="s">
        <v>85</v>
      </c>
      <c r="BK160" s="206">
        <f>ROUND(I160*H160,2)</f>
        <v>0</v>
      </c>
      <c r="BL160" s="15" t="s">
        <v>177</v>
      </c>
      <c r="BM160" s="205" t="s">
        <v>347</v>
      </c>
    </row>
    <row r="161" spans="2:65" s="1" customFormat="1" ht="11.25">
      <c r="B161" s="32"/>
      <c r="C161" s="33"/>
      <c r="D161" s="207" t="s">
        <v>179</v>
      </c>
      <c r="E161" s="33"/>
      <c r="F161" s="208" t="s">
        <v>1228</v>
      </c>
      <c r="G161" s="33"/>
      <c r="H161" s="33"/>
      <c r="I161" s="115"/>
      <c r="J161" s="33"/>
      <c r="K161" s="33"/>
      <c r="L161" s="36"/>
      <c r="M161" s="209"/>
      <c r="N161" s="64"/>
      <c r="O161" s="64"/>
      <c r="P161" s="64"/>
      <c r="Q161" s="64"/>
      <c r="R161" s="64"/>
      <c r="S161" s="64"/>
      <c r="T161" s="65"/>
      <c r="AT161" s="15" t="s">
        <v>179</v>
      </c>
      <c r="AU161" s="15" t="s">
        <v>85</v>
      </c>
    </row>
    <row r="162" spans="2:65" s="1" customFormat="1" ht="21.6" customHeight="1">
      <c r="B162" s="32"/>
      <c r="C162" s="194" t="s">
        <v>269</v>
      </c>
      <c r="D162" s="194" t="s">
        <v>172</v>
      </c>
      <c r="E162" s="195" t="s">
        <v>1278</v>
      </c>
      <c r="F162" s="196" t="s">
        <v>1279</v>
      </c>
      <c r="G162" s="197" t="s">
        <v>192</v>
      </c>
      <c r="H162" s="198">
        <v>100</v>
      </c>
      <c r="I162" s="199"/>
      <c r="J162" s="200">
        <f>ROUND(I162*H162,2)</f>
        <v>0</v>
      </c>
      <c r="K162" s="196" t="s">
        <v>1</v>
      </c>
      <c r="L162" s="36"/>
      <c r="M162" s="201" t="s">
        <v>1</v>
      </c>
      <c r="N162" s="202" t="s">
        <v>43</v>
      </c>
      <c r="O162" s="64"/>
      <c r="P162" s="203">
        <f>O162*H162</f>
        <v>0</v>
      </c>
      <c r="Q162" s="203">
        <v>0</v>
      </c>
      <c r="R162" s="203">
        <f>Q162*H162</f>
        <v>0</v>
      </c>
      <c r="S162" s="203">
        <v>0</v>
      </c>
      <c r="T162" s="204">
        <f>S162*H162</f>
        <v>0</v>
      </c>
      <c r="AR162" s="205" t="s">
        <v>177</v>
      </c>
      <c r="AT162" s="205" t="s">
        <v>172</v>
      </c>
      <c r="AU162" s="205" t="s">
        <v>85</v>
      </c>
      <c r="AY162" s="15" t="s">
        <v>170</v>
      </c>
      <c r="BE162" s="206">
        <f>IF(N162="základní",J162,0)</f>
        <v>0</v>
      </c>
      <c r="BF162" s="206">
        <f>IF(N162="snížená",J162,0)</f>
        <v>0</v>
      </c>
      <c r="BG162" s="206">
        <f>IF(N162="zákl. přenesená",J162,0)</f>
        <v>0</v>
      </c>
      <c r="BH162" s="206">
        <f>IF(N162="sníž. přenesená",J162,0)</f>
        <v>0</v>
      </c>
      <c r="BI162" s="206">
        <f>IF(N162="nulová",J162,0)</f>
        <v>0</v>
      </c>
      <c r="BJ162" s="15" t="s">
        <v>85</v>
      </c>
      <c r="BK162" s="206">
        <f>ROUND(I162*H162,2)</f>
        <v>0</v>
      </c>
      <c r="BL162" s="15" t="s">
        <v>177</v>
      </c>
      <c r="BM162" s="205" t="s">
        <v>357</v>
      </c>
    </row>
    <row r="163" spans="2:65" s="1" customFormat="1" ht="19.5">
      <c r="B163" s="32"/>
      <c r="C163" s="33"/>
      <c r="D163" s="207" t="s">
        <v>179</v>
      </c>
      <c r="E163" s="33"/>
      <c r="F163" s="208" t="s">
        <v>1279</v>
      </c>
      <c r="G163" s="33"/>
      <c r="H163" s="33"/>
      <c r="I163" s="115"/>
      <c r="J163" s="33"/>
      <c r="K163" s="33"/>
      <c r="L163" s="36"/>
      <c r="M163" s="209"/>
      <c r="N163" s="64"/>
      <c r="O163" s="64"/>
      <c r="P163" s="64"/>
      <c r="Q163" s="64"/>
      <c r="R163" s="64"/>
      <c r="S163" s="64"/>
      <c r="T163" s="65"/>
      <c r="AT163" s="15" t="s">
        <v>179</v>
      </c>
      <c r="AU163" s="15" t="s">
        <v>85</v>
      </c>
    </row>
    <row r="164" spans="2:65" s="11" customFormat="1" ht="25.9" customHeight="1">
      <c r="B164" s="178"/>
      <c r="C164" s="179"/>
      <c r="D164" s="180" t="s">
        <v>77</v>
      </c>
      <c r="E164" s="181" t="s">
        <v>1103</v>
      </c>
      <c r="F164" s="181" t="s">
        <v>1280</v>
      </c>
      <c r="G164" s="179"/>
      <c r="H164" s="179"/>
      <c r="I164" s="182"/>
      <c r="J164" s="183">
        <f>BK164</f>
        <v>0</v>
      </c>
      <c r="K164" s="179"/>
      <c r="L164" s="184"/>
      <c r="M164" s="185"/>
      <c r="N164" s="186"/>
      <c r="O164" s="186"/>
      <c r="P164" s="187">
        <f>SUM(P165:P180)</f>
        <v>0</v>
      </c>
      <c r="Q164" s="186"/>
      <c r="R164" s="187">
        <f>SUM(R165:R180)</f>
        <v>0</v>
      </c>
      <c r="S164" s="186"/>
      <c r="T164" s="188">
        <f>SUM(T165:T180)</f>
        <v>0</v>
      </c>
      <c r="AR164" s="189" t="s">
        <v>85</v>
      </c>
      <c r="AT164" s="190" t="s">
        <v>77</v>
      </c>
      <c r="AU164" s="190" t="s">
        <v>78</v>
      </c>
      <c r="AY164" s="189" t="s">
        <v>170</v>
      </c>
      <c r="BK164" s="191">
        <f>SUM(BK165:BK180)</f>
        <v>0</v>
      </c>
    </row>
    <row r="165" spans="2:65" s="1" customFormat="1" ht="21.6" customHeight="1">
      <c r="B165" s="32"/>
      <c r="C165" s="194" t="s">
        <v>275</v>
      </c>
      <c r="D165" s="194" t="s">
        <v>172</v>
      </c>
      <c r="E165" s="195" t="s">
        <v>1281</v>
      </c>
      <c r="F165" s="196" t="s">
        <v>1282</v>
      </c>
      <c r="G165" s="197" t="s">
        <v>192</v>
      </c>
      <c r="H165" s="198">
        <v>25</v>
      </c>
      <c r="I165" s="199"/>
      <c r="J165" s="200">
        <f>ROUND(I165*H165,2)</f>
        <v>0</v>
      </c>
      <c r="K165" s="196" t="s">
        <v>1</v>
      </c>
      <c r="L165" s="36"/>
      <c r="M165" s="201" t="s">
        <v>1</v>
      </c>
      <c r="N165" s="202" t="s">
        <v>43</v>
      </c>
      <c r="O165" s="64"/>
      <c r="P165" s="203">
        <f>O165*H165</f>
        <v>0</v>
      </c>
      <c r="Q165" s="203">
        <v>0</v>
      </c>
      <c r="R165" s="203">
        <f>Q165*H165</f>
        <v>0</v>
      </c>
      <c r="S165" s="203">
        <v>0</v>
      </c>
      <c r="T165" s="204">
        <f>S165*H165</f>
        <v>0</v>
      </c>
      <c r="AR165" s="205" t="s">
        <v>177</v>
      </c>
      <c r="AT165" s="205" t="s">
        <v>172</v>
      </c>
      <c r="AU165" s="205" t="s">
        <v>85</v>
      </c>
      <c r="AY165" s="15" t="s">
        <v>170</v>
      </c>
      <c r="BE165" s="206">
        <f>IF(N165="základní",J165,0)</f>
        <v>0</v>
      </c>
      <c r="BF165" s="206">
        <f>IF(N165="snížená",J165,0)</f>
        <v>0</v>
      </c>
      <c r="BG165" s="206">
        <f>IF(N165="zákl. přenesená",J165,0)</f>
        <v>0</v>
      </c>
      <c r="BH165" s="206">
        <f>IF(N165="sníž. přenesená",J165,0)</f>
        <v>0</v>
      </c>
      <c r="BI165" s="206">
        <f>IF(N165="nulová",J165,0)</f>
        <v>0</v>
      </c>
      <c r="BJ165" s="15" t="s">
        <v>85</v>
      </c>
      <c r="BK165" s="206">
        <f>ROUND(I165*H165,2)</f>
        <v>0</v>
      </c>
      <c r="BL165" s="15" t="s">
        <v>177</v>
      </c>
      <c r="BM165" s="205" t="s">
        <v>368</v>
      </c>
    </row>
    <row r="166" spans="2:65" s="1" customFormat="1" ht="19.5">
      <c r="B166" s="32"/>
      <c r="C166" s="33"/>
      <c r="D166" s="207" t="s">
        <v>179</v>
      </c>
      <c r="E166" s="33"/>
      <c r="F166" s="208" t="s">
        <v>1282</v>
      </c>
      <c r="G166" s="33"/>
      <c r="H166" s="33"/>
      <c r="I166" s="115"/>
      <c r="J166" s="33"/>
      <c r="K166" s="33"/>
      <c r="L166" s="36"/>
      <c r="M166" s="209"/>
      <c r="N166" s="64"/>
      <c r="O166" s="64"/>
      <c r="P166" s="64"/>
      <c r="Q166" s="64"/>
      <c r="R166" s="64"/>
      <c r="S166" s="64"/>
      <c r="T166" s="65"/>
      <c r="AT166" s="15" t="s">
        <v>179</v>
      </c>
      <c r="AU166" s="15" t="s">
        <v>85</v>
      </c>
    </row>
    <row r="167" spans="2:65" s="1" customFormat="1" ht="21.6" customHeight="1">
      <c r="B167" s="32"/>
      <c r="C167" s="194" t="s">
        <v>280</v>
      </c>
      <c r="D167" s="194" t="s">
        <v>172</v>
      </c>
      <c r="E167" s="195" t="s">
        <v>1283</v>
      </c>
      <c r="F167" s="196" t="s">
        <v>1284</v>
      </c>
      <c r="G167" s="197" t="s">
        <v>192</v>
      </c>
      <c r="H167" s="198">
        <v>15</v>
      </c>
      <c r="I167" s="199"/>
      <c r="J167" s="200">
        <f>ROUND(I167*H167,2)</f>
        <v>0</v>
      </c>
      <c r="K167" s="196" t="s">
        <v>1</v>
      </c>
      <c r="L167" s="36"/>
      <c r="M167" s="201" t="s">
        <v>1</v>
      </c>
      <c r="N167" s="202" t="s">
        <v>43</v>
      </c>
      <c r="O167" s="64"/>
      <c r="P167" s="203">
        <f>O167*H167</f>
        <v>0</v>
      </c>
      <c r="Q167" s="203">
        <v>0</v>
      </c>
      <c r="R167" s="203">
        <f>Q167*H167</f>
        <v>0</v>
      </c>
      <c r="S167" s="203">
        <v>0</v>
      </c>
      <c r="T167" s="204">
        <f>S167*H167</f>
        <v>0</v>
      </c>
      <c r="AR167" s="205" t="s">
        <v>177</v>
      </c>
      <c r="AT167" s="205" t="s">
        <v>172</v>
      </c>
      <c r="AU167" s="205" t="s">
        <v>85</v>
      </c>
      <c r="AY167" s="15" t="s">
        <v>170</v>
      </c>
      <c r="BE167" s="206">
        <f>IF(N167="základní",J167,0)</f>
        <v>0</v>
      </c>
      <c r="BF167" s="206">
        <f>IF(N167="snížená",J167,0)</f>
        <v>0</v>
      </c>
      <c r="BG167" s="206">
        <f>IF(N167="zákl. přenesená",J167,0)</f>
        <v>0</v>
      </c>
      <c r="BH167" s="206">
        <f>IF(N167="sníž. přenesená",J167,0)</f>
        <v>0</v>
      </c>
      <c r="BI167" s="206">
        <f>IF(N167="nulová",J167,0)</f>
        <v>0</v>
      </c>
      <c r="BJ167" s="15" t="s">
        <v>85</v>
      </c>
      <c r="BK167" s="206">
        <f>ROUND(I167*H167,2)</f>
        <v>0</v>
      </c>
      <c r="BL167" s="15" t="s">
        <v>177</v>
      </c>
      <c r="BM167" s="205" t="s">
        <v>379</v>
      </c>
    </row>
    <row r="168" spans="2:65" s="1" customFormat="1" ht="19.5">
      <c r="B168" s="32"/>
      <c r="C168" s="33"/>
      <c r="D168" s="207" t="s">
        <v>179</v>
      </c>
      <c r="E168" s="33"/>
      <c r="F168" s="208" t="s">
        <v>1284</v>
      </c>
      <c r="G168" s="33"/>
      <c r="H168" s="33"/>
      <c r="I168" s="115"/>
      <c r="J168" s="33"/>
      <c r="K168" s="33"/>
      <c r="L168" s="36"/>
      <c r="M168" s="209"/>
      <c r="N168" s="64"/>
      <c r="O168" s="64"/>
      <c r="P168" s="64"/>
      <c r="Q168" s="64"/>
      <c r="R168" s="64"/>
      <c r="S168" s="64"/>
      <c r="T168" s="65"/>
      <c r="AT168" s="15" t="s">
        <v>179</v>
      </c>
      <c r="AU168" s="15" t="s">
        <v>85</v>
      </c>
    </row>
    <row r="169" spans="2:65" s="1" customFormat="1" ht="21.6" customHeight="1">
      <c r="B169" s="32"/>
      <c r="C169" s="194" t="s">
        <v>287</v>
      </c>
      <c r="D169" s="194" t="s">
        <v>172</v>
      </c>
      <c r="E169" s="195" t="s">
        <v>1285</v>
      </c>
      <c r="F169" s="196" t="s">
        <v>1286</v>
      </c>
      <c r="G169" s="197" t="s">
        <v>192</v>
      </c>
      <c r="H169" s="198">
        <v>10</v>
      </c>
      <c r="I169" s="199"/>
      <c r="J169" s="200">
        <f>ROUND(I169*H169,2)</f>
        <v>0</v>
      </c>
      <c r="K169" s="196" t="s">
        <v>1</v>
      </c>
      <c r="L169" s="36"/>
      <c r="M169" s="201" t="s">
        <v>1</v>
      </c>
      <c r="N169" s="202" t="s">
        <v>43</v>
      </c>
      <c r="O169" s="64"/>
      <c r="P169" s="203">
        <f>O169*H169</f>
        <v>0</v>
      </c>
      <c r="Q169" s="203">
        <v>0</v>
      </c>
      <c r="R169" s="203">
        <f>Q169*H169</f>
        <v>0</v>
      </c>
      <c r="S169" s="203">
        <v>0</v>
      </c>
      <c r="T169" s="204">
        <f>S169*H169</f>
        <v>0</v>
      </c>
      <c r="AR169" s="205" t="s">
        <v>177</v>
      </c>
      <c r="AT169" s="205" t="s">
        <v>172</v>
      </c>
      <c r="AU169" s="205" t="s">
        <v>85</v>
      </c>
      <c r="AY169" s="15" t="s">
        <v>170</v>
      </c>
      <c r="BE169" s="206">
        <f>IF(N169="základní",J169,0)</f>
        <v>0</v>
      </c>
      <c r="BF169" s="206">
        <f>IF(N169="snížená",J169,0)</f>
        <v>0</v>
      </c>
      <c r="BG169" s="206">
        <f>IF(N169="zákl. přenesená",J169,0)</f>
        <v>0</v>
      </c>
      <c r="BH169" s="206">
        <f>IF(N169="sníž. přenesená",J169,0)</f>
        <v>0</v>
      </c>
      <c r="BI169" s="206">
        <f>IF(N169="nulová",J169,0)</f>
        <v>0</v>
      </c>
      <c r="BJ169" s="15" t="s">
        <v>85</v>
      </c>
      <c r="BK169" s="206">
        <f>ROUND(I169*H169,2)</f>
        <v>0</v>
      </c>
      <c r="BL169" s="15" t="s">
        <v>177</v>
      </c>
      <c r="BM169" s="205" t="s">
        <v>388</v>
      </c>
    </row>
    <row r="170" spans="2:65" s="1" customFormat="1" ht="19.5">
      <c r="B170" s="32"/>
      <c r="C170" s="33"/>
      <c r="D170" s="207" t="s">
        <v>179</v>
      </c>
      <c r="E170" s="33"/>
      <c r="F170" s="208" t="s">
        <v>1286</v>
      </c>
      <c r="G170" s="33"/>
      <c r="H170" s="33"/>
      <c r="I170" s="115"/>
      <c r="J170" s="33"/>
      <c r="K170" s="33"/>
      <c r="L170" s="36"/>
      <c r="M170" s="209"/>
      <c r="N170" s="64"/>
      <c r="O170" s="64"/>
      <c r="P170" s="64"/>
      <c r="Q170" s="64"/>
      <c r="R170" s="64"/>
      <c r="S170" s="64"/>
      <c r="T170" s="65"/>
      <c r="AT170" s="15" t="s">
        <v>179</v>
      </c>
      <c r="AU170" s="15" t="s">
        <v>85</v>
      </c>
    </row>
    <row r="171" spans="2:65" s="1" customFormat="1" ht="14.45" customHeight="1">
      <c r="B171" s="32"/>
      <c r="C171" s="194" t="s">
        <v>293</v>
      </c>
      <c r="D171" s="194" t="s">
        <v>172</v>
      </c>
      <c r="E171" s="195" t="s">
        <v>1239</v>
      </c>
      <c r="F171" s="196" t="s">
        <v>1240</v>
      </c>
      <c r="G171" s="197" t="s">
        <v>192</v>
      </c>
      <c r="H171" s="198">
        <v>100</v>
      </c>
      <c r="I171" s="199"/>
      <c r="J171" s="200">
        <f>ROUND(I171*H171,2)</f>
        <v>0</v>
      </c>
      <c r="K171" s="196" t="s">
        <v>1</v>
      </c>
      <c r="L171" s="36"/>
      <c r="M171" s="201" t="s">
        <v>1</v>
      </c>
      <c r="N171" s="202" t="s">
        <v>43</v>
      </c>
      <c r="O171" s="64"/>
      <c r="P171" s="203">
        <f>O171*H171</f>
        <v>0</v>
      </c>
      <c r="Q171" s="203">
        <v>0</v>
      </c>
      <c r="R171" s="203">
        <f>Q171*H171</f>
        <v>0</v>
      </c>
      <c r="S171" s="203">
        <v>0</v>
      </c>
      <c r="T171" s="204">
        <f>S171*H171</f>
        <v>0</v>
      </c>
      <c r="AR171" s="205" t="s">
        <v>177</v>
      </c>
      <c r="AT171" s="205" t="s">
        <v>172</v>
      </c>
      <c r="AU171" s="205" t="s">
        <v>85</v>
      </c>
      <c r="AY171" s="15" t="s">
        <v>170</v>
      </c>
      <c r="BE171" s="206">
        <f>IF(N171="základní",J171,0)</f>
        <v>0</v>
      </c>
      <c r="BF171" s="206">
        <f>IF(N171="snížená",J171,0)</f>
        <v>0</v>
      </c>
      <c r="BG171" s="206">
        <f>IF(N171="zákl. přenesená",J171,0)</f>
        <v>0</v>
      </c>
      <c r="BH171" s="206">
        <f>IF(N171="sníž. přenesená",J171,0)</f>
        <v>0</v>
      </c>
      <c r="BI171" s="206">
        <f>IF(N171="nulová",J171,0)</f>
        <v>0</v>
      </c>
      <c r="BJ171" s="15" t="s">
        <v>85</v>
      </c>
      <c r="BK171" s="206">
        <f>ROUND(I171*H171,2)</f>
        <v>0</v>
      </c>
      <c r="BL171" s="15" t="s">
        <v>177</v>
      </c>
      <c r="BM171" s="205" t="s">
        <v>396</v>
      </c>
    </row>
    <row r="172" spans="2:65" s="1" customFormat="1" ht="11.25">
      <c r="B172" s="32"/>
      <c r="C172" s="33"/>
      <c r="D172" s="207" t="s">
        <v>179</v>
      </c>
      <c r="E172" s="33"/>
      <c r="F172" s="208" t="s">
        <v>1240</v>
      </c>
      <c r="G172" s="33"/>
      <c r="H172" s="33"/>
      <c r="I172" s="115"/>
      <c r="J172" s="33"/>
      <c r="K172" s="33"/>
      <c r="L172" s="36"/>
      <c r="M172" s="209"/>
      <c r="N172" s="64"/>
      <c r="O172" s="64"/>
      <c r="P172" s="64"/>
      <c r="Q172" s="64"/>
      <c r="R172" s="64"/>
      <c r="S172" s="64"/>
      <c r="T172" s="65"/>
      <c r="AT172" s="15" t="s">
        <v>179</v>
      </c>
      <c r="AU172" s="15" t="s">
        <v>85</v>
      </c>
    </row>
    <row r="173" spans="2:65" s="1" customFormat="1" ht="14.45" customHeight="1">
      <c r="B173" s="32"/>
      <c r="C173" s="194" t="s">
        <v>7</v>
      </c>
      <c r="D173" s="194" t="s">
        <v>172</v>
      </c>
      <c r="E173" s="195" t="s">
        <v>1242</v>
      </c>
      <c r="F173" s="196" t="s">
        <v>1243</v>
      </c>
      <c r="G173" s="197" t="s">
        <v>192</v>
      </c>
      <c r="H173" s="198">
        <v>30</v>
      </c>
      <c r="I173" s="199"/>
      <c r="J173" s="200">
        <f>ROUND(I173*H173,2)</f>
        <v>0</v>
      </c>
      <c r="K173" s="196" t="s">
        <v>1</v>
      </c>
      <c r="L173" s="36"/>
      <c r="M173" s="201" t="s">
        <v>1</v>
      </c>
      <c r="N173" s="202" t="s">
        <v>43</v>
      </c>
      <c r="O173" s="64"/>
      <c r="P173" s="203">
        <f>O173*H173</f>
        <v>0</v>
      </c>
      <c r="Q173" s="203">
        <v>0</v>
      </c>
      <c r="R173" s="203">
        <f>Q173*H173</f>
        <v>0</v>
      </c>
      <c r="S173" s="203">
        <v>0</v>
      </c>
      <c r="T173" s="204">
        <f>S173*H173</f>
        <v>0</v>
      </c>
      <c r="AR173" s="205" t="s">
        <v>177</v>
      </c>
      <c r="AT173" s="205" t="s">
        <v>172</v>
      </c>
      <c r="AU173" s="205" t="s">
        <v>85</v>
      </c>
      <c r="AY173" s="15" t="s">
        <v>170</v>
      </c>
      <c r="BE173" s="206">
        <f>IF(N173="základní",J173,0)</f>
        <v>0</v>
      </c>
      <c r="BF173" s="206">
        <f>IF(N173="snížená",J173,0)</f>
        <v>0</v>
      </c>
      <c r="BG173" s="206">
        <f>IF(N173="zákl. přenesená",J173,0)</f>
        <v>0</v>
      </c>
      <c r="BH173" s="206">
        <f>IF(N173="sníž. přenesená",J173,0)</f>
        <v>0</v>
      </c>
      <c r="BI173" s="206">
        <f>IF(N173="nulová",J173,0)</f>
        <v>0</v>
      </c>
      <c r="BJ173" s="15" t="s">
        <v>85</v>
      </c>
      <c r="BK173" s="206">
        <f>ROUND(I173*H173,2)</f>
        <v>0</v>
      </c>
      <c r="BL173" s="15" t="s">
        <v>177</v>
      </c>
      <c r="BM173" s="205" t="s">
        <v>404</v>
      </c>
    </row>
    <row r="174" spans="2:65" s="1" customFormat="1" ht="11.25">
      <c r="B174" s="32"/>
      <c r="C174" s="33"/>
      <c r="D174" s="207" t="s">
        <v>179</v>
      </c>
      <c r="E174" s="33"/>
      <c r="F174" s="208" t="s">
        <v>1243</v>
      </c>
      <c r="G174" s="33"/>
      <c r="H174" s="33"/>
      <c r="I174" s="115"/>
      <c r="J174" s="33"/>
      <c r="K174" s="33"/>
      <c r="L174" s="36"/>
      <c r="M174" s="209"/>
      <c r="N174" s="64"/>
      <c r="O174" s="64"/>
      <c r="P174" s="64"/>
      <c r="Q174" s="64"/>
      <c r="R174" s="64"/>
      <c r="S174" s="64"/>
      <c r="T174" s="65"/>
      <c r="AT174" s="15" t="s">
        <v>179</v>
      </c>
      <c r="AU174" s="15" t="s">
        <v>85</v>
      </c>
    </row>
    <row r="175" spans="2:65" s="1" customFormat="1" ht="14.45" customHeight="1">
      <c r="B175" s="32"/>
      <c r="C175" s="194" t="s">
        <v>302</v>
      </c>
      <c r="D175" s="194" t="s">
        <v>172</v>
      </c>
      <c r="E175" s="195" t="s">
        <v>1245</v>
      </c>
      <c r="F175" s="196" t="s">
        <v>1246</v>
      </c>
      <c r="G175" s="197" t="s">
        <v>216</v>
      </c>
      <c r="H175" s="198">
        <v>0.5</v>
      </c>
      <c r="I175" s="199"/>
      <c r="J175" s="200">
        <f>ROUND(I175*H175,2)</f>
        <v>0</v>
      </c>
      <c r="K175" s="196" t="s">
        <v>1</v>
      </c>
      <c r="L175" s="36"/>
      <c r="M175" s="201" t="s">
        <v>1</v>
      </c>
      <c r="N175" s="202" t="s">
        <v>43</v>
      </c>
      <c r="O175" s="64"/>
      <c r="P175" s="203">
        <f>O175*H175</f>
        <v>0</v>
      </c>
      <c r="Q175" s="203">
        <v>0</v>
      </c>
      <c r="R175" s="203">
        <f>Q175*H175</f>
        <v>0</v>
      </c>
      <c r="S175" s="203">
        <v>0</v>
      </c>
      <c r="T175" s="204">
        <f>S175*H175</f>
        <v>0</v>
      </c>
      <c r="AR175" s="205" t="s">
        <v>177</v>
      </c>
      <c r="AT175" s="205" t="s">
        <v>172</v>
      </c>
      <c r="AU175" s="205" t="s">
        <v>85</v>
      </c>
      <c r="AY175" s="15" t="s">
        <v>170</v>
      </c>
      <c r="BE175" s="206">
        <f>IF(N175="základní",J175,0)</f>
        <v>0</v>
      </c>
      <c r="BF175" s="206">
        <f>IF(N175="snížená",J175,0)</f>
        <v>0</v>
      </c>
      <c r="BG175" s="206">
        <f>IF(N175="zákl. přenesená",J175,0)</f>
        <v>0</v>
      </c>
      <c r="BH175" s="206">
        <f>IF(N175="sníž. přenesená",J175,0)</f>
        <v>0</v>
      </c>
      <c r="BI175" s="206">
        <f>IF(N175="nulová",J175,0)</f>
        <v>0</v>
      </c>
      <c r="BJ175" s="15" t="s">
        <v>85</v>
      </c>
      <c r="BK175" s="206">
        <f>ROUND(I175*H175,2)</f>
        <v>0</v>
      </c>
      <c r="BL175" s="15" t="s">
        <v>177</v>
      </c>
      <c r="BM175" s="205" t="s">
        <v>412</v>
      </c>
    </row>
    <row r="176" spans="2:65" s="1" customFormat="1" ht="11.25">
      <c r="B176" s="32"/>
      <c r="C176" s="33"/>
      <c r="D176" s="207" t="s">
        <v>179</v>
      </c>
      <c r="E176" s="33"/>
      <c r="F176" s="208" t="s">
        <v>1246</v>
      </c>
      <c r="G176" s="33"/>
      <c r="H176" s="33"/>
      <c r="I176" s="115"/>
      <c r="J176" s="33"/>
      <c r="K176" s="33"/>
      <c r="L176" s="36"/>
      <c r="M176" s="209"/>
      <c r="N176" s="64"/>
      <c r="O176" s="64"/>
      <c r="P176" s="64"/>
      <c r="Q176" s="64"/>
      <c r="R176" s="64"/>
      <c r="S176" s="64"/>
      <c r="T176" s="65"/>
      <c r="AT176" s="15" t="s">
        <v>179</v>
      </c>
      <c r="AU176" s="15" t="s">
        <v>85</v>
      </c>
    </row>
    <row r="177" spans="2:65" s="1" customFormat="1" ht="14.45" customHeight="1">
      <c r="B177" s="32"/>
      <c r="C177" s="194" t="s">
        <v>307</v>
      </c>
      <c r="D177" s="194" t="s">
        <v>172</v>
      </c>
      <c r="E177" s="195" t="s">
        <v>1248</v>
      </c>
      <c r="F177" s="196" t="s">
        <v>1088</v>
      </c>
      <c r="G177" s="197" t="s">
        <v>1069</v>
      </c>
      <c r="H177" s="198">
        <v>1</v>
      </c>
      <c r="I177" s="199"/>
      <c r="J177" s="200">
        <f>ROUND(I177*H177,2)</f>
        <v>0</v>
      </c>
      <c r="K177" s="196" t="s">
        <v>1</v>
      </c>
      <c r="L177" s="36"/>
      <c r="M177" s="201" t="s">
        <v>1</v>
      </c>
      <c r="N177" s="202" t="s">
        <v>43</v>
      </c>
      <c r="O177" s="64"/>
      <c r="P177" s="203">
        <f>O177*H177</f>
        <v>0</v>
      </c>
      <c r="Q177" s="203">
        <v>0</v>
      </c>
      <c r="R177" s="203">
        <f>Q177*H177</f>
        <v>0</v>
      </c>
      <c r="S177" s="203">
        <v>0</v>
      </c>
      <c r="T177" s="204">
        <f>S177*H177</f>
        <v>0</v>
      </c>
      <c r="AR177" s="205" t="s">
        <v>177</v>
      </c>
      <c r="AT177" s="205" t="s">
        <v>172</v>
      </c>
      <c r="AU177" s="205" t="s">
        <v>85</v>
      </c>
      <c r="AY177" s="15" t="s">
        <v>170</v>
      </c>
      <c r="BE177" s="206">
        <f>IF(N177="základní",J177,0)</f>
        <v>0</v>
      </c>
      <c r="BF177" s="206">
        <f>IF(N177="snížená",J177,0)</f>
        <v>0</v>
      </c>
      <c r="BG177" s="206">
        <f>IF(N177="zákl. přenesená",J177,0)</f>
        <v>0</v>
      </c>
      <c r="BH177" s="206">
        <f>IF(N177="sníž. přenesená",J177,0)</f>
        <v>0</v>
      </c>
      <c r="BI177" s="206">
        <f>IF(N177="nulová",J177,0)</f>
        <v>0</v>
      </c>
      <c r="BJ177" s="15" t="s">
        <v>85</v>
      </c>
      <c r="BK177" s="206">
        <f>ROUND(I177*H177,2)</f>
        <v>0</v>
      </c>
      <c r="BL177" s="15" t="s">
        <v>177</v>
      </c>
      <c r="BM177" s="205" t="s">
        <v>420</v>
      </c>
    </row>
    <row r="178" spans="2:65" s="1" customFormat="1" ht="11.25">
      <c r="B178" s="32"/>
      <c r="C178" s="33"/>
      <c r="D178" s="207" t="s">
        <v>179</v>
      </c>
      <c r="E178" s="33"/>
      <c r="F178" s="208" t="s">
        <v>1088</v>
      </c>
      <c r="G178" s="33"/>
      <c r="H178" s="33"/>
      <c r="I178" s="115"/>
      <c r="J178" s="33"/>
      <c r="K178" s="33"/>
      <c r="L178" s="36"/>
      <c r="M178" s="209"/>
      <c r="N178" s="64"/>
      <c r="O178" s="64"/>
      <c r="P178" s="64"/>
      <c r="Q178" s="64"/>
      <c r="R178" s="64"/>
      <c r="S178" s="64"/>
      <c r="T178" s="65"/>
      <c r="AT178" s="15" t="s">
        <v>179</v>
      </c>
      <c r="AU178" s="15" t="s">
        <v>85</v>
      </c>
    </row>
    <row r="179" spans="2:65" s="1" customFormat="1" ht="14.45" customHeight="1">
      <c r="B179" s="32"/>
      <c r="C179" s="194" t="s">
        <v>313</v>
      </c>
      <c r="D179" s="194" t="s">
        <v>172</v>
      </c>
      <c r="E179" s="195" t="s">
        <v>1020</v>
      </c>
      <c r="F179" s="196" t="s">
        <v>1073</v>
      </c>
      <c r="G179" s="197" t="s">
        <v>1069</v>
      </c>
      <c r="H179" s="198">
        <v>1</v>
      </c>
      <c r="I179" s="199"/>
      <c r="J179" s="200">
        <f>ROUND(I179*H179,2)</f>
        <v>0</v>
      </c>
      <c r="K179" s="196" t="s">
        <v>1</v>
      </c>
      <c r="L179" s="36"/>
      <c r="M179" s="201" t="s">
        <v>1</v>
      </c>
      <c r="N179" s="202" t="s">
        <v>43</v>
      </c>
      <c r="O179" s="64"/>
      <c r="P179" s="203">
        <f>O179*H179</f>
        <v>0</v>
      </c>
      <c r="Q179" s="203">
        <v>0</v>
      </c>
      <c r="R179" s="203">
        <f>Q179*H179</f>
        <v>0</v>
      </c>
      <c r="S179" s="203">
        <v>0</v>
      </c>
      <c r="T179" s="204">
        <f>S179*H179</f>
        <v>0</v>
      </c>
      <c r="AR179" s="205" t="s">
        <v>177</v>
      </c>
      <c r="AT179" s="205" t="s">
        <v>172</v>
      </c>
      <c r="AU179" s="205" t="s">
        <v>85</v>
      </c>
      <c r="AY179" s="15" t="s">
        <v>170</v>
      </c>
      <c r="BE179" s="206">
        <f>IF(N179="základní",J179,0)</f>
        <v>0</v>
      </c>
      <c r="BF179" s="206">
        <f>IF(N179="snížená",J179,0)</f>
        <v>0</v>
      </c>
      <c r="BG179" s="206">
        <f>IF(N179="zákl. přenesená",J179,0)</f>
        <v>0</v>
      </c>
      <c r="BH179" s="206">
        <f>IF(N179="sníž. přenesená",J179,0)</f>
        <v>0</v>
      </c>
      <c r="BI179" s="206">
        <f>IF(N179="nulová",J179,0)</f>
        <v>0</v>
      </c>
      <c r="BJ179" s="15" t="s">
        <v>85</v>
      </c>
      <c r="BK179" s="206">
        <f>ROUND(I179*H179,2)</f>
        <v>0</v>
      </c>
      <c r="BL179" s="15" t="s">
        <v>177</v>
      </c>
      <c r="BM179" s="205" t="s">
        <v>429</v>
      </c>
    </row>
    <row r="180" spans="2:65" s="1" customFormat="1" ht="11.25">
      <c r="B180" s="32"/>
      <c r="C180" s="33"/>
      <c r="D180" s="207" t="s">
        <v>179</v>
      </c>
      <c r="E180" s="33"/>
      <c r="F180" s="208" t="s">
        <v>1073</v>
      </c>
      <c r="G180" s="33"/>
      <c r="H180" s="33"/>
      <c r="I180" s="115"/>
      <c r="J180" s="33"/>
      <c r="K180" s="33"/>
      <c r="L180" s="36"/>
      <c r="M180" s="209"/>
      <c r="N180" s="64"/>
      <c r="O180" s="64"/>
      <c r="P180" s="64"/>
      <c r="Q180" s="64"/>
      <c r="R180" s="64"/>
      <c r="S180" s="64"/>
      <c r="T180" s="65"/>
      <c r="AT180" s="15" t="s">
        <v>179</v>
      </c>
      <c r="AU180" s="15" t="s">
        <v>85</v>
      </c>
    </row>
    <row r="181" spans="2:65" s="11" customFormat="1" ht="25.9" customHeight="1">
      <c r="B181" s="178"/>
      <c r="C181" s="179"/>
      <c r="D181" s="180" t="s">
        <v>77</v>
      </c>
      <c r="E181" s="181" t="s">
        <v>1041</v>
      </c>
      <c r="F181" s="181" t="s">
        <v>1287</v>
      </c>
      <c r="G181" s="179"/>
      <c r="H181" s="179"/>
      <c r="I181" s="182"/>
      <c r="J181" s="183">
        <f>BK181</f>
        <v>0</v>
      </c>
      <c r="K181" s="179"/>
      <c r="L181" s="184"/>
      <c r="M181" s="185"/>
      <c r="N181" s="186"/>
      <c r="O181" s="186"/>
      <c r="P181" s="187">
        <f>SUM(P182:P184)</f>
        <v>0</v>
      </c>
      <c r="Q181" s="186"/>
      <c r="R181" s="187">
        <f>SUM(R182:R184)</f>
        <v>0</v>
      </c>
      <c r="S181" s="186"/>
      <c r="T181" s="188">
        <f>SUM(T182:T184)</f>
        <v>0</v>
      </c>
      <c r="AR181" s="189" t="s">
        <v>85</v>
      </c>
      <c r="AT181" s="190" t="s">
        <v>77</v>
      </c>
      <c r="AU181" s="190" t="s">
        <v>78</v>
      </c>
      <c r="AY181" s="189" t="s">
        <v>170</v>
      </c>
      <c r="BK181" s="191">
        <f>SUM(BK182:BK184)</f>
        <v>0</v>
      </c>
    </row>
    <row r="182" spans="2:65" s="1" customFormat="1" ht="14.45" customHeight="1">
      <c r="B182" s="32"/>
      <c r="C182" s="194" t="s">
        <v>319</v>
      </c>
      <c r="D182" s="194" t="s">
        <v>172</v>
      </c>
      <c r="E182" s="195" t="s">
        <v>1288</v>
      </c>
      <c r="F182" s="196" t="s">
        <v>1289</v>
      </c>
      <c r="G182" s="197" t="s">
        <v>1069</v>
      </c>
      <c r="H182" s="198">
        <v>1</v>
      </c>
      <c r="I182" s="199"/>
      <c r="J182" s="200">
        <f>ROUND(I182*H182,2)</f>
        <v>0</v>
      </c>
      <c r="K182" s="196" t="s">
        <v>1</v>
      </c>
      <c r="L182" s="36"/>
      <c r="M182" s="201" t="s">
        <v>1</v>
      </c>
      <c r="N182" s="202" t="s">
        <v>43</v>
      </c>
      <c r="O182" s="64"/>
      <c r="P182" s="203">
        <f>O182*H182</f>
        <v>0</v>
      </c>
      <c r="Q182" s="203">
        <v>0</v>
      </c>
      <c r="R182" s="203">
        <f>Q182*H182</f>
        <v>0</v>
      </c>
      <c r="S182" s="203">
        <v>0</v>
      </c>
      <c r="T182" s="204">
        <f>S182*H182</f>
        <v>0</v>
      </c>
      <c r="AR182" s="205" t="s">
        <v>177</v>
      </c>
      <c r="AT182" s="205" t="s">
        <v>172</v>
      </c>
      <c r="AU182" s="205" t="s">
        <v>85</v>
      </c>
      <c r="AY182" s="15" t="s">
        <v>170</v>
      </c>
      <c r="BE182" s="206">
        <f>IF(N182="základní",J182,0)</f>
        <v>0</v>
      </c>
      <c r="BF182" s="206">
        <f>IF(N182="snížená",J182,0)</f>
        <v>0</v>
      </c>
      <c r="BG182" s="206">
        <f>IF(N182="zákl. přenesená",J182,0)</f>
        <v>0</v>
      </c>
      <c r="BH182" s="206">
        <f>IF(N182="sníž. přenesená",J182,0)</f>
        <v>0</v>
      </c>
      <c r="BI182" s="206">
        <f>IF(N182="nulová",J182,0)</f>
        <v>0</v>
      </c>
      <c r="BJ182" s="15" t="s">
        <v>85</v>
      </c>
      <c r="BK182" s="206">
        <f>ROUND(I182*H182,2)</f>
        <v>0</v>
      </c>
      <c r="BL182" s="15" t="s">
        <v>177</v>
      </c>
      <c r="BM182" s="205" t="s">
        <v>437</v>
      </c>
    </row>
    <row r="183" spans="2:65" s="1" customFormat="1" ht="11.25">
      <c r="B183" s="32"/>
      <c r="C183" s="33"/>
      <c r="D183" s="207" t="s">
        <v>179</v>
      </c>
      <c r="E183" s="33"/>
      <c r="F183" s="208" t="s">
        <v>1289</v>
      </c>
      <c r="G183" s="33"/>
      <c r="H183" s="33"/>
      <c r="I183" s="115"/>
      <c r="J183" s="33"/>
      <c r="K183" s="33"/>
      <c r="L183" s="36"/>
      <c r="M183" s="209"/>
      <c r="N183" s="64"/>
      <c r="O183" s="64"/>
      <c r="P183" s="64"/>
      <c r="Q183" s="64"/>
      <c r="R183" s="64"/>
      <c r="S183" s="64"/>
      <c r="T183" s="65"/>
      <c r="AT183" s="15" t="s">
        <v>179</v>
      </c>
      <c r="AU183" s="15" t="s">
        <v>85</v>
      </c>
    </row>
    <row r="184" spans="2:65" s="1" customFormat="1" ht="175.5">
      <c r="B184" s="32"/>
      <c r="C184" s="33"/>
      <c r="D184" s="207" t="s">
        <v>646</v>
      </c>
      <c r="E184" s="33"/>
      <c r="F184" s="242" t="s">
        <v>1290</v>
      </c>
      <c r="G184" s="33"/>
      <c r="H184" s="33"/>
      <c r="I184" s="115"/>
      <c r="J184" s="33"/>
      <c r="K184" s="33"/>
      <c r="L184" s="36"/>
      <c r="M184" s="209"/>
      <c r="N184" s="64"/>
      <c r="O184" s="64"/>
      <c r="P184" s="64"/>
      <c r="Q184" s="64"/>
      <c r="R184" s="64"/>
      <c r="S184" s="64"/>
      <c r="T184" s="65"/>
      <c r="AT184" s="15" t="s">
        <v>646</v>
      </c>
      <c r="AU184" s="15" t="s">
        <v>85</v>
      </c>
    </row>
    <row r="185" spans="2:65" s="11" customFormat="1" ht="25.9" customHeight="1">
      <c r="B185" s="178"/>
      <c r="C185" s="179"/>
      <c r="D185" s="180" t="s">
        <v>77</v>
      </c>
      <c r="E185" s="181" t="s">
        <v>1182</v>
      </c>
      <c r="F185" s="181" t="s">
        <v>1291</v>
      </c>
      <c r="G185" s="179"/>
      <c r="H185" s="179"/>
      <c r="I185" s="182"/>
      <c r="J185" s="183">
        <f>BK185</f>
        <v>0</v>
      </c>
      <c r="K185" s="179"/>
      <c r="L185" s="184"/>
      <c r="M185" s="185"/>
      <c r="N185" s="186"/>
      <c r="O185" s="186"/>
      <c r="P185" s="187">
        <f>SUM(P186:P188)</f>
        <v>0</v>
      </c>
      <c r="Q185" s="186"/>
      <c r="R185" s="187">
        <f>SUM(R186:R188)</f>
        <v>0</v>
      </c>
      <c r="S185" s="186"/>
      <c r="T185" s="188">
        <f>SUM(T186:T188)</f>
        <v>0</v>
      </c>
      <c r="AR185" s="189" t="s">
        <v>85</v>
      </c>
      <c r="AT185" s="190" t="s">
        <v>77</v>
      </c>
      <c r="AU185" s="190" t="s">
        <v>78</v>
      </c>
      <c r="AY185" s="189" t="s">
        <v>170</v>
      </c>
      <c r="BK185" s="191">
        <f>SUM(BK186:BK188)</f>
        <v>0</v>
      </c>
    </row>
    <row r="186" spans="2:65" s="1" customFormat="1" ht="21.6" customHeight="1">
      <c r="B186" s="32"/>
      <c r="C186" s="194" t="s">
        <v>325</v>
      </c>
      <c r="D186" s="194" t="s">
        <v>172</v>
      </c>
      <c r="E186" s="195" t="s">
        <v>1292</v>
      </c>
      <c r="F186" s="196" t="s">
        <v>1293</v>
      </c>
      <c r="G186" s="197" t="s">
        <v>1003</v>
      </c>
      <c r="H186" s="198">
        <v>10</v>
      </c>
      <c r="I186" s="199"/>
      <c r="J186" s="200">
        <f>ROUND(I186*H186,2)</f>
        <v>0</v>
      </c>
      <c r="K186" s="196" t="s">
        <v>1</v>
      </c>
      <c r="L186" s="36"/>
      <c r="M186" s="201" t="s">
        <v>1</v>
      </c>
      <c r="N186" s="202" t="s">
        <v>43</v>
      </c>
      <c r="O186" s="64"/>
      <c r="P186" s="203">
        <f>O186*H186</f>
        <v>0</v>
      </c>
      <c r="Q186" s="203">
        <v>0</v>
      </c>
      <c r="R186" s="203">
        <f>Q186*H186</f>
        <v>0</v>
      </c>
      <c r="S186" s="203">
        <v>0</v>
      </c>
      <c r="T186" s="204">
        <f>S186*H186</f>
        <v>0</v>
      </c>
      <c r="AR186" s="205" t="s">
        <v>177</v>
      </c>
      <c r="AT186" s="205" t="s">
        <v>172</v>
      </c>
      <c r="AU186" s="205" t="s">
        <v>85</v>
      </c>
      <c r="AY186" s="15" t="s">
        <v>170</v>
      </c>
      <c r="BE186" s="206">
        <f>IF(N186="základní",J186,0)</f>
        <v>0</v>
      </c>
      <c r="BF186" s="206">
        <f>IF(N186="snížená",J186,0)</f>
        <v>0</v>
      </c>
      <c r="BG186" s="206">
        <f>IF(N186="zákl. přenesená",J186,0)</f>
        <v>0</v>
      </c>
      <c r="BH186" s="206">
        <f>IF(N186="sníž. přenesená",J186,0)</f>
        <v>0</v>
      </c>
      <c r="BI186" s="206">
        <f>IF(N186="nulová",J186,0)</f>
        <v>0</v>
      </c>
      <c r="BJ186" s="15" t="s">
        <v>85</v>
      </c>
      <c r="BK186" s="206">
        <f>ROUND(I186*H186,2)</f>
        <v>0</v>
      </c>
      <c r="BL186" s="15" t="s">
        <v>177</v>
      </c>
      <c r="BM186" s="205" t="s">
        <v>446</v>
      </c>
    </row>
    <row r="187" spans="2:65" s="1" customFormat="1" ht="11.25">
      <c r="B187" s="32"/>
      <c r="C187" s="33"/>
      <c r="D187" s="207" t="s">
        <v>179</v>
      </c>
      <c r="E187" s="33"/>
      <c r="F187" s="208" t="s">
        <v>1293</v>
      </c>
      <c r="G187" s="33"/>
      <c r="H187" s="33"/>
      <c r="I187" s="115"/>
      <c r="J187" s="33"/>
      <c r="K187" s="33"/>
      <c r="L187" s="36"/>
      <c r="M187" s="209"/>
      <c r="N187" s="64"/>
      <c r="O187" s="64"/>
      <c r="P187" s="64"/>
      <c r="Q187" s="64"/>
      <c r="R187" s="64"/>
      <c r="S187" s="64"/>
      <c r="T187" s="65"/>
      <c r="AT187" s="15" t="s">
        <v>179</v>
      </c>
      <c r="AU187" s="15" t="s">
        <v>85</v>
      </c>
    </row>
    <row r="188" spans="2:65" s="1" customFormat="1" ht="19.5">
      <c r="B188" s="32"/>
      <c r="C188" s="33"/>
      <c r="D188" s="207" t="s">
        <v>646</v>
      </c>
      <c r="E188" s="33"/>
      <c r="F188" s="242" t="s">
        <v>1294</v>
      </c>
      <c r="G188" s="33"/>
      <c r="H188" s="33"/>
      <c r="I188" s="115"/>
      <c r="J188" s="33"/>
      <c r="K188" s="33"/>
      <c r="L188" s="36"/>
      <c r="M188" s="209"/>
      <c r="N188" s="64"/>
      <c r="O188" s="64"/>
      <c r="P188" s="64"/>
      <c r="Q188" s="64"/>
      <c r="R188" s="64"/>
      <c r="S188" s="64"/>
      <c r="T188" s="65"/>
      <c r="AT188" s="15" t="s">
        <v>646</v>
      </c>
      <c r="AU188" s="15" t="s">
        <v>85</v>
      </c>
    </row>
    <row r="189" spans="2:65" s="11" customFormat="1" ht="25.9" customHeight="1">
      <c r="B189" s="178"/>
      <c r="C189" s="179"/>
      <c r="D189" s="180" t="s">
        <v>77</v>
      </c>
      <c r="E189" s="181" t="s">
        <v>1190</v>
      </c>
      <c r="F189" s="181" t="s">
        <v>1295</v>
      </c>
      <c r="G189" s="179"/>
      <c r="H189" s="179"/>
      <c r="I189" s="182"/>
      <c r="J189" s="183">
        <f>BK189</f>
        <v>0</v>
      </c>
      <c r="K189" s="179"/>
      <c r="L189" s="184"/>
      <c r="M189" s="185"/>
      <c r="N189" s="186"/>
      <c r="O189" s="186"/>
      <c r="P189" s="187">
        <f>SUM(P190:P193)</f>
        <v>0</v>
      </c>
      <c r="Q189" s="186"/>
      <c r="R189" s="187">
        <f>SUM(R190:R193)</f>
        <v>0</v>
      </c>
      <c r="S189" s="186"/>
      <c r="T189" s="188">
        <f>SUM(T190:T193)</f>
        <v>0</v>
      </c>
      <c r="AR189" s="189" t="s">
        <v>85</v>
      </c>
      <c r="AT189" s="190" t="s">
        <v>77</v>
      </c>
      <c r="AU189" s="190" t="s">
        <v>78</v>
      </c>
      <c r="AY189" s="189" t="s">
        <v>170</v>
      </c>
      <c r="BK189" s="191">
        <f>SUM(BK190:BK193)</f>
        <v>0</v>
      </c>
    </row>
    <row r="190" spans="2:65" s="1" customFormat="1" ht="14.45" customHeight="1">
      <c r="B190" s="32"/>
      <c r="C190" s="194" t="s">
        <v>331</v>
      </c>
      <c r="D190" s="194" t="s">
        <v>172</v>
      </c>
      <c r="E190" s="195" t="s">
        <v>1032</v>
      </c>
      <c r="F190" s="196" t="s">
        <v>1193</v>
      </c>
      <c r="G190" s="197" t="s">
        <v>1069</v>
      </c>
      <c r="H190" s="198">
        <v>1</v>
      </c>
      <c r="I190" s="199"/>
      <c r="J190" s="200">
        <f>ROUND(I190*H190,2)</f>
        <v>0</v>
      </c>
      <c r="K190" s="196" t="s">
        <v>1</v>
      </c>
      <c r="L190" s="36"/>
      <c r="M190" s="201" t="s">
        <v>1</v>
      </c>
      <c r="N190" s="202" t="s">
        <v>43</v>
      </c>
      <c r="O190" s="64"/>
      <c r="P190" s="203">
        <f>O190*H190</f>
        <v>0</v>
      </c>
      <c r="Q190" s="203">
        <v>0</v>
      </c>
      <c r="R190" s="203">
        <f>Q190*H190</f>
        <v>0</v>
      </c>
      <c r="S190" s="203">
        <v>0</v>
      </c>
      <c r="T190" s="204">
        <f>S190*H190</f>
        <v>0</v>
      </c>
      <c r="AR190" s="205" t="s">
        <v>177</v>
      </c>
      <c r="AT190" s="205" t="s">
        <v>172</v>
      </c>
      <c r="AU190" s="205" t="s">
        <v>85</v>
      </c>
      <c r="AY190" s="15" t="s">
        <v>170</v>
      </c>
      <c r="BE190" s="206">
        <f>IF(N190="základní",J190,0)</f>
        <v>0</v>
      </c>
      <c r="BF190" s="206">
        <f>IF(N190="snížená",J190,0)</f>
        <v>0</v>
      </c>
      <c r="BG190" s="206">
        <f>IF(N190="zákl. přenesená",J190,0)</f>
        <v>0</v>
      </c>
      <c r="BH190" s="206">
        <f>IF(N190="sníž. přenesená",J190,0)</f>
        <v>0</v>
      </c>
      <c r="BI190" s="206">
        <f>IF(N190="nulová",J190,0)</f>
        <v>0</v>
      </c>
      <c r="BJ190" s="15" t="s">
        <v>85</v>
      </c>
      <c r="BK190" s="206">
        <f>ROUND(I190*H190,2)</f>
        <v>0</v>
      </c>
      <c r="BL190" s="15" t="s">
        <v>177</v>
      </c>
      <c r="BM190" s="205" t="s">
        <v>456</v>
      </c>
    </row>
    <row r="191" spans="2:65" s="1" customFormat="1" ht="11.25">
      <c r="B191" s="32"/>
      <c r="C191" s="33"/>
      <c r="D191" s="207" t="s">
        <v>179</v>
      </c>
      <c r="E191" s="33"/>
      <c r="F191" s="208" t="s">
        <v>1193</v>
      </c>
      <c r="G191" s="33"/>
      <c r="H191" s="33"/>
      <c r="I191" s="115"/>
      <c r="J191" s="33"/>
      <c r="K191" s="33"/>
      <c r="L191" s="36"/>
      <c r="M191" s="209"/>
      <c r="N191" s="64"/>
      <c r="O191" s="64"/>
      <c r="P191" s="64"/>
      <c r="Q191" s="64"/>
      <c r="R191" s="64"/>
      <c r="S191" s="64"/>
      <c r="T191" s="65"/>
      <c r="AT191" s="15" t="s">
        <v>179</v>
      </c>
      <c r="AU191" s="15" t="s">
        <v>85</v>
      </c>
    </row>
    <row r="192" spans="2:65" s="1" customFormat="1" ht="14.45" customHeight="1">
      <c r="B192" s="32"/>
      <c r="C192" s="194" t="s">
        <v>336</v>
      </c>
      <c r="D192" s="194" t="s">
        <v>172</v>
      </c>
      <c r="E192" s="195" t="s">
        <v>1105</v>
      </c>
      <c r="F192" s="196" t="s">
        <v>1106</v>
      </c>
      <c r="G192" s="197" t="s">
        <v>1107</v>
      </c>
      <c r="H192" s="198">
        <v>6</v>
      </c>
      <c r="I192" s="199"/>
      <c r="J192" s="200">
        <f>ROUND(I192*H192,2)</f>
        <v>0</v>
      </c>
      <c r="K192" s="196" t="s">
        <v>1</v>
      </c>
      <c r="L192" s="36"/>
      <c r="M192" s="201" t="s">
        <v>1</v>
      </c>
      <c r="N192" s="202" t="s">
        <v>43</v>
      </c>
      <c r="O192" s="64"/>
      <c r="P192" s="203">
        <f>O192*H192</f>
        <v>0</v>
      </c>
      <c r="Q192" s="203">
        <v>0</v>
      </c>
      <c r="R192" s="203">
        <f>Q192*H192</f>
        <v>0</v>
      </c>
      <c r="S192" s="203">
        <v>0</v>
      </c>
      <c r="T192" s="204">
        <f>S192*H192</f>
        <v>0</v>
      </c>
      <c r="AR192" s="205" t="s">
        <v>177</v>
      </c>
      <c r="AT192" s="205" t="s">
        <v>172</v>
      </c>
      <c r="AU192" s="205" t="s">
        <v>85</v>
      </c>
      <c r="AY192" s="15" t="s">
        <v>170</v>
      </c>
      <c r="BE192" s="206">
        <f>IF(N192="základní",J192,0)</f>
        <v>0</v>
      </c>
      <c r="BF192" s="206">
        <f>IF(N192="snížená",J192,0)</f>
        <v>0</v>
      </c>
      <c r="BG192" s="206">
        <f>IF(N192="zákl. přenesená",J192,0)</f>
        <v>0</v>
      </c>
      <c r="BH192" s="206">
        <f>IF(N192="sníž. přenesená",J192,0)</f>
        <v>0</v>
      </c>
      <c r="BI192" s="206">
        <f>IF(N192="nulová",J192,0)</f>
        <v>0</v>
      </c>
      <c r="BJ192" s="15" t="s">
        <v>85</v>
      </c>
      <c r="BK192" s="206">
        <f>ROUND(I192*H192,2)</f>
        <v>0</v>
      </c>
      <c r="BL192" s="15" t="s">
        <v>177</v>
      </c>
      <c r="BM192" s="205" t="s">
        <v>466</v>
      </c>
    </row>
    <row r="193" spans="2:65" s="1" customFormat="1" ht="11.25">
      <c r="B193" s="32"/>
      <c r="C193" s="33"/>
      <c r="D193" s="207" t="s">
        <v>179</v>
      </c>
      <c r="E193" s="33"/>
      <c r="F193" s="208" t="s">
        <v>1106</v>
      </c>
      <c r="G193" s="33"/>
      <c r="H193" s="33"/>
      <c r="I193" s="115"/>
      <c r="J193" s="33"/>
      <c r="K193" s="33"/>
      <c r="L193" s="36"/>
      <c r="M193" s="209"/>
      <c r="N193" s="64"/>
      <c r="O193" s="64"/>
      <c r="P193" s="64"/>
      <c r="Q193" s="64"/>
      <c r="R193" s="64"/>
      <c r="S193" s="64"/>
      <c r="T193" s="65"/>
      <c r="AT193" s="15" t="s">
        <v>179</v>
      </c>
      <c r="AU193" s="15" t="s">
        <v>85</v>
      </c>
    </row>
    <row r="194" spans="2:65" s="11" customFormat="1" ht="25.9" customHeight="1">
      <c r="B194" s="178"/>
      <c r="C194" s="179"/>
      <c r="D194" s="180" t="s">
        <v>77</v>
      </c>
      <c r="E194" s="181" t="s">
        <v>1195</v>
      </c>
      <c r="F194" s="181" t="s">
        <v>1296</v>
      </c>
      <c r="G194" s="179"/>
      <c r="H194" s="179"/>
      <c r="I194" s="182"/>
      <c r="J194" s="183">
        <f>BK194</f>
        <v>0</v>
      </c>
      <c r="K194" s="179"/>
      <c r="L194" s="184"/>
      <c r="M194" s="185"/>
      <c r="N194" s="186"/>
      <c r="O194" s="186"/>
      <c r="P194" s="187">
        <f>SUM(P195:P202)</f>
        <v>0</v>
      </c>
      <c r="Q194" s="186"/>
      <c r="R194" s="187">
        <f>SUM(R195:R202)</f>
        <v>0</v>
      </c>
      <c r="S194" s="186"/>
      <c r="T194" s="188">
        <f>SUM(T195:T202)</f>
        <v>0</v>
      </c>
      <c r="AR194" s="189" t="s">
        <v>85</v>
      </c>
      <c r="AT194" s="190" t="s">
        <v>77</v>
      </c>
      <c r="AU194" s="190" t="s">
        <v>78</v>
      </c>
      <c r="AY194" s="189" t="s">
        <v>170</v>
      </c>
      <c r="BK194" s="191">
        <f>SUM(BK195:BK202)</f>
        <v>0</v>
      </c>
    </row>
    <row r="195" spans="2:65" s="1" customFormat="1" ht="14.45" customHeight="1">
      <c r="B195" s="32"/>
      <c r="C195" s="194" t="s">
        <v>342</v>
      </c>
      <c r="D195" s="194" t="s">
        <v>172</v>
      </c>
      <c r="E195" s="195" t="s">
        <v>1297</v>
      </c>
      <c r="F195" s="196" t="s">
        <v>1129</v>
      </c>
      <c r="G195" s="197" t="s">
        <v>1069</v>
      </c>
      <c r="H195" s="198">
        <v>1</v>
      </c>
      <c r="I195" s="199"/>
      <c r="J195" s="200">
        <f>ROUND(I195*H195,2)</f>
        <v>0</v>
      </c>
      <c r="K195" s="196" t="s">
        <v>1</v>
      </c>
      <c r="L195" s="36"/>
      <c r="M195" s="201" t="s">
        <v>1</v>
      </c>
      <c r="N195" s="202" t="s">
        <v>43</v>
      </c>
      <c r="O195" s="64"/>
      <c r="P195" s="203">
        <f>O195*H195</f>
        <v>0</v>
      </c>
      <c r="Q195" s="203">
        <v>0</v>
      </c>
      <c r="R195" s="203">
        <f>Q195*H195</f>
        <v>0</v>
      </c>
      <c r="S195" s="203">
        <v>0</v>
      </c>
      <c r="T195" s="204">
        <f>S195*H195</f>
        <v>0</v>
      </c>
      <c r="AR195" s="205" t="s">
        <v>177</v>
      </c>
      <c r="AT195" s="205" t="s">
        <v>172</v>
      </c>
      <c r="AU195" s="205" t="s">
        <v>85</v>
      </c>
      <c r="AY195" s="15" t="s">
        <v>170</v>
      </c>
      <c r="BE195" s="206">
        <f>IF(N195="základní",J195,0)</f>
        <v>0</v>
      </c>
      <c r="BF195" s="206">
        <f>IF(N195="snížená",J195,0)</f>
        <v>0</v>
      </c>
      <c r="BG195" s="206">
        <f>IF(N195="zákl. přenesená",J195,0)</f>
        <v>0</v>
      </c>
      <c r="BH195" s="206">
        <f>IF(N195="sníž. přenesená",J195,0)</f>
        <v>0</v>
      </c>
      <c r="BI195" s="206">
        <f>IF(N195="nulová",J195,0)</f>
        <v>0</v>
      </c>
      <c r="BJ195" s="15" t="s">
        <v>85</v>
      </c>
      <c r="BK195" s="206">
        <f>ROUND(I195*H195,2)</f>
        <v>0</v>
      </c>
      <c r="BL195" s="15" t="s">
        <v>177</v>
      </c>
      <c r="BM195" s="205" t="s">
        <v>474</v>
      </c>
    </row>
    <row r="196" spans="2:65" s="1" customFormat="1" ht="11.25">
      <c r="B196" s="32"/>
      <c r="C196" s="33"/>
      <c r="D196" s="207" t="s">
        <v>179</v>
      </c>
      <c r="E196" s="33"/>
      <c r="F196" s="208" t="s">
        <v>1129</v>
      </c>
      <c r="G196" s="33"/>
      <c r="H196" s="33"/>
      <c r="I196" s="115"/>
      <c r="J196" s="33"/>
      <c r="K196" s="33"/>
      <c r="L196" s="36"/>
      <c r="M196" s="209"/>
      <c r="N196" s="64"/>
      <c r="O196" s="64"/>
      <c r="P196" s="64"/>
      <c r="Q196" s="64"/>
      <c r="R196" s="64"/>
      <c r="S196" s="64"/>
      <c r="T196" s="65"/>
      <c r="AT196" s="15" t="s">
        <v>179</v>
      </c>
      <c r="AU196" s="15" t="s">
        <v>85</v>
      </c>
    </row>
    <row r="197" spans="2:65" s="1" customFormat="1" ht="14.45" customHeight="1">
      <c r="B197" s="32"/>
      <c r="C197" s="194" t="s">
        <v>347</v>
      </c>
      <c r="D197" s="194" t="s">
        <v>172</v>
      </c>
      <c r="E197" s="195" t="s">
        <v>1131</v>
      </c>
      <c r="F197" s="196" t="s">
        <v>1132</v>
      </c>
      <c r="G197" s="197" t="s">
        <v>1069</v>
      </c>
      <c r="H197" s="198">
        <v>1</v>
      </c>
      <c r="I197" s="199"/>
      <c r="J197" s="200">
        <f>ROUND(I197*H197,2)</f>
        <v>0</v>
      </c>
      <c r="K197" s="196" t="s">
        <v>1</v>
      </c>
      <c r="L197" s="36"/>
      <c r="M197" s="201" t="s">
        <v>1</v>
      </c>
      <c r="N197" s="202" t="s">
        <v>43</v>
      </c>
      <c r="O197" s="64"/>
      <c r="P197" s="203">
        <f>O197*H197</f>
        <v>0</v>
      </c>
      <c r="Q197" s="203">
        <v>0</v>
      </c>
      <c r="R197" s="203">
        <f>Q197*H197</f>
        <v>0</v>
      </c>
      <c r="S197" s="203">
        <v>0</v>
      </c>
      <c r="T197" s="204">
        <f>S197*H197</f>
        <v>0</v>
      </c>
      <c r="AR197" s="205" t="s">
        <v>177</v>
      </c>
      <c r="AT197" s="205" t="s">
        <v>172</v>
      </c>
      <c r="AU197" s="205" t="s">
        <v>85</v>
      </c>
      <c r="AY197" s="15" t="s">
        <v>170</v>
      </c>
      <c r="BE197" s="206">
        <f>IF(N197="základní",J197,0)</f>
        <v>0</v>
      </c>
      <c r="BF197" s="206">
        <f>IF(N197="snížená",J197,0)</f>
        <v>0</v>
      </c>
      <c r="BG197" s="206">
        <f>IF(N197="zákl. přenesená",J197,0)</f>
        <v>0</v>
      </c>
      <c r="BH197" s="206">
        <f>IF(N197="sníž. přenesená",J197,0)</f>
        <v>0</v>
      </c>
      <c r="BI197" s="206">
        <f>IF(N197="nulová",J197,0)</f>
        <v>0</v>
      </c>
      <c r="BJ197" s="15" t="s">
        <v>85</v>
      </c>
      <c r="BK197" s="206">
        <f>ROUND(I197*H197,2)</f>
        <v>0</v>
      </c>
      <c r="BL197" s="15" t="s">
        <v>177</v>
      </c>
      <c r="BM197" s="205" t="s">
        <v>482</v>
      </c>
    </row>
    <row r="198" spans="2:65" s="1" customFormat="1" ht="11.25">
      <c r="B198" s="32"/>
      <c r="C198" s="33"/>
      <c r="D198" s="207" t="s">
        <v>179</v>
      </c>
      <c r="E198" s="33"/>
      <c r="F198" s="208" t="s">
        <v>1132</v>
      </c>
      <c r="G198" s="33"/>
      <c r="H198" s="33"/>
      <c r="I198" s="115"/>
      <c r="J198" s="33"/>
      <c r="K198" s="33"/>
      <c r="L198" s="36"/>
      <c r="M198" s="209"/>
      <c r="N198" s="64"/>
      <c r="O198" s="64"/>
      <c r="P198" s="64"/>
      <c r="Q198" s="64"/>
      <c r="R198" s="64"/>
      <c r="S198" s="64"/>
      <c r="T198" s="65"/>
      <c r="AT198" s="15" t="s">
        <v>179</v>
      </c>
      <c r="AU198" s="15" t="s">
        <v>85</v>
      </c>
    </row>
    <row r="199" spans="2:65" s="1" customFormat="1" ht="21.6" customHeight="1">
      <c r="B199" s="32"/>
      <c r="C199" s="194" t="s">
        <v>352</v>
      </c>
      <c r="D199" s="194" t="s">
        <v>172</v>
      </c>
      <c r="E199" s="195" t="s">
        <v>1298</v>
      </c>
      <c r="F199" s="196" t="s">
        <v>1135</v>
      </c>
      <c r="G199" s="197" t="s">
        <v>1069</v>
      </c>
      <c r="H199" s="198">
        <v>1</v>
      </c>
      <c r="I199" s="199"/>
      <c r="J199" s="200">
        <f>ROUND(I199*H199,2)</f>
        <v>0</v>
      </c>
      <c r="K199" s="196" t="s">
        <v>1</v>
      </c>
      <c r="L199" s="36"/>
      <c r="M199" s="201" t="s">
        <v>1</v>
      </c>
      <c r="N199" s="202" t="s">
        <v>43</v>
      </c>
      <c r="O199" s="64"/>
      <c r="P199" s="203">
        <f>O199*H199</f>
        <v>0</v>
      </c>
      <c r="Q199" s="203">
        <v>0</v>
      </c>
      <c r="R199" s="203">
        <f>Q199*H199</f>
        <v>0</v>
      </c>
      <c r="S199" s="203">
        <v>0</v>
      </c>
      <c r="T199" s="204">
        <f>S199*H199</f>
        <v>0</v>
      </c>
      <c r="AR199" s="205" t="s">
        <v>177</v>
      </c>
      <c r="AT199" s="205" t="s">
        <v>172</v>
      </c>
      <c r="AU199" s="205" t="s">
        <v>85</v>
      </c>
      <c r="AY199" s="15" t="s">
        <v>170</v>
      </c>
      <c r="BE199" s="206">
        <f>IF(N199="základní",J199,0)</f>
        <v>0</v>
      </c>
      <c r="BF199" s="206">
        <f>IF(N199="snížená",J199,0)</f>
        <v>0</v>
      </c>
      <c r="BG199" s="206">
        <f>IF(N199="zákl. přenesená",J199,0)</f>
        <v>0</v>
      </c>
      <c r="BH199" s="206">
        <f>IF(N199="sníž. přenesená",J199,0)</f>
        <v>0</v>
      </c>
      <c r="BI199" s="206">
        <f>IF(N199="nulová",J199,0)</f>
        <v>0</v>
      </c>
      <c r="BJ199" s="15" t="s">
        <v>85</v>
      </c>
      <c r="BK199" s="206">
        <f>ROUND(I199*H199,2)</f>
        <v>0</v>
      </c>
      <c r="BL199" s="15" t="s">
        <v>177</v>
      </c>
      <c r="BM199" s="205" t="s">
        <v>490</v>
      </c>
    </row>
    <row r="200" spans="2:65" s="1" customFormat="1" ht="11.25">
      <c r="B200" s="32"/>
      <c r="C200" s="33"/>
      <c r="D200" s="207" t="s">
        <v>179</v>
      </c>
      <c r="E200" s="33"/>
      <c r="F200" s="208" t="s">
        <v>1135</v>
      </c>
      <c r="G200" s="33"/>
      <c r="H200" s="33"/>
      <c r="I200" s="115"/>
      <c r="J200" s="33"/>
      <c r="K200" s="33"/>
      <c r="L200" s="36"/>
      <c r="M200" s="209"/>
      <c r="N200" s="64"/>
      <c r="O200" s="64"/>
      <c r="P200" s="64"/>
      <c r="Q200" s="64"/>
      <c r="R200" s="64"/>
      <c r="S200" s="64"/>
      <c r="T200" s="65"/>
      <c r="AT200" s="15" t="s">
        <v>179</v>
      </c>
      <c r="AU200" s="15" t="s">
        <v>85</v>
      </c>
    </row>
    <row r="201" spans="2:65" s="1" customFormat="1" ht="21.6" customHeight="1">
      <c r="B201" s="32"/>
      <c r="C201" s="194" t="s">
        <v>357</v>
      </c>
      <c r="D201" s="194" t="s">
        <v>172</v>
      </c>
      <c r="E201" s="195" t="s">
        <v>1299</v>
      </c>
      <c r="F201" s="196" t="s">
        <v>1138</v>
      </c>
      <c r="G201" s="197" t="s">
        <v>1069</v>
      </c>
      <c r="H201" s="198">
        <v>1</v>
      </c>
      <c r="I201" s="199"/>
      <c r="J201" s="200">
        <f>ROUND(I201*H201,2)</f>
        <v>0</v>
      </c>
      <c r="K201" s="196" t="s">
        <v>1</v>
      </c>
      <c r="L201" s="36"/>
      <c r="M201" s="201" t="s">
        <v>1</v>
      </c>
      <c r="N201" s="202" t="s">
        <v>43</v>
      </c>
      <c r="O201" s="64"/>
      <c r="P201" s="203">
        <f>O201*H201</f>
        <v>0</v>
      </c>
      <c r="Q201" s="203">
        <v>0</v>
      </c>
      <c r="R201" s="203">
        <f>Q201*H201</f>
        <v>0</v>
      </c>
      <c r="S201" s="203">
        <v>0</v>
      </c>
      <c r="T201" s="204">
        <f>S201*H201</f>
        <v>0</v>
      </c>
      <c r="AR201" s="205" t="s">
        <v>177</v>
      </c>
      <c r="AT201" s="205" t="s">
        <v>172</v>
      </c>
      <c r="AU201" s="205" t="s">
        <v>85</v>
      </c>
      <c r="AY201" s="15" t="s">
        <v>170</v>
      </c>
      <c r="BE201" s="206">
        <f>IF(N201="základní",J201,0)</f>
        <v>0</v>
      </c>
      <c r="BF201" s="206">
        <f>IF(N201="snížená",J201,0)</f>
        <v>0</v>
      </c>
      <c r="BG201" s="206">
        <f>IF(N201="zákl. přenesená",J201,0)</f>
        <v>0</v>
      </c>
      <c r="BH201" s="206">
        <f>IF(N201="sníž. přenesená",J201,0)</f>
        <v>0</v>
      </c>
      <c r="BI201" s="206">
        <f>IF(N201="nulová",J201,0)</f>
        <v>0</v>
      </c>
      <c r="BJ201" s="15" t="s">
        <v>85</v>
      </c>
      <c r="BK201" s="206">
        <f>ROUND(I201*H201,2)</f>
        <v>0</v>
      </c>
      <c r="BL201" s="15" t="s">
        <v>177</v>
      </c>
      <c r="BM201" s="205" t="s">
        <v>498</v>
      </c>
    </row>
    <row r="202" spans="2:65" s="1" customFormat="1" ht="11.25">
      <c r="B202" s="32"/>
      <c r="C202" s="33"/>
      <c r="D202" s="207" t="s">
        <v>179</v>
      </c>
      <c r="E202" s="33"/>
      <c r="F202" s="208" t="s">
        <v>1138</v>
      </c>
      <c r="G202" s="33"/>
      <c r="H202" s="33"/>
      <c r="I202" s="115"/>
      <c r="J202" s="33"/>
      <c r="K202" s="33"/>
      <c r="L202" s="36"/>
      <c r="M202" s="243"/>
      <c r="N202" s="244"/>
      <c r="O202" s="244"/>
      <c r="P202" s="244"/>
      <c r="Q202" s="244"/>
      <c r="R202" s="244"/>
      <c r="S202" s="244"/>
      <c r="T202" s="245"/>
      <c r="AT202" s="15" t="s">
        <v>179</v>
      </c>
      <c r="AU202" s="15" t="s">
        <v>85</v>
      </c>
    </row>
    <row r="203" spans="2:65" s="1" customFormat="1" ht="6.95" customHeight="1">
      <c r="B203" s="47"/>
      <c r="C203" s="48"/>
      <c r="D203" s="48"/>
      <c r="E203" s="48"/>
      <c r="F203" s="48"/>
      <c r="G203" s="48"/>
      <c r="H203" s="48"/>
      <c r="I203" s="146"/>
      <c r="J203" s="48"/>
      <c r="K203" s="48"/>
      <c r="L203" s="36"/>
    </row>
  </sheetData>
  <sheetProtection password="CC35" sheet="1" objects="1" scenarios="1" formatColumns="0" formatRows="0" autoFilter="0"/>
  <autoFilter ref="C127:K202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70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123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ht="12" customHeight="1">
      <c r="B8" s="18"/>
      <c r="D8" s="114" t="s">
        <v>134</v>
      </c>
      <c r="L8" s="18"/>
    </row>
    <row r="9" spans="2:46" s="1" customFormat="1" ht="14.45" customHeight="1">
      <c r="B9" s="36"/>
      <c r="E9" s="294" t="s">
        <v>1165</v>
      </c>
      <c r="F9" s="297"/>
      <c r="G9" s="297"/>
      <c r="H9" s="297"/>
      <c r="I9" s="115"/>
      <c r="L9" s="36"/>
    </row>
    <row r="10" spans="2:46" s="1" customFormat="1" ht="12" customHeight="1">
      <c r="B10" s="36"/>
      <c r="D10" s="114" t="s">
        <v>806</v>
      </c>
      <c r="I10" s="115"/>
      <c r="L10" s="36"/>
    </row>
    <row r="11" spans="2:46" s="1" customFormat="1" ht="36.950000000000003" customHeight="1">
      <c r="B11" s="36"/>
      <c r="E11" s="296" t="s">
        <v>1300</v>
      </c>
      <c r="F11" s="297"/>
      <c r="G11" s="297"/>
      <c r="H11" s="297"/>
      <c r="I11" s="115"/>
      <c r="L11" s="36"/>
    </row>
    <row r="12" spans="2:46" s="1" customFormat="1" ht="11.25">
      <c r="B12" s="36"/>
      <c r="I12" s="115"/>
      <c r="L12" s="36"/>
    </row>
    <row r="13" spans="2:46" s="1" customFormat="1" ht="12" customHeight="1">
      <c r="B13" s="36"/>
      <c r="D13" s="114" t="s">
        <v>18</v>
      </c>
      <c r="F13" s="103" t="s">
        <v>1</v>
      </c>
      <c r="I13" s="116" t="s">
        <v>19</v>
      </c>
      <c r="J13" s="103" t="s">
        <v>1</v>
      </c>
      <c r="L13" s="36"/>
    </row>
    <row r="14" spans="2:46" s="1" customFormat="1" ht="12" customHeight="1">
      <c r="B14" s="36"/>
      <c r="D14" s="114" t="s">
        <v>20</v>
      </c>
      <c r="F14" s="103" t="s">
        <v>1050</v>
      </c>
      <c r="I14" s="116" t="s">
        <v>22</v>
      </c>
      <c r="J14" s="117" t="str">
        <f>'Rekapitulace stavby'!AN8</f>
        <v>4. 12. 2019</v>
      </c>
      <c r="L14" s="36"/>
    </row>
    <row r="15" spans="2:46" s="1" customFormat="1" ht="10.9" customHeight="1">
      <c r="B15" s="36"/>
      <c r="I15" s="115"/>
      <c r="L15" s="36"/>
    </row>
    <row r="16" spans="2:46" s="1" customFormat="1" ht="12" customHeight="1">
      <c r="B16" s="36"/>
      <c r="D16" s="114" t="s">
        <v>24</v>
      </c>
      <c r="I16" s="116" t="s">
        <v>25</v>
      </c>
      <c r="J16" s="103" t="str">
        <f>IF('Rekapitulace stavby'!AN10="","",'Rekapitulace stavby'!AN10)</f>
        <v>03410447</v>
      </c>
      <c r="L16" s="36"/>
    </row>
    <row r="17" spans="2:12" s="1" customFormat="1" ht="18" customHeight="1">
      <c r="B17" s="36"/>
      <c r="E17" s="103" t="str">
        <f>IF('Rekapitulace stavby'!E11="","",'Rekapitulace stavby'!E11)</f>
        <v>Labe aréna z.s. Nábřežní 835, Štětí</v>
      </c>
      <c r="I17" s="116" t="s">
        <v>28</v>
      </c>
      <c r="J17" s="103" t="str">
        <f>IF('Rekapitulace stavby'!AN11="","",'Rekapitulace stavby'!AN11)</f>
        <v/>
      </c>
      <c r="L17" s="36"/>
    </row>
    <row r="18" spans="2:12" s="1" customFormat="1" ht="6.95" customHeight="1">
      <c r="B18" s="36"/>
      <c r="I18" s="115"/>
      <c r="L18" s="36"/>
    </row>
    <row r="19" spans="2:12" s="1" customFormat="1" ht="12" customHeight="1">
      <c r="B19" s="36"/>
      <c r="D19" s="114" t="s">
        <v>29</v>
      </c>
      <c r="I19" s="116" t="s">
        <v>25</v>
      </c>
      <c r="J19" s="28" t="str">
        <f>'Rekapitulace stavby'!AN13</f>
        <v>Vyplň údaj</v>
      </c>
      <c r="L19" s="36"/>
    </row>
    <row r="20" spans="2:12" s="1" customFormat="1" ht="18" customHeight="1">
      <c r="B20" s="36"/>
      <c r="E20" s="298" t="str">
        <f>'Rekapitulace stavby'!E14</f>
        <v>Vyplň údaj</v>
      </c>
      <c r="F20" s="299"/>
      <c r="G20" s="299"/>
      <c r="H20" s="299"/>
      <c r="I20" s="116" t="s">
        <v>28</v>
      </c>
      <c r="J20" s="28" t="str">
        <f>'Rekapitulace stavby'!AN14</f>
        <v>Vyplň údaj</v>
      </c>
      <c r="L20" s="36"/>
    </row>
    <row r="21" spans="2:12" s="1" customFormat="1" ht="6.95" customHeight="1">
      <c r="B21" s="36"/>
      <c r="I21" s="115"/>
      <c r="L21" s="36"/>
    </row>
    <row r="22" spans="2:12" s="1" customFormat="1" ht="12" customHeight="1">
      <c r="B22" s="36"/>
      <c r="D22" s="114" t="s">
        <v>31</v>
      </c>
      <c r="I22" s="116" t="s">
        <v>25</v>
      </c>
      <c r="J22" s="103" t="str">
        <f>IF('Rekapitulace stavby'!AN16="","",'Rekapitulace stavby'!AN16)</f>
        <v>25678051</v>
      </c>
      <c r="L22" s="36"/>
    </row>
    <row r="23" spans="2:12" s="1" customFormat="1" ht="18" customHeight="1">
      <c r="B23" s="36"/>
      <c r="E23" s="103" t="str">
        <f>IF('Rekapitulace stavby'!E17="","",'Rekapitulace stavby'!E17)</f>
        <v>di5 architekti inženýři</v>
      </c>
      <c r="I23" s="116" t="s">
        <v>28</v>
      </c>
      <c r="J23" s="103" t="str">
        <f>IF('Rekapitulace stavby'!AN17="","",'Rekapitulace stavby'!AN17)</f>
        <v/>
      </c>
      <c r="L23" s="36"/>
    </row>
    <row r="24" spans="2:12" s="1" customFormat="1" ht="6.95" customHeight="1">
      <c r="B24" s="36"/>
      <c r="I24" s="115"/>
      <c r="L24" s="36"/>
    </row>
    <row r="25" spans="2:12" s="1" customFormat="1" ht="12" customHeight="1">
      <c r="B25" s="36"/>
      <c r="D25" s="114" t="s">
        <v>35</v>
      </c>
      <c r="I25" s="116" t="s">
        <v>25</v>
      </c>
      <c r="J25" s="103" t="str">
        <f>IF('Rekapitulace stavby'!AN19="","",'Rekapitulace stavby'!AN19)</f>
        <v/>
      </c>
      <c r="L25" s="36"/>
    </row>
    <row r="26" spans="2:12" s="1" customFormat="1" ht="18" customHeight="1">
      <c r="B26" s="36"/>
      <c r="E26" s="103" t="str">
        <f>IF('Rekapitulace stavby'!E20="","",'Rekapitulace stavby'!E20)</f>
        <v>J. Nešněra</v>
      </c>
      <c r="I26" s="116" t="s">
        <v>28</v>
      </c>
      <c r="J26" s="103" t="str">
        <f>IF('Rekapitulace stavby'!AN20="","",'Rekapitulace stavby'!AN20)</f>
        <v/>
      </c>
      <c r="L26" s="36"/>
    </row>
    <row r="27" spans="2:12" s="1" customFormat="1" ht="6.95" customHeight="1">
      <c r="B27" s="36"/>
      <c r="I27" s="115"/>
      <c r="L27" s="36"/>
    </row>
    <row r="28" spans="2:12" s="1" customFormat="1" ht="12" customHeight="1">
      <c r="B28" s="36"/>
      <c r="D28" s="114" t="s">
        <v>37</v>
      </c>
      <c r="I28" s="115"/>
      <c r="L28" s="36"/>
    </row>
    <row r="29" spans="2:12" s="7" customFormat="1" ht="14.45" customHeight="1">
      <c r="B29" s="118"/>
      <c r="E29" s="300" t="s">
        <v>1</v>
      </c>
      <c r="F29" s="300"/>
      <c r="G29" s="300"/>
      <c r="H29" s="300"/>
      <c r="I29" s="119"/>
      <c r="L29" s="118"/>
    </row>
    <row r="30" spans="2:12" s="1" customFormat="1" ht="6.95" customHeight="1">
      <c r="B30" s="36"/>
      <c r="I30" s="115"/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25.35" customHeight="1">
      <c r="B32" s="36"/>
      <c r="D32" s="121" t="s">
        <v>38</v>
      </c>
      <c r="I32" s="115"/>
      <c r="J32" s="122">
        <f>ROUND(J125, 2)</f>
        <v>0</v>
      </c>
      <c r="L32" s="36"/>
    </row>
    <row r="33" spans="2:12" s="1" customFormat="1" ht="6.95" customHeight="1">
      <c r="B33" s="36"/>
      <c r="D33" s="60"/>
      <c r="E33" s="60"/>
      <c r="F33" s="60"/>
      <c r="G33" s="60"/>
      <c r="H33" s="60"/>
      <c r="I33" s="120"/>
      <c r="J33" s="60"/>
      <c r="K33" s="60"/>
      <c r="L33" s="36"/>
    </row>
    <row r="34" spans="2:12" s="1" customFormat="1" ht="14.45" customHeight="1">
      <c r="B34" s="36"/>
      <c r="F34" s="123" t="s">
        <v>40</v>
      </c>
      <c r="I34" s="124" t="s">
        <v>39</v>
      </c>
      <c r="J34" s="123" t="s">
        <v>41</v>
      </c>
      <c r="L34" s="36"/>
    </row>
    <row r="35" spans="2:12" s="1" customFormat="1" ht="14.45" customHeight="1">
      <c r="B35" s="36"/>
      <c r="D35" s="125" t="s">
        <v>42</v>
      </c>
      <c r="E35" s="114" t="s">
        <v>43</v>
      </c>
      <c r="F35" s="126">
        <f>ROUND((SUM(BE125:BE169)),  2)</f>
        <v>0</v>
      </c>
      <c r="I35" s="127">
        <v>0.21</v>
      </c>
      <c r="J35" s="126">
        <f>ROUND(((SUM(BE125:BE169))*I35),  2)</f>
        <v>0</v>
      </c>
      <c r="L35" s="36"/>
    </row>
    <row r="36" spans="2:12" s="1" customFormat="1" ht="14.45" customHeight="1">
      <c r="B36" s="36"/>
      <c r="E36" s="114" t="s">
        <v>44</v>
      </c>
      <c r="F36" s="126">
        <f>ROUND((SUM(BF125:BF169)),  2)</f>
        <v>0</v>
      </c>
      <c r="I36" s="127">
        <v>0.15</v>
      </c>
      <c r="J36" s="126">
        <f>ROUND(((SUM(BF125:BF169))*I36),  2)</f>
        <v>0</v>
      </c>
      <c r="L36" s="36"/>
    </row>
    <row r="37" spans="2:12" s="1" customFormat="1" ht="14.45" hidden="1" customHeight="1">
      <c r="B37" s="36"/>
      <c r="E37" s="114" t="s">
        <v>45</v>
      </c>
      <c r="F37" s="126">
        <f>ROUND((SUM(BG125:BG169)),  2)</f>
        <v>0</v>
      </c>
      <c r="I37" s="127">
        <v>0.21</v>
      </c>
      <c r="J37" s="126">
        <f>0</f>
        <v>0</v>
      </c>
      <c r="L37" s="36"/>
    </row>
    <row r="38" spans="2:12" s="1" customFormat="1" ht="14.45" hidden="1" customHeight="1">
      <c r="B38" s="36"/>
      <c r="E38" s="114" t="s">
        <v>46</v>
      </c>
      <c r="F38" s="126">
        <f>ROUND((SUM(BH125:BH169)),  2)</f>
        <v>0</v>
      </c>
      <c r="I38" s="127">
        <v>0.15</v>
      </c>
      <c r="J38" s="126">
        <f>0</f>
        <v>0</v>
      </c>
      <c r="L38" s="36"/>
    </row>
    <row r="39" spans="2:12" s="1" customFormat="1" ht="14.45" hidden="1" customHeight="1">
      <c r="B39" s="36"/>
      <c r="E39" s="114" t="s">
        <v>47</v>
      </c>
      <c r="F39" s="126">
        <f>ROUND((SUM(BI125:BI169)),  2)</f>
        <v>0</v>
      </c>
      <c r="I39" s="127">
        <v>0</v>
      </c>
      <c r="J39" s="126">
        <f>0</f>
        <v>0</v>
      </c>
      <c r="L39" s="36"/>
    </row>
    <row r="40" spans="2:12" s="1" customFormat="1" ht="6.95" customHeight="1">
      <c r="B40" s="36"/>
      <c r="I40" s="115"/>
      <c r="L40" s="36"/>
    </row>
    <row r="41" spans="2:12" s="1" customFormat="1" ht="25.35" customHeight="1">
      <c r="B41" s="36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3"/>
      <c r="J41" s="134">
        <f>SUM(J32:J39)</f>
        <v>0</v>
      </c>
      <c r="K41" s="135"/>
      <c r="L41" s="36"/>
    </row>
    <row r="42" spans="2:12" s="1" customFormat="1" ht="14.45" customHeight="1">
      <c r="B42" s="36"/>
      <c r="I42" s="115"/>
      <c r="L42" s="36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12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12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12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12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12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12" ht="12" customHeight="1">
      <c r="B86" s="19"/>
      <c r="C86" s="27" t="s">
        <v>134</v>
      </c>
      <c r="D86" s="20"/>
      <c r="E86" s="20"/>
      <c r="F86" s="20"/>
      <c r="G86" s="20"/>
      <c r="H86" s="20"/>
      <c r="J86" s="20"/>
      <c r="K86" s="20"/>
      <c r="L86" s="18"/>
    </row>
    <row r="87" spans="2:12" s="1" customFormat="1" ht="14.45" customHeight="1">
      <c r="B87" s="32"/>
      <c r="C87" s="33"/>
      <c r="D87" s="33"/>
      <c r="E87" s="301" t="s">
        <v>1165</v>
      </c>
      <c r="F87" s="303"/>
      <c r="G87" s="303"/>
      <c r="H87" s="303"/>
      <c r="I87" s="115"/>
      <c r="J87" s="33"/>
      <c r="K87" s="33"/>
      <c r="L87" s="36"/>
    </row>
    <row r="88" spans="2:12" s="1" customFormat="1" ht="12" customHeight="1">
      <c r="B88" s="32"/>
      <c r="C88" s="27" t="s">
        <v>806</v>
      </c>
      <c r="D88" s="33"/>
      <c r="E88" s="33"/>
      <c r="F88" s="33"/>
      <c r="G88" s="33"/>
      <c r="H88" s="33"/>
      <c r="I88" s="115"/>
      <c r="J88" s="33"/>
      <c r="K88" s="33"/>
      <c r="L88" s="36"/>
    </row>
    <row r="89" spans="2:12" s="1" customFormat="1" ht="14.45" customHeight="1">
      <c r="B89" s="32"/>
      <c r="C89" s="33"/>
      <c r="D89" s="33"/>
      <c r="E89" s="269" t="str">
        <f>E11</f>
        <v>05c - Elektro - řízení</v>
      </c>
      <c r="F89" s="303"/>
      <c r="G89" s="303"/>
      <c r="H89" s="303"/>
      <c r="I89" s="115"/>
      <c r="J89" s="33"/>
      <c r="K89" s="33"/>
      <c r="L89" s="36"/>
    </row>
    <row r="90" spans="2:12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12" s="1" customFormat="1" ht="12" customHeight="1">
      <c r="B91" s="32"/>
      <c r="C91" s="27" t="s">
        <v>20</v>
      </c>
      <c r="D91" s="33"/>
      <c r="E91" s="33"/>
      <c r="F91" s="25" t="str">
        <f>F14</f>
        <v xml:space="preserve"> </v>
      </c>
      <c r="G91" s="33"/>
      <c r="H91" s="33"/>
      <c r="I91" s="116" t="s">
        <v>22</v>
      </c>
      <c r="J91" s="59" t="str">
        <f>IF(J14="","",J14)</f>
        <v>4. 12. 2019</v>
      </c>
      <c r="K91" s="33"/>
      <c r="L91" s="36"/>
    </row>
    <row r="92" spans="2:12" s="1" customFormat="1" ht="6.95" customHeight="1">
      <c r="B92" s="32"/>
      <c r="C92" s="33"/>
      <c r="D92" s="33"/>
      <c r="E92" s="33"/>
      <c r="F92" s="33"/>
      <c r="G92" s="33"/>
      <c r="H92" s="33"/>
      <c r="I92" s="115"/>
      <c r="J92" s="33"/>
      <c r="K92" s="33"/>
      <c r="L92" s="36"/>
    </row>
    <row r="93" spans="2:12" s="1" customFormat="1" ht="26.45" customHeight="1">
      <c r="B93" s="32"/>
      <c r="C93" s="27" t="s">
        <v>24</v>
      </c>
      <c r="D93" s="33"/>
      <c r="E93" s="33"/>
      <c r="F93" s="25" t="str">
        <f>E17</f>
        <v>Labe aréna z.s. Nábřežní 835, Štětí</v>
      </c>
      <c r="G93" s="33"/>
      <c r="H93" s="33"/>
      <c r="I93" s="116" t="s">
        <v>31</v>
      </c>
      <c r="J93" s="30" t="str">
        <f>E23</f>
        <v>di5 architekti inženýři</v>
      </c>
      <c r="K93" s="33"/>
      <c r="L93" s="36"/>
    </row>
    <row r="94" spans="2:12" s="1" customFormat="1" ht="15.6" customHeight="1">
      <c r="B94" s="32"/>
      <c r="C94" s="27" t="s">
        <v>29</v>
      </c>
      <c r="D94" s="33"/>
      <c r="E94" s="33"/>
      <c r="F94" s="25" t="str">
        <f>IF(E20="","",E20)</f>
        <v>Vyplň údaj</v>
      </c>
      <c r="G94" s="33"/>
      <c r="H94" s="33"/>
      <c r="I94" s="116" t="s">
        <v>35</v>
      </c>
      <c r="J94" s="30" t="str">
        <f>E26</f>
        <v>J. Nešněra</v>
      </c>
      <c r="K94" s="33"/>
      <c r="L94" s="36"/>
    </row>
    <row r="95" spans="2:12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12" s="1" customFormat="1" ht="29.25" customHeight="1">
      <c r="B96" s="32"/>
      <c r="C96" s="150" t="s">
        <v>137</v>
      </c>
      <c r="D96" s="151"/>
      <c r="E96" s="151"/>
      <c r="F96" s="151"/>
      <c r="G96" s="151"/>
      <c r="H96" s="151"/>
      <c r="I96" s="152"/>
      <c r="J96" s="153" t="s">
        <v>138</v>
      </c>
      <c r="K96" s="151"/>
      <c r="L96" s="36"/>
    </row>
    <row r="97" spans="2:47" s="1" customFormat="1" ht="10.35" customHeight="1">
      <c r="B97" s="32"/>
      <c r="C97" s="33"/>
      <c r="D97" s="33"/>
      <c r="E97" s="33"/>
      <c r="F97" s="33"/>
      <c r="G97" s="33"/>
      <c r="H97" s="33"/>
      <c r="I97" s="115"/>
      <c r="J97" s="33"/>
      <c r="K97" s="33"/>
      <c r="L97" s="36"/>
    </row>
    <row r="98" spans="2:47" s="1" customFormat="1" ht="22.9" customHeight="1">
      <c r="B98" s="32"/>
      <c r="C98" s="154" t="s">
        <v>139</v>
      </c>
      <c r="D98" s="33"/>
      <c r="E98" s="33"/>
      <c r="F98" s="33"/>
      <c r="G98" s="33"/>
      <c r="H98" s="33"/>
      <c r="I98" s="115"/>
      <c r="J98" s="77">
        <f>J125</f>
        <v>0</v>
      </c>
      <c r="K98" s="33"/>
      <c r="L98" s="36"/>
      <c r="AU98" s="15" t="s">
        <v>140</v>
      </c>
    </row>
    <row r="99" spans="2:47" s="8" customFormat="1" ht="24.95" customHeight="1">
      <c r="B99" s="155"/>
      <c r="C99" s="156"/>
      <c r="D99" s="157" t="s">
        <v>1301</v>
      </c>
      <c r="E99" s="158"/>
      <c r="F99" s="158"/>
      <c r="G99" s="158"/>
      <c r="H99" s="158"/>
      <c r="I99" s="159"/>
      <c r="J99" s="160">
        <f>J126</f>
        <v>0</v>
      </c>
      <c r="K99" s="156"/>
      <c r="L99" s="161"/>
    </row>
    <row r="100" spans="2:47" s="8" customFormat="1" ht="24.95" customHeight="1">
      <c r="B100" s="155"/>
      <c r="C100" s="156"/>
      <c r="D100" s="157" t="s">
        <v>1302</v>
      </c>
      <c r="E100" s="158"/>
      <c r="F100" s="158"/>
      <c r="G100" s="158"/>
      <c r="H100" s="158"/>
      <c r="I100" s="159"/>
      <c r="J100" s="160">
        <f>J135</f>
        <v>0</v>
      </c>
      <c r="K100" s="156"/>
      <c r="L100" s="161"/>
    </row>
    <row r="101" spans="2:47" s="8" customFormat="1" ht="24.95" customHeight="1">
      <c r="B101" s="155"/>
      <c r="C101" s="156"/>
      <c r="D101" s="157" t="s">
        <v>1303</v>
      </c>
      <c r="E101" s="158"/>
      <c r="F101" s="158"/>
      <c r="G101" s="158"/>
      <c r="H101" s="158"/>
      <c r="I101" s="159"/>
      <c r="J101" s="160">
        <f>J148</f>
        <v>0</v>
      </c>
      <c r="K101" s="156"/>
      <c r="L101" s="161"/>
    </row>
    <row r="102" spans="2:47" s="8" customFormat="1" ht="24.95" customHeight="1">
      <c r="B102" s="155"/>
      <c r="C102" s="156"/>
      <c r="D102" s="157" t="s">
        <v>1304</v>
      </c>
      <c r="E102" s="158"/>
      <c r="F102" s="158"/>
      <c r="G102" s="158"/>
      <c r="H102" s="158"/>
      <c r="I102" s="159"/>
      <c r="J102" s="160">
        <f>J152</f>
        <v>0</v>
      </c>
      <c r="K102" s="156"/>
      <c r="L102" s="161"/>
    </row>
    <row r="103" spans="2:47" s="8" customFormat="1" ht="24.95" customHeight="1">
      <c r="B103" s="155"/>
      <c r="C103" s="156"/>
      <c r="D103" s="157" t="s">
        <v>1305</v>
      </c>
      <c r="E103" s="158"/>
      <c r="F103" s="158"/>
      <c r="G103" s="158"/>
      <c r="H103" s="158"/>
      <c r="I103" s="159"/>
      <c r="J103" s="160">
        <f>J161</f>
        <v>0</v>
      </c>
      <c r="K103" s="156"/>
      <c r="L103" s="161"/>
    </row>
    <row r="104" spans="2:47" s="1" customFormat="1" ht="21.75" customHeight="1">
      <c r="B104" s="32"/>
      <c r="C104" s="33"/>
      <c r="D104" s="33"/>
      <c r="E104" s="33"/>
      <c r="F104" s="33"/>
      <c r="G104" s="33"/>
      <c r="H104" s="33"/>
      <c r="I104" s="115"/>
      <c r="J104" s="33"/>
      <c r="K104" s="33"/>
      <c r="L104" s="36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146"/>
      <c r="J105" s="48"/>
      <c r="K105" s="48"/>
      <c r="L105" s="36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149"/>
      <c r="J109" s="50"/>
      <c r="K109" s="50"/>
      <c r="L109" s="36"/>
    </row>
    <row r="110" spans="2:47" s="1" customFormat="1" ht="24.95" customHeight="1">
      <c r="B110" s="32"/>
      <c r="C110" s="21" t="s">
        <v>155</v>
      </c>
      <c r="D110" s="33"/>
      <c r="E110" s="33"/>
      <c r="F110" s="33"/>
      <c r="G110" s="33"/>
      <c r="H110" s="33"/>
      <c r="I110" s="115"/>
      <c r="J110" s="33"/>
      <c r="K110" s="33"/>
      <c r="L110" s="36"/>
    </row>
    <row r="111" spans="2:47" s="1" customFormat="1" ht="6.95" customHeight="1">
      <c r="B111" s="32"/>
      <c r="C111" s="33"/>
      <c r="D111" s="33"/>
      <c r="E111" s="33"/>
      <c r="F111" s="33"/>
      <c r="G111" s="33"/>
      <c r="H111" s="33"/>
      <c r="I111" s="115"/>
      <c r="J111" s="33"/>
      <c r="K111" s="33"/>
      <c r="L111" s="36"/>
    </row>
    <row r="112" spans="2:47" s="1" customFormat="1" ht="12" customHeight="1">
      <c r="B112" s="32"/>
      <c r="C112" s="27" t="s">
        <v>16</v>
      </c>
      <c r="D112" s="33"/>
      <c r="E112" s="33"/>
      <c r="F112" s="33"/>
      <c r="G112" s="33"/>
      <c r="H112" s="33"/>
      <c r="I112" s="115"/>
      <c r="J112" s="33"/>
      <c r="K112" s="33"/>
      <c r="L112" s="36"/>
    </row>
    <row r="113" spans="2:65" s="1" customFormat="1" ht="14.45" customHeight="1">
      <c r="B113" s="32"/>
      <c r="C113" s="33"/>
      <c r="D113" s="33"/>
      <c r="E113" s="301" t="str">
        <f>E7</f>
        <v>Labe aréna Štětí - bazén</v>
      </c>
      <c r="F113" s="302"/>
      <c r="G113" s="302"/>
      <c r="H113" s="302"/>
      <c r="I113" s="115"/>
      <c r="J113" s="33"/>
      <c r="K113" s="33"/>
      <c r="L113" s="36"/>
    </row>
    <row r="114" spans="2:65" ht="12" customHeight="1">
      <c r="B114" s="19"/>
      <c r="C114" s="27" t="s">
        <v>134</v>
      </c>
      <c r="D114" s="20"/>
      <c r="E114" s="20"/>
      <c r="F114" s="20"/>
      <c r="G114" s="20"/>
      <c r="H114" s="20"/>
      <c r="J114" s="20"/>
      <c r="K114" s="20"/>
      <c r="L114" s="18"/>
    </row>
    <row r="115" spans="2:65" s="1" customFormat="1" ht="14.45" customHeight="1">
      <c r="B115" s="32"/>
      <c r="C115" s="33"/>
      <c r="D115" s="33"/>
      <c r="E115" s="301" t="s">
        <v>1165</v>
      </c>
      <c r="F115" s="303"/>
      <c r="G115" s="303"/>
      <c r="H115" s="303"/>
      <c r="I115" s="115"/>
      <c r="J115" s="33"/>
      <c r="K115" s="33"/>
      <c r="L115" s="36"/>
    </row>
    <row r="116" spans="2:65" s="1" customFormat="1" ht="12" customHeight="1">
      <c r="B116" s="32"/>
      <c r="C116" s="27" t="s">
        <v>806</v>
      </c>
      <c r="D116" s="33"/>
      <c r="E116" s="33"/>
      <c r="F116" s="33"/>
      <c r="G116" s="33"/>
      <c r="H116" s="33"/>
      <c r="I116" s="115"/>
      <c r="J116" s="33"/>
      <c r="K116" s="33"/>
      <c r="L116" s="36"/>
    </row>
    <row r="117" spans="2:65" s="1" customFormat="1" ht="14.45" customHeight="1">
      <c r="B117" s="32"/>
      <c r="C117" s="33"/>
      <c r="D117" s="33"/>
      <c r="E117" s="269" t="str">
        <f>E11</f>
        <v>05c - Elektro - řízení</v>
      </c>
      <c r="F117" s="303"/>
      <c r="G117" s="303"/>
      <c r="H117" s="303"/>
      <c r="I117" s="115"/>
      <c r="J117" s="33"/>
      <c r="K117" s="33"/>
      <c r="L117" s="36"/>
    </row>
    <row r="118" spans="2:65" s="1" customFormat="1" ht="6.95" customHeight="1">
      <c r="B118" s="32"/>
      <c r="C118" s="33"/>
      <c r="D118" s="33"/>
      <c r="E118" s="33"/>
      <c r="F118" s="33"/>
      <c r="G118" s="33"/>
      <c r="H118" s="33"/>
      <c r="I118" s="115"/>
      <c r="J118" s="33"/>
      <c r="K118" s="33"/>
      <c r="L118" s="36"/>
    </row>
    <row r="119" spans="2:65" s="1" customFormat="1" ht="12" customHeight="1">
      <c r="B119" s="32"/>
      <c r="C119" s="27" t="s">
        <v>20</v>
      </c>
      <c r="D119" s="33"/>
      <c r="E119" s="33"/>
      <c r="F119" s="25" t="str">
        <f>F14</f>
        <v xml:space="preserve"> </v>
      </c>
      <c r="G119" s="33"/>
      <c r="H119" s="33"/>
      <c r="I119" s="116" t="s">
        <v>22</v>
      </c>
      <c r="J119" s="59" t="str">
        <f>IF(J14="","",J14)</f>
        <v>4. 12. 2019</v>
      </c>
      <c r="K119" s="33"/>
      <c r="L119" s="36"/>
    </row>
    <row r="120" spans="2:65" s="1" customFormat="1" ht="6.95" customHeight="1">
      <c r="B120" s="32"/>
      <c r="C120" s="33"/>
      <c r="D120" s="33"/>
      <c r="E120" s="33"/>
      <c r="F120" s="33"/>
      <c r="G120" s="33"/>
      <c r="H120" s="33"/>
      <c r="I120" s="115"/>
      <c r="J120" s="33"/>
      <c r="K120" s="33"/>
      <c r="L120" s="36"/>
    </row>
    <row r="121" spans="2:65" s="1" customFormat="1" ht="26.45" customHeight="1">
      <c r="B121" s="32"/>
      <c r="C121" s="27" t="s">
        <v>24</v>
      </c>
      <c r="D121" s="33"/>
      <c r="E121" s="33"/>
      <c r="F121" s="25" t="str">
        <f>E17</f>
        <v>Labe aréna z.s. Nábřežní 835, Štětí</v>
      </c>
      <c r="G121" s="33"/>
      <c r="H121" s="33"/>
      <c r="I121" s="116" t="s">
        <v>31</v>
      </c>
      <c r="J121" s="30" t="str">
        <f>E23</f>
        <v>di5 architekti inženýři</v>
      </c>
      <c r="K121" s="33"/>
      <c r="L121" s="36"/>
    </row>
    <row r="122" spans="2:65" s="1" customFormat="1" ht="15.6" customHeight="1">
      <c r="B122" s="32"/>
      <c r="C122" s="27" t="s">
        <v>29</v>
      </c>
      <c r="D122" s="33"/>
      <c r="E122" s="33"/>
      <c r="F122" s="25" t="str">
        <f>IF(E20="","",E20)</f>
        <v>Vyplň údaj</v>
      </c>
      <c r="G122" s="33"/>
      <c r="H122" s="33"/>
      <c r="I122" s="116" t="s">
        <v>35</v>
      </c>
      <c r="J122" s="30" t="str">
        <f>E26</f>
        <v>J. Nešněra</v>
      </c>
      <c r="K122" s="33"/>
      <c r="L122" s="36"/>
    </row>
    <row r="123" spans="2:65" s="1" customFormat="1" ht="10.35" customHeight="1">
      <c r="B123" s="32"/>
      <c r="C123" s="33"/>
      <c r="D123" s="33"/>
      <c r="E123" s="33"/>
      <c r="F123" s="33"/>
      <c r="G123" s="33"/>
      <c r="H123" s="33"/>
      <c r="I123" s="115"/>
      <c r="J123" s="33"/>
      <c r="K123" s="33"/>
      <c r="L123" s="36"/>
    </row>
    <row r="124" spans="2:65" s="10" customFormat="1" ht="29.25" customHeight="1">
      <c r="B124" s="168"/>
      <c r="C124" s="169" t="s">
        <v>156</v>
      </c>
      <c r="D124" s="170" t="s">
        <v>63</v>
      </c>
      <c r="E124" s="170" t="s">
        <v>59</v>
      </c>
      <c r="F124" s="170" t="s">
        <v>60</v>
      </c>
      <c r="G124" s="170" t="s">
        <v>157</v>
      </c>
      <c r="H124" s="170" t="s">
        <v>158</v>
      </c>
      <c r="I124" s="171" t="s">
        <v>159</v>
      </c>
      <c r="J124" s="170" t="s">
        <v>138</v>
      </c>
      <c r="K124" s="172" t="s">
        <v>160</v>
      </c>
      <c r="L124" s="173"/>
      <c r="M124" s="68" t="s">
        <v>1</v>
      </c>
      <c r="N124" s="69" t="s">
        <v>42</v>
      </c>
      <c r="O124" s="69" t="s">
        <v>161</v>
      </c>
      <c r="P124" s="69" t="s">
        <v>162</v>
      </c>
      <c r="Q124" s="69" t="s">
        <v>163</v>
      </c>
      <c r="R124" s="69" t="s">
        <v>164</v>
      </c>
      <c r="S124" s="69" t="s">
        <v>165</v>
      </c>
      <c r="T124" s="70" t="s">
        <v>166</v>
      </c>
    </row>
    <row r="125" spans="2:65" s="1" customFormat="1" ht="22.9" customHeight="1">
      <c r="B125" s="32"/>
      <c r="C125" s="75" t="s">
        <v>167</v>
      </c>
      <c r="D125" s="33"/>
      <c r="E125" s="33"/>
      <c r="F125" s="33"/>
      <c r="G125" s="33"/>
      <c r="H125" s="33"/>
      <c r="I125" s="115"/>
      <c r="J125" s="174">
        <f>BK125</f>
        <v>0</v>
      </c>
      <c r="K125" s="33"/>
      <c r="L125" s="36"/>
      <c r="M125" s="71"/>
      <c r="N125" s="72"/>
      <c r="O125" s="72"/>
      <c r="P125" s="175">
        <f>P126+P135+P148+P152+P161</f>
        <v>0</v>
      </c>
      <c r="Q125" s="72"/>
      <c r="R125" s="175">
        <f>R126+R135+R148+R152+R161</f>
        <v>0</v>
      </c>
      <c r="S125" s="72"/>
      <c r="T125" s="176">
        <f>T126+T135+T148+T152+T161</f>
        <v>0</v>
      </c>
      <c r="AT125" s="15" t="s">
        <v>77</v>
      </c>
      <c r="AU125" s="15" t="s">
        <v>140</v>
      </c>
      <c r="BK125" s="177">
        <f>BK126+BK135+BK148+BK152+BK161</f>
        <v>0</v>
      </c>
    </row>
    <row r="126" spans="2:65" s="11" customFormat="1" ht="25.9" customHeight="1">
      <c r="B126" s="178"/>
      <c r="C126" s="179"/>
      <c r="D126" s="180" t="s">
        <v>77</v>
      </c>
      <c r="E126" s="181" t="s">
        <v>1056</v>
      </c>
      <c r="F126" s="181" t="s">
        <v>1306</v>
      </c>
      <c r="G126" s="179"/>
      <c r="H126" s="179"/>
      <c r="I126" s="182"/>
      <c r="J126" s="183">
        <f>BK126</f>
        <v>0</v>
      </c>
      <c r="K126" s="179"/>
      <c r="L126" s="184"/>
      <c r="M126" s="185"/>
      <c r="N126" s="186"/>
      <c r="O126" s="186"/>
      <c r="P126" s="187">
        <f>SUM(P127:P134)</f>
        <v>0</v>
      </c>
      <c r="Q126" s="186"/>
      <c r="R126" s="187">
        <f>SUM(R127:R134)</f>
        <v>0</v>
      </c>
      <c r="S126" s="186"/>
      <c r="T126" s="188">
        <f>SUM(T127:T134)</f>
        <v>0</v>
      </c>
      <c r="AR126" s="189" t="s">
        <v>85</v>
      </c>
      <c r="AT126" s="190" t="s">
        <v>77</v>
      </c>
      <c r="AU126" s="190" t="s">
        <v>78</v>
      </c>
      <c r="AY126" s="189" t="s">
        <v>170</v>
      </c>
      <c r="BK126" s="191">
        <f>SUM(BK127:BK134)</f>
        <v>0</v>
      </c>
    </row>
    <row r="127" spans="2:65" s="1" customFormat="1" ht="14.45" customHeight="1">
      <c r="B127" s="32"/>
      <c r="C127" s="194" t="s">
        <v>85</v>
      </c>
      <c r="D127" s="194" t="s">
        <v>172</v>
      </c>
      <c r="E127" s="195" t="s">
        <v>1307</v>
      </c>
      <c r="F127" s="196" t="s">
        <v>1308</v>
      </c>
      <c r="G127" s="197" t="s">
        <v>192</v>
      </c>
      <c r="H127" s="198">
        <v>310</v>
      </c>
      <c r="I127" s="199"/>
      <c r="J127" s="200">
        <f>ROUND(I127*H127,2)</f>
        <v>0</v>
      </c>
      <c r="K127" s="196" t="s">
        <v>1</v>
      </c>
      <c r="L127" s="36"/>
      <c r="M127" s="201" t="s">
        <v>1</v>
      </c>
      <c r="N127" s="202" t="s">
        <v>43</v>
      </c>
      <c r="O127" s="64"/>
      <c r="P127" s="203">
        <f>O127*H127</f>
        <v>0</v>
      </c>
      <c r="Q127" s="203">
        <v>0</v>
      </c>
      <c r="R127" s="203">
        <f>Q127*H127</f>
        <v>0</v>
      </c>
      <c r="S127" s="203">
        <v>0</v>
      </c>
      <c r="T127" s="204">
        <f>S127*H127</f>
        <v>0</v>
      </c>
      <c r="AR127" s="205" t="s">
        <v>177</v>
      </c>
      <c r="AT127" s="205" t="s">
        <v>172</v>
      </c>
      <c r="AU127" s="205" t="s">
        <v>85</v>
      </c>
      <c r="AY127" s="15" t="s">
        <v>170</v>
      </c>
      <c r="BE127" s="206">
        <f>IF(N127="základní",J127,0)</f>
        <v>0</v>
      </c>
      <c r="BF127" s="206">
        <f>IF(N127="snížená",J127,0)</f>
        <v>0</v>
      </c>
      <c r="BG127" s="206">
        <f>IF(N127="zákl. přenesená",J127,0)</f>
        <v>0</v>
      </c>
      <c r="BH127" s="206">
        <f>IF(N127="sníž. přenesená",J127,0)</f>
        <v>0</v>
      </c>
      <c r="BI127" s="206">
        <f>IF(N127="nulová",J127,0)</f>
        <v>0</v>
      </c>
      <c r="BJ127" s="15" t="s">
        <v>85</v>
      </c>
      <c r="BK127" s="206">
        <f>ROUND(I127*H127,2)</f>
        <v>0</v>
      </c>
      <c r="BL127" s="15" t="s">
        <v>177</v>
      </c>
      <c r="BM127" s="205" t="s">
        <v>87</v>
      </c>
    </row>
    <row r="128" spans="2:65" s="1" customFormat="1" ht="11.25">
      <c r="B128" s="32"/>
      <c r="C128" s="33"/>
      <c r="D128" s="207" t="s">
        <v>179</v>
      </c>
      <c r="E128" s="33"/>
      <c r="F128" s="208" t="s">
        <v>1308</v>
      </c>
      <c r="G128" s="33"/>
      <c r="H128" s="33"/>
      <c r="I128" s="115"/>
      <c r="J128" s="33"/>
      <c r="K128" s="33"/>
      <c r="L128" s="36"/>
      <c r="M128" s="209"/>
      <c r="N128" s="64"/>
      <c r="O128" s="64"/>
      <c r="P128" s="64"/>
      <c r="Q128" s="64"/>
      <c r="R128" s="64"/>
      <c r="S128" s="64"/>
      <c r="T128" s="65"/>
      <c r="AT128" s="15" t="s">
        <v>179</v>
      </c>
      <c r="AU128" s="15" t="s">
        <v>85</v>
      </c>
    </row>
    <row r="129" spans="2:65" s="1" customFormat="1" ht="14.45" customHeight="1">
      <c r="B129" s="32"/>
      <c r="C129" s="194" t="s">
        <v>87</v>
      </c>
      <c r="D129" s="194" t="s">
        <v>172</v>
      </c>
      <c r="E129" s="195" t="s">
        <v>1309</v>
      </c>
      <c r="F129" s="196" t="s">
        <v>1310</v>
      </c>
      <c r="G129" s="197" t="s">
        <v>192</v>
      </c>
      <c r="H129" s="198">
        <v>240</v>
      </c>
      <c r="I129" s="199"/>
      <c r="J129" s="200">
        <f>ROUND(I129*H129,2)</f>
        <v>0</v>
      </c>
      <c r="K129" s="196" t="s">
        <v>1</v>
      </c>
      <c r="L129" s="36"/>
      <c r="M129" s="201" t="s">
        <v>1</v>
      </c>
      <c r="N129" s="202" t="s">
        <v>43</v>
      </c>
      <c r="O129" s="64"/>
      <c r="P129" s="203">
        <f>O129*H129</f>
        <v>0</v>
      </c>
      <c r="Q129" s="203">
        <v>0</v>
      </c>
      <c r="R129" s="203">
        <f>Q129*H129</f>
        <v>0</v>
      </c>
      <c r="S129" s="203">
        <v>0</v>
      </c>
      <c r="T129" s="204">
        <f>S129*H129</f>
        <v>0</v>
      </c>
      <c r="AR129" s="205" t="s">
        <v>177</v>
      </c>
      <c r="AT129" s="205" t="s">
        <v>172</v>
      </c>
      <c r="AU129" s="205" t="s">
        <v>85</v>
      </c>
      <c r="AY129" s="15" t="s">
        <v>170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5" t="s">
        <v>85</v>
      </c>
      <c r="BK129" s="206">
        <f>ROUND(I129*H129,2)</f>
        <v>0</v>
      </c>
      <c r="BL129" s="15" t="s">
        <v>177</v>
      </c>
      <c r="BM129" s="205" t="s">
        <v>177</v>
      </c>
    </row>
    <row r="130" spans="2:65" s="1" customFormat="1" ht="11.25">
      <c r="B130" s="32"/>
      <c r="C130" s="33"/>
      <c r="D130" s="207" t="s">
        <v>179</v>
      </c>
      <c r="E130" s="33"/>
      <c r="F130" s="208" t="s">
        <v>1310</v>
      </c>
      <c r="G130" s="33"/>
      <c r="H130" s="33"/>
      <c r="I130" s="115"/>
      <c r="J130" s="33"/>
      <c r="K130" s="33"/>
      <c r="L130" s="36"/>
      <c r="M130" s="209"/>
      <c r="N130" s="64"/>
      <c r="O130" s="64"/>
      <c r="P130" s="64"/>
      <c r="Q130" s="64"/>
      <c r="R130" s="64"/>
      <c r="S130" s="64"/>
      <c r="T130" s="65"/>
      <c r="AT130" s="15" t="s">
        <v>179</v>
      </c>
      <c r="AU130" s="15" t="s">
        <v>85</v>
      </c>
    </row>
    <row r="131" spans="2:65" s="1" customFormat="1" ht="14.45" customHeight="1">
      <c r="B131" s="32"/>
      <c r="C131" s="194" t="s">
        <v>183</v>
      </c>
      <c r="D131" s="194" t="s">
        <v>172</v>
      </c>
      <c r="E131" s="195" t="s">
        <v>1224</v>
      </c>
      <c r="F131" s="196" t="s">
        <v>1225</v>
      </c>
      <c r="G131" s="197" t="s">
        <v>192</v>
      </c>
      <c r="H131" s="198">
        <v>75</v>
      </c>
      <c r="I131" s="199"/>
      <c r="J131" s="200">
        <f>ROUND(I131*H131,2)</f>
        <v>0</v>
      </c>
      <c r="K131" s="196" t="s">
        <v>1</v>
      </c>
      <c r="L131" s="36"/>
      <c r="M131" s="201" t="s">
        <v>1</v>
      </c>
      <c r="N131" s="202" t="s">
        <v>43</v>
      </c>
      <c r="O131" s="64"/>
      <c r="P131" s="203">
        <f>O131*H131</f>
        <v>0</v>
      </c>
      <c r="Q131" s="203">
        <v>0</v>
      </c>
      <c r="R131" s="203">
        <f>Q131*H131</f>
        <v>0</v>
      </c>
      <c r="S131" s="203">
        <v>0</v>
      </c>
      <c r="T131" s="204">
        <f>S131*H131</f>
        <v>0</v>
      </c>
      <c r="AR131" s="205" t="s">
        <v>177</v>
      </c>
      <c r="AT131" s="205" t="s">
        <v>172</v>
      </c>
      <c r="AU131" s="205" t="s">
        <v>85</v>
      </c>
      <c r="AY131" s="15" t="s">
        <v>170</v>
      </c>
      <c r="BE131" s="206">
        <f>IF(N131="základní",J131,0)</f>
        <v>0</v>
      </c>
      <c r="BF131" s="206">
        <f>IF(N131="snížená",J131,0)</f>
        <v>0</v>
      </c>
      <c r="BG131" s="206">
        <f>IF(N131="zákl. přenesená",J131,0)</f>
        <v>0</v>
      </c>
      <c r="BH131" s="206">
        <f>IF(N131="sníž. přenesená",J131,0)</f>
        <v>0</v>
      </c>
      <c r="BI131" s="206">
        <f>IF(N131="nulová",J131,0)</f>
        <v>0</v>
      </c>
      <c r="BJ131" s="15" t="s">
        <v>85</v>
      </c>
      <c r="BK131" s="206">
        <f>ROUND(I131*H131,2)</f>
        <v>0</v>
      </c>
      <c r="BL131" s="15" t="s">
        <v>177</v>
      </c>
      <c r="BM131" s="205" t="s">
        <v>213</v>
      </c>
    </row>
    <row r="132" spans="2:65" s="1" customFormat="1" ht="11.25">
      <c r="B132" s="32"/>
      <c r="C132" s="33"/>
      <c r="D132" s="207" t="s">
        <v>179</v>
      </c>
      <c r="E132" s="33"/>
      <c r="F132" s="208" t="s">
        <v>1225</v>
      </c>
      <c r="G132" s="33"/>
      <c r="H132" s="33"/>
      <c r="I132" s="115"/>
      <c r="J132" s="33"/>
      <c r="K132" s="33"/>
      <c r="L132" s="36"/>
      <c r="M132" s="209"/>
      <c r="N132" s="64"/>
      <c r="O132" s="64"/>
      <c r="P132" s="64"/>
      <c r="Q132" s="64"/>
      <c r="R132" s="64"/>
      <c r="S132" s="64"/>
      <c r="T132" s="65"/>
      <c r="AT132" s="15" t="s">
        <v>179</v>
      </c>
      <c r="AU132" s="15" t="s">
        <v>85</v>
      </c>
    </row>
    <row r="133" spans="2:65" s="1" customFormat="1" ht="14.45" customHeight="1">
      <c r="B133" s="32"/>
      <c r="C133" s="194" t="s">
        <v>177</v>
      </c>
      <c r="D133" s="194" t="s">
        <v>172</v>
      </c>
      <c r="E133" s="195" t="s">
        <v>1311</v>
      </c>
      <c r="F133" s="196" t="s">
        <v>1156</v>
      </c>
      <c r="G133" s="197" t="s">
        <v>192</v>
      </c>
      <c r="H133" s="198">
        <v>30</v>
      </c>
      <c r="I133" s="199"/>
      <c r="J133" s="200">
        <f>ROUND(I133*H133,2)</f>
        <v>0</v>
      </c>
      <c r="K133" s="196" t="s">
        <v>1</v>
      </c>
      <c r="L133" s="36"/>
      <c r="M133" s="201" t="s">
        <v>1</v>
      </c>
      <c r="N133" s="202" t="s">
        <v>43</v>
      </c>
      <c r="O133" s="64"/>
      <c r="P133" s="203">
        <f>O133*H133</f>
        <v>0</v>
      </c>
      <c r="Q133" s="203">
        <v>0</v>
      </c>
      <c r="R133" s="203">
        <f>Q133*H133</f>
        <v>0</v>
      </c>
      <c r="S133" s="203">
        <v>0</v>
      </c>
      <c r="T133" s="204">
        <f>S133*H133</f>
        <v>0</v>
      </c>
      <c r="AR133" s="205" t="s">
        <v>177</v>
      </c>
      <c r="AT133" s="205" t="s">
        <v>172</v>
      </c>
      <c r="AU133" s="205" t="s">
        <v>85</v>
      </c>
      <c r="AY133" s="15" t="s">
        <v>170</v>
      </c>
      <c r="BE133" s="206">
        <f>IF(N133="základní",J133,0)</f>
        <v>0</v>
      </c>
      <c r="BF133" s="206">
        <f>IF(N133="snížená",J133,0)</f>
        <v>0</v>
      </c>
      <c r="BG133" s="206">
        <f>IF(N133="zákl. přenesená",J133,0)</f>
        <v>0</v>
      </c>
      <c r="BH133" s="206">
        <f>IF(N133="sníž. přenesená",J133,0)</f>
        <v>0</v>
      </c>
      <c r="BI133" s="206">
        <f>IF(N133="nulová",J133,0)</f>
        <v>0</v>
      </c>
      <c r="BJ133" s="15" t="s">
        <v>85</v>
      </c>
      <c r="BK133" s="206">
        <f>ROUND(I133*H133,2)</f>
        <v>0</v>
      </c>
      <c r="BL133" s="15" t="s">
        <v>177</v>
      </c>
      <c r="BM133" s="205" t="s">
        <v>226</v>
      </c>
    </row>
    <row r="134" spans="2:65" s="1" customFormat="1" ht="11.25">
      <c r="B134" s="32"/>
      <c r="C134" s="33"/>
      <c r="D134" s="207" t="s">
        <v>179</v>
      </c>
      <c r="E134" s="33"/>
      <c r="F134" s="208" t="s">
        <v>1156</v>
      </c>
      <c r="G134" s="33"/>
      <c r="H134" s="33"/>
      <c r="I134" s="115"/>
      <c r="J134" s="33"/>
      <c r="K134" s="33"/>
      <c r="L134" s="36"/>
      <c r="M134" s="209"/>
      <c r="N134" s="64"/>
      <c r="O134" s="64"/>
      <c r="P134" s="64"/>
      <c r="Q134" s="64"/>
      <c r="R134" s="64"/>
      <c r="S134" s="64"/>
      <c r="T134" s="65"/>
      <c r="AT134" s="15" t="s">
        <v>179</v>
      </c>
      <c r="AU134" s="15" t="s">
        <v>85</v>
      </c>
    </row>
    <row r="135" spans="2:65" s="11" customFormat="1" ht="25.9" customHeight="1">
      <c r="B135" s="178"/>
      <c r="C135" s="179"/>
      <c r="D135" s="180" t="s">
        <v>77</v>
      </c>
      <c r="E135" s="181" t="s">
        <v>998</v>
      </c>
      <c r="F135" s="181" t="s">
        <v>1312</v>
      </c>
      <c r="G135" s="179"/>
      <c r="H135" s="179"/>
      <c r="I135" s="182"/>
      <c r="J135" s="183">
        <f>BK135</f>
        <v>0</v>
      </c>
      <c r="K135" s="179"/>
      <c r="L135" s="184"/>
      <c r="M135" s="185"/>
      <c r="N135" s="186"/>
      <c r="O135" s="186"/>
      <c r="P135" s="187">
        <f>SUM(P136:P147)</f>
        <v>0</v>
      </c>
      <c r="Q135" s="186"/>
      <c r="R135" s="187">
        <f>SUM(R136:R147)</f>
        <v>0</v>
      </c>
      <c r="S135" s="186"/>
      <c r="T135" s="188">
        <f>SUM(T136:T147)</f>
        <v>0</v>
      </c>
      <c r="AR135" s="189" t="s">
        <v>85</v>
      </c>
      <c r="AT135" s="190" t="s">
        <v>77</v>
      </c>
      <c r="AU135" s="190" t="s">
        <v>78</v>
      </c>
      <c r="AY135" s="189" t="s">
        <v>170</v>
      </c>
      <c r="BK135" s="191">
        <f>SUM(BK136:BK147)</f>
        <v>0</v>
      </c>
    </row>
    <row r="136" spans="2:65" s="1" customFormat="1" ht="21.6" customHeight="1">
      <c r="B136" s="32"/>
      <c r="C136" s="194" t="s">
        <v>208</v>
      </c>
      <c r="D136" s="194" t="s">
        <v>172</v>
      </c>
      <c r="E136" s="195" t="s">
        <v>1313</v>
      </c>
      <c r="F136" s="196" t="s">
        <v>1314</v>
      </c>
      <c r="G136" s="197" t="s">
        <v>192</v>
      </c>
      <c r="H136" s="198">
        <v>10</v>
      </c>
      <c r="I136" s="199"/>
      <c r="J136" s="200">
        <f>ROUND(I136*H136,2)</f>
        <v>0</v>
      </c>
      <c r="K136" s="196" t="s">
        <v>1</v>
      </c>
      <c r="L136" s="36"/>
      <c r="M136" s="201" t="s">
        <v>1</v>
      </c>
      <c r="N136" s="202" t="s">
        <v>43</v>
      </c>
      <c r="O136" s="64"/>
      <c r="P136" s="203">
        <f>O136*H136</f>
        <v>0</v>
      </c>
      <c r="Q136" s="203">
        <v>0</v>
      </c>
      <c r="R136" s="203">
        <f>Q136*H136</f>
        <v>0</v>
      </c>
      <c r="S136" s="203">
        <v>0</v>
      </c>
      <c r="T136" s="204">
        <f>S136*H136</f>
        <v>0</v>
      </c>
      <c r="AR136" s="205" t="s">
        <v>177</v>
      </c>
      <c r="AT136" s="205" t="s">
        <v>172</v>
      </c>
      <c r="AU136" s="205" t="s">
        <v>85</v>
      </c>
      <c r="AY136" s="15" t="s">
        <v>170</v>
      </c>
      <c r="BE136" s="206">
        <f>IF(N136="základní",J136,0)</f>
        <v>0</v>
      </c>
      <c r="BF136" s="206">
        <f>IF(N136="snížená",J136,0)</f>
        <v>0</v>
      </c>
      <c r="BG136" s="206">
        <f>IF(N136="zákl. přenesená",J136,0)</f>
        <v>0</v>
      </c>
      <c r="BH136" s="206">
        <f>IF(N136="sníž. přenesená",J136,0)</f>
        <v>0</v>
      </c>
      <c r="BI136" s="206">
        <f>IF(N136="nulová",J136,0)</f>
        <v>0</v>
      </c>
      <c r="BJ136" s="15" t="s">
        <v>85</v>
      </c>
      <c r="BK136" s="206">
        <f>ROUND(I136*H136,2)</f>
        <v>0</v>
      </c>
      <c r="BL136" s="15" t="s">
        <v>177</v>
      </c>
      <c r="BM136" s="205" t="s">
        <v>236</v>
      </c>
    </row>
    <row r="137" spans="2:65" s="1" customFormat="1" ht="19.5">
      <c r="B137" s="32"/>
      <c r="C137" s="33"/>
      <c r="D137" s="207" t="s">
        <v>179</v>
      </c>
      <c r="E137" s="33"/>
      <c r="F137" s="208" t="s">
        <v>1314</v>
      </c>
      <c r="G137" s="33"/>
      <c r="H137" s="33"/>
      <c r="I137" s="115"/>
      <c r="J137" s="33"/>
      <c r="K137" s="33"/>
      <c r="L137" s="36"/>
      <c r="M137" s="209"/>
      <c r="N137" s="64"/>
      <c r="O137" s="64"/>
      <c r="P137" s="64"/>
      <c r="Q137" s="64"/>
      <c r="R137" s="64"/>
      <c r="S137" s="64"/>
      <c r="T137" s="65"/>
      <c r="AT137" s="15" t="s">
        <v>179</v>
      </c>
      <c r="AU137" s="15" t="s">
        <v>85</v>
      </c>
    </row>
    <row r="138" spans="2:65" s="1" customFormat="1" ht="21.6" customHeight="1">
      <c r="B138" s="32"/>
      <c r="C138" s="194" t="s">
        <v>213</v>
      </c>
      <c r="D138" s="194" t="s">
        <v>172</v>
      </c>
      <c r="E138" s="195" t="s">
        <v>1281</v>
      </c>
      <c r="F138" s="196" t="s">
        <v>1282</v>
      </c>
      <c r="G138" s="197" t="s">
        <v>192</v>
      </c>
      <c r="H138" s="198">
        <v>25</v>
      </c>
      <c r="I138" s="199"/>
      <c r="J138" s="200">
        <f>ROUND(I138*H138,2)</f>
        <v>0</v>
      </c>
      <c r="K138" s="196" t="s">
        <v>1</v>
      </c>
      <c r="L138" s="36"/>
      <c r="M138" s="201" t="s">
        <v>1</v>
      </c>
      <c r="N138" s="202" t="s">
        <v>43</v>
      </c>
      <c r="O138" s="64"/>
      <c r="P138" s="203">
        <f>O138*H138</f>
        <v>0</v>
      </c>
      <c r="Q138" s="203">
        <v>0</v>
      </c>
      <c r="R138" s="203">
        <f>Q138*H138</f>
        <v>0</v>
      </c>
      <c r="S138" s="203">
        <v>0</v>
      </c>
      <c r="T138" s="204">
        <f>S138*H138</f>
        <v>0</v>
      </c>
      <c r="AR138" s="205" t="s">
        <v>177</v>
      </c>
      <c r="AT138" s="205" t="s">
        <v>172</v>
      </c>
      <c r="AU138" s="205" t="s">
        <v>85</v>
      </c>
      <c r="AY138" s="15" t="s">
        <v>170</v>
      </c>
      <c r="BE138" s="206">
        <f>IF(N138="základní",J138,0)</f>
        <v>0</v>
      </c>
      <c r="BF138" s="206">
        <f>IF(N138="snížená",J138,0)</f>
        <v>0</v>
      </c>
      <c r="BG138" s="206">
        <f>IF(N138="zákl. přenesená",J138,0)</f>
        <v>0</v>
      </c>
      <c r="BH138" s="206">
        <f>IF(N138="sníž. přenesená",J138,0)</f>
        <v>0</v>
      </c>
      <c r="BI138" s="206">
        <f>IF(N138="nulová",J138,0)</f>
        <v>0</v>
      </c>
      <c r="BJ138" s="15" t="s">
        <v>85</v>
      </c>
      <c r="BK138" s="206">
        <f>ROUND(I138*H138,2)</f>
        <v>0</v>
      </c>
      <c r="BL138" s="15" t="s">
        <v>177</v>
      </c>
      <c r="BM138" s="205" t="s">
        <v>246</v>
      </c>
    </row>
    <row r="139" spans="2:65" s="1" customFormat="1" ht="19.5">
      <c r="B139" s="32"/>
      <c r="C139" s="33"/>
      <c r="D139" s="207" t="s">
        <v>179</v>
      </c>
      <c r="E139" s="33"/>
      <c r="F139" s="208" t="s">
        <v>1282</v>
      </c>
      <c r="G139" s="33"/>
      <c r="H139" s="33"/>
      <c r="I139" s="115"/>
      <c r="J139" s="33"/>
      <c r="K139" s="33"/>
      <c r="L139" s="36"/>
      <c r="M139" s="209"/>
      <c r="N139" s="64"/>
      <c r="O139" s="64"/>
      <c r="P139" s="64"/>
      <c r="Q139" s="64"/>
      <c r="R139" s="64"/>
      <c r="S139" s="64"/>
      <c r="T139" s="65"/>
      <c r="AT139" s="15" t="s">
        <v>179</v>
      </c>
      <c r="AU139" s="15" t="s">
        <v>85</v>
      </c>
    </row>
    <row r="140" spans="2:65" s="1" customFormat="1" ht="21.6" customHeight="1">
      <c r="B140" s="32"/>
      <c r="C140" s="194" t="s">
        <v>221</v>
      </c>
      <c r="D140" s="194" t="s">
        <v>172</v>
      </c>
      <c r="E140" s="195" t="s">
        <v>1315</v>
      </c>
      <c r="F140" s="196" t="s">
        <v>1316</v>
      </c>
      <c r="G140" s="197" t="s">
        <v>192</v>
      </c>
      <c r="H140" s="198">
        <v>5</v>
      </c>
      <c r="I140" s="199"/>
      <c r="J140" s="200">
        <f>ROUND(I140*H140,2)</f>
        <v>0</v>
      </c>
      <c r="K140" s="196" t="s">
        <v>1</v>
      </c>
      <c r="L140" s="36"/>
      <c r="M140" s="201" t="s">
        <v>1</v>
      </c>
      <c r="N140" s="202" t="s">
        <v>43</v>
      </c>
      <c r="O140" s="64"/>
      <c r="P140" s="203">
        <f>O140*H140</f>
        <v>0</v>
      </c>
      <c r="Q140" s="203">
        <v>0</v>
      </c>
      <c r="R140" s="203">
        <f>Q140*H140</f>
        <v>0</v>
      </c>
      <c r="S140" s="203">
        <v>0</v>
      </c>
      <c r="T140" s="204">
        <f>S140*H140</f>
        <v>0</v>
      </c>
      <c r="AR140" s="205" t="s">
        <v>177</v>
      </c>
      <c r="AT140" s="205" t="s">
        <v>172</v>
      </c>
      <c r="AU140" s="205" t="s">
        <v>85</v>
      </c>
      <c r="AY140" s="15" t="s">
        <v>170</v>
      </c>
      <c r="BE140" s="206">
        <f>IF(N140="základní",J140,0)</f>
        <v>0</v>
      </c>
      <c r="BF140" s="206">
        <f>IF(N140="snížená",J140,0)</f>
        <v>0</v>
      </c>
      <c r="BG140" s="206">
        <f>IF(N140="zákl. přenesená",J140,0)</f>
        <v>0</v>
      </c>
      <c r="BH140" s="206">
        <f>IF(N140="sníž. přenesená",J140,0)</f>
        <v>0</v>
      </c>
      <c r="BI140" s="206">
        <f>IF(N140="nulová",J140,0)</f>
        <v>0</v>
      </c>
      <c r="BJ140" s="15" t="s">
        <v>85</v>
      </c>
      <c r="BK140" s="206">
        <f>ROUND(I140*H140,2)</f>
        <v>0</v>
      </c>
      <c r="BL140" s="15" t="s">
        <v>177</v>
      </c>
      <c r="BM140" s="205" t="s">
        <v>220</v>
      </c>
    </row>
    <row r="141" spans="2:65" s="1" customFormat="1" ht="19.5">
      <c r="B141" s="32"/>
      <c r="C141" s="33"/>
      <c r="D141" s="207" t="s">
        <v>179</v>
      </c>
      <c r="E141" s="33"/>
      <c r="F141" s="208" t="s">
        <v>1316</v>
      </c>
      <c r="G141" s="33"/>
      <c r="H141" s="33"/>
      <c r="I141" s="115"/>
      <c r="J141" s="33"/>
      <c r="K141" s="33"/>
      <c r="L141" s="36"/>
      <c r="M141" s="209"/>
      <c r="N141" s="64"/>
      <c r="O141" s="64"/>
      <c r="P141" s="64"/>
      <c r="Q141" s="64"/>
      <c r="R141" s="64"/>
      <c r="S141" s="64"/>
      <c r="T141" s="65"/>
      <c r="AT141" s="15" t="s">
        <v>179</v>
      </c>
      <c r="AU141" s="15" t="s">
        <v>85</v>
      </c>
    </row>
    <row r="142" spans="2:65" s="1" customFormat="1" ht="14.45" customHeight="1">
      <c r="B142" s="32"/>
      <c r="C142" s="194" t="s">
        <v>226</v>
      </c>
      <c r="D142" s="194" t="s">
        <v>172</v>
      </c>
      <c r="E142" s="195" t="s">
        <v>1245</v>
      </c>
      <c r="F142" s="196" t="s">
        <v>1246</v>
      </c>
      <c r="G142" s="197" t="s">
        <v>216</v>
      </c>
      <c r="H142" s="198">
        <v>0.5</v>
      </c>
      <c r="I142" s="199"/>
      <c r="J142" s="200">
        <f>ROUND(I142*H142,2)</f>
        <v>0</v>
      </c>
      <c r="K142" s="196" t="s">
        <v>1</v>
      </c>
      <c r="L142" s="36"/>
      <c r="M142" s="201" t="s">
        <v>1</v>
      </c>
      <c r="N142" s="202" t="s">
        <v>43</v>
      </c>
      <c r="O142" s="64"/>
      <c r="P142" s="203">
        <f>O142*H142</f>
        <v>0</v>
      </c>
      <c r="Q142" s="203">
        <v>0</v>
      </c>
      <c r="R142" s="203">
        <f>Q142*H142</f>
        <v>0</v>
      </c>
      <c r="S142" s="203">
        <v>0</v>
      </c>
      <c r="T142" s="204">
        <f>S142*H142</f>
        <v>0</v>
      </c>
      <c r="AR142" s="205" t="s">
        <v>177</v>
      </c>
      <c r="AT142" s="205" t="s">
        <v>172</v>
      </c>
      <c r="AU142" s="205" t="s">
        <v>85</v>
      </c>
      <c r="AY142" s="15" t="s">
        <v>170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5" t="s">
        <v>85</v>
      </c>
      <c r="BK142" s="206">
        <f>ROUND(I142*H142,2)</f>
        <v>0</v>
      </c>
      <c r="BL142" s="15" t="s">
        <v>177</v>
      </c>
      <c r="BM142" s="205" t="s">
        <v>269</v>
      </c>
    </row>
    <row r="143" spans="2:65" s="1" customFormat="1" ht="11.25">
      <c r="B143" s="32"/>
      <c r="C143" s="33"/>
      <c r="D143" s="207" t="s">
        <v>179</v>
      </c>
      <c r="E143" s="33"/>
      <c r="F143" s="208" t="s">
        <v>1246</v>
      </c>
      <c r="G143" s="33"/>
      <c r="H143" s="33"/>
      <c r="I143" s="115"/>
      <c r="J143" s="33"/>
      <c r="K143" s="33"/>
      <c r="L143" s="36"/>
      <c r="M143" s="209"/>
      <c r="N143" s="64"/>
      <c r="O143" s="64"/>
      <c r="P143" s="64"/>
      <c r="Q143" s="64"/>
      <c r="R143" s="64"/>
      <c r="S143" s="64"/>
      <c r="T143" s="65"/>
      <c r="AT143" s="15" t="s">
        <v>179</v>
      </c>
      <c r="AU143" s="15" t="s">
        <v>85</v>
      </c>
    </row>
    <row r="144" spans="2:65" s="1" customFormat="1" ht="14.45" customHeight="1">
      <c r="B144" s="32"/>
      <c r="C144" s="194" t="s">
        <v>231</v>
      </c>
      <c r="D144" s="194" t="s">
        <v>172</v>
      </c>
      <c r="E144" s="195" t="s">
        <v>1317</v>
      </c>
      <c r="F144" s="196" t="s">
        <v>1088</v>
      </c>
      <c r="G144" s="197" t="s">
        <v>1069</v>
      </c>
      <c r="H144" s="198">
        <v>1</v>
      </c>
      <c r="I144" s="199"/>
      <c r="J144" s="200">
        <f>ROUND(I144*H144,2)</f>
        <v>0</v>
      </c>
      <c r="K144" s="196" t="s">
        <v>1</v>
      </c>
      <c r="L144" s="36"/>
      <c r="M144" s="201" t="s">
        <v>1</v>
      </c>
      <c r="N144" s="202" t="s">
        <v>43</v>
      </c>
      <c r="O144" s="64"/>
      <c r="P144" s="203">
        <f>O144*H144</f>
        <v>0</v>
      </c>
      <c r="Q144" s="203">
        <v>0</v>
      </c>
      <c r="R144" s="203">
        <f>Q144*H144</f>
        <v>0</v>
      </c>
      <c r="S144" s="203">
        <v>0</v>
      </c>
      <c r="T144" s="204">
        <f>S144*H144</f>
        <v>0</v>
      </c>
      <c r="AR144" s="205" t="s">
        <v>177</v>
      </c>
      <c r="AT144" s="205" t="s">
        <v>172</v>
      </c>
      <c r="AU144" s="205" t="s">
        <v>85</v>
      </c>
      <c r="AY144" s="15" t="s">
        <v>170</v>
      </c>
      <c r="BE144" s="206">
        <f>IF(N144="základní",J144,0)</f>
        <v>0</v>
      </c>
      <c r="BF144" s="206">
        <f>IF(N144="snížená",J144,0)</f>
        <v>0</v>
      </c>
      <c r="BG144" s="206">
        <f>IF(N144="zákl. přenesená",J144,0)</f>
        <v>0</v>
      </c>
      <c r="BH144" s="206">
        <f>IF(N144="sníž. přenesená",J144,0)</f>
        <v>0</v>
      </c>
      <c r="BI144" s="206">
        <f>IF(N144="nulová",J144,0)</f>
        <v>0</v>
      </c>
      <c r="BJ144" s="15" t="s">
        <v>85</v>
      </c>
      <c r="BK144" s="206">
        <f>ROUND(I144*H144,2)</f>
        <v>0</v>
      </c>
      <c r="BL144" s="15" t="s">
        <v>177</v>
      </c>
      <c r="BM144" s="205" t="s">
        <v>280</v>
      </c>
    </row>
    <row r="145" spans="2:65" s="1" customFormat="1" ht="11.25">
      <c r="B145" s="32"/>
      <c r="C145" s="33"/>
      <c r="D145" s="207" t="s">
        <v>179</v>
      </c>
      <c r="E145" s="33"/>
      <c r="F145" s="208" t="s">
        <v>1088</v>
      </c>
      <c r="G145" s="33"/>
      <c r="H145" s="33"/>
      <c r="I145" s="115"/>
      <c r="J145" s="33"/>
      <c r="K145" s="33"/>
      <c r="L145" s="36"/>
      <c r="M145" s="209"/>
      <c r="N145" s="64"/>
      <c r="O145" s="64"/>
      <c r="P145" s="64"/>
      <c r="Q145" s="64"/>
      <c r="R145" s="64"/>
      <c r="S145" s="64"/>
      <c r="T145" s="65"/>
      <c r="AT145" s="15" t="s">
        <v>179</v>
      </c>
      <c r="AU145" s="15" t="s">
        <v>85</v>
      </c>
    </row>
    <row r="146" spans="2:65" s="1" customFormat="1" ht="14.45" customHeight="1">
      <c r="B146" s="32"/>
      <c r="C146" s="194" t="s">
        <v>236</v>
      </c>
      <c r="D146" s="194" t="s">
        <v>172</v>
      </c>
      <c r="E146" s="195" t="s">
        <v>1318</v>
      </c>
      <c r="F146" s="196" t="s">
        <v>1073</v>
      </c>
      <c r="G146" s="197" t="s">
        <v>1069</v>
      </c>
      <c r="H146" s="198">
        <v>1</v>
      </c>
      <c r="I146" s="199"/>
      <c r="J146" s="200">
        <f>ROUND(I146*H146,2)</f>
        <v>0</v>
      </c>
      <c r="K146" s="196" t="s">
        <v>1</v>
      </c>
      <c r="L146" s="36"/>
      <c r="M146" s="201" t="s">
        <v>1</v>
      </c>
      <c r="N146" s="202" t="s">
        <v>43</v>
      </c>
      <c r="O146" s="64"/>
      <c r="P146" s="203">
        <f>O146*H146</f>
        <v>0</v>
      </c>
      <c r="Q146" s="203">
        <v>0</v>
      </c>
      <c r="R146" s="203">
        <f>Q146*H146</f>
        <v>0</v>
      </c>
      <c r="S146" s="203">
        <v>0</v>
      </c>
      <c r="T146" s="204">
        <f>S146*H146</f>
        <v>0</v>
      </c>
      <c r="AR146" s="205" t="s">
        <v>177</v>
      </c>
      <c r="AT146" s="205" t="s">
        <v>172</v>
      </c>
      <c r="AU146" s="205" t="s">
        <v>85</v>
      </c>
      <c r="AY146" s="15" t="s">
        <v>170</v>
      </c>
      <c r="BE146" s="206">
        <f>IF(N146="základní",J146,0)</f>
        <v>0</v>
      </c>
      <c r="BF146" s="206">
        <f>IF(N146="snížená",J146,0)</f>
        <v>0</v>
      </c>
      <c r="BG146" s="206">
        <f>IF(N146="zákl. přenesená",J146,0)</f>
        <v>0</v>
      </c>
      <c r="BH146" s="206">
        <f>IF(N146="sníž. přenesená",J146,0)</f>
        <v>0</v>
      </c>
      <c r="BI146" s="206">
        <f>IF(N146="nulová",J146,0)</f>
        <v>0</v>
      </c>
      <c r="BJ146" s="15" t="s">
        <v>85</v>
      </c>
      <c r="BK146" s="206">
        <f>ROUND(I146*H146,2)</f>
        <v>0</v>
      </c>
      <c r="BL146" s="15" t="s">
        <v>177</v>
      </c>
      <c r="BM146" s="205" t="s">
        <v>293</v>
      </c>
    </row>
    <row r="147" spans="2:65" s="1" customFormat="1" ht="11.25">
      <c r="B147" s="32"/>
      <c r="C147" s="33"/>
      <c r="D147" s="207" t="s">
        <v>179</v>
      </c>
      <c r="E147" s="33"/>
      <c r="F147" s="208" t="s">
        <v>1073</v>
      </c>
      <c r="G147" s="33"/>
      <c r="H147" s="33"/>
      <c r="I147" s="115"/>
      <c r="J147" s="33"/>
      <c r="K147" s="33"/>
      <c r="L147" s="36"/>
      <c r="M147" s="209"/>
      <c r="N147" s="64"/>
      <c r="O147" s="64"/>
      <c r="P147" s="64"/>
      <c r="Q147" s="64"/>
      <c r="R147" s="64"/>
      <c r="S147" s="64"/>
      <c r="T147" s="65"/>
      <c r="AT147" s="15" t="s">
        <v>179</v>
      </c>
      <c r="AU147" s="15" t="s">
        <v>85</v>
      </c>
    </row>
    <row r="148" spans="2:65" s="11" customFormat="1" ht="25.9" customHeight="1">
      <c r="B148" s="178"/>
      <c r="C148" s="179"/>
      <c r="D148" s="180" t="s">
        <v>77</v>
      </c>
      <c r="E148" s="181" t="s">
        <v>1013</v>
      </c>
      <c r="F148" s="181" t="s">
        <v>1319</v>
      </c>
      <c r="G148" s="179"/>
      <c r="H148" s="179"/>
      <c r="I148" s="182"/>
      <c r="J148" s="183">
        <f>BK148</f>
        <v>0</v>
      </c>
      <c r="K148" s="179"/>
      <c r="L148" s="184"/>
      <c r="M148" s="185"/>
      <c r="N148" s="186"/>
      <c r="O148" s="186"/>
      <c r="P148" s="187">
        <f>SUM(P149:P151)</f>
        <v>0</v>
      </c>
      <c r="Q148" s="186"/>
      <c r="R148" s="187">
        <f>SUM(R149:R151)</f>
        <v>0</v>
      </c>
      <c r="S148" s="186"/>
      <c r="T148" s="188">
        <f>SUM(T149:T151)</f>
        <v>0</v>
      </c>
      <c r="AR148" s="189" t="s">
        <v>85</v>
      </c>
      <c r="AT148" s="190" t="s">
        <v>77</v>
      </c>
      <c r="AU148" s="190" t="s">
        <v>78</v>
      </c>
      <c r="AY148" s="189" t="s">
        <v>170</v>
      </c>
      <c r="BK148" s="191">
        <f>SUM(BK149:BK151)</f>
        <v>0</v>
      </c>
    </row>
    <row r="149" spans="2:65" s="1" customFormat="1" ht="14.45" customHeight="1">
      <c r="B149" s="32"/>
      <c r="C149" s="194" t="s">
        <v>241</v>
      </c>
      <c r="D149" s="194" t="s">
        <v>172</v>
      </c>
      <c r="E149" s="195" t="s">
        <v>1320</v>
      </c>
      <c r="F149" s="196" t="s">
        <v>1289</v>
      </c>
      <c r="G149" s="197" t="s">
        <v>1069</v>
      </c>
      <c r="H149" s="198">
        <v>1</v>
      </c>
      <c r="I149" s="199"/>
      <c r="J149" s="200">
        <f>ROUND(I149*H149,2)</f>
        <v>0</v>
      </c>
      <c r="K149" s="196" t="s">
        <v>1</v>
      </c>
      <c r="L149" s="36"/>
      <c r="M149" s="201" t="s">
        <v>1</v>
      </c>
      <c r="N149" s="202" t="s">
        <v>43</v>
      </c>
      <c r="O149" s="64"/>
      <c r="P149" s="203">
        <f>O149*H149</f>
        <v>0</v>
      </c>
      <c r="Q149" s="203">
        <v>0</v>
      </c>
      <c r="R149" s="203">
        <f>Q149*H149</f>
        <v>0</v>
      </c>
      <c r="S149" s="203">
        <v>0</v>
      </c>
      <c r="T149" s="204">
        <f>S149*H149</f>
        <v>0</v>
      </c>
      <c r="AR149" s="205" t="s">
        <v>177</v>
      </c>
      <c r="AT149" s="205" t="s">
        <v>172</v>
      </c>
      <c r="AU149" s="205" t="s">
        <v>85</v>
      </c>
      <c r="AY149" s="15" t="s">
        <v>170</v>
      </c>
      <c r="BE149" s="206">
        <f>IF(N149="základní",J149,0)</f>
        <v>0</v>
      </c>
      <c r="BF149" s="206">
        <f>IF(N149="snížená",J149,0)</f>
        <v>0</v>
      </c>
      <c r="BG149" s="206">
        <f>IF(N149="zákl. přenesená",J149,0)</f>
        <v>0</v>
      </c>
      <c r="BH149" s="206">
        <f>IF(N149="sníž. přenesená",J149,0)</f>
        <v>0</v>
      </c>
      <c r="BI149" s="206">
        <f>IF(N149="nulová",J149,0)</f>
        <v>0</v>
      </c>
      <c r="BJ149" s="15" t="s">
        <v>85</v>
      </c>
      <c r="BK149" s="206">
        <f>ROUND(I149*H149,2)</f>
        <v>0</v>
      </c>
      <c r="BL149" s="15" t="s">
        <v>177</v>
      </c>
      <c r="BM149" s="205" t="s">
        <v>302</v>
      </c>
    </row>
    <row r="150" spans="2:65" s="1" customFormat="1" ht="11.25">
      <c r="B150" s="32"/>
      <c r="C150" s="33"/>
      <c r="D150" s="207" t="s">
        <v>179</v>
      </c>
      <c r="E150" s="33"/>
      <c r="F150" s="208" t="s">
        <v>1289</v>
      </c>
      <c r="G150" s="33"/>
      <c r="H150" s="33"/>
      <c r="I150" s="115"/>
      <c r="J150" s="33"/>
      <c r="K150" s="33"/>
      <c r="L150" s="36"/>
      <c r="M150" s="209"/>
      <c r="N150" s="64"/>
      <c r="O150" s="64"/>
      <c r="P150" s="64"/>
      <c r="Q150" s="64"/>
      <c r="R150" s="64"/>
      <c r="S150" s="64"/>
      <c r="T150" s="65"/>
      <c r="AT150" s="15" t="s">
        <v>179</v>
      </c>
      <c r="AU150" s="15" t="s">
        <v>85</v>
      </c>
    </row>
    <row r="151" spans="2:65" s="1" customFormat="1" ht="107.25">
      <c r="B151" s="32"/>
      <c r="C151" s="33"/>
      <c r="D151" s="207" t="s">
        <v>646</v>
      </c>
      <c r="E151" s="33"/>
      <c r="F151" s="242" t="s">
        <v>1321</v>
      </c>
      <c r="G151" s="33"/>
      <c r="H151" s="33"/>
      <c r="I151" s="115"/>
      <c r="J151" s="33"/>
      <c r="K151" s="33"/>
      <c r="L151" s="36"/>
      <c r="M151" s="209"/>
      <c r="N151" s="64"/>
      <c r="O151" s="64"/>
      <c r="P151" s="64"/>
      <c r="Q151" s="64"/>
      <c r="R151" s="64"/>
      <c r="S151" s="64"/>
      <c r="T151" s="65"/>
      <c r="AT151" s="15" t="s">
        <v>646</v>
      </c>
      <c r="AU151" s="15" t="s">
        <v>85</v>
      </c>
    </row>
    <row r="152" spans="2:65" s="11" customFormat="1" ht="25.9" customHeight="1">
      <c r="B152" s="178"/>
      <c r="C152" s="179"/>
      <c r="D152" s="180" t="s">
        <v>77</v>
      </c>
      <c r="E152" s="181" t="s">
        <v>1103</v>
      </c>
      <c r="F152" s="181" t="s">
        <v>1322</v>
      </c>
      <c r="G152" s="179"/>
      <c r="H152" s="179"/>
      <c r="I152" s="182"/>
      <c r="J152" s="183">
        <f>BK152</f>
        <v>0</v>
      </c>
      <c r="K152" s="179"/>
      <c r="L152" s="184"/>
      <c r="M152" s="185"/>
      <c r="N152" s="186"/>
      <c r="O152" s="186"/>
      <c r="P152" s="187">
        <f>SUM(P153:P160)</f>
        <v>0</v>
      </c>
      <c r="Q152" s="186"/>
      <c r="R152" s="187">
        <f>SUM(R153:R160)</f>
        <v>0</v>
      </c>
      <c r="S152" s="186"/>
      <c r="T152" s="188">
        <f>SUM(T153:T160)</f>
        <v>0</v>
      </c>
      <c r="AR152" s="189" t="s">
        <v>85</v>
      </c>
      <c r="AT152" s="190" t="s">
        <v>77</v>
      </c>
      <c r="AU152" s="190" t="s">
        <v>78</v>
      </c>
      <c r="AY152" s="189" t="s">
        <v>170</v>
      </c>
      <c r="BK152" s="191">
        <f>SUM(BK153:BK160)</f>
        <v>0</v>
      </c>
    </row>
    <row r="153" spans="2:65" s="1" customFormat="1" ht="32.450000000000003" customHeight="1">
      <c r="B153" s="32"/>
      <c r="C153" s="194" t="s">
        <v>246</v>
      </c>
      <c r="D153" s="194" t="s">
        <v>172</v>
      </c>
      <c r="E153" s="195" t="s">
        <v>1323</v>
      </c>
      <c r="F153" s="196" t="s">
        <v>1324</v>
      </c>
      <c r="G153" s="197" t="s">
        <v>1003</v>
      </c>
      <c r="H153" s="198">
        <v>8</v>
      </c>
      <c r="I153" s="199"/>
      <c r="J153" s="200">
        <f>ROUND(I153*H153,2)</f>
        <v>0</v>
      </c>
      <c r="K153" s="196" t="s">
        <v>1</v>
      </c>
      <c r="L153" s="36"/>
      <c r="M153" s="201" t="s">
        <v>1</v>
      </c>
      <c r="N153" s="202" t="s">
        <v>43</v>
      </c>
      <c r="O153" s="64"/>
      <c r="P153" s="203">
        <f>O153*H153</f>
        <v>0</v>
      </c>
      <c r="Q153" s="203">
        <v>0</v>
      </c>
      <c r="R153" s="203">
        <f>Q153*H153</f>
        <v>0</v>
      </c>
      <c r="S153" s="203">
        <v>0</v>
      </c>
      <c r="T153" s="204">
        <f>S153*H153</f>
        <v>0</v>
      </c>
      <c r="AR153" s="205" t="s">
        <v>177</v>
      </c>
      <c r="AT153" s="205" t="s">
        <v>172</v>
      </c>
      <c r="AU153" s="205" t="s">
        <v>85</v>
      </c>
      <c r="AY153" s="15" t="s">
        <v>170</v>
      </c>
      <c r="BE153" s="206">
        <f>IF(N153="základní",J153,0)</f>
        <v>0</v>
      </c>
      <c r="BF153" s="206">
        <f>IF(N153="snížená",J153,0)</f>
        <v>0</v>
      </c>
      <c r="BG153" s="206">
        <f>IF(N153="zákl. přenesená",J153,0)</f>
        <v>0</v>
      </c>
      <c r="BH153" s="206">
        <f>IF(N153="sníž. přenesená",J153,0)</f>
        <v>0</v>
      </c>
      <c r="BI153" s="206">
        <f>IF(N153="nulová",J153,0)</f>
        <v>0</v>
      </c>
      <c r="BJ153" s="15" t="s">
        <v>85</v>
      </c>
      <c r="BK153" s="206">
        <f>ROUND(I153*H153,2)</f>
        <v>0</v>
      </c>
      <c r="BL153" s="15" t="s">
        <v>177</v>
      </c>
      <c r="BM153" s="205" t="s">
        <v>313</v>
      </c>
    </row>
    <row r="154" spans="2:65" s="1" customFormat="1" ht="19.5">
      <c r="B154" s="32"/>
      <c r="C154" s="33"/>
      <c r="D154" s="207" t="s">
        <v>179</v>
      </c>
      <c r="E154" s="33"/>
      <c r="F154" s="208" t="s">
        <v>1324</v>
      </c>
      <c r="G154" s="33"/>
      <c r="H154" s="33"/>
      <c r="I154" s="115"/>
      <c r="J154" s="33"/>
      <c r="K154" s="33"/>
      <c r="L154" s="36"/>
      <c r="M154" s="209"/>
      <c r="N154" s="64"/>
      <c r="O154" s="64"/>
      <c r="P154" s="64"/>
      <c r="Q154" s="64"/>
      <c r="R154" s="64"/>
      <c r="S154" s="64"/>
      <c r="T154" s="65"/>
      <c r="AT154" s="15" t="s">
        <v>179</v>
      </c>
      <c r="AU154" s="15" t="s">
        <v>85</v>
      </c>
    </row>
    <row r="155" spans="2:65" s="1" customFormat="1" ht="14.45" customHeight="1">
      <c r="B155" s="32"/>
      <c r="C155" s="194" t="s">
        <v>251</v>
      </c>
      <c r="D155" s="194" t="s">
        <v>172</v>
      </c>
      <c r="E155" s="195" t="s">
        <v>1325</v>
      </c>
      <c r="F155" s="196" t="s">
        <v>1326</v>
      </c>
      <c r="G155" s="197" t="s">
        <v>1069</v>
      </c>
      <c r="H155" s="198">
        <v>1</v>
      </c>
      <c r="I155" s="199"/>
      <c r="J155" s="200">
        <f>ROUND(I155*H155,2)</f>
        <v>0</v>
      </c>
      <c r="K155" s="196" t="s">
        <v>1</v>
      </c>
      <c r="L155" s="36"/>
      <c r="M155" s="201" t="s">
        <v>1</v>
      </c>
      <c r="N155" s="202" t="s">
        <v>43</v>
      </c>
      <c r="O155" s="64"/>
      <c r="P155" s="203">
        <f>O155*H155</f>
        <v>0</v>
      </c>
      <c r="Q155" s="203">
        <v>0</v>
      </c>
      <c r="R155" s="203">
        <f>Q155*H155</f>
        <v>0</v>
      </c>
      <c r="S155" s="203">
        <v>0</v>
      </c>
      <c r="T155" s="204">
        <f>S155*H155</f>
        <v>0</v>
      </c>
      <c r="AR155" s="205" t="s">
        <v>177</v>
      </c>
      <c r="AT155" s="205" t="s">
        <v>172</v>
      </c>
      <c r="AU155" s="205" t="s">
        <v>85</v>
      </c>
      <c r="AY155" s="15" t="s">
        <v>170</v>
      </c>
      <c r="BE155" s="206">
        <f>IF(N155="základní",J155,0)</f>
        <v>0</v>
      </c>
      <c r="BF155" s="206">
        <f>IF(N155="snížená",J155,0)</f>
        <v>0</v>
      </c>
      <c r="BG155" s="206">
        <f>IF(N155="zákl. přenesená",J155,0)</f>
        <v>0</v>
      </c>
      <c r="BH155" s="206">
        <f>IF(N155="sníž. přenesená",J155,0)</f>
        <v>0</v>
      </c>
      <c r="BI155" s="206">
        <f>IF(N155="nulová",J155,0)</f>
        <v>0</v>
      </c>
      <c r="BJ155" s="15" t="s">
        <v>85</v>
      </c>
      <c r="BK155" s="206">
        <f>ROUND(I155*H155,2)</f>
        <v>0</v>
      </c>
      <c r="BL155" s="15" t="s">
        <v>177</v>
      </c>
      <c r="BM155" s="205" t="s">
        <v>325</v>
      </c>
    </row>
    <row r="156" spans="2:65" s="1" customFormat="1" ht="11.25">
      <c r="B156" s="32"/>
      <c r="C156" s="33"/>
      <c r="D156" s="207" t="s">
        <v>179</v>
      </c>
      <c r="E156" s="33"/>
      <c r="F156" s="208" t="s">
        <v>1326</v>
      </c>
      <c r="G156" s="33"/>
      <c r="H156" s="33"/>
      <c r="I156" s="115"/>
      <c r="J156" s="33"/>
      <c r="K156" s="33"/>
      <c r="L156" s="36"/>
      <c r="M156" s="209"/>
      <c r="N156" s="64"/>
      <c r="O156" s="64"/>
      <c r="P156" s="64"/>
      <c r="Q156" s="64"/>
      <c r="R156" s="64"/>
      <c r="S156" s="64"/>
      <c r="T156" s="65"/>
      <c r="AT156" s="15" t="s">
        <v>179</v>
      </c>
      <c r="AU156" s="15" t="s">
        <v>85</v>
      </c>
    </row>
    <row r="157" spans="2:65" s="1" customFormat="1" ht="21.6" customHeight="1">
      <c r="B157" s="32"/>
      <c r="C157" s="194" t="s">
        <v>220</v>
      </c>
      <c r="D157" s="194" t="s">
        <v>172</v>
      </c>
      <c r="E157" s="195" t="s">
        <v>1327</v>
      </c>
      <c r="F157" s="196" t="s">
        <v>1328</v>
      </c>
      <c r="G157" s="197" t="s">
        <v>1069</v>
      </c>
      <c r="H157" s="198">
        <v>1</v>
      </c>
      <c r="I157" s="199"/>
      <c r="J157" s="200">
        <f>ROUND(I157*H157,2)</f>
        <v>0</v>
      </c>
      <c r="K157" s="196" t="s">
        <v>1</v>
      </c>
      <c r="L157" s="36"/>
      <c r="M157" s="201" t="s">
        <v>1</v>
      </c>
      <c r="N157" s="202" t="s">
        <v>43</v>
      </c>
      <c r="O157" s="64"/>
      <c r="P157" s="203">
        <f>O157*H157</f>
        <v>0</v>
      </c>
      <c r="Q157" s="203">
        <v>0</v>
      </c>
      <c r="R157" s="203">
        <f>Q157*H157</f>
        <v>0</v>
      </c>
      <c r="S157" s="203">
        <v>0</v>
      </c>
      <c r="T157" s="204">
        <f>S157*H157</f>
        <v>0</v>
      </c>
      <c r="AR157" s="205" t="s">
        <v>177</v>
      </c>
      <c r="AT157" s="205" t="s">
        <v>172</v>
      </c>
      <c r="AU157" s="205" t="s">
        <v>85</v>
      </c>
      <c r="AY157" s="15" t="s">
        <v>170</v>
      </c>
      <c r="BE157" s="206">
        <f>IF(N157="základní",J157,0)</f>
        <v>0</v>
      </c>
      <c r="BF157" s="206">
        <f>IF(N157="snížená",J157,0)</f>
        <v>0</v>
      </c>
      <c r="BG157" s="206">
        <f>IF(N157="zákl. přenesená",J157,0)</f>
        <v>0</v>
      </c>
      <c r="BH157" s="206">
        <f>IF(N157="sníž. přenesená",J157,0)</f>
        <v>0</v>
      </c>
      <c r="BI157" s="206">
        <f>IF(N157="nulová",J157,0)</f>
        <v>0</v>
      </c>
      <c r="BJ157" s="15" t="s">
        <v>85</v>
      </c>
      <c r="BK157" s="206">
        <f>ROUND(I157*H157,2)</f>
        <v>0</v>
      </c>
      <c r="BL157" s="15" t="s">
        <v>177</v>
      </c>
      <c r="BM157" s="205" t="s">
        <v>336</v>
      </c>
    </row>
    <row r="158" spans="2:65" s="1" customFormat="1" ht="19.5">
      <c r="B158" s="32"/>
      <c r="C158" s="33"/>
      <c r="D158" s="207" t="s">
        <v>179</v>
      </c>
      <c r="E158" s="33"/>
      <c r="F158" s="208" t="s">
        <v>1328</v>
      </c>
      <c r="G158" s="33"/>
      <c r="H158" s="33"/>
      <c r="I158" s="115"/>
      <c r="J158" s="33"/>
      <c r="K158" s="33"/>
      <c r="L158" s="36"/>
      <c r="M158" s="209"/>
      <c r="N158" s="64"/>
      <c r="O158" s="64"/>
      <c r="P158" s="64"/>
      <c r="Q158" s="64"/>
      <c r="R158" s="64"/>
      <c r="S158" s="64"/>
      <c r="T158" s="65"/>
      <c r="AT158" s="15" t="s">
        <v>179</v>
      </c>
      <c r="AU158" s="15" t="s">
        <v>85</v>
      </c>
    </row>
    <row r="159" spans="2:65" s="1" customFormat="1" ht="14.45" customHeight="1">
      <c r="B159" s="32"/>
      <c r="C159" s="194" t="s">
        <v>8</v>
      </c>
      <c r="D159" s="194" t="s">
        <v>172</v>
      </c>
      <c r="E159" s="195" t="s">
        <v>1105</v>
      </c>
      <c r="F159" s="196" t="s">
        <v>1106</v>
      </c>
      <c r="G159" s="197" t="s">
        <v>1107</v>
      </c>
      <c r="H159" s="198">
        <v>8</v>
      </c>
      <c r="I159" s="199"/>
      <c r="J159" s="200">
        <f>ROUND(I159*H159,2)</f>
        <v>0</v>
      </c>
      <c r="K159" s="196" t="s">
        <v>1</v>
      </c>
      <c r="L159" s="36"/>
      <c r="M159" s="201" t="s">
        <v>1</v>
      </c>
      <c r="N159" s="202" t="s">
        <v>43</v>
      </c>
      <c r="O159" s="64"/>
      <c r="P159" s="203">
        <f>O159*H159</f>
        <v>0</v>
      </c>
      <c r="Q159" s="203">
        <v>0</v>
      </c>
      <c r="R159" s="203">
        <f>Q159*H159</f>
        <v>0</v>
      </c>
      <c r="S159" s="203">
        <v>0</v>
      </c>
      <c r="T159" s="204">
        <f>S159*H159</f>
        <v>0</v>
      </c>
      <c r="AR159" s="205" t="s">
        <v>177</v>
      </c>
      <c r="AT159" s="205" t="s">
        <v>172</v>
      </c>
      <c r="AU159" s="205" t="s">
        <v>85</v>
      </c>
      <c r="AY159" s="15" t="s">
        <v>170</v>
      </c>
      <c r="BE159" s="206">
        <f>IF(N159="základní",J159,0)</f>
        <v>0</v>
      </c>
      <c r="BF159" s="206">
        <f>IF(N159="snížená",J159,0)</f>
        <v>0</v>
      </c>
      <c r="BG159" s="206">
        <f>IF(N159="zákl. přenesená",J159,0)</f>
        <v>0</v>
      </c>
      <c r="BH159" s="206">
        <f>IF(N159="sníž. přenesená",J159,0)</f>
        <v>0</v>
      </c>
      <c r="BI159" s="206">
        <f>IF(N159="nulová",J159,0)</f>
        <v>0</v>
      </c>
      <c r="BJ159" s="15" t="s">
        <v>85</v>
      </c>
      <c r="BK159" s="206">
        <f>ROUND(I159*H159,2)</f>
        <v>0</v>
      </c>
      <c r="BL159" s="15" t="s">
        <v>177</v>
      </c>
      <c r="BM159" s="205" t="s">
        <v>347</v>
      </c>
    </row>
    <row r="160" spans="2:65" s="1" customFormat="1" ht="11.25">
      <c r="B160" s="32"/>
      <c r="C160" s="33"/>
      <c r="D160" s="207" t="s">
        <v>179</v>
      </c>
      <c r="E160" s="33"/>
      <c r="F160" s="208" t="s">
        <v>1106</v>
      </c>
      <c r="G160" s="33"/>
      <c r="H160" s="33"/>
      <c r="I160" s="115"/>
      <c r="J160" s="33"/>
      <c r="K160" s="33"/>
      <c r="L160" s="36"/>
      <c r="M160" s="209"/>
      <c r="N160" s="64"/>
      <c r="O160" s="64"/>
      <c r="P160" s="64"/>
      <c r="Q160" s="64"/>
      <c r="R160" s="64"/>
      <c r="S160" s="64"/>
      <c r="T160" s="65"/>
      <c r="AT160" s="15" t="s">
        <v>179</v>
      </c>
      <c r="AU160" s="15" t="s">
        <v>85</v>
      </c>
    </row>
    <row r="161" spans="2:65" s="11" customFormat="1" ht="25.9" customHeight="1">
      <c r="B161" s="178"/>
      <c r="C161" s="179"/>
      <c r="D161" s="180" t="s">
        <v>77</v>
      </c>
      <c r="E161" s="181" t="s">
        <v>1015</v>
      </c>
      <c r="F161" s="181" t="s">
        <v>1329</v>
      </c>
      <c r="G161" s="179"/>
      <c r="H161" s="179"/>
      <c r="I161" s="182"/>
      <c r="J161" s="183">
        <f>BK161</f>
        <v>0</v>
      </c>
      <c r="K161" s="179"/>
      <c r="L161" s="184"/>
      <c r="M161" s="185"/>
      <c r="N161" s="186"/>
      <c r="O161" s="186"/>
      <c r="P161" s="187">
        <f>SUM(P162:P169)</f>
        <v>0</v>
      </c>
      <c r="Q161" s="186"/>
      <c r="R161" s="187">
        <f>SUM(R162:R169)</f>
        <v>0</v>
      </c>
      <c r="S161" s="186"/>
      <c r="T161" s="188">
        <f>SUM(T162:T169)</f>
        <v>0</v>
      </c>
      <c r="AR161" s="189" t="s">
        <v>85</v>
      </c>
      <c r="AT161" s="190" t="s">
        <v>77</v>
      </c>
      <c r="AU161" s="190" t="s">
        <v>78</v>
      </c>
      <c r="AY161" s="189" t="s">
        <v>170</v>
      </c>
      <c r="BK161" s="191">
        <f>SUM(BK162:BK169)</f>
        <v>0</v>
      </c>
    </row>
    <row r="162" spans="2:65" s="1" customFormat="1" ht="14.45" customHeight="1">
      <c r="B162" s="32"/>
      <c r="C162" s="194" t="s">
        <v>269</v>
      </c>
      <c r="D162" s="194" t="s">
        <v>172</v>
      </c>
      <c r="E162" s="195" t="s">
        <v>1035</v>
      </c>
      <c r="F162" s="196" t="s">
        <v>1129</v>
      </c>
      <c r="G162" s="197" t="s">
        <v>1069</v>
      </c>
      <c r="H162" s="198">
        <v>1</v>
      </c>
      <c r="I162" s="199"/>
      <c r="J162" s="200">
        <f>ROUND(I162*H162,2)</f>
        <v>0</v>
      </c>
      <c r="K162" s="196" t="s">
        <v>1</v>
      </c>
      <c r="L162" s="36"/>
      <c r="M162" s="201" t="s">
        <v>1</v>
      </c>
      <c r="N162" s="202" t="s">
        <v>43</v>
      </c>
      <c r="O162" s="64"/>
      <c r="P162" s="203">
        <f>O162*H162</f>
        <v>0</v>
      </c>
      <c r="Q162" s="203">
        <v>0</v>
      </c>
      <c r="R162" s="203">
        <f>Q162*H162</f>
        <v>0</v>
      </c>
      <c r="S162" s="203">
        <v>0</v>
      </c>
      <c r="T162" s="204">
        <f>S162*H162</f>
        <v>0</v>
      </c>
      <c r="AR162" s="205" t="s">
        <v>177</v>
      </c>
      <c r="AT162" s="205" t="s">
        <v>172</v>
      </c>
      <c r="AU162" s="205" t="s">
        <v>85</v>
      </c>
      <c r="AY162" s="15" t="s">
        <v>170</v>
      </c>
      <c r="BE162" s="206">
        <f>IF(N162="základní",J162,0)</f>
        <v>0</v>
      </c>
      <c r="BF162" s="206">
        <f>IF(N162="snížená",J162,0)</f>
        <v>0</v>
      </c>
      <c r="BG162" s="206">
        <f>IF(N162="zákl. přenesená",J162,0)</f>
        <v>0</v>
      </c>
      <c r="BH162" s="206">
        <f>IF(N162="sníž. přenesená",J162,0)</f>
        <v>0</v>
      </c>
      <c r="BI162" s="206">
        <f>IF(N162="nulová",J162,0)</f>
        <v>0</v>
      </c>
      <c r="BJ162" s="15" t="s">
        <v>85</v>
      </c>
      <c r="BK162" s="206">
        <f>ROUND(I162*H162,2)</f>
        <v>0</v>
      </c>
      <c r="BL162" s="15" t="s">
        <v>177</v>
      </c>
      <c r="BM162" s="205" t="s">
        <v>357</v>
      </c>
    </row>
    <row r="163" spans="2:65" s="1" customFormat="1" ht="11.25">
      <c r="B163" s="32"/>
      <c r="C163" s="33"/>
      <c r="D163" s="207" t="s">
        <v>179</v>
      </c>
      <c r="E163" s="33"/>
      <c r="F163" s="208" t="s">
        <v>1129</v>
      </c>
      <c r="G163" s="33"/>
      <c r="H163" s="33"/>
      <c r="I163" s="115"/>
      <c r="J163" s="33"/>
      <c r="K163" s="33"/>
      <c r="L163" s="36"/>
      <c r="M163" s="209"/>
      <c r="N163" s="64"/>
      <c r="O163" s="64"/>
      <c r="P163" s="64"/>
      <c r="Q163" s="64"/>
      <c r="R163" s="64"/>
      <c r="S163" s="64"/>
      <c r="T163" s="65"/>
      <c r="AT163" s="15" t="s">
        <v>179</v>
      </c>
      <c r="AU163" s="15" t="s">
        <v>85</v>
      </c>
    </row>
    <row r="164" spans="2:65" s="1" customFormat="1" ht="14.45" customHeight="1">
      <c r="B164" s="32"/>
      <c r="C164" s="194" t="s">
        <v>275</v>
      </c>
      <c r="D164" s="194" t="s">
        <v>172</v>
      </c>
      <c r="E164" s="195" t="s">
        <v>1330</v>
      </c>
      <c r="F164" s="196" t="s">
        <v>1132</v>
      </c>
      <c r="G164" s="197" t="s">
        <v>1069</v>
      </c>
      <c r="H164" s="198">
        <v>1</v>
      </c>
      <c r="I164" s="199"/>
      <c r="J164" s="200">
        <f>ROUND(I164*H164,2)</f>
        <v>0</v>
      </c>
      <c r="K164" s="196" t="s">
        <v>1</v>
      </c>
      <c r="L164" s="36"/>
      <c r="M164" s="201" t="s">
        <v>1</v>
      </c>
      <c r="N164" s="202" t="s">
        <v>43</v>
      </c>
      <c r="O164" s="64"/>
      <c r="P164" s="203">
        <f>O164*H164</f>
        <v>0</v>
      </c>
      <c r="Q164" s="203">
        <v>0</v>
      </c>
      <c r="R164" s="203">
        <f>Q164*H164</f>
        <v>0</v>
      </c>
      <c r="S164" s="203">
        <v>0</v>
      </c>
      <c r="T164" s="204">
        <f>S164*H164</f>
        <v>0</v>
      </c>
      <c r="AR164" s="205" t="s">
        <v>177</v>
      </c>
      <c r="AT164" s="205" t="s">
        <v>172</v>
      </c>
      <c r="AU164" s="205" t="s">
        <v>85</v>
      </c>
      <c r="AY164" s="15" t="s">
        <v>170</v>
      </c>
      <c r="BE164" s="206">
        <f>IF(N164="základní",J164,0)</f>
        <v>0</v>
      </c>
      <c r="BF164" s="206">
        <f>IF(N164="snížená",J164,0)</f>
        <v>0</v>
      </c>
      <c r="BG164" s="206">
        <f>IF(N164="zákl. přenesená",J164,0)</f>
        <v>0</v>
      </c>
      <c r="BH164" s="206">
        <f>IF(N164="sníž. přenesená",J164,0)</f>
        <v>0</v>
      </c>
      <c r="BI164" s="206">
        <f>IF(N164="nulová",J164,0)</f>
        <v>0</v>
      </c>
      <c r="BJ164" s="15" t="s">
        <v>85</v>
      </c>
      <c r="BK164" s="206">
        <f>ROUND(I164*H164,2)</f>
        <v>0</v>
      </c>
      <c r="BL164" s="15" t="s">
        <v>177</v>
      </c>
      <c r="BM164" s="205" t="s">
        <v>368</v>
      </c>
    </row>
    <row r="165" spans="2:65" s="1" customFormat="1" ht="11.25">
      <c r="B165" s="32"/>
      <c r="C165" s="33"/>
      <c r="D165" s="207" t="s">
        <v>179</v>
      </c>
      <c r="E165" s="33"/>
      <c r="F165" s="208" t="s">
        <v>1132</v>
      </c>
      <c r="G165" s="33"/>
      <c r="H165" s="33"/>
      <c r="I165" s="115"/>
      <c r="J165" s="33"/>
      <c r="K165" s="33"/>
      <c r="L165" s="36"/>
      <c r="M165" s="209"/>
      <c r="N165" s="64"/>
      <c r="O165" s="64"/>
      <c r="P165" s="64"/>
      <c r="Q165" s="64"/>
      <c r="R165" s="64"/>
      <c r="S165" s="64"/>
      <c r="T165" s="65"/>
      <c r="AT165" s="15" t="s">
        <v>179</v>
      </c>
      <c r="AU165" s="15" t="s">
        <v>85</v>
      </c>
    </row>
    <row r="166" spans="2:65" s="1" customFormat="1" ht="21.6" customHeight="1">
      <c r="B166" s="32"/>
      <c r="C166" s="194" t="s">
        <v>280</v>
      </c>
      <c r="D166" s="194" t="s">
        <v>172</v>
      </c>
      <c r="E166" s="195" t="s">
        <v>1331</v>
      </c>
      <c r="F166" s="196" t="s">
        <v>1135</v>
      </c>
      <c r="G166" s="197" t="s">
        <v>1069</v>
      </c>
      <c r="H166" s="198">
        <v>1</v>
      </c>
      <c r="I166" s="199"/>
      <c r="J166" s="200">
        <f>ROUND(I166*H166,2)</f>
        <v>0</v>
      </c>
      <c r="K166" s="196" t="s">
        <v>1</v>
      </c>
      <c r="L166" s="36"/>
      <c r="M166" s="201" t="s">
        <v>1</v>
      </c>
      <c r="N166" s="202" t="s">
        <v>43</v>
      </c>
      <c r="O166" s="64"/>
      <c r="P166" s="203">
        <f>O166*H166</f>
        <v>0</v>
      </c>
      <c r="Q166" s="203">
        <v>0</v>
      </c>
      <c r="R166" s="203">
        <f>Q166*H166</f>
        <v>0</v>
      </c>
      <c r="S166" s="203">
        <v>0</v>
      </c>
      <c r="T166" s="204">
        <f>S166*H166</f>
        <v>0</v>
      </c>
      <c r="AR166" s="205" t="s">
        <v>177</v>
      </c>
      <c r="AT166" s="205" t="s">
        <v>172</v>
      </c>
      <c r="AU166" s="205" t="s">
        <v>85</v>
      </c>
      <c r="AY166" s="15" t="s">
        <v>170</v>
      </c>
      <c r="BE166" s="206">
        <f>IF(N166="základní",J166,0)</f>
        <v>0</v>
      </c>
      <c r="BF166" s="206">
        <f>IF(N166="snížená",J166,0)</f>
        <v>0</v>
      </c>
      <c r="BG166" s="206">
        <f>IF(N166="zákl. přenesená",J166,0)</f>
        <v>0</v>
      </c>
      <c r="BH166" s="206">
        <f>IF(N166="sníž. přenesená",J166,0)</f>
        <v>0</v>
      </c>
      <c r="BI166" s="206">
        <f>IF(N166="nulová",J166,0)</f>
        <v>0</v>
      </c>
      <c r="BJ166" s="15" t="s">
        <v>85</v>
      </c>
      <c r="BK166" s="206">
        <f>ROUND(I166*H166,2)</f>
        <v>0</v>
      </c>
      <c r="BL166" s="15" t="s">
        <v>177</v>
      </c>
      <c r="BM166" s="205" t="s">
        <v>379</v>
      </c>
    </row>
    <row r="167" spans="2:65" s="1" customFormat="1" ht="11.25">
      <c r="B167" s="32"/>
      <c r="C167" s="33"/>
      <c r="D167" s="207" t="s">
        <v>179</v>
      </c>
      <c r="E167" s="33"/>
      <c r="F167" s="208" t="s">
        <v>1135</v>
      </c>
      <c r="G167" s="33"/>
      <c r="H167" s="33"/>
      <c r="I167" s="115"/>
      <c r="J167" s="33"/>
      <c r="K167" s="33"/>
      <c r="L167" s="36"/>
      <c r="M167" s="209"/>
      <c r="N167" s="64"/>
      <c r="O167" s="64"/>
      <c r="P167" s="64"/>
      <c r="Q167" s="64"/>
      <c r="R167" s="64"/>
      <c r="S167" s="64"/>
      <c r="T167" s="65"/>
      <c r="AT167" s="15" t="s">
        <v>179</v>
      </c>
      <c r="AU167" s="15" t="s">
        <v>85</v>
      </c>
    </row>
    <row r="168" spans="2:65" s="1" customFormat="1" ht="21.6" customHeight="1">
      <c r="B168" s="32"/>
      <c r="C168" s="194" t="s">
        <v>287</v>
      </c>
      <c r="D168" s="194" t="s">
        <v>172</v>
      </c>
      <c r="E168" s="195" t="s">
        <v>1332</v>
      </c>
      <c r="F168" s="196" t="s">
        <v>1138</v>
      </c>
      <c r="G168" s="197" t="s">
        <v>1069</v>
      </c>
      <c r="H168" s="198">
        <v>1</v>
      </c>
      <c r="I168" s="199"/>
      <c r="J168" s="200">
        <f>ROUND(I168*H168,2)</f>
        <v>0</v>
      </c>
      <c r="K168" s="196" t="s">
        <v>1</v>
      </c>
      <c r="L168" s="36"/>
      <c r="M168" s="201" t="s">
        <v>1</v>
      </c>
      <c r="N168" s="202" t="s">
        <v>43</v>
      </c>
      <c r="O168" s="64"/>
      <c r="P168" s="203">
        <f>O168*H168</f>
        <v>0</v>
      </c>
      <c r="Q168" s="203">
        <v>0</v>
      </c>
      <c r="R168" s="203">
        <f>Q168*H168</f>
        <v>0</v>
      </c>
      <c r="S168" s="203">
        <v>0</v>
      </c>
      <c r="T168" s="204">
        <f>S168*H168</f>
        <v>0</v>
      </c>
      <c r="AR168" s="205" t="s">
        <v>177</v>
      </c>
      <c r="AT168" s="205" t="s">
        <v>172</v>
      </c>
      <c r="AU168" s="205" t="s">
        <v>85</v>
      </c>
      <c r="AY168" s="15" t="s">
        <v>170</v>
      </c>
      <c r="BE168" s="206">
        <f>IF(N168="základní",J168,0)</f>
        <v>0</v>
      </c>
      <c r="BF168" s="206">
        <f>IF(N168="snížená",J168,0)</f>
        <v>0</v>
      </c>
      <c r="BG168" s="206">
        <f>IF(N168="zákl. přenesená",J168,0)</f>
        <v>0</v>
      </c>
      <c r="BH168" s="206">
        <f>IF(N168="sníž. přenesená",J168,0)</f>
        <v>0</v>
      </c>
      <c r="BI168" s="206">
        <f>IF(N168="nulová",J168,0)</f>
        <v>0</v>
      </c>
      <c r="BJ168" s="15" t="s">
        <v>85</v>
      </c>
      <c r="BK168" s="206">
        <f>ROUND(I168*H168,2)</f>
        <v>0</v>
      </c>
      <c r="BL168" s="15" t="s">
        <v>177</v>
      </c>
      <c r="BM168" s="205" t="s">
        <v>388</v>
      </c>
    </row>
    <row r="169" spans="2:65" s="1" customFormat="1" ht="11.25">
      <c r="B169" s="32"/>
      <c r="C169" s="33"/>
      <c r="D169" s="207" t="s">
        <v>179</v>
      </c>
      <c r="E169" s="33"/>
      <c r="F169" s="208" t="s">
        <v>1138</v>
      </c>
      <c r="G169" s="33"/>
      <c r="H169" s="33"/>
      <c r="I169" s="115"/>
      <c r="J169" s="33"/>
      <c r="K169" s="33"/>
      <c r="L169" s="36"/>
      <c r="M169" s="243"/>
      <c r="N169" s="244"/>
      <c r="O169" s="244"/>
      <c r="P169" s="244"/>
      <c r="Q169" s="244"/>
      <c r="R169" s="244"/>
      <c r="S169" s="244"/>
      <c r="T169" s="245"/>
      <c r="AT169" s="15" t="s">
        <v>179</v>
      </c>
      <c r="AU169" s="15" t="s">
        <v>85</v>
      </c>
    </row>
    <row r="170" spans="2:65" s="1" customFormat="1" ht="6.95" customHeight="1">
      <c r="B170" s="47"/>
      <c r="C170" s="48"/>
      <c r="D170" s="48"/>
      <c r="E170" s="48"/>
      <c r="F170" s="48"/>
      <c r="G170" s="48"/>
      <c r="H170" s="48"/>
      <c r="I170" s="146"/>
      <c r="J170" s="48"/>
      <c r="K170" s="48"/>
      <c r="L170" s="36"/>
    </row>
  </sheetData>
  <sheetProtection password="CC35" sheet="1" objects="1" scenarios="1" formatColumns="0" formatRows="0" autoFilter="0"/>
  <autoFilter ref="C124:K169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291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126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s="1" customFormat="1" ht="12" customHeight="1">
      <c r="B8" s="36"/>
      <c r="D8" s="114" t="s">
        <v>134</v>
      </c>
      <c r="I8" s="115"/>
      <c r="L8" s="36"/>
    </row>
    <row r="9" spans="2:46" s="1" customFormat="1" ht="36.950000000000003" customHeight="1">
      <c r="B9" s="36"/>
      <c r="E9" s="296" t="s">
        <v>1333</v>
      </c>
      <c r="F9" s="297"/>
      <c r="G9" s="297"/>
      <c r="H9" s="297"/>
      <c r="I9" s="115"/>
      <c r="L9" s="36"/>
    </row>
    <row r="10" spans="2:46" s="1" customFormat="1" ht="11.25">
      <c r="B10" s="36"/>
      <c r="I10" s="115"/>
      <c r="L10" s="36"/>
    </row>
    <row r="11" spans="2:46" s="1" customFormat="1" ht="12" customHeight="1">
      <c r="B11" s="36"/>
      <c r="D11" s="114" t="s">
        <v>18</v>
      </c>
      <c r="F11" s="103" t="s">
        <v>1</v>
      </c>
      <c r="I11" s="116" t="s">
        <v>19</v>
      </c>
      <c r="J11" s="103" t="s">
        <v>1</v>
      </c>
      <c r="L11" s="36"/>
    </row>
    <row r="12" spans="2:46" s="1" customFormat="1" ht="12" customHeight="1">
      <c r="B12" s="36"/>
      <c r="D12" s="114" t="s">
        <v>20</v>
      </c>
      <c r="F12" s="103" t="s">
        <v>1050</v>
      </c>
      <c r="I12" s="116" t="s">
        <v>22</v>
      </c>
      <c r="J12" s="117" t="str">
        <f>'Rekapitulace stavby'!AN8</f>
        <v>4. 12. 2019</v>
      </c>
      <c r="L12" s="36"/>
    </row>
    <row r="13" spans="2:46" s="1" customFormat="1" ht="10.9" customHeight="1">
      <c r="B13" s="36"/>
      <c r="I13" s="115"/>
      <c r="L13" s="36"/>
    </row>
    <row r="14" spans="2:46" s="1" customFormat="1" ht="12" customHeight="1">
      <c r="B14" s="36"/>
      <c r="D14" s="114" t="s">
        <v>24</v>
      </c>
      <c r="I14" s="116" t="s">
        <v>25</v>
      </c>
      <c r="J14" s="103" t="str">
        <f>IF('Rekapitulace stavby'!AN10="","",'Rekapitulace stavby'!AN10)</f>
        <v>03410447</v>
      </c>
      <c r="L14" s="36"/>
    </row>
    <row r="15" spans="2:46" s="1" customFormat="1" ht="18" customHeight="1">
      <c r="B15" s="36"/>
      <c r="E15" s="103" t="str">
        <f>IF('Rekapitulace stavby'!E11="","",'Rekapitulace stavby'!E11)</f>
        <v>Labe aréna z.s. Nábřežní 835, Štětí</v>
      </c>
      <c r="I15" s="116" t="s">
        <v>28</v>
      </c>
      <c r="J15" s="103" t="str">
        <f>IF('Rekapitulace stavby'!AN11="","",'Rekapitulace stavby'!AN11)</f>
        <v/>
      </c>
      <c r="L15" s="36"/>
    </row>
    <row r="16" spans="2:46" s="1" customFormat="1" ht="6.95" customHeight="1">
      <c r="B16" s="36"/>
      <c r="I16" s="115"/>
      <c r="L16" s="36"/>
    </row>
    <row r="17" spans="2:12" s="1" customFormat="1" ht="12" customHeight="1">
      <c r="B17" s="36"/>
      <c r="D17" s="114" t="s">
        <v>29</v>
      </c>
      <c r="I17" s="116" t="s">
        <v>25</v>
      </c>
      <c r="J17" s="28" t="str">
        <f>'Rekapitulace stavby'!AN13</f>
        <v>Vyplň údaj</v>
      </c>
      <c r="L17" s="36"/>
    </row>
    <row r="18" spans="2:12" s="1" customFormat="1" ht="18" customHeight="1">
      <c r="B18" s="36"/>
      <c r="E18" s="298" t="str">
        <f>'Rekapitulace stavby'!E14</f>
        <v>Vyplň údaj</v>
      </c>
      <c r="F18" s="299"/>
      <c r="G18" s="299"/>
      <c r="H18" s="299"/>
      <c r="I18" s="116" t="s">
        <v>28</v>
      </c>
      <c r="J18" s="28" t="str">
        <f>'Rekapitulace stavby'!AN14</f>
        <v>Vyplň údaj</v>
      </c>
      <c r="L18" s="36"/>
    </row>
    <row r="19" spans="2:12" s="1" customFormat="1" ht="6.95" customHeight="1">
      <c r="B19" s="36"/>
      <c r="I19" s="115"/>
      <c r="L19" s="36"/>
    </row>
    <row r="20" spans="2:12" s="1" customFormat="1" ht="12" customHeight="1">
      <c r="B20" s="36"/>
      <c r="D20" s="114" t="s">
        <v>31</v>
      </c>
      <c r="I20" s="116" t="s">
        <v>25</v>
      </c>
      <c r="J20" s="103" t="str">
        <f>IF('Rekapitulace stavby'!AN16="","",'Rekapitulace stavby'!AN16)</f>
        <v>25678051</v>
      </c>
      <c r="L20" s="36"/>
    </row>
    <row r="21" spans="2:12" s="1" customFormat="1" ht="18" customHeight="1">
      <c r="B21" s="36"/>
      <c r="E21" s="103" t="str">
        <f>IF('Rekapitulace stavby'!E17="","",'Rekapitulace stavby'!E17)</f>
        <v>di5 architekti inženýři</v>
      </c>
      <c r="I21" s="116" t="s">
        <v>28</v>
      </c>
      <c r="J21" s="103" t="str">
        <f>IF('Rekapitulace stavby'!AN17="","",'Rekapitulace stavby'!AN17)</f>
        <v/>
      </c>
      <c r="L21" s="36"/>
    </row>
    <row r="22" spans="2:12" s="1" customFormat="1" ht="6.95" customHeight="1">
      <c r="B22" s="36"/>
      <c r="I22" s="115"/>
      <c r="L22" s="36"/>
    </row>
    <row r="23" spans="2:12" s="1" customFormat="1" ht="12" customHeight="1">
      <c r="B23" s="36"/>
      <c r="D23" s="114" t="s">
        <v>35</v>
      </c>
      <c r="I23" s="116" t="s">
        <v>25</v>
      </c>
      <c r="J23" s="103" t="str">
        <f>IF('Rekapitulace stavby'!AN19="","",'Rekapitulace stavby'!AN19)</f>
        <v/>
      </c>
      <c r="L23" s="36"/>
    </row>
    <row r="24" spans="2:12" s="1" customFormat="1" ht="18" customHeight="1">
      <c r="B24" s="36"/>
      <c r="E24" s="103" t="str">
        <f>IF('Rekapitulace stavby'!E20="","",'Rekapitulace stavby'!E20)</f>
        <v>J. Nešněra</v>
      </c>
      <c r="I24" s="116" t="s">
        <v>28</v>
      </c>
      <c r="J24" s="103" t="str">
        <f>IF('Rekapitulace stavby'!AN20="","",'Rekapitulace stavby'!AN20)</f>
        <v/>
      </c>
      <c r="L24" s="36"/>
    </row>
    <row r="25" spans="2:12" s="1" customFormat="1" ht="6.95" customHeight="1">
      <c r="B25" s="36"/>
      <c r="I25" s="115"/>
      <c r="L25" s="36"/>
    </row>
    <row r="26" spans="2:12" s="1" customFormat="1" ht="12" customHeight="1">
      <c r="B26" s="36"/>
      <c r="D26" s="114" t="s">
        <v>37</v>
      </c>
      <c r="I26" s="115"/>
      <c r="L26" s="36"/>
    </row>
    <row r="27" spans="2:12" s="7" customFormat="1" ht="14.45" customHeight="1">
      <c r="B27" s="118"/>
      <c r="E27" s="300" t="s">
        <v>1</v>
      </c>
      <c r="F27" s="300"/>
      <c r="G27" s="300"/>
      <c r="H27" s="300"/>
      <c r="I27" s="119"/>
      <c r="L27" s="118"/>
    </row>
    <row r="28" spans="2:12" s="1" customFormat="1" ht="6.95" customHeight="1">
      <c r="B28" s="36"/>
      <c r="I28" s="115"/>
      <c r="L28" s="36"/>
    </row>
    <row r="29" spans="2:12" s="1" customFormat="1" ht="6.95" customHeight="1">
      <c r="B29" s="36"/>
      <c r="D29" s="60"/>
      <c r="E29" s="60"/>
      <c r="F29" s="60"/>
      <c r="G29" s="60"/>
      <c r="H29" s="60"/>
      <c r="I29" s="120"/>
      <c r="J29" s="60"/>
      <c r="K29" s="60"/>
      <c r="L29" s="36"/>
    </row>
    <row r="30" spans="2:12" s="1" customFormat="1" ht="25.35" customHeight="1">
      <c r="B30" s="36"/>
      <c r="D30" s="121" t="s">
        <v>38</v>
      </c>
      <c r="I30" s="115"/>
      <c r="J30" s="122">
        <f>ROUND(J125, 2)</f>
        <v>0</v>
      </c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14.45" customHeight="1">
      <c r="B32" s="36"/>
      <c r="F32" s="123" t="s">
        <v>40</v>
      </c>
      <c r="I32" s="124" t="s">
        <v>39</v>
      </c>
      <c r="J32" s="123" t="s">
        <v>41</v>
      </c>
      <c r="L32" s="36"/>
    </row>
    <row r="33" spans="2:12" s="1" customFormat="1" ht="14.45" customHeight="1">
      <c r="B33" s="36"/>
      <c r="D33" s="125" t="s">
        <v>42</v>
      </c>
      <c r="E33" s="114" t="s">
        <v>43</v>
      </c>
      <c r="F33" s="126">
        <f>ROUND((SUM(BE125:BE290)),  2)</f>
        <v>0</v>
      </c>
      <c r="I33" s="127">
        <v>0.21</v>
      </c>
      <c r="J33" s="126">
        <f>ROUND(((SUM(BE125:BE290))*I33),  2)</f>
        <v>0</v>
      </c>
      <c r="L33" s="36"/>
    </row>
    <row r="34" spans="2:12" s="1" customFormat="1" ht="14.45" customHeight="1">
      <c r="B34" s="36"/>
      <c r="E34" s="114" t="s">
        <v>44</v>
      </c>
      <c r="F34" s="126">
        <f>ROUND((SUM(BF125:BF290)),  2)</f>
        <v>0</v>
      </c>
      <c r="I34" s="127">
        <v>0.15</v>
      </c>
      <c r="J34" s="126">
        <f>ROUND(((SUM(BF125:BF290))*I34),  2)</f>
        <v>0</v>
      </c>
      <c r="L34" s="36"/>
    </row>
    <row r="35" spans="2:12" s="1" customFormat="1" ht="14.45" hidden="1" customHeight="1">
      <c r="B35" s="36"/>
      <c r="E35" s="114" t="s">
        <v>45</v>
      </c>
      <c r="F35" s="126">
        <f>ROUND((SUM(BG125:BG290)),  2)</f>
        <v>0</v>
      </c>
      <c r="I35" s="127">
        <v>0.21</v>
      </c>
      <c r="J35" s="126">
        <f>0</f>
        <v>0</v>
      </c>
      <c r="L35" s="36"/>
    </row>
    <row r="36" spans="2:12" s="1" customFormat="1" ht="14.45" hidden="1" customHeight="1">
      <c r="B36" s="36"/>
      <c r="E36" s="114" t="s">
        <v>46</v>
      </c>
      <c r="F36" s="126">
        <f>ROUND((SUM(BH125:BH290)),  2)</f>
        <v>0</v>
      </c>
      <c r="I36" s="127">
        <v>0.15</v>
      </c>
      <c r="J36" s="126">
        <f>0</f>
        <v>0</v>
      </c>
      <c r="L36" s="36"/>
    </row>
    <row r="37" spans="2:12" s="1" customFormat="1" ht="14.45" hidden="1" customHeight="1">
      <c r="B37" s="36"/>
      <c r="E37" s="114" t="s">
        <v>47</v>
      </c>
      <c r="F37" s="126">
        <f>ROUND((SUM(BI125:BI290)),  2)</f>
        <v>0</v>
      </c>
      <c r="I37" s="127">
        <v>0</v>
      </c>
      <c r="J37" s="126">
        <f>0</f>
        <v>0</v>
      </c>
      <c r="L37" s="36"/>
    </row>
    <row r="38" spans="2:12" s="1" customFormat="1" ht="6.95" customHeight="1">
      <c r="B38" s="36"/>
      <c r="I38" s="115"/>
      <c r="L38" s="36"/>
    </row>
    <row r="39" spans="2:12" s="1" customFormat="1" ht="25.35" customHeight="1">
      <c r="B39" s="36"/>
      <c r="C39" s="128"/>
      <c r="D39" s="129" t="s">
        <v>48</v>
      </c>
      <c r="E39" s="130"/>
      <c r="F39" s="130"/>
      <c r="G39" s="131" t="s">
        <v>49</v>
      </c>
      <c r="H39" s="132" t="s">
        <v>50</v>
      </c>
      <c r="I39" s="133"/>
      <c r="J39" s="134">
        <f>SUM(J30:J37)</f>
        <v>0</v>
      </c>
      <c r="K39" s="135"/>
      <c r="L39" s="36"/>
    </row>
    <row r="40" spans="2:12" s="1" customFormat="1" ht="14.45" customHeight="1">
      <c r="B40" s="36"/>
      <c r="I40" s="115"/>
      <c r="L40" s="36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47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47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47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47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47" s="1" customFormat="1" ht="12" customHeight="1">
      <c r="B86" s="32"/>
      <c r="C86" s="27" t="s">
        <v>134</v>
      </c>
      <c r="D86" s="33"/>
      <c r="E86" s="33"/>
      <c r="F86" s="33"/>
      <c r="G86" s="33"/>
      <c r="H86" s="33"/>
      <c r="I86" s="115"/>
      <c r="J86" s="33"/>
      <c r="K86" s="33"/>
      <c r="L86" s="36"/>
    </row>
    <row r="87" spans="2:47" s="1" customFormat="1" ht="14.45" customHeight="1">
      <c r="B87" s="32"/>
      <c r="C87" s="33"/>
      <c r="D87" s="33"/>
      <c r="E87" s="269" t="str">
        <f>E9</f>
        <v>06 - Technologie bazénu VZT a ZTI</v>
      </c>
      <c r="F87" s="303"/>
      <c r="G87" s="303"/>
      <c r="H87" s="303"/>
      <c r="I87" s="115"/>
      <c r="J87" s="33"/>
      <c r="K87" s="33"/>
      <c r="L87" s="36"/>
    </row>
    <row r="88" spans="2:47" s="1" customFormat="1" ht="6.95" customHeight="1">
      <c r="B88" s="32"/>
      <c r="C88" s="33"/>
      <c r="D88" s="33"/>
      <c r="E88" s="33"/>
      <c r="F88" s="33"/>
      <c r="G88" s="33"/>
      <c r="H88" s="33"/>
      <c r="I88" s="115"/>
      <c r="J88" s="33"/>
      <c r="K88" s="33"/>
      <c r="L88" s="36"/>
    </row>
    <row r="89" spans="2:47" s="1" customFormat="1" ht="12" customHeight="1">
      <c r="B89" s="32"/>
      <c r="C89" s="27" t="s">
        <v>20</v>
      </c>
      <c r="D89" s="33"/>
      <c r="E89" s="33"/>
      <c r="F89" s="25" t="str">
        <f>F12</f>
        <v xml:space="preserve"> </v>
      </c>
      <c r="G89" s="33"/>
      <c r="H89" s="33"/>
      <c r="I89" s="116" t="s">
        <v>22</v>
      </c>
      <c r="J89" s="59" t="str">
        <f>IF(J12="","",J12)</f>
        <v>4. 12. 2019</v>
      </c>
      <c r="K89" s="33"/>
      <c r="L89" s="36"/>
    </row>
    <row r="90" spans="2:47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47" s="1" customFormat="1" ht="26.45" customHeight="1">
      <c r="B91" s="32"/>
      <c r="C91" s="27" t="s">
        <v>24</v>
      </c>
      <c r="D91" s="33"/>
      <c r="E91" s="33"/>
      <c r="F91" s="25" t="str">
        <f>E15</f>
        <v>Labe aréna z.s. Nábřežní 835, Štětí</v>
      </c>
      <c r="G91" s="33"/>
      <c r="H91" s="33"/>
      <c r="I91" s="116" t="s">
        <v>31</v>
      </c>
      <c r="J91" s="30" t="str">
        <f>E21</f>
        <v>di5 architekti inženýři</v>
      </c>
      <c r="K91" s="33"/>
      <c r="L91" s="36"/>
    </row>
    <row r="92" spans="2:47" s="1" customFormat="1" ht="15.6" customHeight="1">
      <c r="B92" s="32"/>
      <c r="C92" s="27" t="s">
        <v>29</v>
      </c>
      <c r="D92" s="33"/>
      <c r="E92" s="33"/>
      <c r="F92" s="25" t="str">
        <f>IF(E18="","",E18)</f>
        <v>Vyplň údaj</v>
      </c>
      <c r="G92" s="33"/>
      <c r="H92" s="33"/>
      <c r="I92" s="116" t="s">
        <v>35</v>
      </c>
      <c r="J92" s="30" t="str">
        <f>E24</f>
        <v>J. Nešněra</v>
      </c>
      <c r="K92" s="33"/>
      <c r="L92" s="36"/>
    </row>
    <row r="93" spans="2:47" s="1" customFormat="1" ht="10.35" customHeight="1">
      <c r="B93" s="32"/>
      <c r="C93" s="33"/>
      <c r="D93" s="33"/>
      <c r="E93" s="33"/>
      <c r="F93" s="33"/>
      <c r="G93" s="33"/>
      <c r="H93" s="33"/>
      <c r="I93" s="115"/>
      <c r="J93" s="33"/>
      <c r="K93" s="33"/>
      <c r="L93" s="36"/>
    </row>
    <row r="94" spans="2:47" s="1" customFormat="1" ht="29.25" customHeight="1">
      <c r="B94" s="32"/>
      <c r="C94" s="150" t="s">
        <v>137</v>
      </c>
      <c r="D94" s="151"/>
      <c r="E94" s="151"/>
      <c r="F94" s="151"/>
      <c r="G94" s="151"/>
      <c r="H94" s="151"/>
      <c r="I94" s="152"/>
      <c r="J94" s="153" t="s">
        <v>138</v>
      </c>
      <c r="K94" s="151"/>
      <c r="L94" s="36"/>
    </row>
    <row r="95" spans="2:47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47" s="1" customFormat="1" ht="22.9" customHeight="1">
      <c r="B96" s="32"/>
      <c r="C96" s="154" t="s">
        <v>139</v>
      </c>
      <c r="D96" s="33"/>
      <c r="E96" s="33"/>
      <c r="F96" s="33"/>
      <c r="G96" s="33"/>
      <c r="H96" s="33"/>
      <c r="I96" s="115"/>
      <c r="J96" s="77">
        <f>J125</f>
        <v>0</v>
      </c>
      <c r="K96" s="33"/>
      <c r="L96" s="36"/>
      <c r="AU96" s="15" t="s">
        <v>140</v>
      </c>
    </row>
    <row r="97" spans="2:12" s="8" customFormat="1" ht="24.95" customHeight="1">
      <c r="B97" s="155"/>
      <c r="C97" s="156"/>
      <c r="D97" s="157" t="s">
        <v>141</v>
      </c>
      <c r="E97" s="158"/>
      <c r="F97" s="158"/>
      <c r="G97" s="158"/>
      <c r="H97" s="158"/>
      <c r="I97" s="159"/>
      <c r="J97" s="160">
        <f>J171</f>
        <v>0</v>
      </c>
      <c r="K97" s="156"/>
      <c r="L97" s="161"/>
    </row>
    <row r="98" spans="2:12" s="9" customFormat="1" ht="19.899999999999999" customHeight="1">
      <c r="B98" s="162"/>
      <c r="C98" s="97"/>
      <c r="D98" s="163" t="s">
        <v>1334</v>
      </c>
      <c r="E98" s="164"/>
      <c r="F98" s="164"/>
      <c r="G98" s="164"/>
      <c r="H98" s="164"/>
      <c r="I98" s="165"/>
      <c r="J98" s="166">
        <f>J172</f>
        <v>0</v>
      </c>
      <c r="K98" s="97"/>
      <c r="L98" s="167"/>
    </row>
    <row r="99" spans="2:12" s="9" customFormat="1" ht="19.899999999999999" customHeight="1">
      <c r="B99" s="162"/>
      <c r="C99" s="97"/>
      <c r="D99" s="163" t="s">
        <v>144</v>
      </c>
      <c r="E99" s="164"/>
      <c r="F99" s="164"/>
      <c r="G99" s="164"/>
      <c r="H99" s="164"/>
      <c r="I99" s="165"/>
      <c r="J99" s="166">
        <f>J184</f>
        <v>0</v>
      </c>
      <c r="K99" s="97"/>
      <c r="L99" s="167"/>
    </row>
    <row r="100" spans="2:12" s="9" customFormat="1" ht="19.899999999999999" customHeight="1">
      <c r="B100" s="162"/>
      <c r="C100" s="97"/>
      <c r="D100" s="163" t="s">
        <v>145</v>
      </c>
      <c r="E100" s="164"/>
      <c r="F100" s="164"/>
      <c r="G100" s="164"/>
      <c r="H100" s="164"/>
      <c r="I100" s="165"/>
      <c r="J100" s="166">
        <f>J188</f>
        <v>0</v>
      </c>
      <c r="K100" s="97"/>
      <c r="L100" s="167"/>
    </row>
    <row r="101" spans="2:12" s="9" customFormat="1" ht="19.899999999999999" customHeight="1">
      <c r="B101" s="162"/>
      <c r="C101" s="97"/>
      <c r="D101" s="163" t="s">
        <v>146</v>
      </c>
      <c r="E101" s="164"/>
      <c r="F101" s="164"/>
      <c r="G101" s="164"/>
      <c r="H101" s="164"/>
      <c r="I101" s="165"/>
      <c r="J101" s="166">
        <f>J193</f>
        <v>0</v>
      </c>
      <c r="K101" s="97"/>
      <c r="L101" s="167"/>
    </row>
    <row r="102" spans="2:12" s="8" customFormat="1" ht="24.95" customHeight="1">
      <c r="B102" s="155"/>
      <c r="C102" s="156"/>
      <c r="D102" s="157" t="s">
        <v>148</v>
      </c>
      <c r="E102" s="158"/>
      <c r="F102" s="158"/>
      <c r="G102" s="158"/>
      <c r="H102" s="158"/>
      <c r="I102" s="159"/>
      <c r="J102" s="160">
        <f>J197</f>
        <v>0</v>
      </c>
      <c r="K102" s="156"/>
      <c r="L102" s="161"/>
    </row>
    <row r="103" spans="2:12" s="9" customFormat="1" ht="19.899999999999999" customHeight="1">
      <c r="B103" s="162"/>
      <c r="C103" s="97"/>
      <c r="D103" s="163" t="s">
        <v>1335</v>
      </c>
      <c r="E103" s="164"/>
      <c r="F103" s="164"/>
      <c r="G103" s="164"/>
      <c r="H103" s="164"/>
      <c r="I103" s="165"/>
      <c r="J103" s="166">
        <f>J198</f>
        <v>0</v>
      </c>
      <c r="K103" s="97"/>
      <c r="L103" s="167"/>
    </row>
    <row r="104" spans="2:12" s="9" customFormat="1" ht="19.899999999999999" customHeight="1">
      <c r="B104" s="162"/>
      <c r="C104" s="97"/>
      <c r="D104" s="163" t="s">
        <v>1336</v>
      </c>
      <c r="E104" s="164"/>
      <c r="F104" s="164"/>
      <c r="G104" s="164"/>
      <c r="H104" s="164"/>
      <c r="I104" s="165"/>
      <c r="J104" s="166">
        <f>J219</f>
        <v>0</v>
      </c>
      <c r="K104" s="97"/>
      <c r="L104" s="167"/>
    </row>
    <row r="105" spans="2:12" s="9" customFormat="1" ht="19.899999999999999" customHeight="1">
      <c r="B105" s="162"/>
      <c r="C105" s="97"/>
      <c r="D105" s="163" t="s">
        <v>1337</v>
      </c>
      <c r="E105" s="164"/>
      <c r="F105" s="164"/>
      <c r="G105" s="164"/>
      <c r="H105" s="164"/>
      <c r="I105" s="165"/>
      <c r="J105" s="166">
        <f>J258</f>
        <v>0</v>
      </c>
      <c r="K105" s="97"/>
      <c r="L105" s="167"/>
    </row>
    <row r="106" spans="2:12" s="1" customFormat="1" ht="21.75" customHeight="1">
      <c r="B106" s="32"/>
      <c r="C106" s="33"/>
      <c r="D106" s="33"/>
      <c r="E106" s="33"/>
      <c r="F106" s="33"/>
      <c r="G106" s="33"/>
      <c r="H106" s="33"/>
      <c r="I106" s="115"/>
      <c r="J106" s="33"/>
      <c r="K106" s="33"/>
      <c r="L106" s="36"/>
    </row>
    <row r="107" spans="2:12" s="1" customFormat="1" ht="6.95" customHeight="1">
      <c r="B107" s="47"/>
      <c r="C107" s="48"/>
      <c r="D107" s="48"/>
      <c r="E107" s="48"/>
      <c r="F107" s="48"/>
      <c r="G107" s="48"/>
      <c r="H107" s="48"/>
      <c r="I107" s="146"/>
      <c r="J107" s="48"/>
      <c r="K107" s="48"/>
      <c r="L107" s="36"/>
    </row>
    <row r="111" spans="2:12" s="1" customFormat="1" ht="6.95" customHeight="1">
      <c r="B111" s="49"/>
      <c r="C111" s="50"/>
      <c r="D111" s="50"/>
      <c r="E111" s="50"/>
      <c r="F111" s="50"/>
      <c r="G111" s="50"/>
      <c r="H111" s="50"/>
      <c r="I111" s="149"/>
      <c r="J111" s="50"/>
      <c r="K111" s="50"/>
      <c r="L111" s="36"/>
    </row>
    <row r="112" spans="2:12" s="1" customFormat="1" ht="24.95" customHeight="1">
      <c r="B112" s="32"/>
      <c r="C112" s="21" t="s">
        <v>155</v>
      </c>
      <c r="D112" s="33"/>
      <c r="E112" s="33"/>
      <c r="F112" s="33"/>
      <c r="G112" s="33"/>
      <c r="H112" s="33"/>
      <c r="I112" s="115"/>
      <c r="J112" s="33"/>
      <c r="K112" s="33"/>
      <c r="L112" s="36"/>
    </row>
    <row r="113" spans="2:65" s="1" customFormat="1" ht="6.95" customHeight="1">
      <c r="B113" s="32"/>
      <c r="C113" s="33"/>
      <c r="D113" s="33"/>
      <c r="E113" s="33"/>
      <c r="F113" s="33"/>
      <c r="G113" s="33"/>
      <c r="H113" s="33"/>
      <c r="I113" s="115"/>
      <c r="J113" s="33"/>
      <c r="K113" s="33"/>
      <c r="L113" s="36"/>
    </row>
    <row r="114" spans="2:65" s="1" customFormat="1" ht="12" customHeight="1">
      <c r="B114" s="32"/>
      <c r="C114" s="27" t="s">
        <v>16</v>
      </c>
      <c r="D114" s="33"/>
      <c r="E114" s="33"/>
      <c r="F114" s="33"/>
      <c r="G114" s="33"/>
      <c r="H114" s="33"/>
      <c r="I114" s="115"/>
      <c r="J114" s="33"/>
      <c r="K114" s="33"/>
      <c r="L114" s="36"/>
    </row>
    <row r="115" spans="2:65" s="1" customFormat="1" ht="14.45" customHeight="1">
      <c r="B115" s="32"/>
      <c r="C115" s="33"/>
      <c r="D115" s="33"/>
      <c r="E115" s="301" t="str">
        <f>E7</f>
        <v>Labe aréna Štětí - bazén</v>
      </c>
      <c r="F115" s="302"/>
      <c r="G115" s="302"/>
      <c r="H115" s="302"/>
      <c r="I115" s="115"/>
      <c r="J115" s="33"/>
      <c r="K115" s="33"/>
      <c r="L115" s="36"/>
    </row>
    <row r="116" spans="2:65" s="1" customFormat="1" ht="12" customHeight="1">
      <c r="B116" s="32"/>
      <c r="C116" s="27" t="s">
        <v>134</v>
      </c>
      <c r="D116" s="33"/>
      <c r="E116" s="33"/>
      <c r="F116" s="33"/>
      <c r="G116" s="33"/>
      <c r="H116" s="33"/>
      <c r="I116" s="115"/>
      <c r="J116" s="33"/>
      <c r="K116" s="33"/>
      <c r="L116" s="36"/>
    </row>
    <row r="117" spans="2:65" s="1" customFormat="1" ht="14.45" customHeight="1">
      <c r="B117" s="32"/>
      <c r="C117" s="33"/>
      <c r="D117" s="33"/>
      <c r="E117" s="269" t="str">
        <f>E9</f>
        <v>06 - Technologie bazénu VZT a ZTI</v>
      </c>
      <c r="F117" s="303"/>
      <c r="G117" s="303"/>
      <c r="H117" s="303"/>
      <c r="I117" s="115"/>
      <c r="J117" s="33"/>
      <c r="K117" s="33"/>
      <c r="L117" s="36"/>
    </row>
    <row r="118" spans="2:65" s="1" customFormat="1" ht="6.95" customHeight="1">
      <c r="B118" s="32"/>
      <c r="C118" s="33"/>
      <c r="D118" s="33"/>
      <c r="E118" s="33"/>
      <c r="F118" s="33"/>
      <c r="G118" s="33"/>
      <c r="H118" s="33"/>
      <c r="I118" s="115"/>
      <c r="J118" s="33"/>
      <c r="K118" s="33"/>
      <c r="L118" s="36"/>
    </row>
    <row r="119" spans="2:65" s="1" customFormat="1" ht="12" customHeight="1">
      <c r="B119" s="32"/>
      <c r="C119" s="27" t="s">
        <v>20</v>
      </c>
      <c r="D119" s="33"/>
      <c r="E119" s="33"/>
      <c r="F119" s="25" t="str">
        <f>F12</f>
        <v xml:space="preserve"> </v>
      </c>
      <c r="G119" s="33"/>
      <c r="H119" s="33"/>
      <c r="I119" s="116" t="s">
        <v>22</v>
      </c>
      <c r="J119" s="59" t="str">
        <f>IF(J12="","",J12)</f>
        <v>4. 12. 2019</v>
      </c>
      <c r="K119" s="33"/>
      <c r="L119" s="36"/>
    </row>
    <row r="120" spans="2:65" s="1" customFormat="1" ht="6.95" customHeight="1">
      <c r="B120" s="32"/>
      <c r="C120" s="33"/>
      <c r="D120" s="33"/>
      <c r="E120" s="33"/>
      <c r="F120" s="33"/>
      <c r="G120" s="33"/>
      <c r="H120" s="33"/>
      <c r="I120" s="115"/>
      <c r="J120" s="33"/>
      <c r="K120" s="33"/>
      <c r="L120" s="36"/>
    </row>
    <row r="121" spans="2:65" s="1" customFormat="1" ht="26.45" customHeight="1">
      <c r="B121" s="32"/>
      <c r="C121" s="27" t="s">
        <v>24</v>
      </c>
      <c r="D121" s="33"/>
      <c r="E121" s="33"/>
      <c r="F121" s="25" t="str">
        <f>E15</f>
        <v>Labe aréna z.s. Nábřežní 835, Štětí</v>
      </c>
      <c r="G121" s="33"/>
      <c r="H121" s="33"/>
      <c r="I121" s="116" t="s">
        <v>31</v>
      </c>
      <c r="J121" s="30" t="str">
        <f>E21</f>
        <v>di5 architekti inženýři</v>
      </c>
      <c r="K121" s="33"/>
      <c r="L121" s="36"/>
    </row>
    <row r="122" spans="2:65" s="1" customFormat="1" ht="15.6" customHeight="1">
      <c r="B122" s="32"/>
      <c r="C122" s="27" t="s">
        <v>29</v>
      </c>
      <c r="D122" s="33"/>
      <c r="E122" s="33"/>
      <c r="F122" s="25" t="str">
        <f>IF(E18="","",E18)</f>
        <v>Vyplň údaj</v>
      </c>
      <c r="G122" s="33"/>
      <c r="H122" s="33"/>
      <c r="I122" s="116" t="s">
        <v>35</v>
      </c>
      <c r="J122" s="30" t="str">
        <f>E24</f>
        <v>J. Nešněra</v>
      </c>
      <c r="K122" s="33"/>
      <c r="L122" s="36"/>
    </row>
    <row r="123" spans="2:65" s="1" customFormat="1" ht="10.35" customHeight="1">
      <c r="B123" s="32"/>
      <c r="C123" s="33"/>
      <c r="D123" s="33"/>
      <c r="E123" s="33"/>
      <c r="F123" s="33"/>
      <c r="G123" s="33"/>
      <c r="H123" s="33"/>
      <c r="I123" s="115"/>
      <c r="J123" s="33"/>
      <c r="K123" s="33"/>
      <c r="L123" s="36"/>
    </row>
    <row r="124" spans="2:65" s="10" customFormat="1" ht="29.25" customHeight="1">
      <c r="B124" s="168"/>
      <c r="C124" s="169" t="s">
        <v>156</v>
      </c>
      <c r="D124" s="170" t="s">
        <v>63</v>
      </c>
      <c r="E124" s="170" t="s">
        <v>59</v>
      </c>
      <c r="F124" s="170" t="s">
        <v>60</v>
      </c>
      <c r="G124" s="170" t="s">
        <v>157</v>
      </c>
      <c r="H124" s="170" t="s">
        <v>158</v>
      </c>
      <c r="I124" s="171" t="s">
        <v>159</v>
      </c>
      <c r="J124" s="170" t="s">
        <v>138</v>
      </c>
      <c r="K124" s="172" t="s">
        <v>160</v>
      </c>
      <c r="L124" s="173"/>
      <c r="M124" s="68" t="s">
        <v>1</v>
      </c>
      <c r="N124" s="69" t="s">
        <v>42</v>
      </c>
      <c r="O124" s="69" t="s">
        <v>161</v>
      </c>
      <c r="P124" s="69" t="s">
        <v>162</v>
      </c>
      <c r="Q124" s="69" t="s">
        <v>163</v>
      </c>
      <c r="R124" s="69" t="s">
        <v>164</v>
      </c>
      <c r="S124" s="69" t="s">
        <v>165</v>
      </c>
      <c r="T124" s="70" t="s">
        <v>166</v>
      </c>
    </row>
    <row r="125" spans="2:65" s="1" customFormat="1" ht="22.9" customHeight="1">
      <c r="B125" s="32"/>
      <c r="C125" s="75" t="s">
        <v>167</v>
      </c>
      <c r="D125" s="33"/>
      <c r="E125" s="33"/>
      <c r="F125" s="33"/>
      <c r="G125" s="33"/>
      <c r="H125" s="33"/>
      <c r="I125" s="115"/>
      <c r="J125" s="174">
        <f>BK125</f>
        <v>0</v>
      </c>
      <c r="K125" s="33"/>
      <c r="L125" s="36"/>
      <c r="M125" s="71"/>
      <c r="N125" s="72"/>
      <c r="O125" s="72"/>
      <c r="P125" s="175">
        <f>P126+SUM(P127:P171)+P197</f>
        <v>0</v>
      </c>
      <c r="Q125" s="72"/>
      <c r="R125" s="175">
        <f>R126+SUM(R127:R171)+R197</f>
        <v>3.3116410000000003</v>
      </c>
      <c r="S125" s="72"/>
      <c r="T125" s="176">
        <f>T126+SUM(T127:T171)+T197</f>
        <v>0.1134</v>
      </c>
      <c r="AT125" s="15" t="s">
        <v>77</v>
      </c>
      <c r="AU125" s="15" t="s">
        <v>140</v>
      </c>
      <c r="BK125" s="177">
        <f>BK126+SUM(BK127:BK171)+BK197</f>
        <v>0</v>
      </c>
    </row>
    <row r="126" spans="2:65" s="1" customFormat="1" ht="14.45" customHeight="1">
      <c r="B126" s="32"/>
      <c r="C126" s="194" t="s">
        <v>85</v>
      </c>
      <c r="D126" s="194" t="s">
        <v>172</v>
      </c>
      <c r="E126" s="195" t="s">
        <v>1338</v>
      </c>
      <c r="F126" s="196" t="s">
        <v>1339</v>
      </c>
      <c r="G126" s="197" t="s">
        <v>382</v>
      </c>
      <c r="H126" s="198">
        <v>3</v>
      </c>
      <c r="I126" s="199"/>
      <c r="J126" s="200">
        <f>ROUND(I126*H126,2)</f>
        <v>0</v>
      </c>
      <c r="K126" s="196" t="s">
        <v>1</v>
      </c>
      <c r="L126" s="36"/>
      <c r="M126" s="201" t="s">
        <v>1</v>
      </c>
      <c r="N126" s="202" t="s">
        <v>43</v>
      </c>
      <c r="O126" s="64"/>
      <c r="P126" s="203">
        <f>O126*H126</f>
        <v>0</v>
      </c>
      <c r="Q126" s="203">
        <v>0</v>
      </c>
      <c r="R126" s="203">
        <f>Q126*H126</f>
        <v>0</v>
      </c>
      <c r="S126" s="203">
        <v>0</v>
      </c>
      <c r="T126" s="204">
        <f>S126*H126</f>
        <v>0</v>
      </c>
      <c r="AR126" s="205" t="s">
        <v>177</v>
      </c>
      <c r="AT126" s="205" t="s">
        <v>172</v>
      </c>
      <c r="AU126" s="205" t="s">
        <v>78</v>
      </c>
      <c r="AY126" s="15" t="s">
        <v>170</v>
      </c>
      <c r="BE126" s="206">
        <f>IF(N126="základní",J126,0)</f>
        <v>0</v>
      </c>
      <c r="BF126" s="206">
        <f>IF(N126="snížená",J126,0)</f>
        <v>0</v>
      </c>
      <c r="BG126" s="206">
        <f>IF(N126="zákl. přenesená",J126,0)</f>
        <v>0</v>
      </c>
      <c r="BH126" s="206">
        <f>IF(N126="sníž. přenesená",J126,0)</f>
        <v>0</v>
      </c>
      <c r="BI126" s="206">
        <f>IF(N126="nulová",J126,0)</f>
        <v>0</v>
      </c>
      <c r="BJ126" s="15" t="s">
        <v>85</v>
      </c>
      <c r="BK126" s="206">
        <f>ROUND(I126*H126,2)</f>
        <v>0</v>
      </c>
      <c r="BL126" s="15" t="s">
        <v>177</v>
      </c>
      <c r="BM126" s="205" t="s">
        <v>1340</v>
      </c>
    </row>
    <row r="127" spans="2:65" s="1" customFormat="1" ht="11.25">
      <c r="B127" s="32"/>
      <c r="C127" s="33"/>
      <c r="D127" s="207" t="s">
        <v>179</v>
      </c>
      <c r="E127" s="33"/>
      <c r="F127" s="208" t="s">
        <v>1339</v>
      </c>
      <c r="G127" s="33"/>
      <c r="H127" s="33"/>
      <c r="I127" s="115"/>
      <c r="J127" s="33"/>
      <c r="K127" s="33"/>
      <c r="L127" s="36"/>
      <c r="M127" s="209"/>
      <c r="N127" s="64"/>
      <c r="O127" s="64"/>
      <c r="P127" s="64"/>
      <c r="Q127" s="64"/>
      <c r="R127" s="64"/>
      <c r="S127" s="64"/>
      <c r="T127" s="65"/>
      <c r="AT127" s="15" t="s">
        <v>179</v>
      </c>
      <c r="AU127" s="15" t="s">
        <v>78</v>
      </c>
    </row>
    <row r="128" spans="2:65" s="1" customFormat="1" ht="29.25">
      <c r="B128" s="32"/>
      <c r="C128" s="33"/>
      <c r="D128" s="207" t="s">
        <v>646</v>
      </c>
      <c r="E128" s="33"/>
      <c r="F128" s="242" t="s">
        <v>1341</v>
      </c>
      <c r="G128" s="33"/>
      <c r="H128" s="33"/>
      <c r="I128" s="115"/>
      <c r="J128" s="33"/>
      <c r="K128" s="33"/>
      <c r="L128" s="36"/>
      <c r="M128" s="209"/>
      <c r="N128" s="64"/>
      <c r="O128" s="64"/>
      <c r="P128" s="64"/>
      <c r="Q128" s="64"/>
      <c r="R128" s="64"/>
      <c r="S128" s="64"/>
      <c r="T128" s="65"/>
      <c r="AT128" s="15" t="s">
        <v>646</v>
      </c>
      <c r="AU128" s="15" t="s">
        <v>78</v>
      </c>
    </row>
    <row r="129" spans="2:65" s="1" customFormat="1" ht="14.45" customHeight="1">
      <c r="B129" s="32"/>
      <c r="C129" s="194" t="s">
        <v>87</v>
      </c>
      <c r="D129" s="194" t="s">
        <v>172</v>
      </c>
      <c r="E129" s="195" t="s">
        <v>1342</v>
      </c>
      <c r="F129" s="196" t="s">
        <v>1343</v>
      </c>
      <c r="G129" s="197" t="s">
        <v>382</v>
      </c>
      <c r="H129" s="198">
        <v>3</v>
      </c>
      <c r="I129" s="199"/>
      <c r="J129" s="200">
        <f>ROUND(I129*H129,2)</f>
        <v>0</v>
      </c>
      <c r="K129" s="196" t="s">
        <v>1</v>
      </c>
      <c r="L129" s="36"/>
      <c r="M129" s="201" t="s">
        <v>1</v>
      </c>
      <c r="N129" s="202" t="s">
        <v>43</v>
      </c>
      <c r="O129" s="64"/>
      <c r="P129" s="203">
        <f>O129*H129</f>
        <v>0</v>
      </c>
      <c r="Q129" s="203">
        <v>0</v>
      </c>
      <c r="R129" s="203">
        <f>Q129*H129</f>
        <v>0</v>
      </c>
      <c r="S129" s="203">
        <v>0</v>
      </c>
      <c r="T129" s="204">
        <f>S129*H129</f>
        <v>0</v>
      </c>
      <c r="AR129" s="205" t="s">
        <v>177</v>
      </c>
      <c r="AT129" s="205" t="s">
        <v>172</v>
      </c>
      <c r="AU129" s="205" t="s">
        <v>78</v>
      </c>
      <c r="AY129" s="15" t="s">
        <v>170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5" t="s">
        <v>85</v>
      </c>
      <c r="BK129" s="206">
        <f>ROUND(I129*H129,2)</f>
        <v>0</v>
      </c>
      <c r="BL129" s="15" t="s">
        <v>177</v>
      </c>
      <c r="BM129" s="205" t="s">
        <v>1344</v>
      </c>
    </row>
    <row r="130" spans="2:65" s="1" customFormat="1" ht="11.25">
      <c r="B130" s="32"/>
      <c r="C130" s="33"/>
      <c r="D130" s="207" t="s">
        <v>179</v>
      </c>
      <c r="E130" s="33"/>
      <c r="F130" s="208" t="s">
        <v>1343</v>
      </c>
      <c r="G130" s="33"/>
      <c r="H130" s="33"/>
      <c r="I130" s="115"/>
      <c r="J130" s="33"/>
      <c r="K130" s="33"/>
      <c r="L130" s="36"/>
      <c r="M130" s="209"/>
      <c r="N130" s="64"/>
      <c r="O130" s="64"/>
      <c r="P130" s="64"/>
      <c r="Q130" s="64"/>
      <c r="R130" s="64"/>
      <c r="S130" s="64"/>
      <c r="T130" s="65"/>
      <c r="AT130" s="15" t="s">
        <v>179</v>
      </c>
      <c r="AU130" s="15" t="s">
        <v>78</v>
      </c>
    </row>
    <row r="131" spans="2:65" s="1" customFormat="1" ht="58.5">
      <c r="B131" s="32"/>
      <c r="C131" s="33"/>
      <c r="D131" s="207" t="s">
        <v>646</v>
      </c>
      <c r="E131" s="33"/>
      <c r="F131" s="242" t="s">
        <v>1345</v>
      </c>
      <c r="G131" s="33"/>
      <c r="H131" s="33"/>
      <c r="I131" s="115"/>
      <c r="J131" s="33"/>
      <c r="K131" s="33"/>
      <c r="L131" s="36"/>
      <c r="M131" s="209"/>
      <c r="N131" s="64"/>
      <c r="O131" s="64"/>
      <c r="P131" s="64"/>
      <c r="Q131" s="64"/>
      <c r="R131" s="64"/>
      <c r="S131" s="64"/>
      <c r="T131" s="65"/>
      <c r="AT131" s="15" t="s">
        <v>646</v>
      </c>
      <c r="AU131" s="15" t="s">
        <v>78</v>
      </c>
    </row>
    <row r="132" spans="2:65" s="1" customFormat="1" ht="14.45" customHeight="1">
      <c r="B132" s="32"/>
      <c r="C132" s="194" t="s">
        <v>183</v>
      </c>
      <c r="D132" s="194" t="s">
        <v>172</v>
      </c>
      <c r="E132" s="195" t="s">
        <v>1346</v>
      </c>
      <c r="F132" s="196" t="s">
        <v>1347</v>
      </c>
      <c r="G132" s="197" t="s">
        <v>382</v>
      </c>
      <c r="H132" s="198">
        <v>3</v>
      </c>
      <c r="I132" s="199"/>
      <c r="J132" s="200">
        <f>ROUND(I132*H132,2)</f>
        <v>0</v>
      </c>
      <c r="K132" s="196" t="s">
        <v>1</v>
      </c>
      <c r="L132" s="36"/>
      <c r="M132" s="201" t="s">
        <v>1</v>
      </c>
      <c r="N132" s="202" t="s">
        <v>43</v>
      </c>
      <c r="O132" s="64"/>
      <c r="P132" s="203">
        <f>O132*H132</f>
        <v>0</v>
      </c>
      <c r="Q132" s="203">
        <v>0</v>
      </c>
      <c r="R132" s="203">
        <f>Q132*H132</f>
        <v>0</v>
      </c>
      <c r="S132" s="203">
        <v>0</v>
      </c>
      <c r="T132" s="204">
        <f>S132*H132</f>
        <v>0</v>
      </c>
      <c r="AR132" s="205" t="s">
        <v>177</v>
      </c>
      <c r="AT132" s="205" t="s">
        <v>172</v>
      </c>
      <c r="AU132" s="205" t="s">
        <v>78</v>
      </c>
      <c r="AY132" s="15" t="s">
        <v>170</v>
      </c>
      <c r="BE132" s="206">
        <f>IF(N132="základní",J132,0)</f>
        <v>0</v>
      </c>
      <c r="BF132" s="206">
        <f>IF(N132="snížená",J132,0)</f>
        <v>0</v>
      </c>
      <c r="BG132" s="206">
        <f>IF(N132="zákl. přenesená",J132,0)</f>
        <v>0</v>
      </c>
      <c r="BH132" s="206">
        <f>IF(N132="sníž. přenesená",J132,0)</f>
        <v>0</v>
      </c>
      <c r="BI132" s="206">
        <f>IF(N132="nulová",J132,0)</f>
        <v>0</v>
      </c>
      <c r="BJ132" s="15" t="s">
        <v>85</v>
      </c>
      <c r="BK132" s="206">
        <f>ROUND(I132*H132,2)</f>
        <v>0</v>
      </c>
      <c r="BL132" s="15" t="s">
        <v>177</v>
      </c>
      <c r="BM132" s="205" t="s">
        <v>1348</v>
      </c>
    </row>
    <row r="133" spans="2:65" s="1" customFormat="1" ht="11.25">
      <c r="B133" s="32"/>
      <c r="C133" s="33"/>
      <c r="D133" s="207" t="s">
        <v>179</v>
      </c>
      <c r="E133" s="33"/>
      <c r="F133" s="208" t="s">
        <v>1347</v>
      </c>
      <c r="G133" s="33"/>
      <c r="H133" s="33"/>
      <c r="I133" s="115"/>
      <c r="J133" s="33"/>
      <c r="K133" s="33"/>
      <c r="L133" s="36"/>
      <c r="M133" s="209"/>
      <c r="N133" s="64"/>
      <c r="O133" s="64"/>
      <c r="P133" s="64"/>
      <c r="Q133" s="64"/>
      <c r="R133" s="64"/>
      <c r="S133" s="64"/>
      <c r="T133" s="65"/>
      <c r="AT133" s="15" t="s">
        <v>179</v>
      </c>
      <c r="AU133" s="15" t="s">
        <v>78</v>
      </c>
    </row>
    <row r="134" spans="2:65" s="1" customFormat="1" ht="29.25">
      <c r="B134" s="32"/>
      <c r="C134" s="33"/>
      <c r="D134" s="207" t="s">
        <v>646</v>
      </c>
      <c r="E134" s="33"/>
      <c r="F134" s="242" t="s">
        <v>1349</v>
      </c>
      <c r="G134" s="33"/>
      <c r="H134" s="33"/>
      <c r="I134" s="115"/>
      <c r="J134" s="33"/>
      <c r="K134" s="33"/>
      <c r="L134" s="36"/>
      <c r="M134" s="209"/>
      <c r="N134" s="64"/>
      <c r="O134" s="64"/>
      <c r="P134" s="64"/>
      <c r="Q134" s="64"/>
      <c r="R134" s="64"/>
      <c r="S134" s="64"/>
      <c r="T134" s="65"/>
      <c r="AT134" s="15" t="s">
        <v>646</v>
      </c>
      <c r="AU134" s="15" t="s">
        <v>78</v>
      </c>
    </row>
    <row r="135" spans="2:65" s="1" customFormat="1" ht="14.45" customHeight="1">
      <c r="B135" s="32"/>
      <c r="C135" s="194" t="s">
        <v>177</v>
      </c>
      <c r="D135" s="194" t="s">
        <v>172</v>
      </c>
      <c r="E135" s="195" t="s">
        <v>1350</v>
      </c>
      <c r="F135" s="196" t="s">
        <v>1351</v>
      </c>
      <c r="G135" s="197" t="s">
        <v>382</v>
      </c>
      <c r="H135" s="198">
        <v>2</v>
      </c>
      <c r="I135" s="199"/>
      <c r="J135" s="200">
        <f>ROUND(I135*H135,2)</f>
        <v>0</v>
      </c>
      <c r="K135" s="196" t="s">
        <v>1</v>
      </c>
      <c r="L135" s="36"/>
      <c r="M135" s="201" t="s">
        <v>1</v>
      </c>
      <c r="N135" s="202" t="s">
        <v>43</v>
      </c>
      <c r="O135" s="64"/>
      <c r="P135" s="203">
        <f>O135*H135</f>
        <v>0</v>
      </c>
      <c r="Q135" s="203">
        <v>0</v>
      </c>
      <c r="R135" s="203">
        <f>Q135*H135</f>
        <v>0</v>
      </c>
      <c r="S135" s="203">
        <v>0</v>
      </c>
      <c r="T135" s="204">
        <f>S135*H135</f>
        <v>0</v>
      </c>
      <c r="AR135" s="205" t="s">
        <v>177</v>
      </c>
      <c r="AT135" s="205" t="s">
        <v>172</v>
      </c>
      <c r="AU135" s="205" t="s">
        <v>78</v>
      </c>
      <c r="AY135" s="15" t="s">
        <v>170</v>
      </c>
      <c r="BE135" s="206">
        <f>IF(N135="základní",J135,0)</f>
        <v>0</v>
      </c>
      <c r="BF135" s="206">
        <f>IF(N135="snížená",J135,0)</f>
        <v>0</v>
      </c>
      <c r="BG135" s="206">
        <f>IF(N135="zákl. přenesená",J135,0)</f>
        <v>0</v>
      </c>
      <c r="BH135" s="206">
        <f>IF(N135="sníž. přenesená",J135,0)</f>
        <v>0</v>
      </c>
      <c r="BI135" s="206">
        <f>IF(N135="nulová",J135,0)</f>
        <v>0</v>
      </c>
      <c r="BJ135" s="15" t="s">
        <v>85</v>
      </c>
      <c r="BK135" s="206">
        <f>ROUND(I135*H135,2)</f>
        <v>0</v>
      </c>
      <c r="BL135" s="15" t="s">
        <v>177</v>
      </c>
      <c r="BM135" s="205" t="s">
        <v>1352</v>
      </c>
    </row>
    <row r="136" spans="2:65" s="1" customFormat="1" ht="11.25">
      <c r="B136" s="32"/>
      <c r="C136" s="33"/>
      <c r="D136" s="207" t="s">
        <v>179</v>
      </c>
      <c r="E136" s="33"/>
      <c r="F136" s="208" t="s">
        <v>1351</v>
      </c>
      <c r="G136" s="33"/>
      <c r="H136" s="33"/>
      <c r="I136" s="115"/>
      <c r="J136" s="33"/>
      <c r="K136" s="33"/>
      <c r="L136" s="36"/>
      <c r="M136" s="209"/>
      <c r="N136" s="64"/>
      <c r="O136" s="64"/>
      <c r="P136" s="64"/>
      <c r="Q136" s="64"/>
      <c r="R136" s="64"/>
      <c r="S136" s="64"/>
      <c r="T136" s="65"/>
      <c r="AT136" s="15" t="s">
        <v>179</v>
      </c>
      <c r="AU136" s="15" t="s">
        <v>78</v>
      </c>
    </row>
    <row r="137" spans="2:65" s="1" customFormat="1" ht="19.5">
      <c r="B137" s="32"/>
      <c r="C137" s="33"/>
      <c r="D137" s="207" t="s">
        <v>646</v>
      </c>
      <c r="E137" s="33"/>
      <c r="F137" s="242" t="s">
        <v>1353</v>
      </c>
      <c r="G137" s="33"/>
      <c r="H137" s="33"/>
      <c r="I137" s="115"/>
      <c r="J137" s="33"/>
      <c r="K137" s="33"/>
      <c r="L137" s="36"/>
      <c r="M137" s="209"/>
      <c r="N137" s="64"/>
      <c r="O137" s="64"/>
      <c r="P137" s="64"/>
      <c r="Q137" s="64"/>
      <c r="R137" s="64"/>
      <c r="S137" s="64"/>
      <c r="T137" s="65"/>
      <c r="AT137" s="15" t="s">
        <v>646</v>
      </c>
      <c r="AU137" s="15" t="s">
        <v>78</v>
      </c>
    </row>
    <row r="138" spans="2:65" s="1" customFormat="1" ht="14.45" customHeight="1">
      <c r="B138" s="32"/>
      <c r="C138" s="194" t="s">
        <v>208</v>
      </c>
      <c r="D138" s="194" t="s">
        <v>172</v>
      </c>
      <c r="E138" s="195" t="s">
        <v>1354</v>
      </c>
      <c r="F138" s="196" t="s">
        <v>1355</v>
      </c>
      <c r="G138" s="197" t="s">
        <v>382</v>
      </c>
      <c r="H138" s="198">
        <v>1</v>
      </c>
      <c r="I138" s="199"/>
      <c r="J138" s="200">
        <f>ROUND(I138*H138,2)</f>
        <v>0</v>
      </c>
      <c r="K138" s="196" t="s">
        <v>1</v>
      </c>
      <c r="L138" s="36"/>
      <c r="M138" s="201" t="s">
        <v>1</v>
      </c>
      <c r="N138" s="202" t="s">
        <v>43</v>
      </c>
      <c r="O138" s="64"/>
      <c r="P138" s="203">
        <f>O138*H138</f>
        <v>0</v>
      </c>
      <c r="Q138" s="203">
        <v>0</v>
      </c>
      <c r="R138" s="203">
        <f>Q138*H138</f>
        <v>0</v>
      </c>
      <c r="S138" s="203">
        <v>0</v>
      </c>
      <c r="T138" s="204">
        <f>S138*H138</f>
        <v>0</v>
      </c>
      <c r="AR138" s="205" t="s">
        <v>177</v>
      </c>
      <c r="AT138" s="205" t="s">
        <v>172</v>
      </c>
      <c r="AU138" s="205" t="s">
        <v>78</v>
      </c>
      <c r="AY138" s="15" t="s">
        <v>170</v>
      </c>
      <c r="BE138" s="206">
        <f>IF(N138="základní",J138,0)</f>
        <v>0</v>
      </c>
      <c r="BF138" s="206">
        <f>IF(N138="snížená",J138,0)</f>
        <v>0</v>
      </c>
      <c r="BG138" s="206">
        <f>IF(N138="zákl. přenesená",J138,0)</f>
        <v>0</v>
      </c>
      <c r="BH138" s="206">
        <f>IF(N138="sníž. přenesená",J138,0)</f>
        <v>0</v>
      </c>
      <c r="BI138" s="206">
        <f>IF(N138="nulová",J138,0)</f>
        <v>0</v>
      </c>
      <c r="BJ138" s="15" t="s">
        <v>85</v>
      </c>
      <c r="BK138" s="206">
        <f>ROUND(I138*H138,2)</f>
        <v>0</v>
      </c>
      <c r="BL138" s="15" t="s">
        <v>177</v>
      </c>
      <c r="BM138" s="205" t="s">
        <v>1356</v>
      </c>
    </row>
    <row r="139" spans="2:65" s="1" customFormat="1" ht="11.25">
      <c r="B139" s="32"/>
      <c r="C139" s="33"/>
      <c r="D139" s="207" t="s">
        <v>179</v>
      </c>
      <c r="E139" s="33"/>
      <c r="F139" s="208" t="s">
        <v>1355</v>
      </c>
      <c r="G139" s="33"/>
      <c r="H139" s="33"/>
      <c r="I139" s="115"/>
      <c r="J139" s="33"/>
      <c r="K139" s="33"/>
      <c r="L139" s="36"/>
      <c r="M139" s="209"/>
      <c r="N139" s="64"/>
      <c r="O139" s="64"/>
      <c r="P139" s="64"/>
      <c r="Q139" s="64"/>
      <c r="R139" s="64"/>
      <c r="S139" s="64"/>
      <c r="T139" s="65"/>
      <c r="AT139" s="15" t="s">
        <v>179</v>
      </c>
      <c r="AU139" s="15" t="s">
        <v>78</v>
      </c>
    </row>
    <row r="140" spans="2:65" s="1" customFormat="1" ht="19.5">
      <c r="B140" s="32"/>
      <c r="C140" s="33"/>
      <c r="D140" s="207" t="s">
        <v>646</v>
      </c>
      <c r="E140" s="33"/>
      <c r="F140" s="242" t="s">
        <v>1357</v>
      </c>
      <c r="G140" s="33"/>
      <c r="H140" s="33"/>
      <c r="I140" s="115"/>
      <c r="J140" s="33"/>
      <c r="K140" s="33"/>
      <c r="L140" s="36"/>
      <c r="M140" s="209"/>
      <c r="N140" s="64"/>
      <c r="O140" s="64"/>
      <c r="P140" s="64"/>
      <c r="Q140" s="64"/>
      <c r="R140" s="64"/>
      <c r="S140" s="64"/>
      <c r="T140" s="65"/>
      <c r="AT140" s="15" t="s">
        <v>646</v>
      </c>
      <c r="AU140" s="15" t="s">
        <v>78</v>
      </c>
    </row>
    <row r="141" spans="2:65" s="1" customFormat="1" ht="14.45" customHeight="1">
      <c r="B141" s="32"/>
      <c r="C141" s="194" t="s">
        <v>213</v>
      </c>
      <c r="D141" s="194" t="s">
        <v>172</v>
      </c>
      <c r="E141" s="195" t="s">
        <v>1358</v>
      </c>
      <c r="F141" s="196" t="s">
        <v>1359</v>
      </c>
      <c r="G141" s="197" t="s">
        <v>192</v>
      </c>
      <c r="H141" s="198">
        <v>13.5</v>
      </c>
      <c r="I141" s="199"/>
      <c r="J141" s="200">
        <f>ROUND(I141*H141,2)</f>
        <v>0</v>
      </c>
      <c r="K141" s="196" t="s">
        <v>1</v>
      </c>
      <c r="L141" s="36"/>
      <c r="M141" s="201" t="s">
        <v>1</v>
      </c>
      <c r="N141" s="202" t="s">
        <v>43</v>
      </c>
      <c r="O141" s="64"/>
      <c r="P141" s="203">
        <f>O141*H141</f>
        <v>0</v>
      </c>
      <c r="Q141" s="203">
        <v>0</v>
      </c>
      <c r="R141" s="203">
        <f>Q141*H141</f>
        <v>0</v>
      </c>
      <c r="S141" s="203">
        <v>0</v>
      </c>
      <c r="T141" s="204">
        <f>S141*H141</f>
        <v>0</v>
      </c>
      <c r="AR141" s="205" t="s">
        <v>177</v>
      </c>
      <c r="AT141" s="205" t="s">
        <v>172</v>
      </c>
      <c r="AU141" s="205" t="s">
        <v>78</v>
      </c>
      <c r="AY141" s="15" t="s">
        <v>170</v>
      </c>
      <c r="BE141" s="206">
        <f>IF(N141="základní",J141,0)</f>
        <v>0</v>
      </c>
      <c r="BF141" s="206">
        <f>IF(N141="snížená",J141,0)</f>
        <v>0</v>
      </c>
      <c r="BG141" s="206">
        <f>IF(N141="zákl. přenesená",J141,0)</f>
        <v>0</v>
      </c>
      <c r="BH141" s="206">
        <f>IF(N141="sníž. přenesená",J141,0)</f>
        <v>0</v>
      </c>
      <c r="BI141" s="206">
        <f>IF(N141="nulová",J141,0)</f>
        <v>0</v>
      </c>
      <c r="BJ141" s="15" t="s">
        <v>85</v>
      </c>
      <c r="BK141" s="206">
        <f>ROUND(I141*H141,2)</f>
        <v>0</v>
      </c>
      <c r="BL141" s="15" t="s">
        <v>177</v>
      </c>
      <c r="BM141" s="205" t="s">
        <v>1360</v>
      </c>
    </row>
    <row r="142" spans="2:65" s="1" customFormat="1" ht="11.25">
      <c r="B142" s="32"/>
      <c r="C142" s="33"/>
      <c r="D142" s="207" t="s">
        <v>179</v>
      </c>
      <c r="E142" s="33"/>
      <c r="F142" s="208" t="s">
        <v>1361</v>
      </c>
      <c r="G142" s="33"/>
      <c r="H142" s="33"/>
      <c r="I142" s="115"/>
      <c r="J142" s="33"/>
      <c r="K142" s="33"/>
      <c r="L142" s="36"/>
      <c r="M142" s="209"/>
      <c r="N142" s="64"/>
      <c r="O142" s="64"/>
      <c r="P142" s="64"/>
      <c r="Q142" s="64"/>
      <c r="R142" s="64"/>
      <c r="S142" s="64"/>
      <c r="T142" s="65"/>
      <c r="AT142" s="15" t="s">
        <v>179</v>
      </c>
      <c r="AU142" s="15" t="s">
        <v>78</v>
      </c>
    </row>
    <row r="143" spans="2:65" s="1" customFormat="1" ht="19.5">
      <c r="B143" s="32"/>
      <c r="C143" s="33"/>
      <c r="D143" s="207" t="s">
        <v>646</v>
      </c>
      <c r="E143" s="33"/>
      <c r="F143" s="242" t="s">
        <v>1362</v>
      </c>
      <c r="G143" s="33"/>
      <c r="H143" s="33"/>
      <c r="I143" s="115"/>
      <c r="J143" s="33"/>
      <c r="K143" s="33"/>
      <c r="L143" s="36"/>
      <c r="M143" s="209"/>
      <c r="N143" s="64"/>
      <c r="O143" s="64"/>
      <c r="P143" s="64"/>
      <c r="Q143" s="64"/>
      <c r="R143" s="64"/>
      <c r="S143" s="64"/>
      <c r="T143" s="65"/>
      <c r="AT143" s="15" t="s">
        <v>646</v>
      </c>
      <c r="AU143" s="15" t="s">
        <v>78</v>
      </c>
    </row>
    <row r="144" spans="2:65" s="1" customFormat="1" ht="14.45" customHeight="1">
      <c r="B144" s="32"/>
      <c r="C144" s="194" t="s">
        <v>221</v>
      </c>
      <c r="D144" s="194" t="s">
        <v>172</v>
      </c>
      <c r="E144" s="195" t="s">
        <v>1363</v>
      </c>
      <c r="F144" s="196" t="s">
        <v>1364</v>
      </c>
      <c r="G144" s="197" t="s">
        <v>192</v>
      </c>
      <c r="H144" s="198">
        <v>56</v>
      </c>
      <c r="I144" s="199"/>
      <c r="J144" s="200">
        <f>ROUND(I144*H144,2)</f>
        <v>0</v>
      </c>
      <c r="K144" s="196" t="s">
        <v>1</v>
      </c>
      <c r="L144" s="36"/>
      <c r="M144" s="201" t="s">
        <v>1</v>
      </c>
      <c r="N144" s="202" t="s">
        <v>43</v>
      </c>
      <c r="O144" s="64"/>
      <c r="P144" s="203">
        <f>O144*H144</f>
        <v>0</v>
      </c>
      <c r="Q144" s="203">
        <v>0</v>
      </c>
      <c r="R144" s="203">
        <f>Q144*H144</f>
        <v>0</v>
      </c>
      <c r="S144" s="203">
        <v>0</v>
      </c>
      <c r="T144" s="204">
        <f>S144*H144</f>
        <v>0</v>
      </c>
      <c r="AR144" s="205" t="s">
        <v>177</v>
      </c>
      <c r="AT144" s="205" t="s">
        <v>172</v>
      </c>
      <c r="AU144" s="205" t="s">
        <v>78</v>
      </c>
      <c r="AY144" s="15" t="s">
        <v>170</v>
      </c>
      <c r="BE144" s="206">
        <f>IF(N144="základní",J144,0)</f>
        <v>0</v>
      </c>
      <c r="BF144" s="206">
        <f>IF(N144="snížená",J144,0)</f>
        <v>0</v>
      </c>
      <c r="BG144" s="206">
        <f>IF(N144="zákl. přenesená",J144,0)</f>
        <v>0</v>
      </c>
      <c r="BH144" s="206">
        <f>IF(N144="sníž. přenesená",J144,0)</f>
        <v>0</v>
      </c>
      <c r="BI144" s="206">
        <f>IF(N144="nulová",J144,0)</f>
        <v>0</v>
      </c>
      <c r="BJ144" s="15" t="s">
        <v>85</v>
      </c>
      <c r="BK144" s="206">
        <f>ROUND(I144*H144,2)</f>
        <v>0</v>
      </c>
      <c r="BL144" s="15" t="s">
        <v>177</v>
      </c>
      <c r="BM144" s="205" t="s">
        <v>1365</v>
      </c>
    </row>
    <row r="145" spans="2:65" s="1" customFormat="1" ht="11.25">
      <c r="B145" s="32"/>
      <c r="C145" s="33"/>
      <c r="D145" s="207" t="s">
        <v>179</v>
      </c>
      <c r="E145" s="33"/>
      <c r="F145" s="208" t="s">
        <v>1364</v>
      </c>
      <c r="G145" s="33"/>
      <c r="H145" s="33"/>
      <c r="I145" s="115"/>
      <c r="J145" s="33"/>
      <c r="K145" s="33"/>
      <c r="L145" s="36"/>
      <c r="M145" s="209"/>
      <c r="N145" s="64"/>
      <c r="O145" s="64"/>
      <c r="P145" s="64"/>
      <c r="Q145" s="64"/>
      <c r="R145" s="64"/>
      <c r="S145" s="64"/>
      <c r="T145" s="65"/>
      <c r="AT145" s="15" t="s">
        <v>179</v>
      </c>
      <c r="AU145" s="15" t="s">
        <v>78</v>
      </c>
    </row>
    <row r="146" spans="2:65" s="1" customFormat="1" ht="19.5">
      <c r="B146" s="32"/>
      <c r="C146" s="33"/>
      <c r="D146" s="207" t="s">
        <v>646</v>
      </c>
      <c r="E146" s="33"/>
      <c r="F146" s="242" t="s">
        <v>1366</v>
      </c>
      <c r="G146" s="33"/>
      <c r="H146" s="33"/>
      <c r="I146" s="115"/>
      <c r="J146" s="33"/>
      <c r="K146" s="33"/>
      <c r="L146" s="36"/>
      <c r="M146" s="209"/>
      <c r="N146" s="64"/>
      <c r="O146" s="64"/>
      <c r="P146" s="64"/>
      <c r="Q146" s="64"/>
      <c r="R146" s="64"/>
      <c r="S146" s="64"/>
      <c r="T146" s="65"/>
      <c r="AT146" s="15" t="s">
        <v>646</v>
      </c>
      <c r="AU146" s="15" t="s">
        <v>78</v>
      </c>
    </row>
    <row r="147" spans="2:65" s="1" customFormat="1" ht="14.45" customHeight="1">
      <c r="B147" s="32"/>
      <c r="C147" s="194" t="s">
        <v>226</v>
      </c>
      <c r="D147" s="194" t="s">
        <v>172</v>
      </c>
      <c r="E147" s="195" t="s">
        <v>1367</v>
      </c>
      <c r="F147" s="196" t="s">
        <v>1368</v>
      </c>
      <c r="G147" s="197" t="s">
        <v>192</v>
      </c>
      <c r="H147" s="198">
        <v>6</v>
      </c>
      <c r="I147" s="199"/>
      <c r="J147" s="200">
        <f>ROUND(I147*H147,2)</f>
        <v>0</v>
      </c>
      <c r="K147" s="196" t="s">
        <v>1</v>
      </c>
      <c r="L147" s="36"/>
      <c r="M147" s="201" t="s">
        <v>1</v>
      </c>
      <c r="N147" s="202" t="s">
        <v>43</v>
      </c>
      <c r="O147" s="64"/>
      <c r="P147" s="203">
        <f>O147*H147</f>
        <v>0</v>
      </c>
      <c r="Q147" s="203">
        <v>0</v>
      </c>
      <c r="R147" s="203">
        <f>Q147*H147</f>
        <v>0</v>
      </c>
      <c r="S147" s="203">
        <v>0</v>
      </c>
      <c r="T147" s="204">
        <f>S147*H147</f>
        <v>0</v>
      </c>
      <c r="AR147" s="205" t="s">
        <v>177</v>
      </c>
      <c r="AT147" s="205" t="s">
        <v>172</v>
      </c>
      <c r="AU147" s="205" t="s">
        <v>78</v>
      </c>
      <c r="AY147" s="15" t="s">
        <v>170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5" t="s">
        <v>85</v>
      </c>
      <c r="BK147" s="206">
        <f>ROUND(I147*H147,2)</f>
        <v>0</v>
      </c>
      <c r="BL147" s="15" t="s">
        <v>177</v>
      </c>
      <c r="BM147" s="205" t="s">
        <v>1369</v>
      </c>
    </row>
    <row r="148" spans="2:65" s="1" customFormat="1" ht="11.25">
      <c r="B148" s="32"/>
      <c r="C148" s="33"/>
      <c r="D148" s="207" t="s">
        <v>179</v>
      </c>
      <c r="E148" s="33"/>
      <c r="F148" s="208" t="s">
        <v>1368</v>
      </c>
      <c r="G148" s="33"/>
      <c r="H148" s="33"/>
      <c r="I148" s="115"/>
      <c r="J148" s="33"/>
      <c r="K148" s="33"/>
      <c r="L148" s="36"/>
      <c r="M148" s="209"/>
      <c r="N148" s="64"/>
      <c r="O148" s="64"/>
      <c r="P148" s="64"/>
      <c r="Q148" s="64"/>
      <c r="R148" s="64"/>
      <c r="S148" s="64"/>
      <c r="T148" s="65"/>
      <c r="AT148" s="15" t="s">
        <v>179</v>
      </c>
      <c r="AU148" s="15" t="s">
        <v>78</v>
      </c>
    </row>
    <row r="149" spans="2:65" s="1" customFormat="1" ht="19.5">
      <c r="B149" s="32"/>
      <c r="C149" s="33"/>
      <c r="D149" s="207" t="s">
        <v>646</v>
      </c>
      <c r="E149" s="33"/>
      <c r="F149" s="242" t="s">
        <v>1370</v>
      </c>
      <c r="G149" s="33"/>
      <c r="H149" s="33"/>
      <c r="I149" s="115"/>
      <c r="J149" s="33"/>
      <c r="K149" s="33"/>
      <c r="L149" s="36"/>
      <c r="M149" s="209"/>
      <c r="N149" s="64"/>
      <c r="O149" s="64"/>
      <c r="P149" s="64"/>
      <c r="Q149" s="64"/>
      <c r="R149" s="64"/>
      <c r="S149" s="64"/>
      <c r="T149" s="65"/>
      <c r="AT149" s="15" t="s">
        <v>646</v>
      </c>
      <c r="AU149" s="15" t="s">
        <v>78</v>
      </c>
    </row>
    <row r="150" spans="2:65" s="1" customFormat="1" ht="14.45" customHeight="1">
      <c r="B150" s="32"/>
      <c r="C150" s="194" t="s">
        <v>231</v>
      </c>
      <c r="D150" s="194" t="s">
        <v>172</v>
      </c>
      <c r="E150" s="195" t="s">
        <v>1371</v>
      </c>
      <c r="F150" s="196" t="s">
        <v>1372</v>
      </c>
      <c r="G150" s="197" t="s">
        <v>382</v>
      </c>
      <c r="H150" s="198">
        <v>4</v>
      </c>
      <c r="I150" s="199"/>
      <c r="J150" s="200">
        <f>ROUND(I150*H150,2)</f>
        <v>0</v>
      </c>
      <c r="K150" s="196" t="s">
        <v>1</v>
      </c>
      <c r="L150" s="36"/>
      <c r="M150" s="201" t="s">
        <v>1</v>
      </c>
      <c r="N150" s="202" t="s">
        <v>43</v>
      </c>
      <c r="O150" s="64"/>
      <c r="P150" s="203">
        <f>O150*H150</f>
        <v>0</v>
      </c>
      <c r="Q150" s="203">
        <v>0</v>
      </c>
      <c r="R150" s="203">
        <f>Q150*H150</f>
        <v>0</v>
      </c>
      <c r="S150" s="203">
        <v>0</v>
      </c>
      <c r="T150" s="204">
        <f>S150*H150</f>
        <v>0</v>
      </c>
      <c r="AR150" s="205" t="s">
        <v>177</v>
      </c>
      <c r="AT150" s="205" t="s">
        <v>172</v>
      </c>
      <c r="AU150" s="205" t="s">
        <v>78</v>
      </c>
      <c r="AY150" s="15" t="s">
        <v>170</v>
      </c>
      <c r="BE150" s="206">
        <f>IF(N150="základní",J150,0)</f>
        <v>0</v>
      </c>
      <c r="BF150" s="206">
        <f>IF(N150="snížená",J150,0)</f>
        <v>0</v>
      </c>
      <c r="BG150" s="206">
        <f>IF(N150="zákl. přenesená",J150,0)</f>
        <v>0</v>
      </c>
      <c r="BH150" s="206">
        <f>IF(N150="sníž. přenesená",J150,0)</f>
        <v>0</v>
      </c>
      <c r="BI150" s="206">
        <f>IF(N150="nulová",J150,0)</f>
        <v>0</v>
      </c>
      <c r="BJ150" s="15" t="s">
        <v>85</v>
      </c>
      <c r="BK150" s="206">
        <f>ROUND(I150*H150,2)</f>
        <v>0</v>
      </c>
      <c r="BL150" s="15" t="s">
        <v>177</v>
      </c>
      <c r="BM150" s="205" t="s">
        <v>1373</v>
      </c>
    </row>
    <row r="151" spans="2:65" s="1" customFormat="1" ht="11.25">
      <c r="B151" s="32"/>
      <c r="C151" s="33"/>
      <c r="D151" s="207" t="s">
        <v>179</v>
      </c>
      <c r="E151" s="33"/>
      <c r="F151" s="208" t="s">
        <v>1372</v>
      </c>
      <c r="G151" s="33"/>
      <c r="H151" s="33"/>
      <c r="I151" s="115"/>
      <c r="J151" s="33"/>
      <c r="K151" s="33"/>
      <c r="L151" s="36"/>
      <c r="M151" s="209"/>
      <c r="N151" s="64"/>
      <c r="O151" s="64"/>
      <c r="P151" s="64"/>
      <c r="Q151" s="64"/>
      <c r="R151" s="64"/>
      <c r="S151" s="64"/>
      <c r="T151" s="65"/>
      <c r="AT151" s="15" t="s">
        <v>179</v>
      </c>
      <c r="AU151" s="15" t="s">
        <v>78</v>
      </c>
    </row>
    <row r="152" spans="2:65" s="1" customFormat="1" ht="19.5">
      <c r="B152" s="32"/>
      <c r="C152" s="33"/>
      <c r="D152" s="207" t="s">
        <v>646</v>
      </c>
      <c r="E152" s="33"/>
      <c r="F152" s="242" t="s">
        <v>1374</v>
      </c>
      <c r="G152" s="33"/>
      <c r="H152" s="33"/>
      <c r="I152" s="115"/>
      <c r="J152" s="33"/>
      <c r="K152" s="33"/>
      <c r="L152" s="36"/>
      <c r="M152" s="209"/>
      <c r="N152" s="64"/>
      <c r="O152" s="64"/>
      <c r="P152" s="64"/>
      <c r="Q152" s="64"/>
      <c r="R152" s="64"/>
      <c r="S152" s="64"/>
      <c r="T152" s="65"/>
      <c r="AT152" s="15" t="s">
        <v>646</v>
      </c>
      <c r="AU152" s="15" t="s">
        <v>78</v>
      </c>
    </row>
    <row r="153" spans="2:65" s="1" customFormat="1" ht="14.45" customHeight="1">
      <c r="B153" s="32"/>
      <c r="C153" s="194" t="s">
        <v>236</v>
      </c>
      <c r="D153" s="194" t="s">
        <v>172</v>
      </c>
      <c r="E153" s="195" t="s">
        <v>1375</v>
      </c>
      <c r="F153" s="196" t="s">
        <v>1376</v>
      </c>
      <c r="G153" s="197" t="s">
        <v>382</v>
      </c>
      <c r="H153" s="198">
        <v>11</v>
      </c>
      <c r="I153" s="199"/>
      <c r="J153" s="200">
        <f>ROUND(I153*H153,2)</f>
        <v>0</v>
      </c>
      <c r="K153" s="196" t="s">
        <v>1</v>
      </c>
      <c r="L153" s="36"/>
      <c r="M153" s="201" t="s">
        <v>1</v>
      </c>
      <c r="N153" s="202" t="s">
        <v>43</v>
      </c>
      <c r="O153" s="64"/>
      <c r="P153" s="203">
        <f>O153*H153</f>
        <v>0</v>
      </c>
      <c r="Q153" s="203">
        <v>0</v>
      </c>
      <c r="R153" s="203">
        <f>Q153*H153</f>
        <v>0</v>
      </c>
      <c r="S153" s="203">
        <v>0</v>
      </c>
      <c r="T153" s="204">
        <f>S153*H153</f>
        <v>0</v>
      </c>
      <c r="AR153" s="205" t="s">
        <v>177</v>
      </c>
      <c r="AT153" s="205" t="s">
        <v>172</v>
      </c>
      <c r="AU153" s="205" t="s">
        <v>78</v>
      </c>
      <c r="AY153" s="15" t="s">
        <v>170</v>
      </c>
      <c r="BE153" s="206">
        <f>IF(N153="základní",J153,0)</f>
        <v>0</v>
      </c>
      <c r="BF153" s="206">
        <f>IF(N153="snížená",J153,0)</f>
        <v>0</v>
      </c>
      <c r="BG153" s="206">
        <f>IF(N153="zákl. přenesená",J153,0)</f>
        <v>0</v>
      </c>
      <c r="BH153" s="206">
        <f>IF(N153="sníž. přenesená",J153,0)</f>
        <v>0</v>
      </c>
      <c r="BI153" s="206">
        <f>IF(N153="nulová",J153,0)</f>
        <v>0</v>
      </c>
      <c r="BJ153" s="15" t="s">
        <v>85</v>
      </c>
      <c r="BK153" s="206">
        <f>ROUND(I153*H153,2)</f>
        <v>0</v>
      </c>
      <c r="BL153" s="15" t="s">
        <v>177</v>
      </c>
      <c r="BM153" s="205" t="s">
        <v>1377</v>
      </c>
    </row>
    <row r="154" spans="2:65" s="1" customFormat="1" ht="11.25">
      <c r="B154" s="32"/>
      <c r="C154" s="33"/>
      <c r="D154" s="207" t="s">
        <v>179</v>
      </c>
      <c r="E154" s="33"/>
      <c r="F154" s="208" t="s">
        <v>1376</v>
      </c>
      <c r="G154" s="33"/>
      <c r="H154" s="33"/>
      <c r="I154" s="115"/>
      <c r="J154" s="33"/>
      <c r="K154" s="33"/>
      <c r="L154" s="36"/>
      <c r="M154" s="209"/>
      <c r="N154" s="64"/>
      <c r="O154" s="64"/>
      <c r="P154" s="64"/>
      <c r="Q154" s="64"/>
      <c r="R154" s="64"/>
      <c r="S154" s="64"/>
      <c r="T154" s="65"/>
      <c r="AT154" s="15" t="s">
        <v>179</v>
      </c>
      <c r="AU154" s="15" t="s">
        <v>78</v>
      </c>
    </row>
    <row r="155" spans="2:65" s="1" customFormat="1" ht="19.5">
      <c r="B155" s="32"/>
      <c r="C155" s="33"/>
      <c r="D155" s="207" t="s">
        <v>646</v>
      </c>
      <c r="E155" s="33"/>
      <c r="F155" s="242" t="s">
        <v>1378</v>
      </c>
      <c r="G155" s="33"/>
      <c r="H155" s="33"/>
      <c r="I155" s="115"/>
      <c r="J155" s="33"/>
      <c r="K155" s="33"/>
      <c r="L155" s="36"/>
      <c r="M155" s="209"/>
      <c r="N155" s="64"/>
      <c r="O155" s="64"/>
      <c r="P155" s="64"/>
      <c r="Q155" s="64"/>
      <c r="R155" s="64"/>
      <c r="S155" s="64"/>
      <c r="T155" s="65"/>
      <c r="AT155" s="15" t="s">
        <v>646</v>
      </c>
      <c r="AU155" s="15" t="s">
        <v>78</v>
      </c>
    </row>
    <row r="156" spans="2:65" s="1" customFormat="1" ht="14.45" customHeight="1">
      <c r="B156" s="32"/>
      <c r="C156" s="194" t="s">
        <v>241</v>
      </c>
      <c r="D156" s="194" t="s">
        <v>172</v>
      </c>
      <c r="E156" s="195" t="s">
        <v>1379</v>
      </c>
      <c r="F156" s="196" t="s">
        <v>1380</v>
      </c>
      <c r="G156" s="197" t="s">
        <v>382</v>
      </c>
      <c r="H156" s="198">
        <v>3</v>
      </c>
      <c r="I156" s="199"/>
      <c r="J156" s="200">
        <f>ROUND(I156*H156,2)</f>
        <v>0</v>
      </c>
      <c r="K156" s="196" t="s">
        <v>1</v>
      </c>
      <c r="L156" s="36"/>
      <c r="M156" s="201" t="s">
        <v>1</v>
      </c>
      <c r="N156" s="202" t="s">
        <v>43</v>
      </c>
      <c r="O156" s="64"/>
      <c r="P156" s="203">
        <f>O156*H156</f>
        <v>0</v>
      </c>
      <c r="Q156" s="203">
        <v>0</v>
      </c>
      <c r="R156" s="203">
        <f>Q156*H156</f>
        <v>0</v>
      </c>
      <c r="S156" s="203">
        <v>0</v>
      </c>
      <c r="T156" s="204">
        <f>S156*H156</f>
        <v>0</v>
      </c>
      <c r="AR156" s="205" t="s">
        <v>177</v>
      </c>
      <c r="AT156" s="205" t="s">
        <v>172</v>
      </c>
      <c r="AU156" s="205" t="s">
        <v>78</v>
      </c>
      <c r="AY156" s="15" t="s">
        <v>170</v>
      </c>
      <c r="BE156" s="206">
        <f>IF(N156="základní",J156,0)</f>
        <v>0</v>
      </c>
      <c r="BF156" s="206">
        <f>IF(N156="snížená",J156,0)</f>
        <v>0</v>
      </c>
      <c r="BG156" s="206">
        <f>IF(N156="zákl. přenesená",J156,0)</f>
        <v>0</v>
      </c>
      <c r="BH156" s="206">
        <f>IF(N156="sníž. přenesená",J156,0)</f>
        <v>0</v>
      </c>
      <c r="BI156" s="206">
        <f>IF(N156="nulová",J156,0)</f>
        <v>0</v>
      </c>
      <c r="BJ156" s="15" t="s">
        <v>85</v>
      </c>
      <c r="BK156" s="206">
        <f>ROUND(I156*H156,2)</f>
        <v>0</v>
      </c>
      <c r="BL156" s="15" t="s">
        <v>177</v>
      </c>
      <c r="BM156" s="205" t="s">
        <v>1381</v>
      </c>
    </row>
    <row r="157" spans="2:65" s="1" customFormat="1" ht="11.25">
      <c r="B157" s="32"/>
      <c r="C157" s="33"/>
      <c r="D157" s="207" t="s">
        <v>179</v>
      </c>
      <c r="E157" s="33"/>
      <c r="F157" s="208" t="s">
        <v>1380</v>
      </c>
      <c r="G157" s="33"/>
      <c r="H157" s="33"/>
      <c r="I157" s="115"/>
      <c r="J157" s="33"/>
      <c r="K157" s="33"/>
      <c r="L157" s="36"/>
      <c r="M157" s="209"/>
      <c r="N157" s="64"/>
      <c r="O157" s="64"/>
      <c r="P157" s="64"/>
      <c r="Q157" s="64"/>
      <c r="R157" s="64"/>
      <c r="S157" s="64"/>
      <c r="T157" s="65"/>
      <c r="AT157" s="15" t="s">
        <v>179</v>
      </c>
      <c r="AU157" s="15" t="s">
        <v>78</v>
      </c>
    </row>
    <row r="158" spans="2:65" s="1" customFormat="1" ht="19.5">
      <c r="B158" s="32"/>
      <c r="C158" s="33"/>
      <c r="D158" s="207" t="s">
        <v>646</v>
      </c>
      <c r="E158" s="33"/>
      <c r="F158" s="242" t="s">
        <v>1382</v>
      </c>
      <c r="G158" s="33"/>
      <c r="H158" s="33"/>
      <c r="I158" s="115"/>
      <c r="J158" s="33"/>
      <c r="K158" s="33"/>
      <c r="L158" s="36"/>
      <c r="M158" s="209"/>
      <c r="N158" s="64"/>
      <c r="O158" s="64"/>
      <c r="P158" s="64"/>
      <c r="Q158" s="64"/>
      <c r="R158" s="64"/>
      <c r="S158" s="64"/>
      <c r="T158" s="65"/>
      <c r="AT158" s="15" t="s">
        <v>646</v>
      </c>
      <c r="AU158" s="15" t="s">
        <v>78</v>
      </c>
    </row>
    <row r="159" spans="2:65" s="1" customFormat="1" ht="14.45" customHeight="1">
      <c r="B159" s="32"/>
      <c r="C159" s="194" t="s">
        <v>246</v>
      </c>
      <c r="D159" s="194" t="s">
        <v>172</v>
      </c>
      <c r="E159" s="195" t="s">
        <v>1383</v>
      </c>
      <c r="F159" s="196" t="s">
        <v>1384</v>
      </c>
      <c r="G159" s="197" t="s">
        <v>382</v>
      </c>
      <c r="H159" s="198">
        <v>3</v>
      </c>
      <c r="I159" s="199"/>
      <c r="J159" s="200">
        <f>ROUND(I159*H159,2)</f>
        <v>0</v>
      </c>
      <c r="K159" s="196" t="s">
        <v>1</v>
      </c>
      <c r="L159" s="36"/>
      <c r="M159" s="201" t="s">
        <v>1</v>
      </c>
      <c r="N159" s="202" t="s">
        <v>43</v>
      </c>
      <c r="O159" s="64"/>
      <c r="P159" s="203">
        <f>O159*H159</f>
        <v>0</v>
      </c>
      <c r="Q159" s="203">
        <v>0</v>
      </c>
      <c r="R159" s="203">
        <f>Q159*H159</f>
        <v>0</v>
      </c>
      <c r="S159" s="203">
        <v>0</v>
      </c>
      <c r="T159" s="204">
        <f>S159*H159</f>
        <v>0</v>
      </c>
      <c r="AR159" s="205" t="s">
        <v>177</v>
      </c>
      <c r="AT159" s="205" t="s">
        <v>172</v>
      </c>
      <c r="AU159" s="205" t="s">
        <v>78</v>
      </c>
      <c r="AY159" s="15" t="s">
        <v>170</v>
      </c>
      <c r="BE159" s="206">
        <f>IF(N159="základní",J159,0)</f>
        <v>0</v>
      </c>
      <c r="BF159" s="206">
        <f>IF(N159="snížená",J159,0)</f>
        <v>0</v>
      </c>
      <c r="BG159" s="206">
        <f>IF(N159="zákl. přenesená",J159,0)</f>
        <v>0</v>
      </c>
      <c r="BH159" s="206">
        <f>IF(N159="sníž. přenesená",J159,0)</f>
        <v>0</v>
      </c>
      <c r="BI159" s="206">
        <f>IF(N159="nulová",J159,0)</f>
        <v>0</v>
      </c>
      <c r="BJ159" s="15" t="s">
        <v>85</v>
      </c>
      <c r="BK159" s="206">
        <f>ROUND(I159*H159,2)</f>
        <v>0</v>
      </c>
      <c r="BL159" s="15" t="s">
        <v>177</v>
      </c>
      <c r="BM159" s="205" t="s">
        <v>1385</v>
      </c>
    </row>
    <row r="160" spans="2:65" s="1" customFormat="1" ht="11.25">
      <c r="B160" s="32"/>
      <c r="C160" s="33"/>
      <c r="D160" s="207" t="s">
        <v>179</v>
      </c>
      <c r="E160" s="33"/>
      <c r="F160" s="208" t="s">
        <v>1384</v>
      </c>
      <c r="G160" s="33"/>
      <c r="H160" s="33"/>
      <c r="I160" s="115"/>
      <c r="J160" s="33"/>
      <c r="K160" s="33"/>
      <c r="L160" s="36"/>
      <c r="M160" s="209"/>
      <c r="N160" s="64"/>
      <c r="O160" s="64"/>
      <c r="P160" s="64"/>
      <c r="Q160" s="64"/>
      <c r="R160" s="64"/>
      <c r="S160" s="64"/>
      <c r="T160" s="65"/>
      <c r="AT160" s="15" t="s">
        <v>179</v>
      </c>
      <c r="AU160" s="15" t="s">
        <v>78</v>
      </c>
    </row>
    <row r="161" spans="2:65" s="1" customFormat="1" ht="19.5">
      <c r="B161" s="32"/>
      <c r="C161" s="33"/>
      <c r="D161" s="207" t="s">
        <v>646</v>
      </c>
      <c r="E161" s="33"/>
      <c r="F161" s="242" t="s">
        <v>1386</v>
      </c>
      <c r="G161" s="33"/>
      <c r="H161" s="33"/>
      <c r="I161" s="115"/>
      <c r="J161" s="33"/>
      <c r="K161" s="33"/>
      <c r="L161" s="36"/>
      <c r="M161" s="209"/>
      <c r="N161" s="64"/>
      <c r="O161" s="64"/>
      <c r="P161" s="64"/>
      <c r="Q161" s="64"/>
      <c r="R161" s="64"/>
      <c r="S161" s="64"/>
      <c r="T161" s="65"/>
      <c r="AT161" s="15" t="s">
        <v>646</v>
      </c>
      <c r="AU161" s="15" t="s">
        <v>78</v>
      </c>
    </row>
    <row r="162" spans="2:65" s="1" customFormat="1" ht="14.45" customHeight="1">
      <c r="B162" s="32"/>
      <c r="C162" s="194" t="s">
        <v>251</v>
      </c>
      <c r="D162" s="194" t="s">
        <v>172</v>
      </c>
      <c r="E162" s="195" t="s">
        <v>1387</v>
      </c>
      <c r="F162" s="196" t="s">
        <v>1388</v>
      </c>
      <c r="G162" s="197" t="s">
        <v>382</v>
      </c>
      <c r="H162" s="198">
        <v>3</v>
      </c>
      <c r="I162" s="199"/>
      <c r="J162" s="200">
        <f>ROUND(I162*H162,2)</f>
        <v>0</v>
      </c>
      <c r="K162" s="196" t="s">
        <v>1</v>
      </c>
      <c r="L162" s="36"/>
      <c r="M162" s="201" t="s">
        <v>1</v>
      </c>
      <c r="N162" s="202" t="s">
        <v>43</v>
      </c>
      <c r="O162" s="64"/>
      <c r="P162" s="203">
        <f>O162*H162</f>
        <v>0</v>
      </c>
      <c r="Q162" s="203">
        <v>0</v>
      </c>
      <c r="R162" s="203">
        <f>Q162*H162</f>
        <v>0</v>
      </c>
      <c r="S162" s="203">
        <v>0</v>
      </c>
      <c r="T162" s="204">
        <f>S162*H162</f>
        <v>0</v>
      </c>
      <c r="AR162" s="205" t="s">
        <v>177</v>
      </c>
      <c r="AT162" s="205" t="s">
        <v>172</v>
      </c>
      <c r="AU162" s="205" t="s">
        <v>78</v>
      </c>
      <c r="AY162" s="15" t="s">
        <v>170</v>
      </c>
      <c r="BE162" s="206">
        <f>IF(N162="základní",J162,0)</f>
        <v>0</v>
      </c>
      <c r="BF162" s="206">
        <f>IF(N162="snížená",J162,0)</f>
        <v>0</v>
      </c>
      <c r="BG162" s="206">
        <f>IF(N162="zákl. přenesená",J162,0)</f>
        <v>0</v>
      </c>
      <c r="BH162" s="206">
        <f>IF(N162="sníž. přenesená",J162,0)</f>
        <v>0</v>
      </c>
      <c r="BI162" s="206">
        <f>IF(N162="nulová",J162,0)</f>
        <v>0</v>
      </c>
      <c r="BJ162" s="15" t="s">
        <v>85</v>
      </c>
      <c r="BK162" s="206">
        <f>ROUND(I162*H162,2)</f>
        <v>0</v>
      </c>
      <c r="BL162" s="15" t="s">
        <v>177</v>
      </c>
      <c r="BM162" s="205" t="s">
        <v>1389</v>
      </c>
    </row>
    <row r="163" spans="2:65" s="1" customFormat="1" ht="11.25">
      <c r="B163" s="32"/>
      <c r="C163" s="33"/>
      <c r="D163" s="207" t="s">
        <v>179</v>
      </c>
      <c r="E163" s="33"/>
      <c r="F163" s="208" t="s">
        <v>1388</v>
      </c>
      <c r="G163" s="33"/>
      <c r="H163" s="33"/>
      <c r="I163" s="115"/>
      <c r="J163" s="33"/>
      <c r="K163" s="33"/>
      <c r="L163" s="36"/>
      <c r="M163" s="209"/>
      <c r="N163" s="64"/>
      <c r="O163" s="64"/>
      <c r="P163" s="64"/>
      <c r="Q163" s="64"/>
      <c r="R163" s="64"/>
      <c r="S163" s="64"/>
      <c r="T163" s="65"/>
      <c r="AT163" s="15" t="s">
        <v>179</v>
      </c>
      <c r="AU163" s="15" t="s">
        <v>78</v>
      </c>
    </row>
    <row r="164" spans="2:65" s="1" customFormat="1" ht="19.5">
      <c r="B164" s="32"/>
      <c r="C164" s="33"/>
      <c r="D164" s="207" t="s">
        <v>646</v>
      </c>
      <c r="E164" s="33"/>
      <c r="F164" s="242" t="s">
        <v>1390</v>
      </c>
      <c r="G164" s="33"/>
      <c r="H164" s="33"/>
      <c r="I164" s="115"/>
      <c r="J164" s="33"/>
      <c r="K164" s="33"/>
      <c r="L164" s="36"/>
      <c r="M164" s="209"/>
      <c r="N164" s="64"/>
      <c r="O164" s="64"/>
      <c r="P164" s="64"/>
      <c r="Q164" s="64"/>
      <c r="R164" s="64"/>
      <c r="S164" s="64"/>
      <c r="T164" s="65"/>
      <c r="AT164" s="15" t="s">
        <v>646</v>
      </c>
      <c r="AU164" s="15" t="s">
        <v>78</v>
      </c>
    </row>
    <row r="165" spans="2:65" s="1" customFormat="1" ht="14.45" customHeight="1">
      <c r="B165" s="32"/>
      <c r="C165" s="194" t="s">
        <v>220</v>
      </c>
      <c r="D165" s="194" t="s">
        <v>172</v>
      </c>
      <c r="E165" s="195" t="s">
        <v>1391</v>
      </c>
      <c r="F165" s="196" t="s">
        <v>1392</v>
      </c>
      <c r="G165" s="197" t="s">
        <v>382</v>
      </c>
      <c r="H165" s="198">
        <v>3</v>
      </c>
      <c r="I165" s="199"/>
      <c r="J165" s="200">
        <f>ROUND(I165*H165,2)</f>
        <v>0</v>
      </c>
      <c r="K165" s="196" t="s">
        <v>1</v>
      </c>
      <c r="L165" s="36"/>
      <c r="M165" s="201" t="s">
        <v>1</v>
      </c>
      <c r="N165" s="202" t="s">
        <v>43</v>
      </c>
      <c r="O165" s="64"/>
      <c r="P165" s="203">
        <f>O165*H165</f>
        <v>0</v>
      </c>
      <c r="Q165" s="203">
        <v>0</v>
      </c>
      <c r="R165" s="203">
        <f>Q165*H165</f>
        <v>0</v>
      </c>
      <c r="S165" s="203">
        <v>0</v>
      </c>
      <c r="T165" s="204">
        <f>S165*H165</f>
        <v>0</v>
      </c>
      <c r="AR165" s="205" t="s">
        <v>177</v>
      </c>
      <c r="AT165" s="205" t="s">
        <v>172</v>
      </c>
      <c r="AU165" s="205" t="s">
        <v>78</v>
      </c>
      <c r="AY165" s="15" t="s">
        <v>170</v>
      </c>
      <c r="BE165" s="206">
        <f>IF(N165="základní",J165,0)</f>
        <v>0</v>
      </c>
      <c r="BF165" s="206">
        <f>IF(N165="snížená",J165,0)</f>
        <v>0</v>
      </c>
      <c r="BG165" s="206">
        <f>IF(N165="zákl. přenesená",J165,0)</f>
        <v>0</v>
      </c>
      <c r="BH165" s="206">
        <f>IF(N165="sníž. přenesená",J165,0)</f>
        <v>0</v>
      </c>
      <c r="BI165" s="206">
        <f>IF(N165="nulová",J165,0)</f>
        <v>0</v>
      </c>
      <c r="BJ165" s="15" t="s">
        <v>85</v>
      </c>
      <c r="BK165" s="206">
        <f>ROUND(I165*H165,2)</f>
        <v>0</v>
      </c>
      <c r="BL165" s="15" t="s">
        <v>177</v>
      </c>
      <c r="BM165" s="205" t="s">
        <v>1393</v>
      </c>
    </row>
    <row r="166" spans="2:65" s="1" customFormat="1" ht="11.25">
      <c r="B166" s="32"/>
      <c r="C166" s="33"/>
      <c r="D166" s="207" t="s">
        <v>179</v>
      </c>
      <c r="E166" s="33"/>
      <c r="F166" s="208" t="s">
        <v>1392</v>
      </c>
      <c r="G166" s="33"/>
      <c r="H166" s="33"/>
      <c r="I166" s="115"/>
      <c r="J166" s="33"/>
      <c r="K166" s="33"/>
      <c r="L166" s="36"/>
      <c r="M166" s="209"/>
      <c r="N166" s="64"/>
      <c r="O166" s="64"/>
      <c r="P166" s="64"/>
      <c r="Q166" s="64"/>
      <c r="R166" s="64"/>
      <c r="S166" s="64"/>
      <c r="T166" s="65"/>
      <c r="AT166" s="15" t="s">
        <v>179</v>
      </c>
      <c r="AU166" s="15" t="s">
        <v>78</v>
      </c>
    </row>
    <row r="167" spans="2:65" s="1" customFormat="1" ht="19.5">
      <c r="B167" s="32"/>
      <c r="C167" s="33"/>
      <c r="D167" s="207" t="s">
        <v>646</v>
      </c>
      <c r="E167" s="33"/>
      <c r="F167" s="242" t="s">
        <v>1394</v>
      </c>
      <c r="G167" s="33"/>
      <c r="H167" s="33"/>
      <c r="I167" s="115"/>
      <c r="J167" s="33"/>
      <c r="K167" s="33"/>
      <c r="L167" s="36"/>
      <c r="M167" s="209"/>
      <c r="N167" s="64"/>
      <c r="O167" s="64"/>
      <c r="P167" s="64"/>
      <c r="Q167" s="64"/>
      <c r="R167" s="64"/>
      <c r="S167" s="64"/>
      <c r="T167" s="65"/>
      <c r="AT167" s="15" t="s">
        <v>646</v>
      </c>
      <c r="AU167" s="15" t="s">
        <v>78</v>
      </c>
    </row>
    <row r="168" spans="2:65" s="1" customFormat="1" ht="14.45" customHeight="1">
      <c r="B168" s="32"/>
      <c r="C168" s="194" t="s">
        <v>8</v>
      </c>
      <c r="D168" s="194" t="s">
        <v>172</v>
      </c>
      <c r="E168" s="195" t="s">
        <v>1395</v>
      </c>
      <c r="F168" s="196" t="s">
        <v>1396</v>
      </c>
      <c r="G168" s="197" t="s">
        <v>382</v>
      </c>
      <c r="H168" s="198">
        <v>1</v>
      </c>
      <c r="I168" s="199"/>
      <c r="J168" s="200">
        <f>ROUND(I168*H168,2)</f>
        <v>0</v>
      </c>
      <c r="K168" s="196" t="s">
        <v>1</v>
      </c>
      <c r="L168" s="36"/>
      <c r="M168" s="201" t="s">
        <v>1</v>
      </c>
      <c r="N168" s="202" t="s">
        <v>43</v>
      </c>
      <c r="O168" s="64"/>
      <c r="P168" s="203">
        <f>O168*H168</f>
        <v>0</v>
      </c>
      <c r="Q168" s="203">
        <v>0</v>
      </c>
      <c r="R168" s="203">
        <f>Q168*H168</f>
        <v>0</v>
      </c>
      <c r="S168" s="203">
        <v>0</v>
      </c>
      <c r="T168" s="204">
        <f>S168*H168</f>
        <v>0</v>
      </c>
      <c r="AR168" s="205" t="s">
        <v>177</v>
      </c>
      <c r="AT168" s="205" t="s">
        <v>172</v>
      </c>
      <c r="AU168" s="205" t="s">
        <v>78</v>
      </c>
      <c r="AY168" s="15" t="s">
        <v>170</v>
      </c>
      <c r="BE168" s="206">
        <f>IF(N168="základní",J168,0)</f>
        <v>0</v>
      </c>
      <c r="BF168" s="206">
        <f>IF(N168="snížená",J168,0)</f>
        <v>0</v>
      </c>
      <c r="BG168" s="206">
        <f>IF(N168="zákl. přenesená",J168,0)</f>
        <v>0</v>
      </c>
      <c r="BH168" s="206">
        <f>IF(N168="sníž. přenesená",J168,0)</f>
        <v>0</v>
      </c>
      <c r="BI168" s="206">
        <f>IF(N168="nulová",J168,0)</f>
        <v>0</v>
      </c>
      <c r="BJ168" s="15" t="s">
        <v>85</v>
      </c>
      <c r="BK168" s="206">
        <f>ROUND(I168*H168,2)</f>
        <v>0</v>
      </c>
      <c r="BL168" s="15" t="s">
        <v>177</v>
      </c>
      <c r="BM168" s="205" t="s">
        <v>1397</v>
      </c>
    </row>
    <row r="169" spans="2:65" s="1" customFormat="1" ht="11.25">
      <c r="B169" s="32"/>
      <c r="C169" s="33"/>
      <c r="D169" s="207" t="s">
        <v>179</v>
      </c>
      <c r="E169" s="33"/>
      <c r="F169" s="208" t="s">
        <v>1396</v>
      </c>
      <c r="G169" s="33"/>
      <c r="H169" s="33"/>
      <c r="I169" s="115"/>
      <c r="J169" s="33"/>
      <c r="K169" s="33"/>
      <c r="L169" s="36"/>
      <c r="M169" s="209"/>
      <c r="N169" s="64"/>
      <c r="O169" s="64"/>
      <c r="P169" s="64"/>
      <c r="Q169" s="64"/>
      <c r="R169" s="64"/>
      <c r="S169" s="64"/>
      <c r="T169" s="65"/>
      <c r="AT169" s="15" t="s">
        <v>179</v>
      </c>
      <c r="AU169" s="15" t="s">
        <v>78</v>
      </c>
    </row>
    <row r="170" spans="2:65" s="1" customFormat="1" ht="39">
      <c r="B170" s="32"/>
      <c r="C170" s="33"/>
      <c r="D170" s="207" t="s">
        <v>646</v>
      </c>
      <c r="E170" s="33"/>
      <c r="F170" s="242" t="s">
        <v>1398</v>
      </c>
      <c r="G170" s="33"/>
      <c r="H170" s="33"/>
      <c r="I170" s="115"/>
      <c r="J170" s="33"/>
      <c r="K170" s="33"/>
      <c r="L170" s="36"/>
      <c r="M170" s="209"/>
      <c r="N170" s="64"/>
      <c r="O170" s="64"/>
      <c r="P170" s="64"/>
      <c r="Q170" s="64"/>
      <c r="R170" s="64"/>
      <c r="S170" s="64"/>
      <c r="T170" s="65"/>
      <c r="AT170" s="15" t="s">
        <v>646</v>
      </c>
      <c r="AU170" s="15" t="s">
        <v>78</v>
      </c>
    </row>
    <row r="171" spans="2:65" s="11" customFormat="1" ht="25.9" customHeight="1">
      <c r="B171" s="178"/>
      <c r="C171" s="179"/>
      <c r="D171" s="180" t="s">
        <v>77</v>
      </c>
      <c r="E171" s="181" t="s">
        <v>168</v>
      </c>
      <c r="F171" s="181" t="s">
        <v>169</v>
      </c>
      <c r="G171" s="179"/>
      <c r="H171" s="179"/>
      <c r="I171" s="182"/>
      <c r="J171" s="183">
        <f>BK171</f>
        <v>0</v>
      </c>
      <c r="K171" s="179"/>
      <c r="L171" s="184"/>
      <c r="M171" s="185"/>
      <c r="N171" s="186"/>
      <c r="O171" s="186"/>
      <c r="P171" s="187">
        <f>P172+P184+P188+P193</f>
        <v>0</v>
      </c>
      <c r="Q171" s="186"/>
      <c r="R171" s="187">
        <f>R172+R184+R188+R193</f>
        <v>2.4047810000000003</v>
      </c>
      <c r="S171" s="186"/>
      <c r="T171" s="188">
        <f>T172+T184+T188+T193</f>
        <v>0.1134</v>
      </c>
      <c r="AR171" s="189" t="s">
        <v>85</v>
      </c>
      <c r="AT171" s="190" t="s">
        <v>77</v>
      </c>
      <c r="AU171" s="190" t="s">
        <v>78</v>
      </c>
      <c r="AY171" s="189" t="s">
        <v>170</v>
      </c>
      <c r="BK171" s="191">
        <f>BK172+BK184+BK188+BK193</f>
        <v>0</v>
      </c>
    </row>
    <row r="172" spans="2:65" s="11" customFormat="1" ht="22.9" customHeight="1">
      <c r="B172" s="178"/>
      <c r="C172" s="179"/>
      <c r="D172" s="180" t="s">
        <v>77</v>
      </c>
      <c r="E172" s="192" t="s">
        <v>85</v>
      </c>
      <c r="F172" s="192" t="s">
        <v>1399</v>
      </c>
      <c r="G172" s="179"/>
      <c r="H172" s="179"/>
      <c r="I172" s="182"/>
      <c r="J172" s="193">
        <f>BK172</f>
        <v>0</v>
      </c>
      <c r="K172" s="179"/>
      <c r="L172" s="184"/>
      <c r="M172" s="185"/>
      <c r="N172" s="186"/>
      <c r="O172" s="186"/>
      <c r="P172" s="187">
        <f>SUM(P173:P183)</f>
        <v>0</v>
      </c>
      <c r="Q172" s="186"/>
      <c r="R172" s="187">
        <f>SUM(R173:R183)</f>
        <v>2.3940000000000001</v>
      </c>
      <c r="S172" s="186"/>
      <c r="T172" s="188">
        <f>SUM(T173:T183)</f>
        <v>0</v>
      </c>
      <c r="AR172" s="189" t="s">
        <v>85</v>
      </c>
      <c r="AT172" s="190" t="s">
        <v>77</v>
      </c>
      <c r="AU172" s="190" t="s">
        <v>85</v>
      </c>
      <c r="AY172" s="189" t="s">
        <v>170</v>
      </c>
      <c r="BK172" s="191">
        <f>SUM(BK173:BK183)</f>
        <v>0</v>
      </c>
    </row>
    <row r="173" spans="2:65" s="1" customFormat="1" ht="21.6" customHeight="1">
      <c r="B173" s="32"/>
      <c r="C173" s="194" t="s">
        <v>269</v>
      </c>
      <c r="D173" s="194" t="s">
        <v>172</v>
      </c>
      <c r="E173" s="195" t="s">
        <v>1400</v>
      </c>
      <c r="F173" s="196" t="s">
        <v>1401</v>
      </c>
      <c r="G173" s="197" t="s">
        <v>175</v>
      </c>
      <c r="H173" s="198">
        <v>3.1920000000000002</v>
      </c>
      <c r="I173" s="199"/>
      <c r="J173" s="200">
        <f>ROUND(I173*H173,2)</f>
        <v>0</v>
      </c>
      <c r="K173" s="196" t="s">
        <v>176</v>
      </c>
      <c r="L173" s="36"/>
      <c r="M173" s="201" t="s">
        <v>1</v>
      </c>
      <c r="N173" s="202" t="s">
        <v>43</v>
      </c>
      <c r="O173" s="64"/>
      <c r="P173" s="203">
        <f>O173*H173</f>
        <v>0</v>
      </c>
      <c r="Q173" s="203">
        <v>0</v>
      </c>
      <c r="R173" s="203">
        <f>Q173*H173</f>
        <v>0</v>
      </c>
      <c r="S173" s="203">
        <v>0</v>
      </c>
      <c r="T173" s="204">
        <f>S173*H173</f>
        <v>0</v>
      </c>
      <c r="AR173" s="205" t="s">
        <v>177</v>
      </c>
      <c r="AT173" s="205" t="s">
        <v>172</v>
      </c>
      <c r="AU173" s="205" t="s">
        <v>87</v>
      </c>
      <c r="AY173" s="15" t="s">
        <v>170</v>
      </c>
      <c r="BE173" s="206">
        <f>IF(N173="základní",J173,0)</f>
        <v>0</v>
      </c>
      <c r="BF173" s="206">
        <f>IF(N173="snížená",J173,0)</f>
        <v>0</v>
      </c>
      <c r="BG173" s="206">
        <f>IF(N173="zákl. přenesená",J173,0)</f>
        <v>0</v>
      </c>
      <c r="BH173" s="206">
        <f>IF(N173="sníž. přenesená",J173,0)</f>
        <v>0</v>
      </c>
      <c r="BI173" s="206">
        <f>IF(N173="nulová",J173,0)</f>
        <v>0</v>
      </c>
      <c r="BJ173" s="15" t="s">
        <v>85</v>
      </c>
      <c r="BK173" s="206">
        <f>ROUND(I173*H173,2)</f>
        <v>0</v>
      </c>
      <c r="BL173" s="15" t="s">
        <v>177</v>
      </c>
      <c r="BM173" s="205" t="s">
        <v>1402</v>
      </c>
    </row>
    <row r="174" spans="2:65" s="1" customFormat="1" ht="29.25">
      <c r="B174" s="32"/>
      <c r="C174" s="33"/>
      <c r="D174" s="207" t="s">
        <v>179</v>
      </c>
      <c r="E174" s="33"/>
      <c r="F174" s="208" t="s">
        <v>1403</v>
      </c>
      <c r="G174" s="33"/>
      <c r="H174" s="33"/>
      <c r="I174" s="115"/>
      <c r="J174" s="33"/>
      <c r="K174" s="33"/>
      <c r="L174" s="36"/>
      <c r="M174" s="209"/>
      <c r="N174" s="64"/>
      <c r="O174" s="64"/>
      <c r="P174" s="64"/>
      <c r="Q174" s="64"/>
      <c r="R174" s="64"/>
      <c r="S174" s="64"/>
      <c r="T174" s="65"/>
      <c r="AT174" s="15" t="s">
        <v>179</v>
      </c>
      <c r="AU174" s="15" t="s">
        <v>87</v>
      </c>
    </row>
    <row r="175" spans="2:65" s="12" customFormat="1" ht="11.25">
      <c r="B175" s="210"/>
      <c r="C175" s="211"/>
      <c r="D175" s="207" t="s">
        <v>181</v>
      </c>
      <c r="E175" s="212" t="s">
        <v>1</v>
      </c>
      <c r="F175" s="213" t="s">
        <v>1404</v>
      </c>
      <c r="G175" s="211"/>
      <c r="H175" s="214">
        <v>3.1920000000000002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181</v>
      </c>
      <c r="AU175" s="220" t="s">
        <v>87</v>
      </c>
      <c r="AV175" s="12" t="s">
        <v>87</v>
      </c>
      <c r="AW175" s="12" t="s">
        <v>34</v>
      </c>
      <c r="AX175" s="12" t="s">
        <v>85</v>
      </c>
      <c r="AY175" s="220" t="s">
        <v>170</v>
      </c>
    </row>
    <row r="176" spans="2:65" s="1" customFormat="1" ht="21.6" customHeight="1">
      <c r="B176" s="32"/>
      <c r="C176" s="194" t="s">
        <v>275</v>
      </c>
      <c r="D176" s="194" t="s">
        <v>172</v>
      </c>
      <c r="E176" s="195" t="s">
        <v>1405</v>
      </c>
      <c r="F176" s="196" t="s">
        <v>1406</v>
      </c>
      <c r="G176" s="197" t="s">
        <v>175</v>
      </c>
      <c r="H176" s="198">
        <v>2</v>
      </c>
      <c r="I176" s="199"/>
      <c r="J176" s="200">
        <f>ROUND(I176*H176,2)</f>
        <v>0</v>
      </c>
      <c r="K176" s="196" t="s">
        <v>176</v>
      </c>
      <c r="L176" s="36"/>
      <c r="M176" s="201" t="s">
        <v>1</v>
      </c>
      <c r="N176" s="202" t="s">
        <v>43</v>
      </c>
      <c r="O176" s="64"/>
      <c r="P176" s="203">
        <f>O176*H176</f>
        <v>0</v>
      </c>
      <c r="Q176" s="203">
        <v>0</v>
      </c>
      <c r="R176" s="203">
        <f>Q176*H176</f>
        <v>0</v>
      </c>
      <c r="S176" s="203">
        <v>0</v>
      </c>
      <c r="T176" s="204">
        <f>S176*H176</f>
        <v>0</v>
      </c>
      <c r="AR176" s="205" t="s">
        <v>177</v>
      </c>
      <c r="AT176" s="205" t="s">
        <v>172</v>
      </c>
      <c r="AU176" s="205" t="s">
        <v>87</v>
      </c>
      <c r="AY176" s="15" t="s">
        <v>170</v>
      </c>
      <c r="BE176" s="206">
        <f>IF(N176="základní",J176,0)</f>
        <v>0</v>
      </c>
      <c r="BF176" s="206">
        <f>IF(N176="snížená",J176,0)</f>
        <v>0</v>
      </c>
      <c r="BG176" s="206">
        <f>IF(N176="zákl. přenesená",J176,0)</f>
        <v>0</v>
      </c>
      <c r="BH176" s="206">
        <f>IF(N176="sníž. přenesená",J176,0)</f>
        <v>0</v>
      </c>
      <c r="BI176" s="206">
        <f>IF(N176="nulová",J176,0)</f>
        <v>0</v>
      </c>
      <c r="BJ176" s="15" t="s">
        <v>85</v>
      </c>
      <c r="BK176" s="206">
        <f>ROUND(I176*H176,2)</f>
        <v>0</v>
      </c>
      <c r="BL176" s="15" t="s">
        <v>177</v>
      </c>
      <c r="BM176" s="205" t="s">
        <v>1407</v>
      </c>
    </row>
    <row r="177" spans="2:65" s="1" customFormat="1" ht="29.25">
      <c r="B177" s="32"/>
      <c r="C177" s="33"/>
      <c r="D177" s="207" t="s">
        <v>179</v>
      </c>
      <c r="E177" s="33"/>
      <c r="F177" s="208" t="s">
        <v>1408</v>
      </c>
      <c r="G177" s="33"/>
      <c r="H177" s="33"/>
      <c r="I177" s="115"/>
      <c r="J177" s="33"/>
      <c r="K177" s="33"/>
      <c r="L177" s="36"/>
      <c r="M177" s="209"/>
      <c r="N177" s="64"/>
      <c r="O177" s="64"/>
      <c r="P177" s="64"/>
      <c r="Q177" s="64"/>
      <c r="R177" s="64"/>
      <c r="S177" s="64"/>
      <c r="T177" s="65"/>
      <c r="AT177" s="15" t="s">
        <v>179</v>
      </c>
      <c r="AU177" s="15" t="s">
        <v>87</v>
      </c>
    </row>
    <row r="178" spans="2:65" s="1" customFormat="1" ht="21.6" customHeight="1">
      <c r="B178" s="32"/>
      <c r="C178" s="194" t="s">
        <v>280</v>
      </c>
      <c r="D178" s="194" t="s">
        <v>172</v>
      </c>
      <c r="E178" s="195" t="s">
        <v>1409</v>
      </c>
      <c r="F178" s="196" t="s">
        <v>1410</v>
      </c>
      <c r="G178" s="197" t="s">
        <v>175</v>
      </c>
      <c r="H178" s="198">
        <v>1.1970000000000001</v>
      </c>
      <c r="I178" s="199"/>
      <c r="J178" s="200">
        <f>ROUND(I178*H178,2)</f>
        <v>0</v>
      </c>
      <c r="K178" s="196" t="s">
        <v>176</v>
      </c>
      <c r="L178" s="36"/>
      <c r="M178" s="201" t="s">
        <v>1</v>
      </c>
      <c r="N178" s="202" t="s">
        <v>43</v>
      </c>
      <c r="O178" s="64"/>
      <c r="P178" s="203">
        <f>O178*H178</f>
        <v>0</v>
      </c>
      <c r="Q178" s="203">
        <v>0</v>
      </c>
      <c r="R178" s="203">
        <f>Q178*H178</f>
        <v>0</v>
      </c>
      <c r="S178" s="203">
        <v>0</v>
      </c>
      <c r="T178" s="204">
        <f>S178*H178</f>
        <v>0</v>
      </c>
      <c r="AR178" s="205" t="s">
        <v>177</v>
      </c>
      <c r="AT178" s="205" t="s">
        <v>172</v>
      </c>
      <c r="AU178" s="205" t="s">
        <v>87</v>
      </c>
      <c r="AY178" s="15" t="s">
        <v>170</v>
      </c>
      <c r="BE178" s="206">
        <f>IF(N178="základní",J178,0)</f>
        <v>0</v>
      </c>
      <c r="BF178" s="206">
        <f>IF(N178="snížená",J178,0)</f>
        <v>0</v>
      </c>
      <c r="BG178" s="206">
        <f>IF(N178="zákl. přenesená",J178,0)</f>
        <v>0</v>
      </c>
      <c r="BH178" s="206">
        <f>IF(N178="sníž. přenesená",J178,0)</f>
        <v>0</v>
      </c>
      <c r="BI178" s="206">
        <f>IF(N178="nulová",J178,0)</f>
        <v>0</v>
      </c>
      <c r="BJ178" s="15" t="s">
        <v>85</v>
      </c>
      <c r="BK178" s="206">
        <f>ROUND(I178*H178,2)</f>
        <v>0</v>
      </c>
      <c r="BL178" s="15" t="s">
        <v>177</v>
      </c>
      <c r="BM178" s="205" t="s">
        <v>1411</v>
      </c>
    </row>
    <row r="179" spans="2:65" s="1" customFormat="1" ht="39">
      <c r="B179" s="32"/>
      <c r="C179" s="33"/>
      <c r="D179" s="207" t="s">
        <v>179</v>
      </c>
      <c r="E179" s="33"/>
      <c r="F179" s="208" t="s">
        <v>1412</v>
      </c>
      <c r="G179" s="33"/>
      <c r="H179" s="33"/>
      <c r="I179" s="115"/>
      <c r="J179" s="33"/>
      <c r="K179" s="33"/>
      <c r="L179" s="36"/>
      <c r="M179" s="209"/>
      <c r="N179" s="64"/>
      <c r="O179" s="64"/>
      <c r="P179" s="64"/>
      <c r="Q179" s="64"/>
      <c r="R179" s="64"/>
      <c r="S179" s="64"/>
      <c r="T179" s="65"/>
      <c r="AT179" s="15" t="s">
        <v>179</v>
      </c>
      <c r="AU179" s="15" t="s">
        <v>87</v>
      </c>
    </row>
    <row r="180" spans="2:65" s="12" customFormat="1" ht="11.25">
      <c r="B180" s="210"/>
      <c r="C180" s="211"/>
      <c r="D180" s="207" t="s">
        <v>181</v>
      </c>
      <c r="E180" s="212" t="s">
        <v>1</v>
      </c>
      <c r="F180" s="213" t="s">
        <v>1413</v>
      </c>
      <c r="G180" s="211"/>
      <c r="H180" s="214">
        <v>1.1970000000000001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181</v>
      </c>
      <c r="AU180" s="220" t="s">
        <v>87</v>
      </c>
      <c r="AV180" s="12" t="s">
        <v>87</v>
      </c>
      <c r="AW180" s="12" t="s">
        <v>34</v>
      </c>
      <c r="AX180" s="12" t="s">
        <v>85</v>
      </c>
      <c r="AY180" s="220" t="s">
        <v>170</v>
      </c>
    </row>
    <row r="181" spans="2:65" s="1" customFormat="1" ht="14.45" customHeight="1">
      <c r="B181" s="32"/>
      <c r="C181" s="232" t="s">
        <v>287</v>
      </c>
      <c r="D181" s="232" t="s">
        <v>337</v>
      </c>
      <c r="E181" s="233" t="s">
        <v>1414</v>
      </c>
      <c r="F181" s="234" t="s">
        <v>1415</v>
      </c>
      <c r="G181" s="235" t="s">
        <v>254</v>
      </c>
      <c r="H181" s="236">
        <v>2.3940000000000001</v>
      </c>
      <c r="I181" s="237"/>
      <c r="J181" s="238">
        <f>ROUND(I181*H181,2)</f>
        <v>0</v>
      </c>
      <c r="K181" s="234" t="s">
        <v>176</v>
      </c>
      <c r="L181" s="239"/>
      <c r="M181" s="240" t="s">
        <v>1</v>
      </c>
      <c r="N181" s="241" t="s">
        <v>43</v>
      </c>
      <c r="O181" s="64"/>
      <c r="P181" s="203">
        <f>O181*H181</f>
        <v>0</v>
      </c>
      <c r="Q181" s="203">
        <v>1</v>
      </c>
      <c r="R181" s="203">
        <f>Q181*H181</f>
        <v>2.3940000000000001</v>
      </c>
      <c r="S181" s="203">
        <v>0</v>
      </c>
      <c r="T181" s="204">
        <f>S181*H181</f>
        <v>0</v>
      </c>
      <c r="AR181" s="205" t="s">
        <v>226</v>
      </c>
      <c r="AT181" s="205" t="s">
        <v>337</v>
      </c>
      <c r="AU181" s="205" t="s">
        <v>87</v>
      </c>
      <c r="AY181" s="15" t="s">
        <v>170</v>
      </c>
      <c r="BE181" s="206">
        <f>IF(N181="základní",J181,0)</f>
        <v>0</v>
      </c>
      <c r="BF181" s="206">
        <f>IF(N181="snížená",J181,0)</f>
        <v>0</v>
      </c>
      <c r="BG181" s="206">
        <f>IF(N181="zákl. přenesená",J181,0)</f>
        <v>0</v>
      </c>
      <c r="BH181" s="206">
        <f>IF(N181="sníž. přenesená",J181,0)</f>
        <v>0</v>
      </c>
      <c r="BI181" s="206">
        <f>IF(N181="nulová",J181,0)</f>
        <v>0</v>
      </c>
      <c r="BJ181" s="15" t="s">
        <v>85</v>
      </c>
      <c r="BK181" s="206">
        <f>ROUND(I181*H181,2)</f>
        <v>0</v>
      </c>
      <c r="BL181" s="15" t="s">
        <v>177</v>
      </c>
      <c r="BM181" s="205" t="s">
        <v>1416</v>
      </c>
    </row>
    <row r="182" spans="2:65" s="1" customFormat="1" ht="11.25">
      <c r="B182" s="32"/>
      <c r="C182" s="33"/>
      <c r="D182" s="207" t="s">
        <v>179</v>
      </c>
      <c r="E182" s="33"/>
      <c r="F182" s="208" t="s">
        <v>1415</v>
      </c>
      <c r="G182" s="33"/>
      <c r="H182" s="33"/>
      <c r="I182" s="115"/>
      <c r="J182" s="33"/>
      <c r="K182" s="33"/>
      <c r="L182" s="36"/>
      <c r="M182" s="209"/>
      <c r="N182" s="64"/>
      <c r="O182" s="64"/>
      <c r="P182" s="64"/>
      <c r="Q182" s="64"/>
      <c r="R182" s="64"/>
      <c r="S182" s="64"/>
      <c r="T182" s="65"/>
      <c r="AT182" s="15" t="s">
        <v>179</v>
      </c>
      <c r="AU182" s="15" t="s">
        <v>87</v>
      </c>
    </row>
    <row r="183" spans="2:65" s="12" customFormat="1" ht="11.25">
      <c r="B183" s="210"/>
      <c r="C183" s="211"/>
      <c r="D183" s="207" t="s">
        <v>181</v>
      </c>
      <c r="E183" s="211"/>
      <c r="F183" s="213" t="s">
        <v>1417</v>
      </c>
      <c r="G183" s="211"/>
      <c r="H183" s="214">
        <v>2.3940000000000001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181</v>
      </c>
      <c r="AU183" s="220" t="s">
        <v>87</v>
      </c>
      <c r="AV183" s="12" t="s">
        <v>87</v>
      </c>
      <c r="AW183" s="12" t="s">
        <v>4</v>
      </c>
      <c r="AX183" s="12" t="s">
        <v>85</v>
      </c>
      <c r="AY183" s="220" t="s">
        <v>170</v>
      </c>
    </row>
    <row r="184" spans="2:65" s="11" customFormat="1" ht="22.9" customHeight="1">
      <c r="B184" s="178"/>
      <c r="C184" s="179"/>
      <c r="D184" s="180" t="s">
        <v>77</v>
      </c>
      <c r="E184" s="192" t="s">
        <v>177</v>
      </c>
      <c r="F184" s="192" t="s">
        <v>279</v>
      </c>
      <c r="G184" s="179"/>
      <c r="H184" s="179"/>
      <c r="I184" s="182"/>
      <c r="J184" s="193">
        <f>BK184</f>
        <v>0</v>
      </c>
      <c r="K184" s="179"/>
      <c r="L184" s="184"/>
      <c r="M184" s="185"/>
      <c r="N184" s="186"/>
      <c r="O184" s="186"/>
      <c r="P184" s="187">
        <f>SUM(P185:P187)</f>
        <v>0</v>
      </c>
      <c r="Q184" s="186"/>
      <c r="R184" s="187">
        <f>SUM(R185:R187)</f>
        <v>0</v>
      </c>
      <c r="S184" s="186"/>
      <c r="T184" s="188">
        <f>SUM(T185:T187)</f>
        <v>0</v>
      </c>
      <c r="AR184" s="189" t="s">
        <v>85</v>
      </c>
      <c r="AT184" s="190" t="s">
        <v>77</v>
      </c>
      <c r="AU184" s="190" t="s">
        <v>85</v>
      </c>
      <c r="AY184" s="189" t="s">
        <v>170</v>
      </c>
      <c r="BK184" s="191">
        <f>SUM(BK185:BK187)</f>
        <v>0</v>
      </c>
    </row>
    <row r="185" spans="2:65" s="1" customFormat="1" ht="21.6" customHeight="1">
      <c r="B185" s="32"/>
      <c r="C185" s="194" t="s">
        <v>293</v>
      </c>
      <c r="D185" s="194" t="s">
        <v>172</v>
      </c>
      <c r="E185" s="195" t="s">
        <v>1418</v>
      </c>
      <c r="F185" s="196" t="s">
        <v>1419</v>
      </c>
      <c r="G185" s="197" t="s">
        <v>175</v>
      </c>
      <c r="H185" s="198">
        <v>0.39900000000000002</v>
      </c>
      <c r="I185" s="199"/>
      <c r="J185" s="200">
        <f>ROUND(I185*H185,2)</f>
        <v>0</v>
      </c>
      <c r="K185" s="196" t="s">
        <v>176</v>
      </c>
      <c r="L185" s="36"/>
      <c r="M185" s="201" t="s">
        <v>1</v>
      </c>
      <c r="N185" s="202" t="s">
        <v>43</v>
      </c>
      <c r="O185" s="64"/>
      <c r="P185" s="203">
        <f>O185*H185</f>
        <v>0</v>
      </c>
      <c r="Q185" s="203">
        <v>0</v>
      </c>
      <c r="R185" s="203">
        <f>Q185*H185</f>
        <v>0</v>
      </c>
      <c r="S185" s="203">
        <v>0</v>
      </c>
      <c r="T185" s="204">
        <f>S185*H185</f>
        <v>0</v>
      </c>
      <c r="AR185" s="205" t="s">
        <v>177</v>
      </c>
      <c r="AT185" s="205" t="s">
        <v>172</v>
      </c>
      <c r="AU185" s="205" t="s">
        <v>87</v>
      </c>
      <c r="AY185" s="15" t="s">
        <v>170</v>
      </c>
      <c r="BE185" s="206">
        <f>IF(N185="základní",J185,0)</f>
        <v>0</v>
      </c>
      <c r="BF185" s="206">
        <f>IF(N185="snížená",J185,0)</f>
        <v>0</v>
      </c>
      <c r="BG185" s="206">
        <f>IF(N185="zákl. přenesená",J185,0)</f>
        <v>0</v>
      </c>
      <c r="BH185" s="206">
        <f>IF(N185="sníž. přenesená",J185,0)</f>
        <v>0</v>
      </c>
      <c r="BI185" s="206">
        <f>IF(N185="nulová",J185,0)</f>
        <v>0</v>
      </c>
      <c r="BJ185" s="15" t="s">
        <v>85</v>
      </c>
      <c r="BK185" s="206">
        <f>ROUND(I185*H185,2)</f>
        <v>0</v>
      </c>
      <c r="BL185" s="15" t="s">
        <v>177</v>
      </c>
      <c r="BM185" s="205" t="s">
        <v>1420</v>
      </c>
    </row>
    <row r="186" spans="2:65" s="1" customFormat="1" ht="19.5">
      <c r="B186" s="32"/>
      <c r="C186" s="33"/>
      <c r="D186" s="207" t="s">
        <v>179</v>
      </c>
      <c r="E186" s="33"/>
      <c r="F186" s="208" t="s">
        <v>1421</v>
      </c>
      <c r="G186" s="33"/>
      <c r="H186" s="33"/>
      <c r="I186" s="115"/>
      <c r="J186" s="33"/>
      <c r="K186" s="33"/>
      <c r="L186" s="36"/>
      <c r="M186" s="209"/>
      <c r="N186" s="64"/>
      <c r="O186" s="64"/>
      <c r="P186" s="64"/>
      <c r="Q186" s="64"/>
      <c r="R186" s="64"/>
      <c r="S186" s="64"/>
      <c r="T186" s="65"/>
      <c r="AT186" s="15" t="s">
        <v>179</v>
      </c>
      <c r="AU186" s="15" t="s">
        <v>87</v>
      </c>
    </row>
    <row r="187" spans="2:65" s="12" customFormat="1" ht="11.25">
      <c r="B187" s="210"/>
      <c r="C187" s="211"/>
      <c r="D187" s="207" t="s">
        <v>181</v>
      </c>
      <c r="E187" s="212" t="s">
        <v>1</v>
      </c>
      <c r="F187" s="213" t="s">
        <v>1422</v>
      </c>
      <c r="G187" s="211"/>
      <c r="H187" s="214">
        <v>0.39900000000000002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181</v>
      </c>
      <c r="AU187" s="220" t="s">
        <v>87</v>
      </c>
      <c r="AV187" s="12" t="s">
        <v>87</v>
      </c>
      <c r="AW187" s="12" t="s">
        <v>34</v>
      </c>
      <c r="AX187" s="12" t="s">
        <v>85</v>
      </c>
      <c r="AY187" s="220" t="s">
        <v>170</v>
      </c>
    </row>
    <row r="188" spans="2:65" s="11" customFormat="1" ht="22.9" customHeight="1">
      <c r="B188" s="178"/>
      <c r="C188" s="179"/>
      <c r="D188" s="180" t="s">
        <v>77</v>
      </c>
      <c r="E188" s="192" t="s">
        <v>213</v>
      </c>
      <c r="F188" s="192" t="s">
        <v>330</v>
      </c>
      <c r="G188" s="179"/>
      <c r="H188" s="179"/>
      <c r="I188" s="182"/>
      <c r="J188" s="193">
        <f>BK188</f>
        <v>0</v>
      </c>
      <c r="K188" s="179"/>
      <c r="L188" s="184"/>
      <c r="M188" s="185"/>
      <c r="N188" s="186"/>
      <c r="O188" s="186"/>
      <c r="P188" s="187">
        <f>SUM(P189:P192)</f>
        <v>0</v>
      </c>
      <c r="Q188" s="186"/>
      <c r="R188" s="187">
        <f>SUM(R189:R192)</f>
        <v>8.0000000000000002E-3</v>
      </c>
      <c r="S188" s="186"/>
      <c r="T188" s="188">
        <f>SUM(T189:T192)</f>
        <v>0</v>
      </c>
      <c r="AR188" s="189" t="s">
        <v>85</v>
      </c>
      <c r="AT188" s="190" t="s">
        <v>77</v>
      </c>
      <c r="AU188" s="190" t="s">
        <v>85</v>
      </c>
      <c r="AY188" s="189" t="s">
        <v>170</v>
      </c>
      <c r="BK188" s="191">
        <f>SUM(BK189:BK192)</f>
        <v>0</v>
      </c>
    </row>
    <row r="189" spans="2:65" s="1" customFormat="1" ht="21.6" customHeight="1">
      <c r="B189" s="32"/>
      <c r="C189" s="194" t="s">
        <v>7</v>
      </c>
      <c r="D189" s="194" t="s">
        <v>172</v>
      </c>
      <c r="E189" s="195" t="s">
        <v>1423</v>
      </c>
      <c r="F189" s="196" t="s">
        <v>1424</v>
      </c>
      <c r="G189" s="197" t="s">
        <v>382</v>
      </c>
      <c r="H189" s="198">
        <v>4</v>
      </c>
      <c r="I189" s="199"/>
      <c r="J189" s="200">
        <f>ROUND(I189*H189,2)</f>
        <v>0</v>
      </c>
      <c r="K189" s="196" t="s">
        <v>176</v>
      </c>
      <c r="L189" s="36"/>
      <c r="M189" s="201" t="s">
        <v>1</v>
      </c>
      <c r="N189" s="202" t="s">
        <v>43</v>
      </c>
      <c r="O189" s="64"/>
      <c r="P189" s="203">
        <f>O189*H189</f>
        <v>0</v>
      </c>
      <c r="Q189" s="203">
        <v>0</v>
      </c>
      <c r="R189" s="203">
        <f>Q189*H189</f>
        <v>0</v>
      </c>
      <c r="S189" s="203">
        <v>0</v>
      </c>
      <c r="T189" s="204">
        <f>S189*H189</f>
        <v>0</v>
      </c>
      <c r="AR189" s="205" t="s">
        <v>177</v>
      </c>
      <c r="AT189" s="205" t="s">
        <v>172</v>
      </c>
      <c r="AU189" s="205" t="s">
        <v>87</v>
      </c>
      <c r="AY189" s="15" t="s">
        <v>170</v>
      </c>
      <c r="BE189" s="206">
        <f>IF(N189="základní",J189,0)</f>
        <v>0</v>
      </c>
      <c r="BF189" s="206">
        <f>IF(N189="snížená",J189,0)</f>
        <v>0</v>
      </c>
      <c r="BG189" s="206">
        <f>IF(N189="zákl. přenesená",J189,0)</f>
        <v>0</v>
      </c>
      <c r="BH189" s="206">
        <f>IF(N189="sníž. přenesená",J189,0)</f>
        <v>0</v>
      </c>
      <c r="BI189" s="206">
        <f>IF(N189="nulová",J189,0)</f>
        <v>0</v>
      </c>
      <c r="BJ189" s="15" t="s">
        <v>85</v>
      </c>
      <c r="BK189" s="206">
        <f>ROUND(I189*H189,2)</f>
        <v>0</v>
      </c>
      <c r="BL189" s="15" t="s">
        <v>177</v>
      </c>
      <c r="BM189" s="205" t="s">
        <v>1425</v>
      </c>
    </row>
    <row r="190" spans="2:65" s="1" customFormat="1" ht="19.5">
      <c r="B190" s="32"/>
      <c r="C190" s="33"/>
      <c r="D190" s="207" t="s">
        <v>179</v>
      </c>
      <c r="E190" s="33"/>
      <c r="F190" s="208" t="s">
        <v>1426</v>
      </c>
      <c r="G190" s="33"/>
      <c r="H190" s="33"/>
      <c r="I190" s="115"/>
      <c r="J190" s="33"/>
      <c r="K190" s="33"/>
      <c r="L190" s="36"/>
      <c r="M190" s="209"/>
      <c r="N190" s="64"/>
      <c r="O190" s="64"/>
      <c r="P190" s="64"/>
      <c r="Q190" s="64"/>
      <c r="R190" s="64"/>
      <c r="S190" s="64"/>
      <c r="T190" s="65"/>
      <c r="AT190" s="15" t="s">
        <v>179</v>
      </c>
      <c r="AU190" s="15" t="s">
        <v>87</v>
      </c>
    </row>
    <row r="191" spans="2:65" s="1" customFormat="1" ht="14.45" customHeight="1">
      <c r="B191" s="32"/>
      <c r="C191" s="232" t="s">
        <v>302</v>
      </c>
      <c r="D191" s="232" t="s">
        <v>337</v>
      </c>
      <c r="E191" s="233" t="s">
        <v>1427</v>
      </c>
      <c r="F191" s="234" t="s">
        <v>1428</v>
      </c>
      <c r="G191" s="235" t="s">
        <v>382</v>
      </c>
      <c r="H191" s="236">
        <v>4</v>
      </c>
      <c r="I191" s="237"/>
      <c r="J191" s="238">
        <f>ROUND(I191*H191,2)</f>
        <v>0</v>
      </c>
      <c r="K191" s="234" t="s">
        <v>176</v>
      </c>
      <c r="L191" s="239"/>
      <c r="M191" s="240" t="s">
        <v>1</v>
      </c>
      <c r="N191" s="241" t="s">
        <v>43</v>
      </c>
      <c r="O191" s="64"/>
      <c r="P191" s="203">
        <f>O191*H191</f>
        <v>0</v>
      </c>
      <c r="Q191" s="203">
        <v>2E-3</v>
      </c>
      <c r="R191" s="203">
        <f>Q191*H191</f>
        <v>8.0000000000000002E-3</v>
      </c>
      <c r="S191" s="203">
        <v>0</v>
      </c>
      <c r="T191" s="204">
        <f>S191*H191</f>
        <v>0</v>
      </c>
      <c r="AR191" s="205" t="s">
        <v>226</v>
      </c>
      <c r="AT191" s="205" t="s">
        <v>337</v>
      </c>
      <c r="AU191" s="205" t="s">
        <v>87</v>
      </c>
      <c r="AY191" s="15" t="s">
        <v>170</v>
      </c>
      <c r="BE191" s="206">
        <f>IF(N191="základní",J191,0)</f>
        <v>0</v>
      </c>
      <c r="BF191" s="206">
        <f>IF(N191="snížená",J191,0)</f>
        <v>0</v>
      </c>
      <c r="BG191" s="206">
        <f>IF(N191="zákl. přenesená",J191,0)</f>
        <v>0</v>
      </c>
      <c r="BH191" s="206">
        <f>IF(N191="sníž. přenesená",J191,0)</f>
        <v>0</v>
      </c>
      <c r="BI191" s="206">
        <f>IF(N191="nulová",J191,0)</f>
        <v>0</v>
      </c>
      <c r="BJ191" s="15" t="s">
        <v>85</v>
      </c>
      <c r="BK191" s="206">
        <f>ROUND(I191*H191,2)</f>
        <v>0</v>
      </c>
      <c r="BL191" s="15" t="s">
        <v>177</v>
      </c>
      <c r="BM191" s="205" t="s">
        <v>1429</v>
      </c>
    </row>
    <row r="192" spans="2:65" s="1" customFormat="1" ht="11.25">
      <c r="B192" s="32"/>
      <c r="C192" s="33"/>
      <c r="D192" s="207" t="s">
        <v>179</v>
      </c>
      <c r="E192" s="33"/>
      <c r="F192" s="208" t="s">
        <v>1428</v>
      </c>
      <c r="G192" s="33"/>
      <c r="H192" s="33"/>
      <c r="I192" s="115"/>
      <c r="J192" s="33"/>
      <c r="K192" s="33"/>
      <c r="L192" s="36"/>
      <c r="M192" s="209"/>
      <c r="N192" s="64"/>
      <c r="O192" s="64"/>
      <c r="P192" s="64"/>
      <c r="Q192" s="64"/>
      <c r="R192" s="64"/>
      <c r="S192" s="64"/>
      <c r="T192" s="65"/>
      <c r="AT192" s="15" t="s">
        <v>179</v>
      </c>
      <c r="AU192" s="15" t="s">
        <v>87</v>
      </c>
    </row>
    <row r="193" spans="2:65" s="11" customFormat="1" ht="22.9" customHeight="1">
      <c r="B193" s="178"/>
      <c r="C193" s="179"/>
      <c r="D193" s="180" t="s">
        <v>77</v>
      </c>
      <c r="E193" s="192" t="s">
        <v>231</v>
      </c>
      <c r="F193" s="192" t="s">
        <v>524</v>
      </c>
      <c r="G193" s="179"/>
      <c r="H193" s="179"/>
      <c r="I193" s="182"/>
      <c r="J193" s="193">
        <f>BK193</f>
        <v>0</v>
      </c>
      <c r="K193" s="179"/>
      <c r="L193" s="184"/>
      <c r="M193" s="185"/>
      <c r="N193" s="186"/>
      <c r="O193" s="186"/>
      <c r="P193" s="187">
        <f>SUM(P194:P196)</f>
        <v>0</v>
      </c>
      <c r="Q193" s="186"/>
      <c r="R193" s="187">
        <f>SUM(R194:R196)</f>
        <v>2.7810000000000001E-3</v>
      </c>
      <c r="S193" s="186"/>
      <c r="T193" s="188">
        <f>SUM(T194:T196)</f>
        <v>0.1134</v>
      </c>
      <c r="AR193" s="189" t="s">
        <v>85</v>
      </c>
      <c r="AT193" s="190" t="s">
        <v>77</v>
      </c>
      <c r="AU193" s="190" t="s">
        <v>85</v>
      </c>
      <c r="AY193" s="189" t="s">
        <v>170</v>
      </c>
      <c r="BK193" s="191">
        <f>SUM(BK194:BK196)</f>
        <v>0</v>
      </c>
    </row>
    <row r="194" spans="2:65" s="1" customFormat="1" ht="21.6" customHeight="1">
      <c r="B194" s="32"/>
      <c r="C194" s="194" t="s">
        <v>307</v>
      </c>
      <c r="D194" s="194" t="s">
        <v>172</v>
      </c>
      <c r="E194" s="195" t="s">
        <v>604</v>
      </c>
      <c r="F194" s="196" t="s">
        <v>605</v>
      </c>
      <c r="G194" s="197" t="s">
        <v>192</v>
      </c>
      <c r="H194" s="198">
        <v>0.9</v>
      </c>
      <c r="I194" s="199"/>
      <c r="J194" s="200">
        <f>ROUND(I194*H194,2)</f>
        <v>0</v>
      </c>
      <c r="K194" s="196" t="s">
        <v>176</v>
      </c>
      <c r="L194" s="36"/>
      <c r="M194" s="201" t="s">
        <v>1</v>
      </c>
      <c r="N194" s="202" t="s">
        <v>43</v>
      </c>
      <c r="O194" s="64"/>
      <c r="P194" s="203">
        <f>O194*H194</f>
        <v>0</v>
      </c>
      <c r="Q194" s="203">
        <v>3.0899999999999999E-3</v>
      </c>
      <c r="R194" s="203">
        <f>Q194*H194</f>
        <v>2.7810000000000001E-3</v>
      </c>
      <c r="S194" s="203">
        <v>0.126</v>
      </c>
      <c r="T194" s="204">
        <f>S194*H194</f>
        <v>0.1134</v>
      </c>
      <c r="AR194" s="205" t="s">
        <v>177</v>
      </c>
      <c r="AT194" s="205" t="s">
        <v>172</v>
      </c>
      <c r="AU194" s="205" t="s">
        <v>87</v>
      </c>
      <c r="AY194" s="15" t="s">
        <v>170</v>
      </c>
      <c r="BE194" s="206">
        <f>IF(N194="základní",J194,0)</f>
        <v>0</v>
      </c>
      <c r="BF194" s="206">
        <f>IF(N194="snížená",J194,0)</f>
        <v>0</v>
      </c>
      <c r="BG194" s="206">
        <f>IF(N194="zákl. přenesená",J194,0)</f>
        <v>0</v>
      </c>
      <c r="BH194" s="206">
        <f>IF(N194="sníž. přenesená",J194,0)</f>
        <v>0</v>
      </c>
      <c r="BI194" s="206">
        <f>IF(N194="nulová",J194,0)</f>
        <v>0</v>
      </c>
      <c r="BJ194" s="15" t="s">
        <v>85</v>
      </c>
      <c r="BK194" s="206">
        <f>ROUND(I194*H194,2)</f>
        <v>0</v>
      </c>
      <c r="BL194" s="15" t="s">
        <v>177</v>
      </c>
      <c r="BM194" s="205" t="s">
        <v>1430</v>
      </c>
    </row>
    <row r="195" spans="2:65" s="1" customFormat="1" ht="29.25">
      <c r="B195" s="32"/>
      <c r="C195" s="33"/>
      <c r="D195" s="207" t="s">
        <v>179</v>
      </c>
      <c r="E195" s="33"/>
      <c r="F195" s="208" t="s">
        <v>607</v>
      </c>
      <c r="G195" s="33"/>
      <c r="H195" s="33"/>
      <c r="I195" s="115"/>
      <c r="J195" s="33"/>
      <c r="K195" s="33"/>
      <c r="L195" s="36"/>
      <c r="M195" s="209"/>
      <c r="N195" s="64"/>
      <c r="O195" s="64"/>
      <c r="P195" s="64"/>
      <c r="Q195" s="64"/>
      <c r="R195" s="64"/>
      <c r="S195" s="64"/>
      <c r="T195" s="65"/>
      <c r="AT195" s="15" t="s">
        <v>179</v>
      </c>
      <c r="AU195" s="15" t="s">
        <v>87</v>
      </c>
    </row>
    <row r="196" spans="2:65" s="12" customFormat="1" ht="11.25">
      <c r="B196" s="210"/>
      <c r="C196" s="211"/>
      <c r="D196" s="207" t="s">
        <v>181</v>
      </c>
      <c r="E196" s="212" t="s">
        <v>1</v>
      </c>
      <c r="F196" s="213" t="s">
        <v>1431</v>
      </c>
      <c r="G196" s="211"/>
      <c r="H196" s="214">
        <v>0.9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181</v>
      </c>
      <c r="AU196" s="220" t="s">
        <v>87</v>
      </c>
      <c r="AV196" s="12" t="s">
        <v>87</v>
      </c>
      <c r="AW196" s="12" t="s">
        <v>34</v>
      </c>
      <c r="AX196" s="12" t="s">
        <v>85</v>
      </c>
      <c r="AY196" s="220" t="s">
        <v>170</v>
      </c>
    </row>
    <row r="197" spans="2:65" s="11" customFormat="1" ht="25.9" customHeight="1">
      <c r="B197" s="178"/>
      <c r="C197" s="179"/>
      <c r="D197" s="180" t="s">
        <v>77</v>
      </c>
      <c r="E197" s="181" t="s">
        <v>655</v>
      </c>
      <c r="F197" s="181" t="s">
        <v>656</v>
      </c>
      <c r="G197" s="179"/>
      <c r="H197" s="179"/>
      <c r="I197" s="182"/>
      <c r="J197" s="183">
        <f>BK197</f>
        <v>0</v>
      </c>
      <c r="K197" s="179"/>
      <c r="L197" s="184"/>
      <c r="M197" s="185"/>
      <c r="N197" s="186"/>
      <c r="O197" s="186"/>
      <c r="P197" s="187">
        <f>P198+P219+P258</f>
        <v>0</v>
      </c>
      <c r="Q197" s="186"/>
      <c r="R197" s="187">
        <f>R198+R219+R258</f>
        <v>0.90686</v>
      </c>
      <c r="S197" s="186"/>
      <c r="T197" s="188">
        <f>T198+T219+T258</f>
        <v>0</v>
      </c>
      <c r="AR197" s="189" t="s">
        <v>87</v>
      </c>
      <c r="AT197" s="190" t="s">
        <v>77</v>
      </c>
      <c r="AU197" s="190" t="s">
        <v>78</v>
      </c>
      <c r="AY197" s="189" t="s">
        <v>170</v>
      </c>
      <c r="BK197" s="191">
        <f>BK198+BK219+BK258</f>
        <v>0</v>
      </c>
    </row>
    <row r="198" spans="2:65" s="11" customFormat="1" ht="22.9" customHeight="1">
      <c r="B198" s="178"/>
      <c r="C198" s="179"/>
      <c r="D198" s="180" t="s">
        <v>77</v>
      </c>
      <c r="E198" s="192" t="s">
        <v>1432</v>
      </c>
      <c r="F198" s="192" t="s">
        <v>1433</v>
      </c>
      <c r="G198" s="179"/>
      <c r="H198" s="179"/>
      <c r="I198" s="182"/>
      <c r="J198" s="193">
        <f>BK198</f>
        <v>0</v>
      </c>
      <c r="K198" s="179"/>
      <c r="L198" s="184"/>
      <c r="M198" s="185"/>
      <c r="N198" s="186"/>
      <c r="O198" s="186"/>
      <c r="P198" s="187">
        <f>SUM(P199:P218)</f>
        <v>0</v>
      </c>
      <c r="Q198" s="186"/>
      <c r="R198" s="187">
        <f>SUM(R199:R218)</f>
        <v>0.12795000000000001</v>
      </c>
      <c r="S198" s="186"/>
      <c r="T198" s="188">
        <f>SUM(T199:T218)</f>
        <v>0</v>
      </c>
      <c r="AR198" s="189" t="s">
        <v>87</v>
      </c>
      <c r="AT198" s="190" t="s">
        <v>77</v>
      </c>
      <c r="AU198" s="190" t="s">
        <v>85</v>
      </c>
      <c r="AY198" s="189" t="s">
        <v>170</v>
      </c>
      <c r="BK198" s="191">
        <f>SUM(BK199:BK218)</f>
        <v>0</v>
      </c>
    </row>
    <row r="199" spans="2:65" s="1" customFormat="1" ht="21.6" customHeight="1">
      <c r="B199" s="32"/>
      <c r="C199" s="194" t="s">
        <v>313</v>
      </c>
      <c r="D199" s="194" t="s">
        <v>172</v>
      </c>
      <c r="E199" s="195" t="s">
        <v>1434</v>
      </c>
      <c r="F199" s="196" t="s">
        <v>1435</v>
      </c>
      <c r="G199" s="197" t="s">
        <v>192</v>
      </c>
      <c r="H199" s="198">
        <v>18</v>
      </c>
      <c r="I199" s="199"/>
      <c r="J199" s="200">
        <f>ROUND(I199*H199,2)</f>
        <v>0</v>
      </c>
      <c r="K199" s="196" t="s">
        <v>176</v>
      </c>
      <c r="L199" s="36"/>
      <c r="M199" s="201" t="s">
        <v>1</v>
      </c>
      <c r="N199" s="202" t="s">
        <v>43</v>
      </c>
      <c r="O199" s="64"/>
      <c r="P199" s="203">
        <f>O199*H199</f>
        <v>0</v>
      </c>
      <c r="Q199" s="203">
        <v>1.75E-3</v>
      </c>
      <c r="R199" s="203">
        <f>Q199*H199</f>
        <v>3.15E-2</v>
      </c>
      <c r="S199" s="203">
        <v>0</v>
      </c>
      <c r="T199" s="204">
        <f>S199*H199</f>
        <v>0</v>
      </c>
      <c r="AR199" s="205" t="s">
        <v>269</v>
      </c>
      <c r="AT199" s="205" t="s">
        <v>172</v>
      </c>
      <c r="AU199" s="205" t="s">
        <v>87</v>
      </c>
      <c r="AY199" s="15" t="s">
        <v>170</v>
      </c>
      <c r="BE199" s="206">
        <f>IF(N199="základní",J199,0)</f>
        <v>0</v>
      </c>
      <c r="BF199" s="206">
        <f>IF(N199="snížená",J199,0)</f>
        <v>0</v>
      </c>
      <c r="BG199" s="206">
        <f>IF(N199="zákl. přenesená",J199,0)</f>
        <v>0</v>
      </c>
      <c r="BH199" s="206">
        <f>IF(N199="sníž. přenesená",J199,0)</f>
        <v>0</v>
      </c>
      <c r="BI199" s="206">
        <f>IF(N199="nulová",J199,0)</f>
        <v>0</v>
      </c>
      <c r="BJ199" s="15" t="s">
        <v>85</v>
      </c>
      <c r="BK199" s="206">
        <f>ROUND(I199*H199,2)</f>
        <v>0</v>
      </c>
      <c r="BL199" s="15" t="s">
        <v>269</v>
      </c>
      <c r="BM199" s="205" t="s">
        <v>1436</v>
      </c>
    </row>
    <row r="200" spans="2:65" s="1" customFormat="1" ht="19.5">
      <c r="B200" s="32"/>
      <c r="C200" s="33"/>
      <c r="D200" s="207" t="s">
        <v>179</v>
      </c>
      <c r="E200" s="33"/>
      <c r="F200" s="208" t="s">
        <v>1437</v>
      </c>
      <c r="G200" s="33"/>
      <c r="H200" s="33"/>
      <c r="I200" s="115"/>
      <c r="J200" s="33"/>
      <c r="K200" s="33"/>
      <c r="L200" s="36"/>
      <c r="M200" s="209"/>
      <c r="N200" s="64"/>
      <c r="O200" s="64"/>
      <c r="P200" s="64"/>
      <c r="Q200" s="64"/>
      <c r="R200" s="64"/>
      <c r="S200" s="64"/>
      <c r="T200" s="65"/>
      <c r="AT200" s="15" t="s">
        <v>179</v>
      </c>
      <c r="AU200" s="15" t="s">
        <v>87</v>
      </c>
    </row>
    <row r="201" spans="2:65" s="1" customFormat="1" ht="21.6" customHeight="1">
      <c r="B201" s="32"/>
      <c r="C201" s="194" t="s">
        <v>319</v>
      </c>
      <c r="D201" s="194" t="s">
        <v>172</v>
      </c>
      <c r="E201" s="195" t="s">
        <v>1438</v>
      </c>
      <c r="F201" s="196" t="s">
        <v>1439</v>
      </c>
      <c r="G201" s="197" t="s">
        <v>192</v>
      </c>
      <c r="H201" s="198">
        <v>2</v>
      </c>
      <c r="I201" s="199"/>
      <c r="J201" s="200">
        <f>ROUND(I201*H201,2)</f>
        <v>0</v>
      </c>
      <c r="K201" s="196" t="s">
        <v>176</v>
      </c>
      <c r="L201" s="36"/>
      <c r="M201" s="201" t="s">
        <v>1</v>
      </c>
      <c r="N201" s="202" t="s">
        <v>43</v>
      </c>
      <c r="O201" s="64"/>
      <c r="P201" s="203">
        <f>O201*H201</f>
        <v>0</v>
      </c>
      <c r="Q201" s="203">
        <v>2.7399999999999998E-3</v>
      </c>
      <c r="R201" s="203">
        <f>Q201*H201</f>
        <v>5.4799999999999996E-3</v>
      </c>
      <c r="S201" s="203">
        <v>0</v>
      </c>
      <c r="T201" s="204">
        <f>S201*H201</f>
        <v>0</v>
      </c>
      <c r="AR201" s="205" t="s">
        <v>269</v>
      </c>
      <c r="AT201" s="205" t="s">
        <v>172</v>
      </c>
      <c r="AU201" s="205" t="s">
        <v>87</v>
      </c>
      <c r="AY201" s="15" t="s">
        <v>170</v>
      </c>
      <c r="BE201" s="206">
        <f>IF(N201="základní",J201,0)</f>
        <v>0</v>
      </c>
      <c r="BF201" s="206">
        <f>IF(N201="snížená",J201,0)</f>
        <v>0</v>
      </c>
      <c r="BG201" s="206">
        <f>IF(N201="zákl. přenesená",J201,0)</f>
        <v>0</v>
      </c>
      <c r="BH201" s="206">
        <f>IF(N201="sníž. přenesená",J201,0)</f>
        <v>0</v>
      </c>
      <c r="BI201" s="206">
        <f>IF(N201="nulová",J201,0)</f>
        <v>0</v>
      </c>
      <c r="BJ201" s="15" t="s">
        <v>85</v>
      </c>
      <c r="BK201" s="206">
        <f>ROUND(I201*H201,2)</f>
        <v>0</v>
      </c>
      <c r="BL201" s="15" t="s">
        <v>269</v>
      </c>
      <c r="BM201" s="205" t="s">
        <v>1440</v>
      </c>
    </row>
    <row r="202" spans="2:65" s="1" customFormat="1" ht="19.5">
      <c r="B202" s="32"/>
      <c r="C202" s="33"/>
      <c r="D202" s="207" t="s">
        <v>179</v>
      </c>
      <c r="E202" s="33"/>
      <c r="F202" s="208" t="s">
        <v>1441</v>
      </c>
      <c r="G202" s="33"/>
      <c r="H202" s="33"/>
      <c r="I202" s="115"/>
      <c r="J202" s="33"/>
      <c r="K202" s="33"/>
      <c r="L202" s="36"/>
      <c r="M202" s="209"/>
      <c r="N202" s="64"/>
      <c r="O202" s="64"/>
      <c r="P202" s="64"/>
      <c r="Q202" s="64"/>
      <c r="R202" s="64"/>
      <c r="S202" s="64"/>
      <c r="T202" s="65"/>
      <c r="AT202" s="15" t="s">
        <v>179</v>
      </c>
      <c r="AU202" s="15" t="s">
        <v>87</v>
      </c>
    </row>
    <row r="203" spans="2:65" s="1" customFormat="1" ht="21.6" customHeight="1">
      <c r="B203" s="32"/>
      <c r="C203" s="194" t="s">
        <v>325</v>
      </c>
      <c r="D203" s="194" t="s">
        <v>172</v>
      </c>
      <c r="E203" s="195" t="s">
        <v>1442</v>
      </c>
      <c r="F203" s="196" t="s">
        <v>1443</v>
      </c>
      <c r="G203" s="197" t="s">
        <v>192</v>
      </c>
      <c r="H203" s="198">
        <v>1</v>
      </c>
      <c r="I203" s="199"/>
      <c r="J203" s="200">
        <f>ROUND(I203*H203,2)</f>
        <v>0</v>
      </c>
      <c r="K203" s="196" t="s">
        <v>176</v>
      </c>
      <c r="L203" s="36"/>
      <c r="M203" s="201" t="s">
        <v>1</v>
      </c>
      <c r="N203" s="202" t="s">
        <v>43</v>
      </c>
      <c r="O203" s="64"/>
      <c r="P203" s="203">
        <f>O203*H203</f>
        <v>0</v>
      </c>
      <c r="Q203" s="203">
        <v>4.4099999999999999E-3</v>
      </c>
      <c r="R203" s="203">
        <f>Q203*H203</f>
        <v>4.4099999999999999E-3</v>
      </c>
      <c r="S203" s="203">
        <v>0</v>
      </c>
      <c r="T203" s="204">
        <f>S203*H203</f>
        <v>0</v>
      </c>
      <c r="AR203" s="205" t="s">
        <v>269</v>
      </c>
      <c r="AT203" s="205" t="s">
        <v>172</v>
      </c>
      <c r="AU203" s="205" t="s">
        <v>87</v>
      </c>
      <c r="AY203" s="15" t="s">
        <v>170</v>
      </c>
      <c r="BE203" s="206">
        <f>IF(N203="základní",J203,0)</f>
        <v>0</v>
      </c>
      <c r="BF203" s="206">
        <f>IF(N203="snížená",J203,0)</f>
        <v>0</v>
      </c>
      <c r="BG203" s="206">
        <f>IF(N203="zákl. přenesená",J203,0)</f>
        <v>0</v>
      </c>
      <c r="BH203" s="206">
        <f>IF(N203="sníž. přenesená",J203,0)</f>
        <v>0</v>
      </c>
      <c r="BI203" s="206">
        <f>IF(N203="nulová",J203,0)</f>
        <v>0</v>
      </c>
      <c r="BJ203" s="15" t="s">
        <v>85</v>
      </c>
      <c r="BK203" s="206">
        <f>ROUND(I203*H203,2)</f>
        <v>0</v>
      </c>
      <c r="BL203" s="15" t="s">
        <v>269</v>
      </c>
      <c r="BM203" s="205" t="s">
        <v>1444</v>
      </c>
    </row>
    <row r="204" spans="2:65" s="1" customFormat="1" ht="19.5">
      <c r="B204" s="32"/>
      <c r="C204" s="33"/>
      <c r="D204" s="207" t="s">
        <v>179</v>
      </c>
      <c r="E204" s="33"/>
      <c r="F204" s="208" t="s">
        <v>1445</v>
      </c>
      <c r="G204" s="33"/>
      <c r="H204" s="33"/>
      <c r="I204" s="115"/>
      <c r="J204" s="33"/>
      <c r="K204" s="33"/>
      <c r="L204" s="36"/>
      <c r="M204" s="209"/>
      <c r="N204" s="64"/>
      <c r="O204" s="64"/>
      <c r="P204" s="64"/>
      <c r="Q204" s="64"/>
      <c r="R204" s="64"/>
      <c r="S204" s="64"/>
      <c r="T204" s="65"/>
      <c r="AT204" s="15" t="s">
        <v>179</v>
      </c>
      <c r="AU204" s="15" t="s">
        <v>87</v>
      </c>
    </row>
    <row r="205" spans="2:65" s="1" customFormat="1" ht="21.6" customHeight="1">
      <c r="B205" s="32"/>
      <c r="C205" s="194" t="s">
        <v>331</v>
      </c>
      <c r="D205" s="194" t="s">
        <v>172</v>
      </c>
      <c r="E205" s="195" t="s">
        <v>1446</v>
      </c>
      <c r="F205" s="196" t="s">
        <v>1447</v>
      </c>
      <c r="G205" s="197" t="s">
        <v>192</v>
      </c>
      <c r="H205" s="198">
        <v>18</v>
      </c>
      <c r="I205" s="199"/>
      <c r="J205" s="200">
        <f>ROUND(I205*H205,2)</f>
        <v>0</v>
      </c>
      <c r="K205" s="196" t="s">
        <v>1</v>
      </c>
      <c r="L205" s="36"/>
      <c r="M205" s="201" t="s">
        <v>1</v>
      </c>
      <c r="N205" s="202" t="s">
        <v>43</v>
      </c>
      <c r="O205" s="64"/>
      <c r="P205" s="203">
        <f>O205*H205</f>
        <v>0</v>
      </c>
      <c r="Q205" s="203">
        <v>1.2600000000000001E-3</v>
      </c>
      <c r="R205" s="203">
        <f>Q205*H205</f>
        <v>2.2680000000000002E-2</v>
      </c>
      <c r="S205" s="203">
        <v>0</v>
      </c>
      <c r="T205" s="204">
        <f>S205*H205</f>
        <v>0</v>
      </c>
      <c r="AR205" s="205" t="s">
        <v>269</v>
      </c>
      <c r="AT205" s="205" t="s">
        <v>172</v>
      </c>
      <c r="AU205" s="205" t="s">
        <v>87</v>
      </c>
      <c r="AY205" s="15" t="s">
        <v>170</v>
      </c>
      <c r="BE205" s="206">
        <f>IF(N205="základní",J205,0)</f>
        <v>0</v>
      </c>
      <c r="BF205" s="206">
        <f>IF(N205="snížená",J205,0)</f>
        <v>0</v>
      </c>
      <c r="BG205" s="206">
        <f>IF(N205="zákl. přenesená",J205,0)</f>
        <v>0</v>
      </c>
      <c r="BH205" s="206">
        <f>IF(N205="sníž. přenesená",J205,0)</f>
        <v>0</v>
      </c>
      <c r="BI205" s="206">
        <f>IF(N205="nulová",J205,0)</f>
        <v>0</v>
      </c>
      <c r="BJ205" s="15" t="s">
        <v>85</v>
      </c>
      <c r="BK205" s="206">
        <f>ROUND(I205*H205,2)</f>
        <v>0</v>
      </c>
      <c r="BL205" s="15" t="s">
        <v>269</v>
      </c>
      <c r="BM205" s="205" t="s">
        <v>1448</v>
      </c>
    </row>
    <row r="206" spans="2:65" s="1" customFormat="1" ht="11.25">
      <c r="B206" s="32"/>
      <c r="C206" s="33"/>
      <c r="D206" s="207" t="s">
        <v>179</v>
      </c>
      <c r="E206" s="33"/>
      <c r="F206" s="208" t="s">
        <v>1447</v>
      </c>
      <c r="G206" s="33"/>
      <c r="H206" s="33"/>
      <c r="I206" s="115"/>
      <c r="J206" s="33"/>
      <c r="K206" s="33"/>
      <c r="L206" s="36"/>
      <c r="M206" s="209"/>
      <c r="N206" s="64"/>
      <c r="O206" s="64"/>
      <c r="P206" s="64"/>
      <c r="Q206" s="64"/>
      <c r="R206" s="64"/>
      <c r="S206" s="64"/>
      <c r="T206" s="65"/>
      <c r="AT206" s="15" t="s">
        <v>179</v>
      </c>
      <c r="AU206" s="15" t="s">
        <v>87</v>
      </c>
    </row>
    <row r="207" spans="2:65" s="1" customFormat="1" ht="21.6" customHeight="1">
      <c r="B207" s="32"/>
      <c r="C207" s="194" t="s">
        <v>336</v>
      </c>
      <c r="D207" s="194" t="s">
        <v>172</v>
      </c>
      <c r="E207" s="195" t="s">
        <v>1449</v>
      </c>
      <c r="F207" s="196" t="s">
        <v>1450</v>
      </c>
      <c r="G207" s="197" t="s">
        <v>192</v>
      </c>
      <c r="H207" s="198">
        <v>20</v>
      </c>
      <c r="I207" s="199"/>
      <c r="J207" s="200">
        <f>ROUND(I207*H207,2)</f>
        <v>0</v>
      </c>
      <c r="K207" s="196" t="s">
        <v>1</v>
      </c>
      <c r="L207" s="36"/>
      <c r="M207" s="201" t="s">
        <v>1</v>
      </c>
      <c r="N207" s="202" t="s">
        <v>43</v>
      </c>
      <c r="O207" s="64"/>
      <c r="P207" s="203">
        <f>O207*H207</f>
        <v>0</v>
      </c>
      <c r="Q207" s="203">
        <v>1.2600000000000001E-3</v>
      </c>
      <c r="R207" s="203">
        <f>Q207*H207</f>
        <v>2.52E-2</v>
      </c>
      <c r="S207" s="203">
        <v>0</v>
      </c>
      <c r="T207" s="204">
        <f>S207*H207</f>
        <v>0</v>
      </c>
      <c r="AR207" s="205" t="s">
        <v>269</v>
      </c>
      <c r="AT207" s="205" t="s">
        <v>172</v>
      </c>
      <c r="AU207" s="205" t="s">
        <v>87</v>
      </c>
      <c r="AY207" s="15" t="s">
        <v>170</v>
      </c>
      <c r="BE207" s="206">
        <f>IF(N207="základní",J207,0)</f>
        <v>0</v>
      </c>
      <c r="BF207" s="206">
        <f>IF(N207="snížená",J207,0)</f>
        <v>0</v>
      </c>
      <c r="BG207" s="206">
        <f>IF(N207="zákl. přenesená",J207,0)</f>
        <v>0</v>
      </c>
      <c r="BH207" s="206">
        <f>IF(N207="sníž. přenesená",J207,0)</f>
        <v>0</v>
      </c>
      <c r="BI207" s="206">
        <f>IF(N207="nulová",J207,0)</f>
        <v>0</v>
      </c>
      <c r="BJ207" s="15" t="s">
        <v>85</v>
      </c>
      <c r="BK207" s="206">
        <f>ROUND(I207*H207,2)</f>
        <v>0</v>
      </c>
      <c r="BL207" s="15" t="s">
        <v>269</v>
      </c>
      <c r="BM207" s="205" t="s">
        <v>1451</v>
      </c>
    </row>
    <row r="208" spans="2:65" s="1" customFormat="1" ht="11.25">
      <c r="B208" s="32"/>
      <c r="C208" s="33"/>
      <c r="D208" s="207" t="s">
        <v>179</v>
      </c>
      <c r="E208" s="33"/>
      <c r="F208" s="208" t="s">
        <v>1450</v>
      </c>
      <c r="G208" s="33"/>
      <c r="H208" s="33"/>
      <c r="I208" s="115"/>
      <c r="J208" s="33"/>
      <c r="K208" s="33"/>
      <c r="L208" s="36"/>
      <c r="M208" s="209"/>
      <c r="N208" s="64"/>
      <c r="O208" s="64"/>
      <c r="P208" s="64"/>
      <c r="Q208" s="64"/>
      <c r="R208" s="64"/>
      <c r="S208" s="64"/>
      <c r="T208" s="65"/>
      <c r="AT208" s="15" t="s">
        <v>179</v>
      </c>
      <c r="AU208" s="15" t="s">
        <v>87</v>
      </c>
    </row>
    <row r="209" spans="2:65" s="1" customFormat="1" ht="14.45" customHeight="1">
      <c r="B209" s="32"/>
      <c r="C209" s="194" t="s">
        <v>342</v>
      </c>
      <c r="D209" s="194" t="s">
        <v>172</v>
      </c>
      <c r="E209" s="195" t="s">
        <v>1452</v>
      </c>
      <c r="F209" s="196" t="s">
        <v>1453</v>
      </c>
      <c r="G209" s="197" t="s">
        <v>192</v>
      </c>
      <c r="H209" s="198">
        <v>4</v>
      </c>
      <c r="I209" s="199"/>
      <c r="J209" s="200">
        <f>ROUND(I209*H209,2)</f>
        <v>0</v>
      </c>
      <c r="K209" s="196" t="s">
        <v>176</v>
      </c>
      <c r="L209" s="36"/>
      <c r="M209" s="201" t="s">
        <v>1</v>
      </c>
      <c r="N209" s="202" t="s">
        <v>43</v>
      </c>
      <c r="O209" s="64"/>
      <c r="P209" s="203">
        <f>O209*H209</f>
        <v>0</v>
      </c>
      <c r="Q209" s="203">
        <v>2.9E-4</v>
      </c>
      <c r="R209" s="203">
        <f>Q209*H209</f>
        <v>1.16E-3</v>
      </c>
      <c r="S209" s="203">
        <v>0</v>
      </c>
      <c r="T209" s="204">
        <f>S209*H209</f>
        <v>0</v>
      </c>
      <c r="AR209" s="205" t="s">
        <v>269</v>
      </c>
      <c r="AT209" s="205" t="s">
        <v>172</v>
      </c>
      <c r="AU209" s="205" t="s">
        <v>87</v>
      </c>
      <c r="AY209" s="15" t="s">
        <v>170</v>
      </c>
      <c r="BE209" s="206">
        <f>IF(N209="základní",J209,0)</f>
        <v>0</v>
      </c>
      <c r="BF209" s="206">
        <f>IF(N209="snížená",J209,0)</f>
        <v>0</v>
      </c>
      <c r="BG209" s="206">
        <f>IF(N209="zákl. přenesená",J209,0)</f>
        <v>0</v>
      </c>
      <c r="BH209" s="206">
        <f>IF(N209="sníž. přenesená",J209,0)</f>
        <v>0</v>
      </c>
      <c r="BI209" s="206">
        <f>IF(N209="nulová",J209,0)</f>
        <v>0</v>
      </c>
      <c r="BJ209" s="15" t="s">
        <v>85</v>
      </c>
      <c r="BK209" s="206">
        <f>ROUND(I209*H209,2)</f>
        <v>0</v>
      </c>
      <c r="BL209" s="15" t="s">
        <v>269</v>
      </c>
      <c r="BM209" s="205" t="s">
        <v>1454</v>
      </c>
    </row>
    <row r="210" spans="2:65" s="1" customFormat="1" ht="19.5">
      <c r="B210" s="32"/>
      <c r="C210" s="33"/>
      <c r="D210" s="207" t="s">
        <v>179</v>
      </c>
      <c r="E210" s="33"/>
      <c r="F210" s="208" t="s">
        <v>1455</v>
      </c>
      <c r="G210" s="33"/>
      <c r="H210" s="33"/>
      <c r="I210" s="115"/>
      <c r="J210" s="33"/>
      <c r="K210" s="33"/>
      <c r="L210" s="36"/>
      <c r="M210" s="209"/>
      <c r="N210" s="64"/>
      <c r="O210" s="64"/>
      <c r="P210" s="64"/>
      <c r="Q210" s="64"/>
      <c r="R210" s="64"/>
      <c r="S210" s="64"/>
      <c r="T210" s="65"/>
      <c r="AT210" s="15" t="s">
        <v>179</v>
      </c>
      <c r="AU210" s="15" t="s">
        <v>87</v>
      </c>
    </row>
    <row r="211" spans="2:65" s="1" customFormat="1" ht="14.45" customHeight="1">
      <c r="B211" s="32"/>
      <c r="C211" s="194" t="s">
        <v>347</v>
      </c>
      <c r="D211" s="194" t="s">
        <v>172</v>
      </c>
      <c r="E211" s="195" t="s">
        <v>1456</v>
      </c>
      <c r="F211" s="196" t="s">
        <v>1457</v>
      </c>
      <c r="G211" s="197" t="s">
        <v>192</v>
      </c>
      <c r="H211" s="198">
        <v>24</v>
      </c>
      <c r="I211" s="199"/>
      <c r="J211" s="200">
        <f>ROUND(I211*H211,2)</f>
        <v>0</v>
      </c>
      <c r="K211" s="196" t="s">
        <v>176</v>
      </c>
      <c r="L211" s="36"/>
      <c r="M211" s="201" t="s">
        <v>1</v>
      </c>
      <c r="N211" s="202" t="s">
        <v>43</v>
      </c>
      <c r="O211" s="64"/>
      <c r="P211" s="203">
        <f>O211*H211</f>
        <v>0</v>
      </c>
      <c r="Q211" s="203">
        <v>3.5E-4</v>
      </c>
      <c r="R211" s="203">
        <f>Q211*H211</f>
        <v>8.3999999999999995E-3</v>
      </c>
      <c r="S211" s="203">
        <v>0</v>
      </c>
      <c r="T211" s="204">
        <f>S211*H211</f>
        <v>0</v>
      </c>
      <c r="AR211" s="205" t="s">
        <v>269</v>
      </c>
      <c r="AT211" s="205" t="s">
        <v>172</v>
      </c>
      <c r="AU211" s="205" t="s">
        <v>87</v>
      </c>
      <c r="AY211" s="15" t="s">
        <v>170</v>
      </c>
      <c r="BE211" s="206">
        <f>IF(N211="základní",J211,0)</f>
        <v>0</v>
      </c>
      <c r="BF211" s="206">
        <f>IF(N211="snížená",J211,0)</f>
        <v>0</v>
      </c>
      <c r="BG211" s="206">
        <f>IF(N211="zákl. přenesená",J211,0)</f>
        <v>0</v>
      </c>
      <c r="BH211" s="206">
        <f>IF(N211="sníž. přenesená",J211,0)</f>
        <v>0</v>
      </c>
      <c r="BI211" s="206">
        <f>IF(N211="nulová",J211,0)</f>
        <v>0</v>
      </c>
      <c r="BJ211" s="15" t="s">
        <v>85</v>
      </c>
      <c r="BK211" s="206">
        <f>ROUND(I211*H211,2)</f>
        <v>0</v>
      </c>
      <c r="BL211" s="15" t="s">
        <v>269</v>
      </c>
      <c r="BM211" s="205" t="s">
        <v>1458</v>
      </c>
    </row>
    <row r="212" spans="2:65" s="1" customFormat="1" ht="19.5">
      <c r="B212" s="32"/>
      <c r="C212" s="33"/>
      <c r="D212" s="207" t="s">
        <v>179</v>
      </c>
      <c r="E212" s="33"/>
      <c r="F212" s="208" t="s">
        <v>1459</v>
      </c>
      <c r="G212" s="33"/>
      <c r="H212" s="33"/>
      <c r="I212" s="115"/>
      <c r="J212" s="33"/>
      <c r="K212" s="33"/>
      <c r="L212" s="36"/>
      <c r="M212" s="209"/>
      <c r="N212" s="64"/>
      <c r="O212" s="64"/>
      <c r="P212" s="64"/>
      <c r="Q212" s="64"/>
      <c r="R212" s="64"/>
      <c r="S212" s="64"/>
      <c r="T212" s="65"/>
      <c r="AT212" s="15" t="s">
        <v>179</v>
      </c>
      <c r="AU212" s="15" t="s">
        <v>87</v>
      </c>
    </row>
    <row r="213" spans="2:65" s="1" customFormat="1" ht="21.6" customHeight="1">
      <c r="B213" s="32"/>
      <c r="C213" s="194" t="s">
        <v>352</v>
      </c>
      <c r="D213" s="194" t="s">
        <v>172</v>
      </c>
      <c r="E213" s="195" t="s">
        <v>1460</v>
      </c>
      <c r="F213" s="196" t="s">
        <v>1461</v>
      </c>
      <c r="G213" s="197" t="s">
        <v>382</v>
      </c>
      <c r="H213" s="198">
        <v>2</v>
      </c>
      <c r="I213" s="199"/>
      <c r="J213" s="200">
        <f>ROUND(I213*H213,2)</f>
        <v>0</v>
      </c>
      <c r="K213" s="196" t="s">
        <v>176</v>
      </c>
      <c r="L213" s="36"/>
      <c r="M213" s="201" t="s">
        <v>1</v>
      </c>
      <c r="N213" s="202" t="s">
        <v>43</v>
      </c>
      <c r="O213" s="64"/>
      <c r="P213" s="203">
        <f>O213*H213</f>
        <v>0</v>
      </c>
      <c r="Q213" s="203">
        <v>8.9999999999999998E-4</v>
      </c>
      <c r="R213" s="203">
        <f>Q213*H213</f>
        <v>1.8E-3</v>
      </c>
      <c r="S213" s="203">
        <v>0</v>
      </c>
      <c r="T213" s="204">
        <f>S213*H213</f>
        <v>0</v>
      </c>
      <c r="AR213" s="205" t="s">
        <v>269</v>
      </c>
      <c r="AT213" s="205" t="s">
        <v>172</v>
      </c>
      <c r="AU213" s="205" t="s">
        <v>87</v>
      </c>
      <c r="AY213" s="15" t="s">
        <v>170</v>
      </c>
      <c r="BE213" s="206">
        <f>IF(N213="základní",J213,0)</f>
        <v>0</v>
      </c>
      <c r="BF213" s="206">
        <f>IF(N213="snížená",J213,0)</f>
        <v>0</v>
      </c>
      <c r="BG213" s="206">
        <f>IF(N213="zákl. přenesená",J213,0)</f>
        <v>0</v>
      </c>
      <c r="BH213" s="206">
        <f>IF(N213="sníž. přenesená",J213,0)</f>
        <v>0</v>
      </c>
      <c r="BI213" s="206">
        <f>IF(N213="nulová",J213,0)</f>
        <v>0</v>
      </c>
      <c r="BJ213" s="15" t="s">
        <v>85</v>
      </c>
      <c r="BK213" s="206">
        <f>ROUND(I213*H213,2)</f>
        <v>0</v>
      </c>
      <c r="BL213" s="15" t="s">
        <v>269</v>
      </c>
      <c r="BM213" s="205" t="s">
        <v>1462</v>
      </c>
    </row>
    <row r="214" spans="2:65" s="1" customFormat="1" ht="19.5">
      <c r="B214" s="32"/>
      <c r="C214" s="33"/>
      <c r="D214" s="207" t="s">
        <v>179</v>
      </c>
      <c r="E214" s="33"/>
      <c r="F214" s="208" t="s">
        <v>1463</v>
      </c>
      <c r="G214" s="33"/>
      <c r="H214" s="33"/>
      <c r="I214" s="115"/>
      <c r="J214" s="33"/>
      <c r="K214" s="33"/>
      <c r="L214" s="36"/>
      <c r="M214" s="209"/>
      <c r="N214" s="64"/>
      <c r="O214" s="64"/>
      <c r="P214" s="64"/>
      <c r="Q214" s="64"/>
      <c r="R214" s="64"/>
      <c r="S214" s="64"/>
      <c r="T214" s="65"/>
      <c r="AT214" s="15" t="s">
        <v>179</v>
      </c>
      <c r="AU214" s="15" t="s">
        <v>87</v>
      </c>
    </row>
    <row r="215" spans="2:65" s="1" customFormat="1" ht="21.6" customHeight="1">
      <c r="B215" s="32"/>
      <c r="C215" s="194" t="s">
        <v>357</v>
      </c>
      <c r="D215" s="194" t="s">
        <v>172</v>
      </c>
      <c r="E215" s="195" t="s">
        <v>1464</v>
      </c>
      <c r="F215" s="196" t="s">
        <v>1465</v>
      </c>
      <c r="G215" s="197" t="s">
        <v>382</v>
      </c>
      <c r="H215" s="198">
        <v>2</v>
      </c>
      <c r="I215" s="199"/>
      <c r="J215" s="200">
        <f>ROUND(I215*H215,2)</f>
        <v>0</v>
      </c>
      <c r="K215" s="196" t="s">
        <v>176</v>
      </c>
      <c r="L215" s="36"/>
      <c r="M215" s="201" t="s">
        <v>1</v>
      </c>
      <c r="N215" s="202" t="s">
        <v>43</v>
      </c>
      <c r="O215" s="64"/>
      <c r="P215" s="203">
        <f>O215*H215</f>
        <v>0</v>
      </c>
      <c r="Q215" s="203">
        <v>1.0240000000000001E-2</v>
      </c>
      <c r="R215" s="203">
        <f>Q215*H215</f>
        <v>2.0480000000000002E-2</v>
      </c>
      <c r="S215" s="203">
        <v>0</v>
      </c>
      <c r="T215" s="204">
        <f>S215*H215</f>
        <v>0</v>
      </c>
      <c r="AR215" s="205" t="s">
        <v>269</v>
      </c>
      <c r="AT215" s="205" t="s">
        <v>172</v>
      </c>
      <c r="AU215" s="205" t="s">
        <v>87</v>
      </c>
      <c r="AY215" s="15" t="s">
        <v>170</v>
      </c>
      <c r="BE215" s="206">
        <f>IF(N215="základní",J215,0)</f>
        <v>0</v>
      </c>
      <c r="BF215" s="206">
        <f>IF(N215="snížená",J215,0)</f>
        <v>0</v>
      </c>
      <c r="BG215" s="206">
        <f>IF(N215="zákl. přenesená",J215,0)</f>
        <v>0</v>
      </c>
      <c r="BH215" s="206">
        <f>IF(N215="sníž. přenesená",J215,0)</f>
        <v>0</v>
      </c>
      <c r="BI215" s="206">
        <f>IF(N215="nulová",J215,0)</f>
        <v>0</v>
      </c>
      <c r="BJ215" s="15" t="s">
        <v>85</v>
      </c>
      <c r="BK215" s="206">
        <f>ROUND(I215*H215,2)</f>
        <v>0</v>
      </c>
      <c r="BL215" s="15" t="s">
        <v>269</v>
      </c>
      <c r="BM215" s="205" t="s">
        <v>1466</v>
      </c>
    </row>
    <row r="216" spans="2:65" s="1" customFormat="1" ht="29.25">
      <c r="B216" s="32"/>
      <c r="C216" s="33"/>
      <c r="D216" s="207" t="s">
        <v>179</v>
      </c>
      <c r="E216" s="33"/>
      <c r="F216" s="208" t="s">
        <v>1467</v>
      </c>
      <c r="G216" s="33"/>
      <c r="H216" s="33"/>
      <c r="I216" s="115"/>
      <c r="J216" s="33"/>
      <c r="K216" s="33"/>
      <c r="L216" s="36"/>
      <c r="M216" s="209"/>
      <c r="N216" s="64"/>
      <c r="O216" s="64"/>
      <c r="P216" s="64"/>
      <c r="Q216" s="64"/>
      <c r="R216" s="64"/>
      <c r="S216" s="64"/>
      <c r="T216" s="65"/>
      <c r="AT216" s="15" t="s">
        <v>179</v>
      </c>
      <c r="AU216" s="15" t="s">
        <v>87</v>
      </c>
    </row>
    <row r="217" spans="2:65" s="1" customFormat="1" ht="21.6" customHeight="1">
      <c r="B217" s="32"/>
      <c r="C217" s="194" t="s">
        <v>363</v>
      </c>
      <c r="D217" s="194" t="s">
        <v>172</v>
      </c>
      <c r="E217" s="195" t="s">
        <v>1468</v>
      </c>
      <c r="F217" s="196" t="s">
        <v>1469</v>
      </c>
      <c r="G217" s="197" t="s">
        <v>382</v>
      </c>
      <c r="H217" s="198">
        <v>2</v>
      </c>
      <c r="I217" s="199"/>
      <c r="J217" s="200">
        <f>ROUND(I217*H217,2)</f>
        <v>0</v>
      </c>
      <c r="K217" s="196" t="s">
        <v>176</v>
      </c>
      <c r="L217" s="36"/>
      <c r="M217" s="201" t="s">
        <v>1</v>
      </c>
      <c r="N217" s="202" t="s">
        <v>43</v>
      </c>
      <c r="O217" s="64"/>
      <c r="P217" s="203">
        <f>O217*H217</f>
        <v>0</v>
      </c>
      <c r="Q217" s="203">
        <v>3.4199999999999999E-3</v>
      </c>
      <c r="R217" s="203">
        <f>Q217*H217</f>
        <v>6.8399999999999997E-3</v>
      </c>
      <c r="S217" s="203">
        <v>0</v>
      </c>
      <c r="T217" s="204">
        <f>S217*H217</f>
        <v>0</v>
      </c>
      <c r="AR217" s="205" t="s">
        <v>269</v>
      </c>
      <c r="AT217" s="205" t="s">
        <v>172</v>
      </c>
      <c r="AU217" s="205" t="s">
        <v>87</v>
      </c>
      <c r="AY217" s="15" t="s">
        <v>170</v>
      </c>
      <c r="BE217" s="206">
        <f>IF(N217="základní",J217,0)</f>
        <v>0</v>
      </c>
      <c r="BF217" s="206">
        <f>IF(N217="snížená",J217,0)</f>
        <v>0</v>
      </c>
      <c r="BG217" s="206">
        <f>IF(N217="zákl. přenesená",J217,0)</f>
        <v>0</v>
      </c>
      <c r="BH217" s="206">
        <f>IF(N217="sníž. přenesená",J217,0)</f>
        <v>0</v>
      </c>
      <c r="BI217" s="206">
        <f>IF(N217="nulová",J217,0)</f>
        <v>0</v>
      </c>
      <c r="BJ217" s="15" t="s">
        <v>85</v>
      </c>
      <c r="BK217" s="206">
        <f>ROUND(I217*H217,2)</f>
        <v>0</v>
      </c>
      <c r="BL217" s="15" t="s">
        <v>269</v>
      </c>
      <c r="BM217" s="205" t="s">
        <v>1470</v>
      </c>
    </row>
    <row r="218" spans="2:65" s="1" customFormat="1" ht="19.5">
      <c r="B218" s="32"/>
      <c r="C218" s="33"/>
      <c r="D218" s="207" t="s">
        <v>179</v>
      </c>
      <c r="E218" s="33"/>
      <c r="F218" s="208" t="s">
        <v>1471</v>
      </c>
      <c r="G218" s="33"/>
      <c r="H218" s="33"/>
      <c r="I218" s="115"/>
      <c r="J218" s="33"/>
      <c r="K218" s="33"/>
      <c r="L218" s="36"/>
      <c r="M218" s="209"/>
      <c r="N218" s="64"/>
      <c r="O218" s="64"/>
      <c r="P218" s="64"/>
      <c r="Q218" s="64"/>
      <c r="R218" s="64"/>
      <c r="S218" s="64"/>
      <c r="T218" s="65"/>
      <c r="AT218" s="15" t="s">
        <v>179</v>
      </c>
      <c r="AU218" s="15" t="s">
        <v>87</v>
      </c>
    </row>
    <row r="219" spans="2:65" s="11" customFormat="1" ht="22.9" customHeight="1">
      <c r="B219" s="178"/>
      <c r="C219" s="179"/>
      <c r="D219" s="180" t="s">
        <v>77</v>
      </c>
      <c r="E219" s="192" t="s">
        <v>1472</v>
      </c>
      <c r="F219" s="192" t="s">
        <v>1473</v>
      </c>
      <c r="G219" s="179"/>
      <c r="H219" s="179"/>
      <c r="I219" s="182"/>
      <c r="J219" s="193">
        <f>BK219</f>
        <v>0</v>
      </c>
      <c r="K219" s="179"/>
      <c r="L219" s="184"/>
      <c r="M219" s="185"/>
      <c r="N219" s="186"/>
      <c r="O219" s="186"/>
      <c r="P219" s="187">
        <f>SUM(P220:P257)</f>
        <v>0</v>
      </c>
      <c r="Q219" s="186"/>
      <c r="R219" s="187">
        <f>SUM(R220:R257)</f>
        <v>0.53326999999999991</v>
      </c>
      <c r="S219" s="186"/>
      <c r="T219" s="188">
        <f>SUM(T220:T257)</f>
        <v>0</v>
      </c>
      <c r="AR219" s="189" t="s">
        <v>87</v>
      </c>
      <c r="AT219" s="190" t="s">
        <v>77</v>
      </c>
      <c r="AU219" s="190" t="s">
        <v>85</v>
      </c>
      <c r="AY219" s="189" t="s">
        <v>170</v>
      </c>
      <c r="BK219" s="191">
        <f>SUM(BK220:BK257)</f>
        <v>0</v>
      </c>
    </row>
    <row r="220" spans="2:65" s="1" customFormat="1" ht="21.6" customHeight="1">
      <c r="B220" s="32"/>
      <c r="C220" s="194" t="s">
        <v>368</v>
      </c>
      <c r="D220" s="194" t="s">
        <v>172</v>
      </c>
      <c r="E220" s="195" t="s">
        <v>1474</v>
      </c>
      <c r="F220" s="196" t="s">
        <v>1475</v>
      </c>
      <c r="G220" s="197" t="s">
        <v>192</v>
      </c>
      <c r="H220" s="198">
        <v>8</v>
      </c>
      <c r="I220" s="199"/>
      <c r="J220" s="200">
        <f>ROUND(I220*H220,2)</f>
        <v>0</v>
      </c>
      <c r="K220" s="196" t="s">
        <v>176</v>
      </c>
      <c r="L220" s="36"/>
      <c r="M220" s="201" t="s">
        <v>1</v>
      </c>
      <c r="N220" s="202" t="s">
        <v>43</v>
      </c>
      <c r="O220" s="64"/>
      <c r="P220" s="203">
        <f>O220*H220</f>
        <v>0</v>
      </c>
      <c r="Q220" s="203">
        <v>3.5200000000000001E-3</v>
      </c>
      <c r="R220" s="203">
        <f>Q220*H220</f>
        <v>2.8160000000000001E-2</v>
      </c>
      <c r="S220" s="203">
        <v>0</v>
      </c>
      <c r="T220" s="204">
        <f>S220*H220</f>
        <v>0</v>
      </c>
      <c r="AR220" s="205" t="s">
        <v>269</v>
      </c>
      <c r="AT220" s="205" t="s">
        <v>172</v>
      </c>
      <c r="AU220" s="205" t="s">
        <v>87</v>
      </c>
      <c r="AY220" s="15" t="s">
        <v>170</v>
      </c>
      <c r="BE220" s="206">
        <f>IF(N220="základní",J220,0)</f>
        <v>0</v>
      </c>
      <c r="BF220" s="206">
        <f>IF(N220="snížená",J220,0)</f>
        <v>0</v>
      </c>
      <c r="BG220" s="206">
        <f>IF(N220="zákl. přenesená",J220,0)</f>
        <v>0</v>
      </c>
      <c r="BH220" s="206">
        <f>IF(N220="sníž. přenesená",J220,0)</f>
        <v>0</v>
      </c>
      <c r="BI220" s="206">
        <f>IF(N220="nulová",J220,0)</f>
        <v>0</v>
      </c>
      <c r="BJ220" s="15" t="s">
        <v>85</v>
      </c>
      <c r="BK220" s="206">
        <f>ROUND(I220*H220,2)</f>
        <v>0</v>
      </c>
      <c r="BL220" s="15" t="s">
        <v>269</v>
      </c>
      <c r="BM220" s="205" t="s">
        <v>1476</v>
      </c>
    </row>
    <row r="221" spans="2:65" s="1" customFormat="1" ht="19.5">
      <c r="B221" s="32"/>
      <c r="C221" s="33"/>
      <c r="D221" s="207" t="s">
        <v>179</v>
      </c>
      <c r="E221" s="33"/>
      <c r="F221" s="208" t="s">
        <v>1477</v>
      </c>
      <c r="G221" s="33"/>
      <c r="H221" s="33"/>
      <c r="I221" s="115"/>
      <c r="J221" s="33"/>
      <c r="K221" s="33"/>
      <c r="L221" s="36"/>
      <c r="M221" s="209"/>
      <c r="N221" s="64"/>
      <c r="O221" s="64"/>
      <c r="P221" s="64"/>
      <c r="Q221" s="64"/>
      <c r="R221" s="64"/>
      <c r="S221" s="64"/>
      <c r="T221" s="65"/>
      <c r="AT221" s="15" t="s">
        <v>179</v>
      </c>
      <c r="AU221" s="15" t="s">
        <v>87</v>
      </c>
    </row>
    <row r="222" spans="2:65" s="1" customFormat="1" ht="21.6" customHeight="1">
      <c r="B222" s="32"/>
      <c r="C222" s="194" t="s">
        <v>373</v>
      </c>
      <c r="D222" s="194" t="s">
        <v>172</v>
      </c>
      <c r="E222" s="195" t="s">
        <v>1478</v>
      </c>
      <c r="F222" s="196" t="s">
        <v>1479</v>
      </c>
      <c r="G222" s="197" t="s">
        <v>192</v>
      </c>
      <c r="H222" s="198">
        <v>3</v>
      </c>
      <c r="I222" s="199"/>
      <c r="J222" s="200">
        <f>ROUND(I222*H222,2)</f>
        <v>0</v>
      </c>
      <c r="K222" s="196" t="s">
        <v>176</v>
      </c>
      <c r="L222" s="36"/>
      <c r="M222" s="201" t="s">
        <v>1</v>
      </c>
      <c r="N222" s="202" t="s">
        <v>43</v>
      </c>
      <c r="O222" s="64"/>
      <c r="P222" s="203">
        <f>O222*H222</f>
        <v>0</v>
      </c>
      <c r="Q222" s="203">
        <v>1.25E-3</v>
      </c>
      <c r="R222" s="203">
        <f>Q222*H222</f>
        <v>3.7499999999999999E-3</v>
      </c>
      <c r="S222" s="203">
        <v>0</v>
      </c>
      <c r="T222" s="204">
        <f>S222*H222</f>
        <v>0</v>
      </c>
      <c r="AR222" s="205" t="s">
        <v>269</v>
      </c>
      <c r="AT222" s="205" t="s">
        <v>172</v>
      </c>
      <c r="AU222" s="205" t="s">
        <v>87</v>
      </c>
      <c r="AY222" s="15" t="s">
        <v>170</v>
      </c>
      <c r="BE222" s="206">
        <f>IF(N222="základní",J222,0)</f>
        <v>0</v>
      </c>
      <c r="BF222" s="206">
        <f>IF(N222="snížená",J222,0)</f>
        <v>0</v>
      </c>
      <c r="BG222" s="206">
        <f>IF(N222="zákl. přenesená",J222,0)</f>
        <v>0</v>
      </c>
      <c r="BH222" s="206">
        <f>IF(N222="sníž. přenesená",J222,0)</f>
        <v>0</v>
      </c>
      <c r="BI222" s="206">
        <f>IF(N222="nulová",J222,0)</f>
        <v>0</v>
      </c>
      <c r="BJ222" s="15" t="s">
        <v>85</v>
      </c>
      <c r="BK222" s="206">
        <f>ROUND(I222*H222,2)</f>
        <v>0</v>
      </c>
      <c r="BL222" s="15" t="s">
        <v>269</v>
      </c>
      <c r="BM222" s="205" t="s">
        <v>1480</v>
      </c>
    </row>
    <row r="223" spans="2:65" s="1" customFormat="1" ht="19.5">
      <c r="B223" s="32"/>
      <c r="C223" s="33"/>
      <c r="D223" s="207" t="s">
        <v>179</v>
      </c>
      <c r="E223" s="33"/>
      <c r="F223" s="208" t="s">
        <v>1481</v>
      </c>
      <c r="G223" s="33"/>
      <c r="H223" s="33"/>
      <c r="I223" s="115"/>
      <c r="J223" s="33"/>
      <c r="K223" s="33"/>
      <c r="L223" s="36"/>
      <c r="M223" s="209"/>
      <c r="N223" s="64"/>
      <c r="O223" s="64"/>
      <c r="P223" s="64"/>
      <c r="Q223" s="64"/>
      <c r="R223" s="64"/>
      <c r="S223" s="64"/>
      <c r="T223" s="65"/>
      <c r="AT223" s="15" t="s">
        <v>179</v>
      </c>
      <c r="AU223" s="15" t="s">
        <v>87</v>
      </c>
    </row>
    <row r="224" spans="2:65" s="1" customFormat="1" ht="21.6" customHeight="1">
      <c r="B224" s="32"/>
      <c r="C224" s="194" t="s">
        <v>379</v>
      </c>
      <c r="D224" s="194" t="s">
        <v>172</v>
      </c>
      <c r="E224" s="195" t="s">
        <v>1482</v>
      </c>
      <c r="F224" s="196" t="s">
        <v>1483</v>
      </c>
      <c r="G224" s="197" t="s">
        <v>192</v>
      </c>
      <c r="H224" s="198">
        <v>19</v>
      </c>
      <c r="I224" s="199"/>
      <c r="J224" s="200">
        <f>ROUND(I224*H224,2)</f>
        <v>0</v>
      </c>
      <c r="K224" s="196" t="s">
        <v>176</v>
      </c>
      <c r="L224" s="36"/>
      <c r="M224" s="201" t="s">
        <v>1</v>
      </c>
      <c r="N224" s="202" t="s">
        <v>43</v>
      </c>
      <c r="O224" s="64"/>
      <c r="P224" s="203">
        <f>O224*H224</f>
        <v>0</v>
      </c>
      <c r="Q224" s="203">
        <v>3.64E-3</v>
      </c>
      <c r="R224" s="203">
        <f>Q224*H224</f>
        <v>6.9159999999999999E-2</v>
      </c>
      <c r="S224" s="203">
        <v>0</v>
      </c>
      <c r="T224" s="204">
        <f>S224*H224</f>
        <v>0</v>
      </c>
      <c r="AR224" s="205" t="s">
        <v>269</v>
      </c>
      <c r="AT224" s="205" t="s">
        <v>172</v>
      </c>
      <c r="AU224" s="205" t="s">
        <v>87</v>
      </c>
      <c r="AY224" s="15" t="s">
        <v>170</v>
      </c>
      <c r="BE224" s="206">
        <f>IF(N224="základní",J224,0)</f>
        <v>0</v>
      </c>
      <c r="BF224" s="206">
        <f>IF(N224="snížená",J224,0)</f>
        <v>0</v>
      </c>
      <c r="BG224" s="206">
        <f>IF(N224="zákl. přenesená",J224,0)</f>
        <v>0</v>
      </c>
      <c r="BH224" s="206">
        <f>IF(N224="sníž. přenesená",J224,0)</f>
        <v>0</v>
      </c>
      <c r="BI224" s="206">
        <f>IF(N224="nulová",J224,0)</f>
        <v>0</v>
      </c>
      <c r="BJ224" s="15" t="s">
        <v>85</v>
      </c>
      <c r="BK224" s="206">
        <f>ROUND(I224*H224,2)</f>
        <v>0</v>
      </c>
      <c r="BL224" s="15" t="s">
        <v>269</v>
      </c>
      <c r="BM224" s="205" t="s">
        <v>1484</v>
      </c>
    </row>
    <row r="225" spans="2:65" s="1" customFormat="1" ht="19.5">
      <c r="B225" s="32"/>
      <c r="C225" s="33"/>
      <c r="D225" s="207" t="s">
        <v>179</v>
      </c>
      <c r="E225" s="33"/>
      <c r="F225" s="208" t="s">
        <v>1485</v>
      </c>
      <c r="G225" s="33"/>
      <c r="H225" s="33"/>
      <c r="I225" s="115"/>
      <c r="J225" s="33"/>
      <c r="K225" s="33"/>
      <c r="L225" s="36"/>
      <c r="M225" s="209"/>
      <c r="N225" s="64"/>
      <c r="O225" s="64"/>
      <c r="P225" s="64"/>
      <c r="Q225" s="64"/>
      <c r="R225" s="64"/>
      <c r="S225" s="64"/>
      <c r="T225" s="65"/>
      <c r="AT225" s="15" t="s">
        <v>179</v>
      </c>
      <c r="AU225" s="15" t="s">
        <v>87</v>
      </c>
    </row>
    <row r="226" spans="2:65" s="1" customFormat="1" ht="21.6" customHeight="1">
      <c r="B226" s="32"/>
      <c r="C226" s="194" t="s">
        <v>384</v>
      </c>
      <c r="D226" s="194" t="s">
        <v>172</v>
      </c>
      <c r="E226" s="195" t="s">
        <v>1486</v>
      </c>
      <c r="F226" s="196" t="s">
        <v>1487</v>
      </c>
      <c r="G226" s="197" t="s">
        <v>192</v>
      </c>
      <c r="H226" s="198">
        <v>48</v>
      </c>
      <c r="I226" s="199"/>
      <c r="J226" s="200">
        <f>ROUND(I226*H226,2)</f>
        <v>0</v>
      </c>
      <c r="K226" s="196" t="s">
        <v>176</v>
      </c>
      <c r="L226" s="36"/>
      <c r="M226" s="201" t="s">
        <v>1</v>
      </c>
      <c r="N226" s="202" t="s">
        <v>43</v>
      </c>
      <c r="O226" s="64"/>
      <c r="P226" s="203">
        <f>O226*H226</f>
        <v>0</v>
      </c>
      <c r="Q226" s="203">
        <v>6.1000000000000004E-3</v>
      </c>
      <c r="R226" s="203">
        <f>Q226*H226</f>
        <v>0.2928</v>
      </c>
      <c r="S226" s="203">
        <v>0</v>
      </c>
      <c r="T226" s="204">
        <f>S226*H226</f>
        <v>0</v>
      </c>
      <c r="AR226" s="205" t="s">
        <v>269</v>
      </c>
      <c r="AT226" s="205" t="s">
        <v>172</v>
      </c>
      <c r="AU226" s="205" t="s">
        <v>87</v>
      </c>
      <c r="AY226" s="15" t="s">
        <v>170</v>
      </c>
      <c r="BE226" s="206">
        <f>IF(N226="základní",J226,0)</f>
        <v>0</v>
      </c>
      <c r="BF226" s="206">
        <f>IF(N226="snížená",J226,0)</f>
        <v>0</v>
      </c>
      <c r="BG226" s="206">
        <f>IF(N226="zákl. přenesená",J226,0)</f>
        <v>0</v>
      </c>
      <c r="BH226" s="206">
        <f>IF(N226="sníž. přenesená",J226,0)</f>
        <v>0</v>
      </c>
      <c r="BI226" s="206">
        <f>IF(N226="nulová",J226,0)</f>
        <v>0</v>
      </c>
      <c r="BJ226" s="15" t="s">
        <v>85</v>
      </c>
      <c r="BK226" s="206">
        <f>ROUND(I226*H226,2)</f>
        <v>0</v>
      </c>
      <c r="BL226" s="15" t="s">
        <v>269</v>
      </c>
      <c r="BM226" s="205" t="s">
        <v>1488</v>
      </c>
    </row>
    <row r="227" spans="2:65" s="1" customFormat="1" ht="19.5">
      <c r="B227" s="32"/>
      <c r="C227" s="33"/>
      <c r="D227" s="207" t="s">
        <v>179</v>
      </c>
      <c r="E227" s="33"/>
      <c r="F227" s="208" t="s">
        <v>1489</v>
      </c>
      <c r="G227" s="33"/>
      <c r="H227" s="33"/>
      <c r="I227" s="115"/>
      <c r="J227" s="33"/>
      <c r="K227" s="33"/>
      <c r="L227" s="36"/>
      <c r="M227" s="209"/>
      <c r="N227" s="64"/>
      <c r="O227" s="64"/>
      <c r="P227" s="64"/>
      <c r="Q227" s="64"/>
      <c r="R227" s="64"/>
      <c r="S227" s="64"/>
      <c r="T227" s="65"/>
      <c r="AT227" s="15" t="s">
        <v>179</v>
      </c>
      <c r="AU227" s="15" t="s">
        <v>87</v>
      </c>
    </row>
    <row r="228" spans="2:65" s="1" customFormat="1" ht="21.6" customHeight="1">
      <c r="B228" s="32"/>
      <c r="C228" s="194" t="s">
        <v>388</v>
      </c>
      <c r="D228" s="194" t="s">
        <v>172</v>
      </c>
      <c r="E228" s="195" t="s">
        <v>1490</v>
      </c>
      <c r="F228" s="196" t="s">
        <v>1491</v>
      </c>
      <c r="G228" s="197" t="s">
        <v>382</v>
      </c>
      <c r="H228" s="198">
        <v>27</v>
      </c>
      <c r="I228" s="199"/>
      <c r="J228" s="200">
        <f>ROUND(I228*H228,2)</f>
        <v>0</v>
      </c>
      <c r="K228" s="196" t="s">
        <v>176</v>
      </c>
      <c r="L228" s="36"/>
      <c r="M228" s="201" t="s">
        <v>1</v>
      </c>
      <c r="N228" s="202" t="s">
        <v>43</v>
      </c>
      <c r="O228" s="64"/>
      <c r="P228" s="203">
        <f>O228*H228</f>
        <v>0</v>
      </c>
      <c r="Q228" s="203">
        <v>1.1E-4</v>
      </c>
      <c r="R228" s="203">
        <f>Q228*H228</f>
        <v>2.97E-3</v>
      </c>
      <c r="S228" s="203">
        <v>0</v>
      </c>
      <c r="T228" s="204">
        <f>S228*H228</f>
        <v>0</v>
      </c>
      <c r="AR228" s="205" t="s">
        <v>269</v>
      </c>
      <c r="AT228" s="205" t="s">
        <v>172</v>
      </c>
      <c r="AU228" s="205" t="s">
        <v>87</v>
      </c>
      <c r="AY228" s="15" t="s">
        <v>170</v>
      </c>
      <c r="BE228" s="206">
        <f>IF(N228="základní",J228,0)</f>
        <v>0</v>
      </c>
      <c r="BF228" s="206">
        <f>IF(N228="snížená",J228,0)</f>
        <v>0</v>
      </c>
      <c r="BG228" s="206">
        <f>IF(N228="zákl. přenesená",J228,0)</f>
        <v>0</v>
      </c>
      <c r="BH228" s="206">
        <f>IF(N228="sníž. přenesená",J228,0)</f>
        <v>0</v>
      </c>
      <c r="BI228" s="206">
        <f>IF(N228="nulová",J228,0)</f>
        <v>0</v>
      </c>
      <c r="BJ228" s="15" t="s">
        <v>85</v>
      </c>
      <c r="BK228" s="206">
        <f>ROUND(I228*H228,2)</f>
        <v>0</v>
      </c>
      <c r="BL228" s="15" t="s">
        <v>269</v>
      </c>
      <c r="BM228" s="205" t="s">
        <v>1492</v>
      </c>
    </row>
    <row r="229" spans="2:65" s="1" customFormat="1" ht="19.5">
      <c r="B229" s="32"/>
      <c r="C229" s="33"/>
      <c r="D229" s="207" t="s">
        <v>179</v>
      </c>
      <c r="E229" s="33"/>
      <c r="F229" s="208" t="s">
        <v>1493</v>
      </c>
      <c r="G229" s="33"/>
      <c r="H229" s="33"/>
      <c r="I229" s="115"/>
      <c r="J229" s="33"/>
      <c r="K229" s="33"/>
      <c r="L229" s="36"/>
      <c r="M229" s="209"/>
      <c r="N229" s="64"/>
      <c r="O229" s="64"/>
      <c r="P229" s="64"/>
      <c r="Q229" s="64"/>
      <c r="R229" s="64"/>
      <c r="S229" s="64"/>
      <c r="T229" s="65"/>
      <c r="AT229" s="15" t="s">
        <v>179</v>
      </c>
      <c r="AU229" s="15" t="s">
        <v>87</v>
      </c>
    </row>
    <row r="230" spans="2:65" s="1" customFormat="1" ht="21.6" customHeight="1">
      <c r="B230" s="32"/>
      <c r="C230" s="194" t="s">
        <v>392</v>
      </c>
      <c r="D230" s="194" t="s">
        <v>172</v>
      </c>
      <c r="E230" s="195" t="s">
        <v>1490</v>
      </c>
      <c r="F230" s="196" t="s">
        <v>1491</v>
      </c>
      <c r="G230" s="197" t="s">
        <v>382</v>
      </c>
      <c r="H230" s="198">
        <v>5</v>
      </c>
      <c r="I230" s="199"/>
      <c r="J230" s="200">
        <f>ROUND(I230*H230,2)</f>
        <v>0</v>
      </c>
      <c r="K230" s="196" t="s">
        <v>176</v>
      </c>
      <c r="L230" s="36"/>
      <c r="M230" s="201" t="s">
        <v>1</v>
      </c>
      <c r="N230" s="202" t="s">
        <v>43</v>
      </c>
      <c r="O230" s="64"/>
      <c r="P230" s="203">
        <f>O230*H230</f>
        <v>0</v>
      </c>
      <c r="Q230" s="203">
        <v>1.1E-4</v>
      </c>
      <c r="R230" s="203">
        <f>Q230*H230</f>
        <v>5.5000000000000003E-4</v>
      </c>
      <c r="S230" s="203">
        <v>0</v>
      </c>
      <c r="T230" s="204">
        <f>S230*H230</f>
        <v>0</v>
      </c>
      <c r="AR230" s="205" t="s">
        <v>269</v>
      </c>
      <c r="AT230" s="205" t="s">
        <v>172</v>
      </c>
      <c r="AU230" s="205" t="s">
        <v>87</v>
      </c>
      <c r="AY230" s="15" t="s">
        <v>170</v>
      </c>
      <c r="BE230" s="206">
        <f>IF(N230="základní",J230,0)</f>
        <v>0</v>
      </c>
      <c r="BF230" s="206">
        <f>IF(N230="snížená",J230,0)</f>
        <v>0</v>
      </c>
      <c r="BG230" s="206">
        <f>IF(N230="zákl. přenesená",J230,0)</f>
        <v>0</v>
      </c>
      <c r="BH230" s="206">
        <f>IF(N230="sníž. přenesená",J230,0)</f>
        <v>0</v>
      </c>
      <c r="BI230" s="206">
        <f>IF(N230="nulová",J230,0)</f>
        <v>0</v>
      </c>
      <c r="BJ230" s="15" t="s">
        <v>85</v>
      </c>
      <c r="BK230" s="206">
        <f>ROUND(I230*H230,2)</f>
        <v>0</v>
      </c>
      <c r="BL230" s="15" t="s">
        <v>269</v>
      </c>
      <c r="BM230" s="205" t="s">
        <v>1494</v>
      </c>
    </row>
    <row r="231" spans="2:65" s="1" customFormat="1" ht="19.5">
      <c r="B231" s="32"/>
      <c r="C231" s="33"/>
      <c r="D231" s="207" t="s">
        <v>179</v>
      </c>
      <c r="E231" s="33"/>
      <c r="F231" s="208" t="s">
        <v>1493</v>
      </c>
      <c r="G231" s="33"/>
      <c r="H231" s="33"/>
      <c r="I231" s="115"/>
      <c r="J231" s="33"/>
      <c r="K231" s="33"/>
      <c r="L231" s="36"/>
      <c r="M231" s="209"/>
      <c r="N231" s="64"/>
      <c r="O231" s="64"/>
      <c r="P231" s="64"/>
      <c r="Q231" s="64"/>
      <c r="R231" s="64"/>
      <c r="S231" s="64"/>
      <c r="T231" s="65"/>
      <c r="AT231" s="15" t="s">
        <v>179</v>
      </c>
      <c r="AU231" s="15" t="s">
        <v>87</v>
      </c>
    </row>
    <row r="232" spans="2:65" s="1" customFormat="1" ht="21.6" customHeight="1">
      <c r="B232" s="32"/>
      <c r="C232" s="194" t="s">
        <v>396</v>
      </c>
      <c r="D232" s="194" t="s">
        <v>172</v>
      </c>
      <c r="E232" s="195" t="s">
        <v>1495</v>
      </c>
      <c r="F232" s="196" t="s">
        <v>1496</v>
      </c>
      <c r="G232" s="197" t="s">
        <v>382</v>
      </c>
      <c r="H232" s="198">
        <v>53</v>
      </c>
      <c r="I232" s="199"/>
      <c r="J232" s="200">
        <f>ROUND(I232*H232,2)</f>
        <v>0</v>
      </c>
      <c r="K232" s="196" t="s">
        <v>176</v>
      </c>
      <c r="L232" s="36"/>
      <c r="M232" s="201" t="s">
        <v>1</v>
      </c>
      <c r="N232" s="202" t="s">
        <v>43</v>
      </c>
      <c r="O232" s="64"/>
      <c r="P232" s="203">
        <f>O232*H232</f>
        <v>0</v>
      </c>
      <c r="Q232" s="203">
        <v>1.9000000000000001E-4</v>
      </c>
      <c r="R232" s="203">
        <f>Q232*H232</f>
        <v>1.0070000000000001E-2</v>
      </c>
      <c r="S232" s="203">
        <v>0</v>
      </c>
      <c r="T232" s="204">
        <f>S232*H232</f>
        <v>0</v>
      </c>
      <c r="AR232" s="205" t="s">
        <v>269</v>
      </c>
      <c r="AT232" s="205" t="s">
        <v>172</v>
      </c>
      <c r="AU232" s="205" t="s">
        <v>87</v>
      </c>
      <c r="AY232" s="15" t="s">
        <v>170</v>
      </c>
      <c r="BE232" s="206">
        <f>IF(N232="základní",J232,0)</f>
        <v>0</v>
      </c>
      <c r="BF232" s="206">
        <f>IF(N232="snížená",J232,0)</f>
        <v>0</v>
      </c>
      <c r="BG232" s="206">
        <f>IF(N232="zákl. přenesená",J232,0)</f>
        <v>0</v>
      </c>
      <c r="BH232" s="206">
        <f>IF(N232="sníž. přenesená",J232,0)</f>
        <v>0</v>
      </c>
      <c r="BI232" s="206">
        <f>IF(N232="nulová",J232,0)</f>
        <v>0</v>
      </c>
      <c r="BJ232" s="15" t="s">
        <v>85</v>
      </c>
      <c r="BK232" s="206">
        <f>ROUND(I232*H232,2)</f>
        <v>0</v>
      </c>
      <c r="BL232" s="15" t="s">
        <v>269</v>
      </c>
      <c r="BM232" s="205" t="s">
        <v>1497</v>
      </c>
    </row>
    <row r="233" spans="2:65" s="1" customFormat="1" ht="19.5">
      <c r="B233" s="32"/>
      <c r="C233" s="33"/>
      <c r="D233" s="207" t="s">
        <v>179</v>
      </c>
      <c r="E233" s="33"/>
      <c r="F233" s="208" t="s">
        <v>1498</v>
      </c>
      <c r="G233" s="33"/>
      <c r="H233" s="33"/>
      <c r="I233" s="115"/>
      <c r="J233" s="33"/>
      <c r="K233" s="33"/>
      <c r="L233" s="36"/>
      <c r="M233" s="209"/>
      <c r="N233" s="64"/>
      <c r="O233" s="64"/>
      <c r="P233" s="64"/>
      <c r="Q233" s="64"/>
      <c r="R233" s="64"/>
      <c r="S233" s="64"/>
      <c r="T233" s="65"/>
      <c r="AT233" s="15" t="s">
        <v>179</v>
      </c>
      <c r="AU233" s="15" t="s">
        <v>87</v>
      </c>
    </row>
    <row r="234" spans="2:65" s="12" customFormat="1" ht="11.25">
      <c r="B234" s="210"/>
      <c r="C234" s="211"/>
      <c r="D234" s="207" t="s">
        <v>181</v>
      </c>
      <c r="E234" s="212" t="s">
        <v>1</v>
      </c>
      <c r="F234" s="213" t="s">
        <v>1499</v>
      </c>
      <c r="G234" s="211"/>
      <c r="H234" s="214">
        <v>53</v>
      </c>
      <c r="I234" s="215"/>
      <c r="J234" s="211"/>
      <c r="K234" s="211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181</v>
      </c>
      <c r="AU234" s="220" t="s">
        <v>87</v>
      </c>
      <c r="AV234" s="12" t="s">
        <v>87</v>
      </c>
      <c r="AW234" s="12" t="s">
        <v>34</v>
      </c>
      <c r="AX234" s="12" t="s">
        <v>85</v>
      </c>
      <c r="AY234" s="220" t="s">
        <v>170</v>
      </c>
    </row>
    <row r="235" spans="2:65" s="1" customFormat="1" ht="21.6" customHeight="1">
      <c r="B235" s="32"/>
      <c r="C235" s="194" t="s">
        <v>400</v>
      </c>
      <c r="D235" s="194" t="s">
        <v>172</v>
      </c>
      <c r="E235" s="195" t="s">
        <v>1495</v>
      </c>
      <c r="F235" s="196" t="s">
        <v>1496</v>
      </c>
      <c r="G235" s="197" t="s">
        <v>382</v>
      </c>
      <c r="H235" s="198">
        <v>40</v>
      </c>
      <c r="I235" s="199"/>
      <c r="J235" s="200">
        <f>ROUND(I235*H235,2)</f>
        <v>0</v>
      </c>
      <c r="K235" s="196" t="s">
        <v>176</v>
      </c>
      <c r="L235" s="36"/>
      <c r="M235" s="201" t="s">
        <v>1</v>
      </c>
      <c r="N235" s="202" t="s">
        <v>43</v>
      </c>
      <c r="O235" s="64"/>
      <c r="P235" s="203">
        <f>O235*H235</f>
        <v>0</v>
      </c>
      <c r="Q235" s="203">
        <v>1.9000000000000001E-4</v>
      </c>
      <c r="R235" s="203">
        <f>Q235*H235</f>
        <v>7.6000000000000009E-3</v>
      </c>
      <c r="S235" s="203">
        <v>0</v>
      </c>
      <c r="T235" s="204">
        <f>S235*H235</f>
        <v>0</v>
      </c>
      <c r="AR235" s="205" t="s">
        <v>269</v>
      </c>
      <c r="AT235" s="205" t="s">
        <v>172</v>
      </c>
      <c r="AU235" s="205" t="s">
        <v>87</v>
      </c>
      <c r="AY235" s="15" t="s">
        <v>170</v>
      </c>
      <c r="BE235" s="206">
        <f>IF(N235="základní",J235,0)</f>
        <v>0</v>
      </c>
      <c r="BF235" s="206">
        <f>IF(N235="snížená",J235,0)</f>
        <v>0</v>
      </c>
      <c r="BG235" s="206">
        <f>IF(N235="zákl. přenesená",J235,0)</f>
        <v>0</v>
      </c>
      <c r="BH235" s="206">
        <f>IF(N235="sníž. přenesená",J235,0)</f>
        <v>0</v>
      </c>
      <c r="BI235" s="206">
        <f>IF(N235="nulová",J235,0)</f>
        <v>0</v>
      </c>
      <c r="BJ235" s="15" t="s">
        <v>85</v>
      </c>
      <c r="BK235" s="206">
        <f>ROUND(I235*H235,2)</f>
        <v>0</v>
      </c>
      <c r="BL235" s="15" t="s">
        <v>269</v>
      </c>
      <c r="BM235" s="205" t="s">
        <v>1500</v>
      </c>
    </row>
    <row r="236" spans="2:65" s="1" customFormat="1" ht="19.5">
      <c r="B236" s="32"/>
      <c r="C236" s="33"/>
      <c r="D236" s="207" t="s">
        <v>179</v>
      </c>
      <c r="E236" s="33"/>
      <c r="F236" s="208" t="s">
        <v>1498</v>
      </c>
      <c r="G236" s="33"/>
      <c r="H236" s="33"/>
      <c r="I236" s="115"/>
      <c r="J236" s="33"/>
      <c r="K236" s="33"/>
      <c r="L236" s="36"/>
      <c r="M236" s="209"/>
      <c r="N236" s="64"/>
      <c r="O236" s="64"/>
      <c r="P236" s="64"/>
      <c r="Q236" s="64"/>
      <c r="R236" s="64"/>
      <c r="S236" s="64"/>
      <c r="T236" s="65"/>
      <c r="AT236" s="15" t="s">
        <v>179</v>
      </c>
      <c r="AU236" s="15" t="s">
        <v>87</v>
      </c>
    </row>
    <row r="237" spans="2:65" s="1" customFormat="1" ht="21.6" customHeight="1">
      <c r="B237" s="32"/>
      <c r="C237" s="194" t="s">
        <v>404</v>
      </c>
      <c r="D237" s="194" t="s">
        <v>172</v>
      </c>
      <c r="E237" s="195" t="s">
        <v>1501</v>
      </c>
      <c r="F237" s="196" t="s">
        <v>1502</v>
      </c>
      <c r="G237" s="197" t="s">
        <v>382</v>
      </c>
      <c r="H237" s="198">
        <v>53</v>
      </c>
      <c r="I237" s="199"/>
      <c r="J237" s="200">
        <f>ROUND(I237*H237,2)</f>
        <v>0</v>
      </c>
      <c r="K237" s="196" t="s">
        <v>176</v>
      </c>
      <c r="L237" s="36"/>
      <c r="M237" s="201" t="s">
        <v>1</v>
      </c>
      <c r="N237" s="202" t="s">
        <v>43</v>
      </c>
      <c r="O237" s="64"/>
      <c r="P237" s="203">
        <f>O237*H237</f>
        <v>0</v>
      </c>
      <c r="Q237" s="203">
        <v>9.1E-4</v>
      </c>
      <c r="R237" s="203">
        <f>Q237*H237</f>
        <v>4.8230000000000002E-2</v>
      </c>
      <c r="S237" s="203">
        <v>0</v>
      </c>
      <c r="T237" s="204">
        <f>S237*H237</f>
        <v>0</v>
      </c>
      <c r="AR237" s="205" t="s">
        <v>269</v>
      </c>
      <c r="AT237" s="205" t="s">
        <v>172</v>
      </c>
      <c r="AU237" s="205" t="s">
        <v>87</v>
      </c>
      <c r="AY237" s="15" t="s">
        <v>170</v>
      </c>
      <c r="BE237" s="206">
        <f>IF(N237="základní",J237,0)</f>
        <v>0</v>
      </c>
      <c r="BF237" s="206">
        <f>IF(N237="snížená",J237,0)</f>
        <v>0</v>
      </c>
      <c r="BG237" s="206">
        <f>IF(N237="zákl. přenesená",J237,0)</f>
        <v>0</v>
      </c>
      <c r="BH237" s="206">
        <f>IF(N237="sníž. přenesená",J237,0)</f>
        <v>0</v>
      </c>
      <c r="BI237" s="206">
        <f>IF(N237="nulová",J237,0)</f>
        <v>0</v>
      </c>
      <c r="BJ237" s="15" t="s">
        <v>85</v>
      </c>
      <c r="BK237" s="206">
        <f>ROUND(I237*H237,2)</f>
        <v>0</v>
      </c>
      <c r="BL237" s="15" t="s">
        <v>269</v>
      </c>
      <c r="BM237" s="205" t="s">
        <v>1503</v>
      </c>
    </row>
    <row r="238" spans="2:65" s="1" customFormat="1" ht="19.5">
      <c r="B238" s="32"/>
      <c r="C238" s="33"/>
      <c r="D238" s="207" t="s">
        <v>179</v>
      </c>
      <c r="E238" s="33"/>
      <c r="F238" s="208" t="s">
        <v>1504</v>
      </c>
      <c r="G238" s="33"/>
      <c r="H238" s="33"/>
      <c r="I238" s="115"/>
      <c r="J238" s="33"/>
      <c r="K238" s="33"/>
      <c r="L238" s="36"/>
      <c r="M238" s="209"/>
      <c r="N238" s="64"/>
      <c r="O238" s="64"/>
      <c r="P238" s="64"/>
      <c r="Q238" s="64"/>
      <c r="R238" s="64"/>
      <c r="S238" s="64"/>
      <c r="T238" s="65"/>
      <c r="AT238" s="15" t="s">
        <v>179</v>
      </c>
      <c r="AU238" s="15" t="s">
        <v>87</v>
      </c>
    </row>
    <row r="239" spans="2:65" s="12" customFormat="1" ht="11.25">
      <c r="B239" s="210"/>
      <c r="C239" s="211"/>
      <c r="D239" s="207" t="s">
        <v>181</v>
      </c>
      <c r="E239" s="212" t="s">
        <v>1</v>
      </c>
      <c r="F239" s="213" t="s">
        <v>1505</v>
      </c>
      <c r="G239" s="211"/>
      <c r="H239" s="214">
        <v>53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181</v>
      </c>
      <c r="AU239" s="220" t="s">
        <v>87</v>
      </c>
      <c r="AV239" s="12" t="s">
        <v>87</v>
      </c>
      <c r="AW239" s="12" t="s">
        <v>34</v>
      </c>
      <c r="AX239" s="12" t="s">
        <v>85</v>
      </c>
      <c r="AY239" s="220" t="s">
        <v>170</v>
      </c>
    </row>
    <row r="240" spans="2:65" s="1" customFormat="1" ht="21.6" customHeight="1">
      <c r="B240" s="32"/>
      <c r="C240" s="194" t="s">
        <v>408</v>
      </c>
      <c r="D240" s="194" t="s">
        <v>172</v>
      </c>
      <c r="E240" s="195" t="s">
        <v>1501</v>
      </c>
      <c r="F240" s="196" t="s">
        <v>1502</v>
      </c>
      <c r="G240" s="197" t="s">
        <v>382</v>
      </c>
      <c r="H240" s="198">
        <v>14</v>
      </c>
      <c r="I240" s="199"/>
      <c r="J240" s="200">
        <f>ROUND(I240*H240,2)</f>
        <v>0</v>
      </c>
      <c r="K240" s="196" t="s">
        <v>176</v>
      </c>
      <c r="L240" s="36"/>
      <c r="M240" s="201" t="s">
        <v>1</v>
      </c>
      <c r="N240" s="202" t="s">
        <v>43</v>
      </c>
      <c r="O240" s="64"/>
      <c r="P240" s="203">
        <f>O240*H240</f>
        <v>0</v>
      </c>
      <c r="Q240" s="203">
        <v>9.1E-4</v>
      </c>
      <c r="R240" s="203">
        <f>Q240*H240</f>
        <v>1.274E-2</v>
      </c>
      <c r="S240" s="203">
        <v>0</v>
      </c>
      <c r="T240" s="204">
        <f>S240*H240</f>
        <v>0</v>
      </c>
      <c r="AR240" s="205" t="s">
        <v>269</v>
      </c>
      <c r="AT240" s="205" t="s">
        <v>172</v>
      </c>
      <c r="AU240" s="205" t="s">
        <v>87</v>
      </c>
      <c r="AY240" s="15" t="s">
        <v>170</v>
      </c>
      <c r="BE240" s="206">
        <f>IF(N240="základní",J240,0)</f>
        <v>0</v>
      </c>
      <c r="BF240" s="206">
        <f>IF(N240="snížená",J240,0)</f>
        <v>0</v>
      </c>
      <c r="BG240" s="206">
        <f>IF(N240="zákl. přenesená",J240,0)</f>
        <v>0</v>
      </c>
      <c r="BH240" s="206">
        <f>IF(N240="sníž. přenesená",J240,0)</f>
        <v>0</v>
      </c>
      <c r="BI240" s="206">
        <f>IF(N240="nulová",J240,0)</f>
        <v>0</v>
      </c>
      <c r="BJ240" s="15" t="s">
        <v>85</v>
      </c>
      <c r="BK240" s="206">
        <f>ROUND(I240*H240,2)</f>
        <v>0</v>
      </c>
      <c r="BL240" s="15" t="s">
        <v>269</v>
      </c>
      <c r="BM240" s="205" t="s">
        <v>1506</v>
      </c>
    </row>
    <row r="241" spans="2:65" s="1" customFormat="1" ht="19.5">
      <c r="B241" s="32"/>
      <c r="C241" s="33"/>
      <c r="D241" s="207" t="s">
        <v>179</v>
      </c>
      <c r="E241" s="33"/>
      <c r="F241" s="208" t="s">
        <v>1504</v>
      </c>
      <c r="G241" s="33"/>
      <c r="H241" s="33"/>
      <c r="I241" s="115"/>
      <c r="J241" s="33"/>
      <c r="K241" s="33"/>
      <c r="L241" s="36"/>
      <c r="M241" s="209"/>
      <c r="N241" s="64"/>
      <c r="O241" s="64"/>
      <c r="P241" s="64"/>
      <c r="Q241" s="64"/>
      <c r="R241" s="64"/>
      <c r="S241" s="64"/>
      <c r="T241" s="65"/>
      <c r="AT241" s="15" t="s">
        <v>179</v>
      </c>
      <c r="AU241" s="15" t="s">
        <v>87</v>
      </c>
    </row>
    <row r="242" spans="2:65" s="1" customFormat="1" ht="21.6" customHeight="1">
      <c r="B242" s="32"/>
      <c r="C242" s="194" t="s">
        <v>412</v>
      </c>
      <c r="D242" s="194" t="s">
        <v>172</v>
      </c>
      <c r="E242" s="195" t="s">
        <v>1507</v>
      </c>
      <c r="F242" s="196" t="s">
        <v>1508</v>
      </c>
      <c r="G242" s="197" t="s">
        <v>382</v>
      </c>
      <c r="H242" s="198">
        <v>2</v>
      </c>
      <c r="I242" s="199"/>
      <c r="J242" s="200">
        <f>ROUND(I242*H242,2)</f>
        <v>0</v>
      </c>
      <c r="K242" s="196" t="s">
        <v>176</v>
      </c>
      <c r="L242" s="36"/>
      <c r="M242" s="201" t="s">
        <v>1</v>
      </c>
      <c r="N242" s="202" t="s">
        <v>43</v>
      </c>
      <c r="O242" s="64"/>
      <c r="P242" s="203">
        <f>O242*H242</f>
        <v>0</v>
      </c>
      <c r="Q242" s="203">
        <v>5.0000000000000001E-4</v>
      </c>
      <c r="R242" s="203">
        <f>Q242*H242</f>
        <v>1E-3</v>
      </c>
      <c r="S242" s="203">
        <v>0</v>
      </c>
      <c r="T242" s="204">
        <f>S242*H242</f>
        <v>0</v>
      </c>
      <c r="AR242" s="205" t="s">
        <v>269</v>
      </c>
      <c r="AT242" s="205" t="s">
        <v>172</v>
      </c>
      <c r="AU242" s="205" t="s">
        <v>87</v>
      </c>
      <c r="AY242" s="15" t="s">
        <v>170</v>
      </c>
      <c r="BE242" s="206">
        <f>IF(N242="základní",J242,0)</f>
        <v>0</v>
      </c>
      <c r="BF242" s="206">
        <f>IF(N242="snížená",J242,0)</f>
        <v>0</v>
      </c>
      <c r="BG242" s="206">
        <f>IF(N242="zákl. přenesená",J242,0)</f>
        <v>0</v>
      </c>
      <c r="BH242" s="206">
        <f>IF(N242="sníž. přenesená",J242,0)</f>
        <v>0</v>
      </c>
      <c r="BI242" s="206">
        <f>IF(N242="nulová",J242,0)</f>
        <v>0</v>
      </c>
      <c r="BJ242" s="15" t="s">
        <v>85</v>
      </c>
      <c r="BK242" s="206">
        <f>ROUND(I242*H242,2)</f>
        <v>0</v>
      </c>
      <c r="BL242" s="15" t="s">
        <v>269</v>
      </c>
      <c r="BM242" s="205" t="s">
        <v>1509</v>
      </c>
    </row>
    <row r="243" spans="2:65" s="1" customFormat="1" ht="19.5">
      <c r="B243" s="32"/>
      <c r="C243" s="33"/>
      <c r="D243" s="207" t="s">
        <v>179</v>
      </c>
      <c r="E243" s="33"/>
      <c r="F243" s="208" t="s">
        <v>1510</v>
      </c>
      <c r="G243" s="33"/>
      <c r="H243" s="33"/>
      <c r="I243" s="115"/>
      <c r="J243" s="33"/>
      <c r="K243" s="33"/>
      <c r="L243" s="36"/>
      <c r="M243" s="209"/>
      <c r="N243" s="64"/>
      <c r="O243" s="64"/>
      <c r="P243" s="64"/>
      <c r="Q243" s="64"/>
      <c r="R243" s="64"/>
      <c r="S243" s="64"/>
      <c r="T243" s="65"/>
      <c r="AT243" s="15" t="s">
        <v>179</v>
      </c>
      <c r="AU243" s="15" t="s">
        <v>87</v>
      </c>
    </row>
    <row r="244" spans="2:65" s="1" customFormat="1" ht="14.45" customHeight="1">
      <c r="B244" s="32"/>
      <c r="C244" s="194" t="s">
        <v>416</v>
      </c>
      <c r="D244" s="194" t="s">
        <v>172</v>
      </c>
      <c r="E244" s="195" t="s">
        <v>1511</v>
      </c>
      <c r="F244" s="196" t="s">
        <v>1512</v>
      </c>
      <c r="G244" s="197" t="s">
        <v>382</v>
      </c>
      <c r="H244" s="198">
        <v>2</v>
      </c>
      <c r="I244" s="199"/>
      <c r="J244" s="200">
        <f>ROUND(I244*H244,2)</f>
        <v>0</v>
      </c>
      <c r="K244" s="196" t="s">
        <v>176</v>
      </c>
      <c r="L244" s="36"/>
      <c r="M244" s="201" t="s">
        <v>1</v>
      </c>
      <c r="N244" s="202" t="s">
        <v>43</v>
      </c>
      <c r="O244" s="64"/>
      <c r="P244" s="203">
        <f>O244*H244</f>
        <v>0</v>
      </c>
      <c r="Q244" s="203">
        <v>1.5200000000000001E-3</v>
      </c>
      <c r="R244" s="203">
        <f>Q244*H244</f>
        <v>3.0400000000000002E-3</v>
      </c>
      <c r="S244" s="203">
        <v>0</v>
      </c>
      <c r="T244" s="204">
        <f>S244*H244</f>
        <v>0</v>
      </c>
      <c r="AR244" s="205" t="s">
        <v>269</v>
      </c>
      <c r="AT244" s="205" t="s">
        <v>172</v>
      </c>
      <c r="AU244" s="205" t="s">
        <v>87</v>
      </c>
      <c r="AY244" s="15" t="s">
        <v>170</v>
      </c>
      <c r="BE244" s="206">
        <f>IF(N244="základní",J244,0)</f>
        <v>0</v>
      </c>
      <c r="BF244" s="206">
        <f>IF(N244="snížená",J244,0)</f>
        <v>0</v>
      </c>
      <c r="BG244" s="206">
        <f>IF(N244="zákl. přenesená",J244,0)</f>
        <v>0</v>
      </c>
      <c r="BH244" s="206">
        <f>IF(N244="sníž. přenesená",J244,0)</f>
        <v>0</v>
      </c>
      <c r="BI244" s="206">
        <f>IF(N244="nulová",J244,0)</f>
        <v>0</v>
      </c>
      <c r="BJ244" s="15" t="s">
        <v>85</v>
      </c>
      <c r="BK244" s="206">
        <f>ROUND(I244*H244,2)</f>
        <v>0</v>
      </c>
      <c r="BL244" s="15" t="s">
        <v>269</v>
      </c>
      <c r="BM244" s="205" t="s">
        <v>1513</v>
      </c>
    </row>
    <row r="245" spans="2:65" s="1" customFormat="1" ht="11.25">
      <c r="B245" s="32"/>
      <c r="C245" s="33"/>
      <c r="D245" s="207" t="s">
        <v>179</v>
      </c>
      <c r="E245" s="33"/>
      <c r="F245" s="208" t="s">
        <v>1514</v>
      </c>
      <c r="G245" s="33"/>
      <c r="H245" s="33"/>
      <c r="I245" s="115"/>
      <c r="J245" s="33"/>
      <c r="K245" s="33"/>
      <c r="L245" s="36"/>
      <c r="M245" s="209"/>
      <c r="N245" s="64"/>
      <c r="O245" s="64"/>
      <c r="P245" s="64"/>
      <c r="Q245" s="64"/>
      <c r="R245" s="64"/>
      <c r="S245" s="64"/>
      <c r="T245" s="65"/>
      <c r="AT245" s="15" t="s">
        <v>179</v>
      </c>
      <c r="AU245" s="15" t="s">
        <v>87</v>
      </c>
    </row>
    <row r="246" spans="2:65" s="1" customFormat="1" ht="14.45" customHeight="1">
      <c r="B246" s="32"/>
      <c r="C246" s="194" t="s">
        <v>420</v>
      </c>
      <c r="D246" s="194" t="s">
        <v>172</v>
      </c>
      <c r="E246" s="195" t="s">
        <v>1515</v>
      </c>
      <c r="F246" s="196" t="s">
        <v>1516</v>
      </c>
      <c r="G246" s="197" t="s">
        <v>382</v>
      </c>
      <c r="H246" s="198">
        <v>3</v>
      </c>
      <c r="I246" s="199"/>
      <c r="J246" s="200">
        <f>ROUND(I246*H246,2)</f>
        <v>0</v>
      </c>
      <c r="K246" s="196" t="s">
        <v>176</v>
      </c>
      <c r="L246" s="36"/>
      <c r="M246" s="201" t="s">
        <v>1</v>
      </c>
      <c r="N246" s="202" t="s">
        <v>43</v>
      </c>
      <c r="O246" s="64"/>
      <c r="P246" s="203">
        <f>O246*H246</f>
        <v>0</v>
      </c>
      <c r="Q246" s="203">
        <v>2.6199999999999999E-3</v>
      </c>
      <c r="R246" s="203">
        <f>Q246*H246</f>
        <v>7.8599999999999989E-3</v>
      </c>
      <c r="S246" s="203">
        <v>0</v>
      </c>
      <c r="T246" s="204">
        <f>S246*H246</f>
        <v>0</v>
      </c>
      <c r="AR246" s="205" t="s">
        <v>269</v>
      </c>
      <c r="AT246" s="205" t="s">
        <v>172</v>
      </c>
      <c r="AU246" s="205" t="s">
        <v>87</v>
      </c>
      <c r="AY246" s="15" t="s">
        <v>170</v>
      </c>
      <c r="BE246" s="206">
        <f>IF(N246="základní",J246,0)</f>
        <v>0</v>
      </c>
      <c r="BF246" s="206">
        <f>IF(N246="snížená",J246,0)</f>
        <v>0</v>
      </c>
      <c r="BG246" s="206">
        <f>IF(N246="zákl. přenesená",J246,0)</f>
        <v>0</v>
      </c>
      <c r="BH246" s="206">
        <f>IF(N246="sníž. přenesená",J246,0)</f>
        <v>0</v>
      </c>
      <c r="BI246" s="206">
        <f>IF(N246="nulová",J246,0)</f>
        <v>0</v>
      </c>
      <c r="BJ246" s="15" t="s">
        <v>85</v>
      </c>
      <c r="BK246" s="206">
        <f>ROUND(I246*H246,2)</f>
        <v>0</v>
      </c>
      <c r="BL246" s="15" t="s">
        <v>269</v>
      </c>
      <c r="BM246" s="205" t="s">
        <v>1517</v>
      </c>
    </row>
    <row r="247" spans="2:65" s="1" customFormat="1" ht="11.25">
      <c r="B247" s="32"/>
      <c r="C247" s="33"/>
      <c r="D247" s="207" t="s">
        <v>179</v>
      </c>
      <c r="E247" s="33"/>
      <c r="F247" s="208" t="s">
        <v>1518</v>
      </c>
      <c r="G247" s="33"/>
      <c r="H247" s="33"/>
      <c r="I247" s="115"/>
      <c r="J247" s="33"/>
      <c r="K247" s="33"/>
      <c r="L247" s="36"/>
      <c r="M247" s="209"/>
      <c r="N247" s="64"/>
      <c r="O247" s="64"/>
      <c r="P247" s="64"/>
      <c r="Q247" s="64"/>
      <c r="R247" s="64"/>
      <c r="S247" s="64"/>
      <c r="T247" s="65"/>
      <c r="AT247" s="15" t="s">
        <v>179</v>
      </c>
      <c r="AU247" s="15" t="s">
        <v>87</v>
      </c>
    </row>
    <row r="248" spans="2:65" s="1" customFormat="1" ht="21.6" customHeight="1">
      <c r="B248" s="32"/>
      <c r="C248" s="194" t="s">
        <v>425</v>
      </c>
      <c r="D248" s="194" t="s">
        <v>172</v>
      </c>
      <c r="E248" s="195" t="s">
        <v>1519</v>
      </c>
      <c r="F248" s="196" t="s">
        <v>1520</v>
      </c>
      <c r="G248" s="197" t="s">
        <v>382</v>
      </c>
      <c r="H248" s="198">
        <v>2</v>
      </c>
      <c r="I248" s="199"/>
      <c r="J248" s="200">
        <f>ROUND(I248*H248,2)</f>
        <v>0</v>
      </c>
      <c r="K248" s="196" t="s">
        <v>176</v>
      </c>
      <c r="L248" s="36"/>
      <c r="M248" s="201" t="s">
        <v>1</v>
      </c>
      <c r="N248" s="202" t="s">
        <v>43</v>
      </c>
      <c r="O248" s="64"/>
      <c r="P248" s="203">
        <f>O248*H248</f>
        <v>0</v>
      </c>
      <c r="Q248" s="203">
        <v>1.5200000000000001E-3</v>
      </c>
      <c r="R248" s="203">
        <f>Q248*H248</f>
        <v>3.0400000000000002E-3</v>
      </c>
      <c r="S248" s="203">
        <v>0</v>
      </c>
      <c r="T248" s="204">
        <f>S248*H248</f>
        <v>0</v>
      </c>
      <c r="AR248" s="205" t="s">
        <v>269</v>
      </c>
      <c r="AT248" s="205" t="s">
        <v>172</v>
      </c>
      <c r="AU248" s="205" t="s">
        <v>87</v>
      </c>
      <c r="AY248" s="15" t="s">
        <v>170</v>
      </c>
      <c r="BE248" s="206">
        <f>IF(N248="základní",J248,0)</f>
        <v>0</v>
      </c>
      <c r="BF248" s="206">
        <f>IF(N248="snížená",J248,0)</f>
        <v>0</v>
      </c>
      <c r="BG248" s="206">
        <f>IF(N248="zákl. přenesená",J248,0)</f>
        <v>0</v>
      </c>
      <c r="BH248" s="206">
        <f>IF(N248="sníž. přenesená",J248,0)</f>
        <v>0</v>
      </c>
      <c r="BI248" s="206">
        <f>IF(N248="nulová",J248,0)</f>
        <v>0</v>
      </c>
      <c r="BJ248" s="15" t="s">
        <v>85</v>
      </c>
      <c r="BK248" s="206">
        <f>ROUND(I248*H248,2)</f>
        <v>0</v>
      </c>
      <c r="BL248" s="15" t="s">
        <v>269</v>
      </c>
      <c r="BM248" s="205" t="s">
        <v>1521</v>
      </c>
    </row>
    <row r="249" spans="2:65" s="1" customFormat="1" ht="11.25">
      <c r="B249" s="32"/>
      <c r="C249" s="33"/>
      <c r="D249" s="207" t="s">
        <v>179</v>
      </c>
      <c r="E249" s="33"/>
      <c r="F249" s="208" t="s">
        <v>1520</v>
      </c>
      <c r="G249" s="33"/>
      <c r="H249" s="33"/>
      <c r="I249" s="115"/>
      <c r="J249" s="33"/>
      <c r="K249" s="33"/>
      <c r="L249" s="36"/>
      <c r="M249" s="209"/>
      <c r="N249" s="64"/>
      <c r="O249" s="64"/>
      <c r="P249" s="64"/>
      <c r="Q249" s="64"/>
      <c r="R249" s="64"/>
      <c r="S249" s="64"/>
      <c r="T249" s="65"/>
      <c r="AT249" s="15" t="s">
        <v>179</v>
      </c>
      <c r="AU249" s="15" t="s">
        <v>87</v>
      </c>
    </row>
    <row r="250" spans="2:65" s="1" customFormat="1" ht="14.45" customHeight="1">
      <c r="B250" s="32"/>
      <c r="C250" s="194" t="s">
        <v>429</v>
      </c>
      <c r="D250" s="194" t="s">
        <v>172</v>
      </c>
      <c r="E250" s="195" t="s">
        <v>1522</v>
      </c>
      <c r="F250" s="196" t="s">
        <v>1523</v>
      </c>
      <c r="G250" s="197" t="s">
        <v>382</v>
      </c>
      <c r="H250" s="198">
        <v>2</v>
      </c>
      <c r="I250" s="199"/>
      <c r="J250" s="200">
        <f>ROUND(I250*H250,2)</f>
        <v>0</v>
      </c>
      <c r="K250" s="196" t="s">
        <v>176</v>
      </c>
      <c r="L250" s="36"/>
      <c r="M250" s="201" t="s">
        <v>1</v>
      </c>
      <c r="N250" s="202" t="s">
        <v>43</v>
      </c>
      <c r="O250" s="64"/>
      <c r="P250" s="203">
        <f>O250*H250</f>
        <v>0</v>
      </c>
      <c r="Q250" s="203">
        <v>9.0000000000000006E-5</v>
      </c>
      <c r="R250" s="203">
        <f>Q250*H250</f>
        <v>1.8000000000000001E-4</v>
      </c>
      <c r="S250" s="203">
        <v>0</v>
      </c>
      <c r="T250" s="204">
        <f>S250*H250</f>
        <v>0</v>
      </c>
      <c r="AR250" s="205" t="s">
        <v>269</v>
      </c>
      <c r="AT250" s="205" t="s">
        <v>172</v>
      </c>
      <c r="AU250" s="205" t="s">
        <v>87</v>
      </c>
      <c r="AY250" s="15" t="s">
        <v>170</v>
      </c>
      <c r="BE250" s="206">
        <f>IF(N250="základní",J250,0)</f>
        <v>0</v>
      </c>
      <c r="BF250" s="206">
        <f>IF(N250="snížená",J250,0)</f>
        <v>0</v>
      </c>
      <c r="BG250" s="206">
        <f>IF(N250="zákl. přenesená",J250,0)</f>
        <v>0</v>
      </c>
      <c r="BH250" s="206">
        <f>IF(N250="sníž. přenesená",J250,0)</f>
        <v>0</v>
      </c>
      <c r="BI250" s="206">
        <f>IF(N250="nulová",J250,0)</f>
        <v>0</v>
      </c>
      <c r="BJ250" s="15" t="s">
        <v>85</v>
      </c>
      <c r="BK250" s="206">
        <f>ROUND(I250*H250,2)</f>
        <v>0</v>
      </c>
      <c r="BL250" s="15" t="s">
        <v>269</v>
      </c>
      <c r="BM250" s="205" t="s">
        <v>1524</v>
      </c>
    </row>
    <row r="251" spans="2:65" s="1" customFormat="1" ht="19.5">
      <c r="B251" s="32"/>
      <c r="C251" s="33"/>
      <c r="D251" s="207" t="s">
        <v>179</v>
      </c>
      <c r="E251" s="33"/>
      <c r="F251" s="208" t="s">
        <v>1525</v>
      </c>
      <c r="G251" s="33"/>
      <c r="H251" s="33"/>
      <c r="I251" s="115"/>
      <c r="J251" s="33"/>
      <c r="K251" s="33"/>
      <c r="L251" s="36"/>
      <c r="M251" s="209"/>
      <c r="N251" s="64"/>
      <c r="O251" s="64"/>
      <c r="P251" s="64"/>
      <c r="Q251" s="64"/>
      <c r="R251" s="64"/>
      <c r="S251" s="64"/>
      <c r="T251" s="65"/>
      <c r="AT251" s="15" t="s">
        <v>179</v>
      </c>
      <c r="AU251" s="15" t="s">
        <v>87</v>
      </c>
    </row>
    <row r="252" spans="2:65" s="1" customFormat="1" ht="21.6" customHeight="1">
      <c r="B252" s="32"/>
      <c r="C252" s="194" t="s">
        <v>433</v>
      </c>
      <c r="D252" s="194" t="s">
        <v>172</v>
      </c>
      <c r="E252" s="195" t="s">
        <v>1526</v>
      </c>
      <c r="F252" s="196" t="s">
        <v>1527</v>
      </c>
      <c r="G252" s="197" t="s">
        <v>382</v>
      </c>
      <c r="H252" s="198">
        <v>2</v>
      </c>
      <c r="I252" s="199"/>
      <c r="J252" s="200">
        <f>ROUND(I252*H252,2)</f>
        <v>0</v>
      </c>
      <c r="K252" s="196" t="s">
        <v>176</v>
      </c>
      <c r="L252" s="36"/>
      <c r="M252" s="201" t="s">
        <v>1</v>
      </c>
      <c r="N252" s="202" t="s">
        <v>43</v>
      </c>
      <c r="O252" s="64"/>
      <c r="P252" s="203">
        <f>O252*H252</f>
        <v>0</v>
      </c>
      <c r="Q252" s="203">
        <v>2.1059999999999999E-2</v>
      </c>
      <c r="R252" s="203">
        <f>Q252*H252</f>
        <v>4.2119999999999998E-2</v>
      </c>
      <c r="S252" s="203">
        <v>0</v>
      </c>
      <c r="T252" s="204">
        <f>S252*H252</f>
        <v>0</v>
      </c>
      <c r="AR252" s="205" t="s">
        <v>269</v>
      </c>
      <c r="AT252" s="205" t="s">
        <v>172</v>
      </c>
      <c r="AU252" s="205" t="s">
        <v>87</v>
      </c>
      <c r="AY252" s="15" t="s">
        <v>170</v>
      </c>
      <c r="BE252" s="206">
        <f>IF(N252="základní",J252,0)</f>
        <v>0</v>
      </c>
      <c r="BF252" s="206">
        <f>IF(N252="snížená",J252,0)</f>
        <v>0</v>
      </c>
      <c r="BG252" s="206">
        <f>IF(N252="zákl. přenesená",J252,0)</f>
        <v>0</v>
      </c>
      <c r="BH252" s="206">
        <f>IF(N252="sníž. přenesená",J252,0)</f>
        <v>0</v>
      </c>
      <c r="BI252" s="206">
        <f>IF(N252="nulová",J252,0)</f>
        <v>0</v>
      </c>
      <c r="BJ252" s="15" t="s">
        <v>85</v>
      </c>
      <c r="BK252" s="206">
        <f>ROUND(I252*H252,2)</f>
        <v>0</v>
      </c>
      <c r="BL252" s="15" t="s">
        <v>269</v>
      </c>
      <c r="BM252" s="205" t="s">
        <v>1528</v>
      </c>
    </row>
    <row r="253" spans="2:65" s="1" customFormat="1" ht="19.5">
      <c r="B253" s="32"/>
      <c r="C253" s="33"/>
      <c r="D253" s="207" t="s">
        <v>179</v>
      </c>
      <c r="E253" s="33"/>
      <c r="F253" s="208" t="s">
        <v>1529</v>
      </c>
      <c r="G253" s="33"/>
      <c r="H253" s="33"/>
      <c r="I253" s="115"/>
      <c r="J253" s="33"/>
      <c r="K253" s="33"/>
      <c r="L253" s="36"/>
      <c r="M253" s="209"/>
      <c r="N253" s="64"/>
      <c r="O253" s="64"/>
      <c r="P253" s="64"/>
      <c r="Q253" s="64"/>
      <c r="R253" s="64"/>
      <c r="S253" s="64"/>
      <c r="T253" s="65"/>
      <c r="AT253" s="15" t="s">
        <v>179</v>
      </c>
      <c r="AU253" s="15" t="s">
        <v>87</v>
      </c>
    </row>
    <row r="254" spans="2:65" s="1" customFormat="1" ht="14.45" customHeight="1">
      <c r="B254" s="32"/>
      <c r="C254" s="194" t="s">
        <v>437</v>
      </c>
      <c r="D254" s="194" t="s">
        <v>172</v>
      </c>
      <c r="E254" s="195" t="s">
        <v>973</v>
      </c>
      <c r="F254" s="196" t="s">
        <v>974</v>
      </c>
      <c r="G254" s="197" t="s">
        <v>423</v>
      </c>
      <c r="H254" s="198">
        <v>1</v>
      </c>
      <c r="I254" s="199"/>
      <c r="J254" s="200">
        <f>ROUND(I254*H254,2)</f>
        <v>0</v>
      </c>
      <c r="K254" s="196" t="s">
        <v>1</v>
      </c>
      <c r="L254" s="36"/>
      <c r="M254" s="201" t="s">
        <v>1</v>
      </c>
      <c r="N254" s="202" t="s">
        <v>43</v>
      </c>
      <c r="O254" s="64"/>
      <c r="P254" s="203">
        <f>O254*H254</f>
        <v>0</v>
      </c>
      <c r="Q254" s="203">
        <v>0</v>
      </c>
      <c r="R254" s="203">
        <f>Q254*H254</f>
        <v>0</v>
      </c>
      <c r="S254" s="203">
        <v>0</v>
      </c>
      <c r="T254" s="204">
        <f>S254*H254</f>
        <v>0</v>
      </c>
      <c r="AR254" s="205" t="s">
        <v>269</v>
      </c>
      <c r="AT254" s="205" t="s">
        <v>172</v>
      </c>
      <c r="AU254" s="205" t="s">
        <v>87</v>
      </c>
      <c r="AY254" s="15" t="s">
        <v>170</v>
      </c>
      <c r="BE254" s="206">
        <f>IF(N254="základní",J254,0)</f>
        <v>0</v>
      </c>
      <c r="BF254" s="206">
        <f>IF(N254="snížená",J254,0)</f>
        <v>0</v>
      </c>
      <c r="BG254" s="206">
        <f>IF(N254="zákl. přenesená",J254,0)</f>
        <v>0</v>
      </c>
      <c r="BH254" s="206">
        <f>IF(N254="sníž. přenesená",J254,0)</f>
        <v>0</v>
      </c>
      <c r="BI254" s="206">
        <f>IF(N254="nulová",J254,0)</f>
        <v>0</v>
      </c>
      <c r="BJ254" s="15" t="s">
        <v>85</v>
      </c>
      <c r="BK254" s="206">
        <f>ROUND(I254*H254,2)</f>
        <v>0</v>
      </c>
      <c r="BL254" s="15" t="s">
        <v>269</v>
      </c>
      <c r="BM254" s="205" t="s">
        <v>1530</v>
      </c>
    </row>
    <row r="255" spans="2:65" s="1" customFormat="1" ht="11.25">
      <c r="B255" s="32"/>
      <c r="C255" s="33"/>
      <c r="D255" s="207" t="s">
        <v>179</v>
      </c>
      <c r="E255" s="33"/>
      <c r="F255" s="208" t="s">
        <v>974</v>
      </c>
      <c r="G255" s="33"/>
      <c r="H255" s="33"/>
      <c r="I255" s="115"/>
      <c r="J255" s="33"/>
      <c r="K255" s="33"/>
      <c r="L255" s="36"/>
      <c r="M255" s="209"/>
      <c r="N255" s="64"/>
      <c r="O255" s="64"/>
      <c r="P255" s="64"/>
      <c r="Q255" s="64"/>
      <c r="R255" s="64"/>
      <c r="S255" s="64"/>
      <c r="T255" s="65"/>
      <c r="AT255" s="15" t="s">
        <v>179</v>
      </c>
      <c r="AU255" s="15" t="s">
        <v>87</v>
      </c>
    </row>
    <row r="256" spans="2:65" s="1" customFormat="1" ht="14.45" customHeight="1">
      <c r="B256" s="32"/>
      <c r="C256" s="194" t="s">
        <v>441</v>
      </c>
      <c r="D256" s="194" t="s">
        <v>172</v>
      </c>
      <c r="E256" s="195" t="s">
        <v>976</v>
      </c>
      <c r="F256" s="196" t="s">
        <v>977</v>
      </c>
      <c r="G256" s="197" t="s">
        <v>423</v>
      </c>
      <c r="H256" s="198">
        <v>1</v>
      </c>
      <c r="I256" s="199"/>
      <c r="J256" s="200">
        <f>ROUND(I256*H256,2)</f>
        <v>0</v>
      </c>
      <c r="K256" s="196" t="s">
        <v>1</v>
      </c>
      <c r="L256" s="36"/>
      <c r="M256" s="201" t="s">
        <v>1</v>
      </c>
      <c r="N256" s="202" t="s">
        <v>43</v>
      </c>
      <c r="O256" s="64"/>
      <c r="P256" s="203">
        <f>O256*H256</f>
        <v>0</v>
      </c>
      <c r="Q256" s="203">
        <v>0</v>
      </c>
      <c r="R256" s="203">
        <f>Q256*H256</f>
        <v>0</v>
      </c>
      <c r="S256" s="203">
        <v>0</v>
      </c>
      <c r="T256" s="204">
        <f>S256*H256</f>
        <v>0</v>
      </c>
      <c r="AR256" s="205" t="s">
        <v>269</v>
      </c>
      <c r="AT256" s="205" t="s">
        <v>172</v>
      </c>
      <c r="AU256" s="205" t="s">
        <v>87</v>
      </c>
      <c r="AY256" s="15" t="s">
        <v>170</v>
      </c>
      <c r="BE256" s="206">
        <f>IF(N256="základní",J256,0)</f>
        <v>0</v>
      </c>
      <c r="BF256" s="206">
        <f>IF(N256="snížená",J256,0)</f>
        <v>0</v>
      </c>
      <c r="BG256" s="206">
        <f>IF(N256="zákl. přenesená",J256,0)</f>
        <v>0</v>
      </c>
      <c r="BH256" s="206">
        <f>IF(N256="sníž. přenesená",J256,0)</f>
        <v>0</v>
      </c>
      <c r="BI256" s="206">
        <f>IF(N256="nulová",J256,0)</f>
        <v>0</v>
      </c>
      <c r="BJ256" s="15" t="s">
        <v>85</v>
      </c>
      <c r="BK256" s="206">
        <f>ROUND(I256*H256,2)</f>
        <v>0</v>
      </c>
      <c r="BL256" s="15" t="s">
        <v>269</v>
      </c>
      <c r="BM256" s="205" t="s">
        <v>1531</v>
      </c>
    </row>
    <row r="257" spans="2:65" s="1" customFormat="1" ht="11.25">
      <c r="B257" s="32"/>
      <c r="C257" s="33"/>
      <c r="D257" s="207" t="s">
        <v>179</v>
      </c>
      <c r="E257" s="33"/>
      <c r="F257" s="208" t="s">
        <v>977</v>
      </c>
      <c r="G257" s="33"/>
      <c r="H257" s="33"/>
      <c r="I257" s="115"/>
      <c r="J257" s="33"/>
      <c r="K257" s="33"/>
      <c r="L257" s="36"/>
      <c r="M257" s="209"/>
      <c r="N257" s="64"/>
      <c r="O257" s="64"/>
      <c r="P257" s="64"/>
      <c r="Q257" s="64"/>
      <c r="R257" s="64"/>
      <c r="S257" s="64"/>
      <c r="T257" s="65"/>
      <c r="AT257" s="15" t="s">
        <v>179</v>
      </c>
      <c r="AU257" s="15" t="s">
        <v>87</v>
      </c>
    </row>
    <row r="258" spans="2:65" s="11" customFormat="1" ht="22.9" customHeight="1">
      <c r="B258" s="178"/>
      <c r="C258" s="179"/>
      <c r="D258" s="180" t="s">
        <v>77</v>
      </c>
      <c r="E258" s="192" t="s">
        <v>1532</v>
      </c>
      <c r="F258" s="192" t="s">
        <v>1533</v>
      </c>
      <c r="G258" s="179"/>
      <c r="H258" s="179"/>
      <c r="I258" s="182"/>
      <c r="J258" s="193">
        <f>BK258</f>
        <v>0</v>
      </c>
      <c r="K258" s="179"/>
      <c r="L258" s="184"/>
      <c r="M258" s="185"/>
      <c r="N258" s="186"/>
      <c r="O258" s="186"/>
      <c r="P258" s="187">
        <f>SUM(P259:P290)</f>
        <v>0</v>
      </c>
      <c r="Q258" s="186"/>
      <c r="R258" s="187">
        <f>SUM(R259:R290)</f>
        <v>0.24564000000000002</v>
      </c>
      <c r="S258" s="186"/>
      <c r="T258" s="188">
        <f>SUM(T259:T290)</f>
        <v>0</v>
      </c>
      <c r="AR258" s="189" t="s">
        <v>87</v>
      </c>
      <c r="AT258" s="190" t="s">
        <v>77</v>
      </c>
      <c r="AU258" s="190" t="s">
        <v>85</v>
      </c>
      <c r="AY258" s="189" t="s">
        <v>170</v>
      </c>
      <c r="BK258" s="191">
        <f>SUM(BK259:BK290)</f>
        <v>0</v>
      </c>
    </row>
    <row r="259" spans="2:65" s="1" customFormat="1" ht="21.6" customHeight="1">
      <c r="B259" s="32"/>
      <c r="C259" s="194" t="s">
        <v>446</v>
      </c>
      <c r="D259" s="194" t="s">
        <v>172</v>
      </c>
      <c r="E259" s="195" t="s">
        <v>1534</v>
      </c>
      <c r="F259" s="196" t="s">
        <v>1535</v>
      </c>
      <c r="G259" s="197" t="s">
        <v>382</v>
      </c>
      <c r="H259" s="198">
        <v>2</v>
      </c>
      <c r="I259" s="199"/>
      <c r="J259" s="200">
        <f>ROUND(I259*H259,2)</f>
        <v>0</v>
      </c>
      <c r="K259" s="196" t="s">
        <v>176</v>
      </c>
      <c r="L259" s="36"/>
      <c r="M259" s="201" t="s">
        <v>1</v>
      </c>
      <c r="N259" s="202" t="s">
        <v>43</v>
      </c>
      <c r="O259" s="64"/>
      <c r="P259" s="203">
        <f>O259*H259</f>
        <v>0</v>
      </c>
      <c r="Q259" s="203">
        <v>0</v>
      </c>
      <c r="R259" s="203">
        <f>Q259*H259</f>
        <v>0</v>
      </c>
      <c r="S259" s="203">
        <v>0</v>
      </c>
      <c r="T259" s="204">
        <f>S259*H259</f>
        <v>0</v>
      </c>
      <c r="AR259" s="205" t="s">
        <v>269</v>
      </c>
      <c r="AT259" s="205" t="s">
        <v>172</v>
      </c>
      <c r="AU259" s="205" t="s">
        <v>87</v>
      </c>
      <c r="AY259" s="15" t="s">
        <v>170</v>
      </c>
      <c r="BE259" s="206">
        <f>IF(N259="základní",J259,0)</f>
        <v>0</v>
      </c>
      <c r="BF259" s="206">
        <f>IF(N259="snížená",J259,0)</f>
        <v>0</v>
      </c>
      <c r="BG259" s="206">
        <f>IF(N259="zákl. přenesená",J259,0)</f>
        <v>0</v>
      </c>
      <c r="BH259" s="206">
        <f>IF(N259="sníž. přenesená",J259,0)</f>
        <v>0</v>
      </c>
      <c r="BI259" s="206">
        <f>IF(N259="nulová",J259,0)</f>
        <v>0</v>
      </c>
      <c r="BJ259" s="15" t="s">
        <v>85</v>
      </c>
      <c r="BK259" s="206">
        <f>ROUND(I259*H259,2)</f>
        <v>0</v>
      </c>
      <c r="BL259" s="15" t="s">
        <v>269</v>
      </c>
      <c r="BM259" s="205" t="s">
        <v>1536</v>
      </c>
    </row>
    <row r="260" spans="2:65" s="1" customFormat="1" ht="19.5">
      <c r="B260" s="32"/>
      <c r="C260" s="33"/>
      <c r="D260" s="207" t="s">
        <v>179</v>
      </c>
      <c r="E260" s="33"/>
      <c r="F260" s="208" t="s">
        <v>1537</v>
      </c>
      <c r="G260" s="33"/>
      <c r="H260" s="33"/>
      <c r="I260" s="115"/>
      <c r="J260" s="33"/>
      <c r="K260" s="33"/>
      <c r="L260" s="36"/>
      <c r="M260" s="209"/>
      <c r="N260" s="64"/>
      <c r="O260" s="64"/>
      <c r="P260" s="64"/>
      <c r="Q260" s="64"/>
      <c r="R260" s="64"/>
      <c r="S260" s="64"/>
      <c r="T260" s="65"/>
      <c r="AT260" s="15" t="s">
        <v>179</v>
      </c>
      <c r="AU260" s="15" t="s">
        <v>87</v>
      </c>
    </row>
    <row r="261" spans="2:65" s="1" customFormat="1" ht="21.6" customHeight="1">
      <c r="B261" s="32"/>
      <c r="C261" s="232" t="s">
        <v>451</v>
      </c>
      <c r="D261" s="232" t="s">
        <v>337</v>
      </c>
      <c r="E261" s="233" t="s">
        <v>1538</v>
      </c>
      <c r="F261" s="234" t="s">
        <v>1539</v>
      </c>
      <c r="G261" s="235" t="s">
        <v>382</v>
      </c>
      <c r="H261" s="236">
        <v>2</v>
      </c>
      <c r="I261" s="237"/>
      <c r="J261" s="238">
        <f>ROUND(I261*H261,2)</f>
        <v>0</v>
      </c>
      <c r="K261" s="234" t="s">
        <v>176</v>
      </c>
      <c r="L261" s="239"/>
      <c r="M261" s="240" t="s">
        <v>1</v>
      </c>
      <c r="N261" s="241" t="s">
        <v>43</v>
      </c>
      <c r="O261" s="64"/>
      <c r="P261" s="203">
        <f>O261*H261</f>
        <v>0</v>
      </c>
      <c r="Q261" s="203">
        <v>5.9999999999999995E-4</v>
      </c>
      <c r="R261" s="203">
        <f>Q261*H261</f>
        <v>1.1999999999999999E-3</v>
      </c>
      <c r="S261" s="203">
        <v>0</v>
      </c>
      <c r="T261" s="204">
        <f>S261*H261</f>
        <v>0</v>
      </c>
      <c r="AR261" s="205" t="s">
        <v>357</v>
      </c>
      <c r="AT261" s="205" t="s">
        <v>337</v>
      </c>
      <c r="AU261" s="205" t="s">
        <v>87</v>
      </c>
      <c r="AY261" s="15" t="s">
        <v>170</v>
      </c>
      <c r="BE261" s="206">
        <f>IF(N261="základní",J261,0)</f>
        <v>0</v>
      </c>
      <c r="BF261" s="206">
        <f>IF(N261="snížená",J261,0)</f>
        <v>0</v>
      </c>
      <c r="BG261" s="206">
        <f>IF(N261="zákl. přenesená",J261,0)</f>
        <v>0</v>
      </c>
      <c r="BH261" s="206">
        <f>IF(N261="sníž. přenesená",J261,0)</f>
        <v>0</v>
      </c>
      <c r="BI261" s="206">
        <f>IF(N261="nulová",J261,0)</f>
        <v>0</v>
      </c>
      <c r="BJ261" s="15" t="s">
        <v>85</v>
      </c>
      <c r="BK261" s="206">
        <f>ROUND(I261*H261,2)</f>
        <v>0</v>
      </c>
      <c r="BL261" s="15" t="s">
        <v>269</v>
      </c>
      <c r="BM261" s="205" t="s">
        <v>1540</v>
      </c>
    </row>
    <row r="262" spans="2:65" s="1" customFormat="1" ht="19.5">
      <c r="B262" s="32"/>
      <c r="C262" s="33"/>
      <c r="D262" s="207" t="s">
        <v>179</v>
      </c>
      <c r="E262" s="33"/>
      <c r="F262" s="208" t="s">
        <v>1539</v>
      </c>
      <c r="G262" s="33"/>
      <c r="H262" s="33"/>
      <c r="I262" s="115"/>
      <c r="J262" s="33"/>
      <c r="K262" s="33"/>
      <c r="L262" s="36"/>
      <c r="M262" s="209"/>
      <c r="N262" s="64"/>
      <c r="O262" s="64"/>
      <c r="P262" s="64"/>
      <c r="Q262" s="64"/>
      <c r="R262" s="64"/>
      <c r="S262" s="64"/>
      <c r="T262" s="65"/>
      <c r="AT262" s="15" t="s">
        <v>179</v>
      </c>
      <c r="AU262" s="15" t="s">
        <v>87</v>
      </c>
    </row>
    <row r="263" spans="2:65" s="1" customFormat="1" ht="21.6" customHeight="1">
      <c r="B263" s="32"/>
      <c r="C263" s="194" t="s">
        <v>456</v>
      </c>
      <c r="D263" s="194" t="s">
        <v>172</v>
      </c>
      <c r="E263" s="195" t="s">
        <v>1541</v>
      </c>
      <c r="F263" s="196" t="s">
        <v>1542</v>
      </c>
      <c r="G263" s="197" t="s">
        <v>382</v>
      </c>
      <c r="H263" s="198">
        <v>4</v>
      </c>
      <c r="I263" s="199"/>
      <c r="J263" s="200">
        <f>ROUND(I263*H263,2)</f>
        <v>0</v>
      </c>
      <c r="K263" s="196" t="s">
        <v>176</v>
      </c>
      <c r="L263" s="36"/>
      <c r="M263" s="201" t="s">
        <v>1</v>
      </c>
      <c r="N263" s="202" t="s">
        <v>43</v>
      </c>
      <c r="O263" s="64"/>
      <c r="P263" s="203">
        <f>O263*H263</f>
        <v>0</v>
      </c>
      <c r="Q263" s="203">
        <v>0</v>
      </c>
      <c r="R263" s="203">
        <f>Q263*H263</f>
        <v>0</v>
      </c>
      <c r="S263" s="203">
        <v>0</v>
      </c>
      <c r="T263" s="204">
        <f>S263*H263</f>
        <v>0</v>
      </c>
      <c r="AR263" s="205" t="s">
        <v>269</v>
      </c>
      <c r="AT263" s="205" t="s">
        <v>172</v>
      </c>
      <c r="AU263" s="205" t="s">
        <v>87</v>
      </c>
      <c r="AY263" s="15" t="s">
        <v>170</v>
      </c>
      <c r="BE263" s="206">
        <f>IF(N263="základní",J263,0)</f>
        <v>0</v>
      </c>
      <c r="BF263" s="206">
        <f>IF(N263="snížená",J263,0)</f>
        <v>0</v>
      </c>
      <c r="BG263" s="206">
        <f>IF(N263="zákl. přenesená",J263,0)</f>
        <v>0</v>
      </c>
      <c r="BH263" s="206">
        <f>IF(N263="sníž. přenesená",J263,0)</f>
        <v>0</v>
      </c>
      <c r="BI263" s="206">
        <f>IF(N263="nulová",J263,0)</f>
        <v>0</v>
      </c>
      <c r="BJ263" s="15" t="s">
        <v>85</v>
      </c>
      <c r="BK263" s="206">
        <f>ROUND(I263*H263,2)</f>
        <v>0</v>
      </c>
      <c r="BL263" s="15" t="s">
        <v>269</v>
      </c>
      <c r="BM263" s="205" t="s">
        <v>1543</v>
      </c>
    </row>
    <row r="264" spans="2:65" s="1" customFormat="1" ht="19.5">
      <c r="B264" s="32"/>
      <c r="C264" s="33"/>
      <c r="D264" s="207" t="s">
        <v>179</v>
      </c>
      <c r="E264" s="33"/>
      <c r="F264" s="208" t="s">
        <v>1544</v>
      </c>
      <c r="G264" s="33"/>
      <c r="H264" s="33"/>
      <c r="I264" s="115"/>
      <c r="J264" s="33"/>
      <c r="K264" s="33"/>
      <c r="L264" s="36"/>
      <c r="M264" s="209"/>
      <c r="N264" s="64"/>
      <c r="O264" s="64"/>
      <c r="P264" s="64"/>
      <c r="Q264" s="64"/>
      <c r="R264" s="64"/>
      <c r="S264" s="64"/>
      <c r="T264" s="65"/>
      <c r="AT264" s="15" t="s">
        <v>179</v>
      </c>
      <c r="AU264" s="15" t="s">
        <v>87</v>
      </c>
    </row>
    <row r="265" spans="2:65" s="1" customFormat="1" ht="21.6" customHeight="1">
      <c r="B265" s="32"/>
      <c r="C265" s="232" t="s">
        <v>461</v>
      </c>
      <c r="D265" s="232" t="s">
        <v>337</v>
      </c>
      <c r="E265" s="233" t="s">
        <v>1545</v>
      </c>
      <c r="F265" s="234" t="s">
        <v>1546</v>
      </c>
      <c r="G265" s="235" t="s">
        <v>192</v>
      </c>
      <c r="H265" s="236">
        <v>4</v>
      </c>
      <c r="I265" s="237"/>
      <c r="J265" s="238">
        <f>ROUND(I265*H265,2)</f>
        <v>0</v>
      </c>
      <c r="K265" s="234" t="s">
        <v>176</v>
      </c>
      <c r="L265" s="239"/>
      <c r="M265" s="240" t="s">
        <v>1</v>
      </c>
      <c r="N265" s="241" t="s">
        <v>43</v>
      </c>
      <c r="O265" s="64"/>
      <c r="P265" s="203">
        <f>O265*H265</f>
        <v>0</v>
      </c>
      <c r="Q265" s="203">
        <v>3.4000000000000002E-2</v>
      </c>
      <c r="R265" s="203">
        <f>Q265*H265</f>
        <v>0.13600000000000001</v>
      </c>
      <c r="S265" s="203">
        <v>0</v>
      </c>
      <c r="T265" s="204">
        <f>S265*H265</f>
        <v>0</v>
      </c>
      <c r="AR265" s="205" t="s">
        <v>357</v>
      </c>
      <c r="AT265" s="205" t="s">
        <v>337</v>
      </c>
      <c r="AU265" s="205" t="s">
        <v>87</v>
      </c>
      <c r="AY265" s="15" t="s">
        <v>170</v>
      </c>
      <c r="BE265" s="206">
        <f>IF(N265="základní",J265,0)</f>
        <v>0</v>
      </c>
      <c r="BF265" s="206">
        <f>IF(N265="snížená",J265,0)</f>
        <v>0</v>
      </c>
      <c r="BG265" s="206">
        <f>IF(N265="zákl. přenesená",J265,0)</f>
        <v>0</v>
      </c>
      <c r="BH265" s="206">
        <f>IF(N265="sníž. přenesená",J265,0)</f>
        <v>0</v>
      </c>
      <c r="BI265" s="206">
        <f>IF(N265="nulová",J265,0)</f>
        <v>0</v>
      </c>
      <c r="BJ265" s="15" t="s">
        <v>85</v>
      </c>
      <c r="BK265" s="206">
        <f>ROUND(I265*H265,2)</f>
        <v>0</v>
      </c>
      <c r="BL265" s="15" t="s">
        <v>269</v>
      </c>
      <c r="BM265" s="205" t="s">
        <v>1547</v>
      </c>
    </row>
    <row r="266" spans="2:65" s="1" customFormat="1" ht="11.25">
      <c r="B266" s="32"/>
      <c r="C266" s="33"/>
      <c r="D266" s="207" t="s">
        <v>179</v>
      </c>
      <c r="E266" s="33"/>
      <c r="F266" s="208" t="s">
        <v>1546</v>
      </c>
      <c r="G266" s="33"/>
      <c r="H266" s="33"/>
      <c r="I266" s="115"/>
      <c r="J266" s="33"/>
      <c r="K266" s="33"/>
      <c r="L266" s="36"/>
      <c r="M266" s="209"/>
      <c r="N266" s="64"/>
      <c r="O266" s="64"/>
      <c r="P266" s="64"/>
      <c r="Q266" s="64"/>
      <c r="R266" s="64"/>
      <c r="S266" s="64"/>
      <c r="T266" s="65"/>
      <c r="AT266" s="15" t="s">
        <v>179</v>
      </c>
      <c r="AU266" s="15" t="s">
        <v>87</v>
      </c>
    </row>
    <row r="267" spans="2:65" s="1" customFormat="1" ht="14.45" customHeight="1">
      <c r="B267" s="32"/>
      <c r="C267" s="194" t="s">
        <v>466</v>
      </c>
      <c r="D267" s="194" t="s">
        <v>172</v>
      </c>
      <c r="E267" s="195" t="s">
        <v>1548</v>
      </c>
      <c r="F267" s="196" t="s">
        <v>1549</v>
      </c>
      <c r="G267" s="197" t="s">
        <v>382</v>
      </c>
      <c r="H267" s="198">
        <v>4</v>
      </c>
      <c r="I267" s="199"/>
      <c r="J267" s="200">
        <f>ROUND(I267*H267,2)</f>
        <v>0</v>
      </c>
      <c r="K267" s="196" t="s">
        <v>176</v>
      </c>
      <c r="L267" s="36"/>
      <c r="M267" s="201" t="s">
        <v>1</v>
      </c>
      <c r="N267" s="202" t="s">
        <v>43</v>
      </c>
      <c r="O267" s="64"/>
      <c r="P267" s="203">
        <f>O267*H267</f>
        <v>0</v>
      </c>
      <c r="Q267" s="203">
        <v>0</v>
      </c>
      <c r="R267" s="203">
        <f>Q267*H267</f>
        <v>0</v>
      </c>
      <c r="S267" s="203">
        <v>0</v>
      </c>
      <c r="T267" s="204">
        <f>S267*H267</f>
        <v>0</v>
      </c>
      <c r="AR267" s="205" t="s">
        <v>269</v>
      </c>
      <c r="AT267" s="205" t="s">
        <v>172</v>
      </c>
      <c r="AU267" s="205" t="s">
        <v>87</v>
      </c>
      <c r="AY267" s="15" t="s">
        <v>170</v>
      </c>
      <c r="BE267" s="206">
        <f>IF(N267="základní",J267,0)</f>
        <v>0</v>
      </c>
      <c r="BF267" s="206">
        <f>IF(N267="snížená",J267,0)</f>
        <v>0</v>
      </c>
      <c r="BG267" s="206">
        <f>IF(N267="zákl. přenesená",J267,0)</f>
        <v>0</v>
      </c>
      <c r="BH267" s="206">
        <f>IF(N267="sníž. přenesená",J267,0)</f>
        <v>0</v>
      </c>
      <c r="BI267" s="206">
        <f>IF(N267="nulová",J267,0)</f>
        <v>0</v>
      </c>
      <c r="BJ267" s="15" t="s">
        <v>85</v>
      </c>
      <c r="BK267" s="206">
        <f>ROUND(I267*H267,2)</f>
        <v>0</v>
      </c>
      <c r="BL267" s="15" t="s">
        <v>269</v>
      </c>
      <c r="BM267" s="205" t="s">
        <v>1550</v>
      </c>
    </row>
    <row r="268" spans="2:65" s="1" customFormat="1" ht="19.5">
      <c r="B268" s="32"/>
      <c r="C268" s="33"/>
      <c r="D268" s="207" t="s">
        <v>179</v>
      </c>
      <c r="E268" s="33"/>
      <c r="F268" s="208" t="s">
        <v>1551</v>
      </c>
      <c r="G268" s="33"/>
      <c r="H268" s="33"/>
      <c r="I268" s="115"/>
      <c r="J268" s="33"/>
      <c r="K268" s="33"/>
      <c r="L268" s="36"/>
      <c r="M268" s="209"/>
      <c r="N268" s="64"/>
      <c r="O268" s="64"/>
      <c r="P268" s="64"/>
      <c r="Q268" s="64"/>
      <c r="R268" s="64"/>
      <c r="S268" s="64"/>
      <c r="T268" s="65"/>
      <c r="AT268" s="15" t="s">
        <v>179</v>
      </c>
      <c r="AU268" s="15" t="s">
        <v>87</v>
      </c>
    </row>
    <row r="269" spans="2:65" s="1" customFormat="1" ht="21.6" customHeight="1">
      <c r="B269" s="32"/>
      <c r="C269" s="232" t="s">
        <v>470</v>
      </c>
      <c r="D269" s="232" t="s">
        <v>337</v>
      </c>
      <c r="E269" s="233" t="s">
        <v>1552</v>
      </c>
      <c r="F269" s="234" t="s">
        <v>1553</v>
      </c>
      <c r="G269" s="235" t="s">
        <v>382</v>
      </c>
      <c r="H269" s="236">
        <v>4</v>
      </c>
      <c r="I269" s="237"/>
      <c r="J269" s="238">
        <f>ROUND(I269*H269,2)</f>
        <v>0</v>
      </c>
      <c r="K269" s="234" t="s">
        <v>176</v>
      </c>
      <c r="L269" s="239"/>
      <c r="M269" s="240" t="s">
        <v>1</v>
      </c>
      <c r="N269" s="241" t="s">
        <v>43</v>
      </c>
      <c r="O269" s="64"/>
      <c r="P269" s="203">
        <f>O269*H269</f>
        <v>0</v>
      </c>
      <c r="Q269" s="203">
        <v>3.5E-4</v>
      </c>
      <c r="R269" s="203">
        <f>Q269*H269</f>
        <v>1.4E-3</v>
      </c>
      <c r="S269" s="203">
        <v>0</v>
      </c>
      <c r="T269" s="204">
        <f>S269*H269</f>
        <v>0</v>
      </c>
      <c r="AR269" s="205" t="s">
        <v>357</v>
      </c>
      <c r="AT269" s="205" t="s">
        <v>337</v>
      </c>
      <c r="AU269" s="205" t="s">
        <v>87</v>
      </c>
      <c r="AY269" s="15" t="s">
        <v>170</v>
      </c>
      <c r="BE269" s="206">
        <f>IF(N269="základní",J269,0)</f>
        <v>0</v>
      </c>
      <c r="BF269" s="206">
        <f>IF(N269="snížená",J269,0)</f>
        <v>0</v>
      </c>
      <c r="BG269" s="206">
        <f>IF(N269="zákl. přenesená",J269,0)</f>
        <v>0</v>
      </c>
      <c r="BH269" s="206">
        <f>IF(N269="sníž. přenesená",J269,0)</f>
        <v>0</v>
      </c>
      <c r="BI269" s="206">
        <f>IF(N269="nulová",J269,0)</f>
        <v>0</v>
      </c>
      <c r="BJ269" s="15" t="s">
        <v>85</v>
      </c>
      <c r="BK269" s="206">
        <f>ROUND(I269*H269,2)</f>
        <v>0</v>
      </c>
      <c r="BL269" s="15" t="s">
        <v>269</v>
      </c>
      <c r="BM269" s="205" t="s">
        <v>1554</v>
      </c>
    </row>
    <row r="270" spans="2:65" s="1" customFormat="1" ht="11.25">
      <c r="B270" s="32"/>
      <c r="C270" s="33"/>
      <c r="D270" s="207" t="s">
        <v>179</v>
      </c>
      <c r="E270" s="33"/>
      <c r="F270" s="208" t="s">
        <v>1553</v>
      </c>
      <c r="G270" s="33"/>
      <c r="H270" s="33"/>
      <c r="I270" s="115"/>
      <c r="J270" s="33"/>
      <c r="K270" s="33"/>
      <c r="L270" s="36"/>
      <c r="M270" s="209"/>
      <c r="N270" s="64"/>
      <c r="O270" s="64"/>
      <c r="P270" s="64"/>
      <c r="Q270" s="64"/>
      <c r="R270" s="64"/>
      <c r="S270" s="64"/>
      <c r="T270" s="65"/>
      <c r="AT270" s="15" t="s">
        <v>179</v>
      </c>
      <c r="AU270" s="15" t="s">
        <v>87</v>
      </c>
    </row>
    <row r="271" spans="2:65" s="1" customFormat="1" ht="21.6" customHeight="1">
      <c r="B271" s="32"/>
      <c r="C271" s="194" t="s">
        <v>474</v>
      </c>
      <c r="D271" s="194" t="s">
        <v>172</v>
      </c>
      <c r="E271" s="195" t="s">
        <v>1555</v>
      </c>
      <c r="F271" s="196" t="s">
        <v>1556</v>
      </c>
      <c r="G271" s="197" t="s">
        <v>192</v>
      </c>
      <c r="H271" s="198">
        <v>4</v>
      </c>
      <c r="I271" s="199"/>
      <c r="J271" s="200">
        <f>ROUND(I271*H271,2)</f>
        <v>0</v>
      </c>
      <c r="K271" s="196" t="s">
        <v>176</v>
      </c>
      <c r="L271" s="36"/>
      <c r="M271" s="201" t="s">
        <v>1</v>
      </c>
      <c r="N271" s="202" t="s">
        <v>43</v>
      </c>
      <c r="O271" s="64"/>
      <c r="P271" s="203">
        <f>O271*H271</f>
        <v>0</v>
      </c>
      <c r="Q271" s="203">
        <v>0</v>
      </c>
      <c r="R271" s="203">
        <f>Q271*H271</f>
        <v>0</v>
      </c>
      <c r="S271" s="203">
        <v>0</v>
      </c>
      <c r="T271" s="204">
        <f>S271*H271</f>
        <v>0</v>
      </c>
      <c r="AR271" s="205" t="s">
        <v>269</v>
      </c>
      <c r="AT271" s="205" t="s">
        <v>172</v>
      </c>
      <c r="AU271" s="205" t="s">
        <v>87</v>
      </c>
      <c r="AY271" s="15" t="s">
        <v>170</v>
      </c>
      <c r="BE271" s="206">
        <f>IF(N271="základní",J271,0)</f>
        <v>0</v>
      </c>
      <c r="BF271" s="206">
        <f>IF(N271="snížená",J271,0)</f>
        <v>0</v>
      </c>
      <c r="BG271" s="206">
        <f>IF(N271="zákl. přenesená",J271,0)</f>
        <v>0</v>
      </c>
      <c r="BH271" s="206">
        <f>IF(N271="sníž. přenesená",J271,0)</f>
        <v>0</v>
      </c>
      <c r="BI271" s="206">
        <f>IF(N271="nulová",J271,0)</f>
        <v>0</v>
      </c>
      <c r="BJ271" s="15" t="s">
        <v>85</v>
      </c>
      <c r="BK271" s="206">
        <f>ROUND(I271*H271,2)</f>
        <v>0</v>
      </c>
      <c r="BL271" s="15" t="s">
        <v>269</v>
      </c>
      <c r="BM271" s="205" t="s">
        <v>1557</v>
      </c>
    </row>
    <row r="272" spans="2:65" s="1" customFormat="1" ht="29.25">
      <c r="B272" s="32"/>
      <c r="C272" s="33"/>
      <c r="D272" s="207" t="s">
        <v>179</v>
      </c>
      <c r="E272" s="33"/>
      <c r="F272" s="208" t="s">
        <v>1558</v>
      </c>
      <c r="G272" s="33"/>
      <c r="H272" s="33"/>
      <c r="I272" s="115"/>
      <c r="J272" s="33"/>
      <c r="K272" s="33"/>
      <c r="L272" s="36"/>
      <c r="M272" s="209"/>
      <c r="N272" s="64"/>
      <c r="O272" s="64"/>
      <c r="P272" s="64"/>
      <c r="Q272" s="64"/>
      <c r="R272" s="64"/>
      <c r="S272" s="64"/>
      <c r="T272" s="65"/>
      <c r="AT272" s="15" t="s">
        <v>179</v>
      </c>
      <c r="AU272" s="15" t="s">
        <v>87</v>
      </c>
    </row>
    <row r="273" spans="2:65" s="1" customFormat="1" ht="14.45" customHeight="1">
      <c r="B273" s="32"/>
      <c r="C273" s="232" t="s">
        <v>478</v>
      </c>
      <c r="D273" s="232" t="s">
        <v>337</v>
      </c>
      <c r="E273" s="233" t="s">
        <v>1559</v>
      </c>
      <c r="F273" s="234" t="s">
        <v>1560</v>
      </c>
      <c r="G273" s="235" t="s">
        <v>192</v>
      </c>
      <c r="H273" s="236">
        <v>4</v>
      </c>
      <c r="I273" s="237"/>
      <c r="J273" s="238">
        <f>ROUND(I273*H273,2)</f>
        <v>0</v>
      </c>
      <c r="K273" s="234" t="s">
        <v>176</v>
      </c>
      <c r="L273" s="239"/>
      <c r="M273" s="240" t="s">
        <v>1</v>
      </c>
      <c r="N273" s="241" t="s">
        <v>43</v>
      </c>
      <c r="O273" s="64"/>
      <c r="P273" s="203">
        <f>O273*H273</f>
        <v>0</v>
      </c>
      <c r="Q273" s="203">
        <v>6.1599999999999997E-3</v>
      </c>
      <c r="R273" s="203">
        <f>Q273*H273</f>
        <v>2.4639999999999999E-2</v>
      </c>
      <c r="S273" s="203">
        <v>0</v>
      </c>
      <c r="T273" s="204">
        <f>S273*H273</f>
        <v>0</v>
      </c>
      <c r="AR273" s="205" t="s">
        <v>357</v>
      </c>
      <c r="AT273" s="205" t="s">
        <v>337</v>
      </c>
      <c r="AU273" s="205" t="s">
        <v>87</v>
      </c>
      <c r="AY273" s="15" t="s">
        <v>170</v>
      </c>
      <c r="BE273" s="206">
        <f>IF(N273="základní",J273,0)</f>
        <v>0</v>
      </c>
      <c r="BF273" s="206">
        <f>IF(N273="snížená",J273,0)</f>
        <v>0</v>
      </c>
      <c r="BG273" s="206">
        <f>IF(N273="zákl. přenesená",J273,0)</f>
        <v>0</v>
      </c>
      <c r="BH273" s="206">
        <f>IF(N273="sníž. přenesená",J273,0)</f>
        <v>0</v>
      </c>
      <c r="BI273" s="206">
        <f>IF(N273="nulová",J273,0)</f>
        <v>0</v>
      </c>
      <c r="BJ273" s="15" t="s">
        <v>85</v>
      </c>
      <c r="BK273" s="206">
        <f>ROUND(I273*H273,2)</f>
        <v>0</v>
      </c>
      <c r="BL273" s="15" t="s">
        <v>269</v>
      </c>
      <c r="BM273" s="205" t="s">
        <v>1561</v>
      </c>
    </row>
    <row r="274" spans="2:65" s="1" customFormat="1" ht="11.25">
      <c r="B274" s="32"/>
      <c r="C274" s="33"/>
      <c r="D274" s="207" t="s">
        <v>179</v>
      </c>
      <c r="E274" s="33"/>
      <c r="F274" s="208" t="s">
        <v>1560</v>
      </c>
      <c r="G274" s="33"/>
      <c r="H274" s="33"/>
      <c r="I274" s="115"/>
      <c r="J274" s="33"/>
      <c r="K274" s="33"/>
      <c r="L274" s="36"/>
      <c r="M274" s="209"/>
      <c r="N274" s="64"/>
      <c r="O274" s="64"/>
      <c r="P274" s="64"/>
      <c r="Q274" s="64"/>
      <c r="R274" s="64"/>
      <c r="S274" s="64"/>
      <c r="T274" s="65"/>
      <c r="AT274" s="15" t="s">
        <v>179</v>
      </c>
      <c r="AU274" s="15" t="s">
        <v>87</v>
      </c>
    </row>
    <row r="275" spans="2:65" s="1" customFormat="1" ht="21.6" customHeight="1">
      <c r="B275" s="32"/>
      <c r="C275" s="194" t="s">
        <v>482</v>
      </c>
      <c r="D275" s="194" t="s">
        <v>172</v>
      </c>
      <c r="E275" s="195" t="s">
        <v>1562</v>
      </c>
      <c r="F275" s="196" t="s">
        <v>1563</v>
      </c>
      <c r="G275" s="197" t="s">
        <v>192</v>
      </c>
      <c r="H275" s="198">
        <v>17</v>
      </c>
      <c r="I275" s="199"/>
      <c r="J275" s="200">
        <f>ROUND(I275*H275,2)</f>
        <v>0</v>
      </c>
      <c r="K275" s="196" t="s">
        <v>176</v>
      </c>
      <c r="L275" s="36"/>
      <c r="M275" s="201" t="s">
        <v>1</v>
      </c>
      <c r="N275" s="202" t="s">
        <v>43</v>
      </c>
      <c r="O275" s="64"/>
      <c r="P275" s="203">
        <f>O275*H275</f>
        <v>0</v>
      </c>
      <c r="Q275" s="203">
        <v>0</v>
      </c>
      <c r="R275" s="203">
        <f>Q275*H275</f>
        <v>0</v>
      </c>
      <c r="S275" s="203">
        <v>0</v>
      </c>
      <c r="T275" s="204">
        <f>S275*H275</f>
        <v>0</v>
      </c>
      <c r="AR275" s="205" t="s">
        <v>269</v>
      </c>
      <c r="AT275" s="205" t="s">
        <v>172</v>
      </c>
      <c r="AU275" s="205" t="s">
        <v>87</v>
      </c>
      <c r="AY275" s="15" t="s">
        <v>170</v>
      </c>
      <c r="BE275" s="206">
        <f>IF(N275="základní",J275,0)</f>
        <v>0</v>
      </c>
      <c r="BF275" s="206">
        <f>IF(N275="snížená",J275,0)</f>
        <v>0</v>
      </c>
      <c r="BG275" s="206">
        <f>IF(N275="zákl. přenesená",J275,0)</f>
        <v>0</v>
      </c>
      <c r="BH275" s="206">
        <f>IF(N275="sníž. přenesená",J275,0)</f>
        <v>0</v>
      </c>
      <c r="BI275" s="206">
        <f>IF(N275="nulová",J275,0)</f>
        <v>0</v>
      </c>
      <c r="BJ275" s="15" t="s">
        <v>85</v>
      </c>
      <c r="BK275" s="206">
        <f>ROUND(I275*H275,2)</f>
        <v>0</v>
      </c>
      <c r="BL275" s="15" t="s">
        <v>269</v>
      </c>
      <c r="BM275" s="205" t="s">
        <v>1564</v>
      </c>
    </row>
    <row r="276" spans="2:65" s="1" customFormat="1" ht="29.25">
      <c r="B276" s="32"/>
      <c r="C276" s="33"/>
      <c r="D276" s="207" t="s">
        <v>179</v>
      </c>
      <c r="E276" s="33"/>
      <c r="F276" s="208" t="s">
        <v>1565</v>
      </c>
      <c r="G276" s="33"/>
      <c r="H276" s="33"/>
      <c r="I276" s="115"/>
      <c r="J276" s="33"/>
      <c r="K276" s="33"/>
      <c r="L276" s="36"/>
      <c r="M276" s="209"/>
      <c r="N276" s="64"/>
      <c r="O276" s="64"/>
      <c r="P276" s="64"/>
      <c r="Q276" s="64"/>
      <c r="R276" s="64"/>
      <c r="S276" s="64"/>
      <c r="T276" s="65"/>
      <c r="AT276" s="15" t="s">
        <v>179</v>
      </c>
      <c r="AU276" s="15" t="s">
        <v>87</v>
      </c>
    </row>
    <row r="277" spans="2:65" s="1" customFormat="1" ht="21.6" customHeight="1">
      <c r="B277" s="32"/>
      <c r="C277" s="232" t="s">
        <v>486</v>
      </c>
      <c r="D277" s="232" t="s">
        <v>337</v>
      </c>
      <c r="E277" s="233" t="s">
        <v>1566</v>
      </c>
      <c r="F277" s="234" t="s">
        <v>1567</v>
      </c>
      <c r="G277" s="235" t="s">
        <v>192</v>
      </c>
      <c r="H277" s="236">
        <v>17</v>
      </c>
      <c r="I277" s="237"/>
      <c r="J277" s="238">
        <f>ROUND(I277*H277,2)</f>
        <v>0</v>
      </c>
      <c r="K277" s="234" t="s">
        <v>176</v>
      </c>
      <c r="L277" s="239"/>
      <c r="M277" s="240" t="s">
        <v>1</v>
      </c>
      <c r="N277" s="241" t="s">
        <v>43</v>
      </c>
      <c r="O277" s="64"/>
      <c r="P277" s="203">
        <f>O277*H277</f>
        <v>0</v>
      </c>
      <c r="Q277" s="203">
        <v>2.3999999999999998E-3</v>
      </c>
      <c r="R277" s="203">
        <f>Q277*H277</f>
        <v>4.0799999999999996E-2</v>
      </c>
      <c r="S277" s="203">
        <v>0</v>
      </c>
      <c r="T277" s="204">
        <f>S277*H277</f>
        <v>0</v>
      </c>
      <c r="AR277" s="205" t="s">
        <v>357</v>
      </c>
      <c r="AT277" s="205" t="s">
        <v>337</v>
      </c>
      <c r="AU277" s="205" t="s">
        <v>87</v>
      </c>
      <c r="AY277" s="15" t="s">
        <v>170</v>
      </c>
      <c r="BE277" s="206">
        <f>IF(N277="základní",J277,0)</f>
        <v>0</v>
      </c>
      <c r="BF277" s="206">
        <f>IF(N277="snížená",J277,0)</f>
        <v>0</v>
      </c>
      <c r="BG277" s="206">
        <f>IF(N277="zákl. přenesená",J277,0)</f>
        <v>0</v>
      </c>
      <c r="BH277" s="206">
        <f>IF(N277="sníž. přenesená",J277,0)</f>
        <v>0</v>
      </c>
      <c r="BI277" s="206">
        <f>IF(N277="nulová",J277,0)</f>
        <v>0</v>
      </c>
      <c r="BJ277" s="15" t="s">
        <v>85</v>
      </c>
      <c r="BK277" s="206">
        <f>ROUND(I277*H277,2)</f>
        <v>0</v>
      </c>
      <c r="BL277" s="15" t="s">
        <v>269</v>
      </c>
      <c r="BM277" s="205" t="s">
        <v>1568</v>
      </c>
    </row>
    <row r="278" spans="2:65" s="1" customFormat="1" ht="11.25">
      <c r="B278" s="32"/>
      <c r="C278" s="33"/>
      <c r="D278" s="207" t="s">
        <v>179</v>
      </c>
      <c r="E278" s="33"/>
      <c r="F278" s="208" t="s">
        <v>1567</v>
      </c>
      <c r="G278" s="33"/>
      <c r="H278" s="33"/>
      <c r="I278" s="115"/>
      <c r="J278" s="33"/>
      <c r="K278" s="33"/>
      <c r="L278" s="36"/>
      <c r="M278" s="209"/>
      <c r="N278" s="64"/>
      <c r="O278" s="64"/>
      <c r="P278" s="64"/>
      <c r="Q278" s="64"/>
      <c r="R278" s="64"/>
      <c r="S278" s="64"/>
      <c r="T278" s="65"/>
      <c r="AT278" s="15" t="s">
        <v>179</v>
      </c>
      <c r="AU278" s="15" t="s">
        <v>87</v>
      </c>
    </row>
    <row r="279" spans="2:65" s="1" customFormat="1" ht="21.6" customHeight="1">
      <c r="B279" s="32"/>
      <c r="C279" s="194" t="s">
        <v>490</v>
      </c>
      <c r="D279" s="194" t="s">
        <v>172</v>
      </c>
      <c r="E279" s="195" t="s">
        <v>1569</v>
      </c>
      <c r="F279" s="196" t="s">
        <v>1570</v>
      </c>
      <c r="G279" s="197" t="s">
        <v>382</v>
      </c>
      <c r="H279" s="198">
        <v>4</v>
      </c>
      <c r="I279" s="199"/>
      <c r="J279" s="200">
        <f>ROUND(I279*H279,2)</f>
        <v>0</v>
      </c>
      <c r="K279" s="196" t="s">
        <v>176</v>
      </c>
      <c r="L279" s="36"/>
      <c r="M279" s="201" t="s">
        <v>1</v>
      </c>
      <c r="N279" s="202" t="s">
        <v>43</v>
      </c>
      <c r="O279" s="64"/>
      <c r="P279" s="203">
        <f>O279*H279</f>
        <v>0</v>
      </c>
      <c r="Q279" s="203">
        <v>0</v>
      </c>
      <c r="R279" s="203">
        <f>Q279*H279</f>
        <v>0</v>
      </c>
      <c r="S279" s="203">
        <v>0</v>
      </c>
      <c r="T279" s="204">
        <f>S279*H279</f>
        <v>0</v>
      </c>
      <c r="AR279" s="205" t="s">
        <v>269</v>
      </c>
      <c r="AT279" s="205" t="s">
        <v>172</v>
      </c>
      <c r="AU279" s="205" t="s">
        <v>87</v>
      </c>
      <c r="AY279" s="15" t="s">
        <v>170</v>
      </c>
      <c r="BE279" s="206">
        <f>IF(N279="základní",J279,0)</f>
        <v>0</v>
      </c>
      <c r="BF279" s="206">
        <f>IF(N279="snížená",J279,0)</f>
        <v>0</v>
      </c>
      <c r="BG279" s="206">
        <f>IF(N279="zákl. přenesená",J279,0)</f>
        <v>0</v>
      </c>
      <c r="BH279" s="206">
        <f>IF(N279="sníž. přenesená",J279,0)</f>
        <v>0</v>
      </c>
      <c r="BI279" s="206">
        <f>IF(N279="nulová",J279,0)</f>
        <v>0</v>
      </c>
      <c r="BJ279" s="15" t="s">
        <v>85</v>
      </c>
      <c r="BK279" s="206">
        <f>ROUND(I279*H279,2)</f>
        <v>0</v>
      </c>
      <c r="BL279" s="15" t="s">
        <v>269</v>
      </c>
      <c r="BM279" s="205" t="s">
        <v>1571</v>
      </c>
    </row>
    <row r="280" spans="2:65" s="1" customFormat="1" ht="19.5">
      <c r="B280" s="32"/>
      <c r="C280" s="33"/>
      <c r="D280" s="207" t="s">
        <v>179</v>
      </c>
      <c r="E280" s="33"/>
      <c r="F280" s="208" t="s">
        <v>1572</v>
      </c>
      <c r="G280" s="33"/>
      <c r="H280" s="33"/>
      <c r="I280" s="115"/>
      <c r="J280" s="33"/>
      <c r="K280" s="33"/>
      <c r="L280" s="36"/>
      <c r="M280" s="209"/>
      <c r="N280" s="64"/>
      <c r="O280" s="64"/>
      <c r="P280" s="64"/>
      <c r="Q280" s="64"/>
      <c r="R280" s="64"/>
      <c r="S280" s="64"/>
      <c r="T280" s="65"/>
      <c r="AT280" s="15" t="s">
        <v>179</v>
      </c>
      <c r="AU280" s="15" t="s">
        <v>87</v>
      </c>
    </row>
    <row r="281" spans="2:65" s="1" customFormat="1" ht="14.45" customHeight="1">
      <c r="B281" s="32"/>
      <c r="C281" s="232" t="s">
        <v>494</v>
      </c>
      <c r="D281" s="232" t="s">
        <v>337</v>
      </c>
      <c r="E281" s="233" t="s">
        <v>1573</v>
      </c>
      <c r="F281" s="234" t="s">
        <v>1574</v>
      </c>
      <c r="G281" s="235" t="s">
        <v>382</v>
      </c>
      <c r="H281" s="236">
        <v>4</v>
      </c>
      <c r="I281" s="237"/>
      <c r="J281" s="238">
        <f>ROUND(I281*H281,2)</f>
        <v>0</v>
      </c>
      <c r="K281" s="234" t="s">
        <v>176</v>
      </c>
      <c r="L281" s="239"/>
      <c r="M281" s="240" t="s">
        <v>1</v>
      </c>
      <c r="N281" s="241" t="s">
        <v>43</v>
      </c>
      <c r="O281" s="64"/>
      <c r="P281" s="203">
        <f>O281*H281</f>
        <v>0</v>
      </c>
      <c r="Q281" s="203">
        <v>5.5999999999999999E-3</v>
      </c>
      <c r="R281" s="203">
        <f>Q281*H281</f>
        <v>2.24E-2</v>
      </c>
      <c r="S281" s="203">
        <v>0</v>
      </c>
      <c r="T281" s="204">
        <f>S281*H281</f>
        <v>0</v>
      </c>
      <c r="AR281" s="205" t="s">
        <v>357</v>
      </c>
      <c r="AT281" s="205" t="s">
        <v>337</v>
      </c>
      <c r="AU281" s="205" t="s">
        <v>87</v>
      </c>
      <c r="AY281" s="15" t="s">
        <v>170</v>
      </c>
      <c r="BE281" s="206">
        <f>IF(N281="základní",J281,0)</f>
        <v>0</v>
      </c>
      <c r="BF281" s="206">
        <f>IF(N281="snížená",J281,0)</f>
        <v>0</v>
      </c>
      <c r="BG281" s="206">
        <f>IF(N281="zákl. přenesená",J281,0)</f>
        <v>0</v>
      </c>
      <c r="BH281" s="206">
        <f>IF(N281="sníž. přenesená",J281,0)</f>
        <v>0</v>
      </c>
      <c r="BI281" s="206">
        <f>IF(N281="nulová",J281,0)</f>
        <v>0</v>
      </c>
      <c r="BJ281" s="15" t="s">
        <v>85</v>
      </c>
      <c r="BK281" s="206">
        <f>ROUND(I281*H281,2)</f>
        <v>0</v>
      </c>
      <c r="BL281" s="15" t="s">
        <v>269</v>
      </c>
      <c r="BM281" s="205" t="s">
        <v>1575</v>
      </c>
    </row>
    <row r="282" spans="2:65" s="1" customFormat="1" ht="11.25">
      <c r="B282" s="32"/>
      <c r="C282" s="33"/>
      <c r="D282" s="207" t="s">
        <v>179</v>
      </c>
      <c r="E282" s="33"/>
      <c r="F282" s="208" t="s">
        <v>1574</v>
      </c>
      <c r="G282" s="33"/>
      <c r="H282" s="33"/>
      <c r="I282" s="115"/>
      <c r="J282" s="33"/>
      <c r="K282" s="33"/>
      <c r="L282" s="36"/>
      <c r="M282" s="209"/>
      <c r="N282" s="64"/>
      <c r="O282" s="64"/>
      <c r="P282" s="64"/>
      <c r="Q282" s="64"/>
      <c r="R282" s="64"/>
      <c r="S282" s="64"/>
      <c r="T282" s="65"/>
      <c r="AT282" s="15" t="s">
        <v>179</v>
      </c>
      <c r="AU282" s="15" t="s">
        <v>87</v>
      </c>
    </row>
    <row r="283" spans="2:65" s="1" customFormat="1" ht="21.6" customHeight="1">
      <c r="B283" s="32"/>
      <c r="C283" s="194" t="s">
        <v>498</v>
      </c>
      <c r="D283" s="194" t="s">
        <v>172</v>
      </c>
      <c r="E283" s="195" t="s">
        <v>1576</v>
      </c>
      <c r="F283" s="196" t="s">
        <v>1577</v>
      </c>
      <c r="G283" s="197" t="s">
        <v>382</v>
      </c>
      <c r="H283" s="198">
        <v>4</v>
      </c>
      <c r="I283" s="199"/>
      <c r="J283" s="200">
        <f>ROUND(I283*H283,2)</f>
        <v>0</v>
      </c>
      <c r="K283" s="196" t="s">
        <v>176</v>
      </c>
      <c r="L283" s="36"/>
      <c r="M283" s="201" t="s">
        <v>1</v>
      </c>
      <c r="N283" s="202" t="s">
        <v>43</v>
      </c>
      <c r="O283" s="64"/>
      <c r="P283" s="203">
        <f>O283*H283</f>
        <v>0</v>
      </c>
      <c r="Q283" s="203">
        <v>0</v>
      </c>
      <c r="R283" s="203">
        <f>Q283*H283</f>
        <v>0</v>
      </c>
      <c r="S283" s="203">
        <v>0</v>
      </c>
      <c r="T283" s="204">
        <f>S283*H283</f>
        <v>0</v>
      </c>
      <c r="AR283" s="205" t="s">
        <v>269</v>
      </c>
      <c r="AT283" s="205" t="s">
        <v>172</v>
      </c>
      <c r="AU283" s="205" t="s">
        <v>87</v>
      </c>
      <c r="AY283" s="15" t="s">
        <v>170</v>
      </c>
      <c r="BE283" s="206">
        <f>IF(N283="základní",J283,0)</f>
        <v>0</v>
      </c>
      <c r="BF283" s="206">
        <f>IF(N283="snížená",J283,0)</f>
        <v>0</v>
      </c>
      <c r="BG283" s="206">
        <f>IF(N283="zákl. přenesená",J283,0)</f>
        <v>0</v>
      </c>
      <c r="BH283" s="206">
        <f>IF(N283="sníž. přenesená",J283,0)</f>
        <v>0</v>
      </c>
      <c r="BI283" s="206">
        <f>IF(N283="nulová",J283,0)</f>
        <v>0</v>
      </c>
      <c r="BJ283" s="15" t="s">
        <v>85</v>
      </c>
      <c r="BK283" s="206">
        <f>ROUND(I283*H283,2)</f>
        <v>0</v>
      </c>
      <c r="BL283" s="15" t="s">
        <v>269</v>
      </c>
      <c r="BM283" s="205" t="s">
        <v>1578</v>
      </c>
    </row>
    <row r="284" spans="2:65" s="1" customFormat="1" ht="29.25">
      <c r="B284" s="32"/>
      <c r="C284" s="33"/>
      <c r="D284" s="207" t="s">
        <v>179</v>
      </c>
      <c r="E284" s="33"/>
      <c r="F284" s="208" t="s">
        <v>1579</v>
      </c>
      <c r="G284" s="33"/>
      <c r="H284" s="33"/>
      <c r="I284" s="115"/>
      <c r="J284" s="33"/>
      <c r="K284" s="33"/>
      <c r="L284" s="36"/>
      <c r="M284" s="209"/>
      <c r="N284" s="64"/>
      <c r="O284" s="64"/>
      <c r="P284" s="64"/>
      <c r="Q284" s="64"/>
      <c r="R284" s="64"/>
      <c r="S284" s="64"/>
      <c r="T284" s="65"/>
      <c r="AT284" s="15" t="s">
        <v>179</v>
      </c>
      <c r="AU284" s="15" t="s">
        <v>87</v>
      </c>
    </row>
    <row r="285" spans="2:65" s="1" customFormat="1" ht="21.6" customHeight="1">
      <c r="B285" s="32"/>
      <c r="C285" s="232" t="s">
        <v>502</v>
      </c>
      <c r="D285" s="232" t="s">
        <v>337</v>
      </c>
      <c r="E285" s="233" t="s">
        <v>1580</v>
      </c>
      <c r="F285" s="234" t="s">
        <v>1581</v>
      </c>
      <c r="G285" s="235" t="s">
        <v>382</v>
      </c>
      <c r="H285" s="236">
        <v>4</v>
      </c>
      <c r="I285" s="237"/>
      <c r="J285" s="238">
        <f>ROUND(I285*H285,2)</f>
        <v>0</v>
      </c>
      <c r="K285" s="234" t="s">
        <v>176</v>
      </c>
      <c r="L285" s="239"/>
      <c r="M285" s="240" t="s">
        <v>1</v>
      </c>
      <c r="N285" s="241" t="s">
        <v>43</v>
      </c>
      <c r="O285" s="64"/>
      <c r="P285" s="203">
        <f>O285*H285</f>
        <v>0</v>
      </c>
      <c r="Q285" s="203">
        <v>2.2000000000000001E-3</v>
      </c>
      <c r="R285" s="203">
        <f>Q285*H285</f>
        <v>8.8000000000000005E-3</v>
      </c>
      <c r="S285" s="203">
        <v>0</v>
      </c>
      <c r="T285" s="204">
        <f>S285*H285</f>
        <v>0</v>
      </c>
      <c r="AR285" s="205" t="s">
        <v>357</v>
      </c>
      <c r="AT285" s="205" t="s">
        <v>337</v>
      </c>
      <c r="AU285" s="205" t="s">
        <v>87</v>
      </c>
      <c r="AY285" s="15" t="s">
        <v>170</v>
      </c>
      <c r="BE285" s="206">
        <f>IF(N285="základní",J285,0)</f>
        <v>0</v>
      </c>
      <c r="BF285" s="206">
        <f>IF(N285="snížená",J285,0)</f>
        <v>0</v>
      </c>
      <c r="BG285" s="206">
        <f>IF(N285="zákl. přenesená",J285,0)</f>
        <v>0</v>
      </c>
      <c r="BH285" s="206">
        <f>IF(N285="sníž. přenesená",J285,0)</f>
        <v>0</v>
      </c>
      <c r="BI285" s="206">
        <f>IF(N285="nulová",J285,0)</f>
        <v>0</v>
      </c>
      <c r="BJ285" s="15" t="s">
        <v>85</v>
      </c>
      <c r="BK285" s="206">
        <f>ROUND(I285*H285,2)</f>
        <v>0</v>
      </c>
      <c r="BL285" s="15" t="s">
        <v>269</v>
      </c>
      <c r="BM285" s="205" t="s">
        <v>1582</v>
      </c>
    </row>
    <row r="286" spans="2:65" s="1" customFormat="1" ht="11.25">
      <c r="B286" s="32"/>
      <c r="C286" s="33"/>
      <c r="D286" s="207" t="s">
        <v>179</v>
      </c>
      <c r="E286" s="33"/>
      <c r="F286" s="208" t="s">
        <v>1581</v>
      </c>
      <c r="G286" s="33"/>
      <c r="H286" s="33"/>
      <c r="I286" s="115"/>
      <c r="J286" s="33"/>
      <c r="K286" s="33"/>
      <c r="L286" s="36"/>
      <c r="M286" s="209"/>
      <c r="N286" s="64"/>
      <c r="O286" s="64"/>
      <c r="P286" s="64"/>
      <c r="Q286" s="64"/>
      <c r="R286" s="64"/>
      <c r="S286" s="64"/>
      <c r="T286" s="65"/>
      <c r="AT286" s="15" t="s">
        <v>179</v>
      </c>
      <c r="AU286" s="15" t="s">
        <v>87</v>
      </c>
    </row>
    <row r="287" spans="2:65" s="1" customFormat="1" ht="21.6" customHeight="1">
      <c r="B287" s="32"/>
      <c r="C287" s="194" t="s">
        <v>507</v>
      </c>
      <c r="D287" s="194" t="s">
        <v>172</v>
      </c>
      <c r="E287" s="195" t="s">
        <v>1583</v>
      </c>
      <c r="F287" s="196" t="s">
        <v>1584</v>
      </c>
      <c r="G287" s="197" t="s">
        <v>382</v>
      </c>
      <c r="H287" s="198">
        <v>4</v>
      </c>
      <c r="I287" s="199"/>
      <c r="J287" s="200">
        <f>ROUND(I287*H287,2)</f>
        <v>0</v>
      </c>
      <c r="K287" s="196" t="s">
        <v>176</v>
      </c>
      <c r="L287" s="36"/>
      <c r="M287" s="201" t="s">
        <v>1</v>
      </c>
      <c r="N287" s="202" t="s">
        <v>43</v>
      </c>
      <c r="O287" s="64"/>
      <c r="P287" s="203">
        <f>O287*H287</f>
        <v>0</v>
      </c>
      <c r="Q287" s="203">
        <v>0</v>
      </c>
      <c r="R287" s="203">
        <f>Q287*H287</f>
        <v>0</v>
      </c>
      <c r="S287" s="203">
        <v>0</v>
      </c>
      <c r="T287" s="204">
        <f>S287*H287</f>
        <v>0</v>
      </c>
      <c r="AR287" s="205" t="s">
        <v>269</v>
      </c>
      <c r="AT287" s="205" t="s">
        <v>172</v>
      </c>
      <c r="AU287" s="205" t="s">
        <v>87</v>
      </c>
      <c r="AY287" s="15" t="s">
        <v>170</v>
      </c>
      <c r="BE287" s="206">
        <f>IF(N287="základní",J287,0)</f>
        <v>0</v>
      </c>
      <c r="BF287" s="206">
        <f>IF(N287="snížená",J287,0)</f>
        <v>0</v>
      </c>
      <c r="BG287" s="206">
        <f>IF(N287="zákl. přenesená",J287,0)</f>
        <v>0</v>
      </c>
      <c r="BH287" s="206">
        <f>IF(N287="sníž. přenesená",J287,0)</f>
        <v>0</v>
      </c>
      <c r="BI287" s="206">
        <f>IF(N287="nulová",J287,0)</f>
        <v>0</v>
      </c>
      <c r="BJ287" s="15" t="s">
        <v>85</v>
      </c>
      <c r="BK287" s="206">
        <f>ROUND(I287*H287,2)</f>
        <v>0</v>
      </c>
      <c r="BL287" s="15" t="s">
        <v>269</v>
      </c>
      <c r="BM287" s="205" t="s">
        <v>1585</v>
      </c>
    </row>
    <row r="288" spans="2:65" s="1" customFormat="1" ht="29.25">
      <c r="B288" s="32"/>
      <c r="C288" s="33"/>
      <c r="D288" s="207" t="s">
        <v>179</v>
      </c>
      <c r="E288" s="33"/>
      <c r="F288" s="208" t="s">
        <v>1586</v>
      </c>
      <c r="G288" s="33"/>
      <c r="H288" s="33"/>
      <c r="I288" s="115"/>
      <c r="J288" s="33"/>
      <c r="K288" s="33"/>
      <c r="L288" s="36"/>
      <c r="M288" s="209"/>
      <c r="N288" s="64"/>
      <c r="O288" s="64"/>
      <c r="P288" s="64"/>
      <c r="Q288" s="64"/>
      <c r="R288" s="64"/>
      <c r="S288" s="64"/>
      <c r="T288" s="65"/>
      <c r="AT288" s="15" t="s">
        <v>179</v>
      </c>
      <c r="AU288" s="15" t="s">
        <v>87</v>
      </c>
    </row>
    <row r="289" spans="2:65" s="1" customFormat="1" ht="14.45" customHeight="1">
      <c r="B289" s="32"/>
      <c r="C289" s="232" t="s">
        <v>512</v>
      </c>
      <c r="D289" s="232" t="s">
        <v>337</v>
      </c>
      <c r="E289" s="233" t="s">
        <v>1587</v>
      </c>
      <c r="F289" s="234" t="s">
        <v>1588</v>
      </c>
      <c r="G289" s="235" t="s">
        <v>382</v>
      </c>
      <c r="H289" s="236">
        <v>4</v>
      </c>
      <c r="I289" s="237"/>
      <c r="J289" s="238">
        <f>ROUND(I289*H289,2)</f>
        <v>0</v>
      </c>
      <c r="K289" s="234" t="s">
        <v>176</v>
      </c>
      <c r="L289" s="239"/>
      <c r="M289" s="240" t="s">
        <v>1</v>
      </c>
      <c r="N289" s="241" t="s">
        <v>43</v>
      </c>
      <c r="O289" s="64"/>
      <c r="P289" s="203">
        <f>O289*H289</f>
        <v>0</v>
      </c>
      <c r="Q289" s="203">
        <v>2.5999999999999999E-3</v>
      </c>
      <c r="R289" s="203">
        <f>Q289*H289</f>
        <v>1.04E-2</v>
      </c>
      <c r="S289" s="203">
        <v>0</v>
      </c>
      <c r="T289" s="204">
        <f>S289*H289</f>
        <v>0</v>
      </c>
      <c r="AR289" s="205" t="s">
        <v>357</v>
      </c>
      <c r="AT289" s="205" t="s">
        <v>337</v>
      </c>
      <c r="AU289" s="205" t="s">
        <v>87</v>
      </c>
      <c r="AY289" s="15" t="s">
        <v>170</v>
      </c>
      <c r="BE289" s="206">
        <f>IF(N289="základní",J289,0)</f>
        <v>0</v>
      </c>
      <c r="BF289" s="206">
        <f>IF(N289="snížená",J289,0)</f>
        <v>0</v>
      </c>
      <c r="BG289" s="206">
        <f>IF(N289="zákl. přenesená",J289,0)</f>
        <v>0</v>
      </c>
      <c r="BH289" s="206">
        <f>IF(N289="sníž. přenesená",J289,0)</f>
        <v>0</v>
      </c>
      <c r="BI289" s="206">
        <f>IF(N289="nulová",J289,0)</f>
        <v>0</v>
      </c>
      <c r="BJ289" s="15" t="s">
        <v>85</v>
      </c>
      <c r="BK289" s="206">
        <f>ROUND(I289*H289,2)</f>
        <v>0</v>
      </c>
      <c r="BL289" s="15" t="s">
        <v>269</v>
      </c>
      <c r="BM289" s="205" t="s">
        <v>1589</v>
      </c>
    </row>
    <row r="290" spans="2:65" s="1" customFormat="1" ht="11.25">
      <c r="B290" s="32"/>
      <c r="C290" s="33"/>
      <c r="D290" s="207" t="s">
        <v>179</v>
      </c>
      <c r="E290" s="33"/>
      <c r="F290" s="208" t="s">
        <v>1588</v>
      </c>
      <c r="G290" s="33"/>
      <c r="H290" s="33"/>
      <c r="I290" s="115"/>
      <c r="J290" s="33"/>
      <c r="K290" s="33"/>
      <c r="L290" s="36"/>
      <c r="M290" s="243"/>
      <c r="N290" s="244"/>
      <c r="O290" s="244"/>
      <c r="P290" s="244"/>
      <c r="Q290" s="244"/>
      <c r="R290" s="244"/>
      <c r="S290" s="244"/>
      <c r="T290" s="245"/>
      <c r="AT290" s="15" t="s">
        <v>179</v>
      </c>
      <c r="AU290" s="15" t="s">
        <v>87</v>
      </c>
    </row>
    <row r="291" spans="2:65" s="1" customFormat="1" ht="6.95" customHeight="1">
      <c r="B291" s="47"/>
      <c r="C291" s="48"/>
      <c r="D291" s="48"/>
      <c r="E291" s="48"/>
      <c r="F291" s="48"/>
      <c r="G291" s="48"/>
      <c r="H291" s="48"/>
      <c r="I291" s="146"/>
      <c r="J291" s="48"/>
      <c r="K291" s="48"/>
      <c r="L291" s="36"/>
    </row>
  </sheetData>
  <sheetProtection password="CC35" sheet="1" objects="1" scenarios="1" formatColumns="0" formatRows="0" autoFilter="0"/>
  <autoFilter ref="C124:K290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253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129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s="1" customFormat="1" ht="12" customHeight="1">
      <c r="B8" s="36"/>
      <c r="D8" s="114" t="s">
        <v>134</v>
      </c>
      <c r="I8" s="115"/>
      <c r="L8" s="36"/>
    </row>
    <row r="9" spans="2:46" s="1" customFormat="1" ht="36.950000000000003" customHeight="1">
      <c r="B9" s="36"/>
      <c r="E9" s="296" t="s">
        <v>1590</v>
      </c>
      <c r="F9" s="297"/>
      <c r="G9" s="297"/>
      <c r="H9" s="297"/>
      <c r="I9" s="115"/>
      <c r="L9" s="36"/>
    </row>
    <row r="10" spans="2:46" s="1" customFormat="1" ht="11.25">
      <c r="B10" s="36"/>
      <c r="I10" s="115"/>
      <c r="L10" s="36"/>
    </row>
    <row r="11" spans="2:46" s="1" customFormat="1" ht="12" customHeight="1">
      <c r="B11" s="36"/>
      <c r="D11" s="114" t="s">
        <v>18</v>
      </c>
      <c r="F11" s="103" t="s">
        <v>1</v>
      </c>
      <c r="I11" s="116" t="s">
        <v>19</v>
      </c>
      <c r="J11" s="103" t="s">
        <v>1</v>
      </c>
      <c r="L11" s="36"/>
    </row>
    <row r="12" spans="2:46" s="1" customFormat="1" ht="12" customHeight="1">
      <c r="B12" s="36"/>
      <c r="D12" s="114" t="s">
        <v>20</v>
      </c>
      <c r="F12" s="103" t="s">
        <v>21</v>
      </c>
      <c r="I12" s="116" t="s">
        <v>22</v>
      </c>
      <c r="J12" s="117" t="str">
        <f>'Rekapitulace stavby'!AN8</f>
        <v>4. 12. 2019</v>
      </c>
      <c r="L12" s="36"/>
    </row>
    <row r="13" spans="2:46" s="1" customFormat="1" ht="10.9" customHeight="1">
      <c r="B13" s="36"/>
      <c r="I13" s="115"/>
      <c r="L13" s="36"/>
    </row>
    <row r="14" spans="2:46" s="1" customFormat="1" ht="12" customHeight="1">
      <c r="B14" s="36"/>
      <c r="D14" s="114" t="s">
        <v>24</v>
      </c>
      <c r="I14" s="116" t="s">
        <v>25</v>
      </c>
      <c r="J14" s="103" t="str">
        <f>IF('Rekapitulace stavby'!AN10="","",'Rekapitulace stavby'!AN10)</f>
        <v>03410447</v>
      </c>
      <c r="L14" s="36"/>
    </row>
    <row r="15" spans="2:46" s="1" customFormat="1" ht="18" customHeight="1">
      <c r="B15" s="36"/>
      <c r="E15" s="103" t="str">
        <f>IF('Rekapitulace stavby'!E11="","",'Rekapitulace stavby'!E11)</f>
        <v>Labe aréna z.s. Nábřežní 835, Štětí</v>
      </c>
      <c r="I15" s="116" t="s">
        <v>28</v>
      </c>
      <c r="J15" s="103" t="str">
        <f>IF('Rekapitulace stavby'!AN11="","",'Rekapitulace stavby'!AN11)</f>
        <v/>
      </c>
      <c r="L15" s="36"/>
    </row>
    <row r="16" spans="2:46" s="1" customFormat="1" ht="6.95" customHeight="1">
      <c r="B16" s="36"/>
      <c r="I16" s="115"/>
      <c r="L16" s="36"/>
    </row>
    <row r="17" spans="2:12" s="1" customFormat="1" ht="12" customHeight="1">
      <c r="B17" s="36"/>
      <c r="D17" s="114" t="s">
        <v>29</v>
      </c>
      <c r="I17" s="116" t="s">
        <v>25</v>
      </c>
      <c r="J17" s="28" t="str">
        <f>'Rekapitulace stavby'!AN13</f>
        <v>Vyplň údaj</v>
      </c>
      <c r="L17" s="36"/>
    </row>
    <row r="18" spans="2:12" s="1" customFormat="1" ht="18" customHeight="1">
      <c r="B18" s="36"/>
      <c r="E18" s="298" t="str">
        <f>'Rekapitulace stavby'!E14</f>
        <v>Vyplň údaj</v>
      </c>
      <c r="F18" s="299"/>
      <c r="G18" s="299"/>
      <c r="H18" s="299"/>
      <c r="I18" s="116" t="s">
        <v>28</v>
      </c>
      <c r="J18" s="28" t="str">
        <f>'Rekapitulace stavby'!AN14</f>
        <v>Vyplň údaj</v>
      </c>
      <c r="L18" s="36"/>
    </row>
    <row r="19" spans="2:12" s="1" customFormat="1" ht="6.95" customHeight="1">
      <c r="B19" s="36"/>
      <c r="I19" s="115"/>
      <c r="L19" s="36"/>
    </row>
    <row r="20" spans="2:12" s="1" customFormat="1" ht="12" customHeight="1">
      <c r="B20" s="36"/>
      <c r="D20" s="114" t="s">
        <v>31</v>
      </c>
      <c r="I20" s="116" t="s">
        <v>25</v>
      </c>
      <c r="J20" s="103" t="str">
        <f>IF('Rekapitulace stavby'!AN16="","",'Rekapitulace stavby'!AN16)</f>
        <v>25678051</v>
      </c>
      <c r="L20" s="36"/>
    </row>
    <row r="21" spans="2:12" s="1" customFormat="1" ht="18" customHeight="1">
      <c r="B21" s="36"/>
      <c r="E21" s="103" t="str">
        <f>IF('Rekapitulace stavby'!E17="","",'Rekapitulace stavby'!E17)</f>
        <v>di5 architekti inženýři</v>
      </c>
      <c r="I21" s="116" t="s">
        <v>28</v>
      </c>
      <c r="J21" s="103" t="str">
        <f>IF('Rekapitulace stavby'!AN17="","",'Rekapitulace stavby'!AN17)</f>
        <v/>
      </c>
      <c r="L21" s="36"/>
    </row>
    <row r="22" spans="2:12" s="1" customFormat="1" ht="6.95" customHeight="1">
      <c r="B22" s="36"/>
      <c r="I22" s="115"/>
      <c r="L22" s="36"/>
    </row>
    <row r="23" spans="2:12" s="1" customFormat="1" ht="12" customHeight="1">
      <c r="B23" s="36"/>
      <c r="D23" s="114" t="s">
        <v>35</v>
      </c>
      <c r="I23" s="116" t="s">
        <v>25</v>
      </c>
      <c r="J23" s="103" t="s">
        <v>1</v>
      </c>
      <c r="L23" s="36"/>
    </row>
    <row r="24" spans="2:12" s="1" customFormat="1" ht="18" customHeight="1">
      <c r="B24" s="36"/>
      <c r="E24" s="103" t="s">
        <v>36</v>
      </c>
      <c r="I24" s="116" t="s">
        <v>28</v>
      </c>
      <c r="J24" s="103" t="s">
        <v>1</v>
      </c>
      <c r="L24" s="36"/>
    </row>
    <row r="25" spans="2:12" s="1" customFormat="1" ht="6.95" customHeight="1">
      <c r="B25" s="36"/>
      <c r="I25" s="115"/>
      <c r="L25" s="36"/>
    </row>
    <row r="26" spans="2:12" s="1" customFormat="1" ht="12" customHeight="1">
      <c r="B26" s="36"/>
      <c r="D26" s="114" t="s">
        <v>37</v>
      </c>
      <c r="I26" s="115"/>
      <c r="L26" s="36"/>
    </row>
    <row r="27" spans="2:12" s="7" customFormat="1" ht="14.45" customHeight="1">
      <c r="B27" s="118"/>
      <c r="E27" s="300" t="s">
        <v>1</v>
      </c>
      <c r="F27" s="300"/>
      <c r="G27" s="300"/>
      <c r="H27" s="300"/>
      <c r="I27" s="119"/>
      <c r="L27" s="118"/>
    </row>
    <row r="28" spans="2:12" s="1" customFormat="1" ht="6.95" customHeight="1">
      <c r="B28" s="36"/>
      <c r="I28" s="115"/>
      <c r="L28" s="36"/>
    </row>
    <row r="29" spans="2:12" s="1" customFormat="1" ht="6.95" customHeight="1">
      <c r="B29" s="36"/>
      <c r="D29" s="60"/>
      <c r="E29" s="60"/>
      <c r="F29" s="60"/>
      <c r="G29" s="60"/>
      <c r="H29" s="60"/>
      <c r="I29" s="120"/>
      <c r="J29" s="60"/>
      <c r="K29" s="60"/>
      <c r="L29" s="36"/>
    </row>
    <row r="30" spans="2:12" s="1" customFormat="1" ht="25.35" customHeight="1">
      <c r="B30" s="36"/>
      <c r="D30" s="121" t="s">
        <v>38</v>
      </c>
      <c r="I30" s="115"/>
      <c r="J30" s="122">
        <f>ROUND(J116, 2)</f>
        <v>0</v>
      </c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14.45" customHeight="1">
      <c r="B32" s="36"/>
      <c r="F32" s="123" t="s">
        <v>40</v>
      </c>
      <c r="I32" s="124" t="s">
        <v>39</v>
      </c>
      <c r="J32" s="123" t="s">
        <v>41</v>
      </c>
      <c r="L32" s="36"/>
    </row>
    <row r="33" spans="2:12" s="1" customFormat="1" ht="14.45" customHeight="1">
      <c r="B33" s="36"/>
      <c r="D33" s="125" t="s">
        <v>42</v>
      </c>
      <c r="E33" s="114" t="s">
        <v>43</v>
      </c>
      <c r="F33" s="126">
        <f>ROUND((SUM(BE116:BE252)),  2)</f>
        <v>0</v>
      </c>
      <c r="I33" s="127">
        <v>0.21</v>
      </c>
      <c r="J33" s="126">
        <f>ROUND(((SUM(BE116:BE252))*I33),  2)</f>
        <v>0</v>
      </c>
      <c r="L33" s="36"/>
    </row>
    <row r="34" spans="2:12" s="1" customFormat="1" ht="14.45" customHeight="1">
      <c r="B34" s="36"/>
      <c r="E34" s="114" t="s">
        <v>44</v>
      </c>
      <c r="F34" s="126">
        <f>ROUND((SUM(BF116:BF252)),  2)</f>
        <v>0</v>
      </c>
      <c r="I34" s="127">
        <v>0.15</v>
      </c>
      <c r="J34" s="126">
        <f>ROUND(((SUM(BF116:BF252))*I34),  2)</f>
        <v>0</v>
      </c>
      <c r="L34" s="36"/>
    </row>
    <row r="35" spans="2:12" s="1" customFormat="1" ht="14.45" hidden="1" customHeight="1">
      <c r="B35" s="36"/>
      <c r="E35" s="114" t="s">
        <v>45</v>
      </c>
      <c r="F35" s="126">
        <f>ROUND((SUM(BG116:BG252)),  2)</f>
        <v>0</v>
      </c>
      <c r="I35" s="127">
        <v>0.21</v>
      </c>
      <c r="J35" s="126">
        <f>0</f>
        <v>0</v>
      </c>
      <c r="L35" s="36"/>
    </row>
    <row r="36" spans="2:12" s="1" customFormat="1" ht="14.45" hidden="1" customHeight="1">
      <c r="B36" s="36"/>
      <c r="E36" s="114" t="s">
        <v>46</v>
      </c>
      <c r="F36" s="126">
        <f>ROUND((SUM(BH116:BH252)),  2)</f>
        <v>0</v>
      </c>
      <c r="I36" s="127">
        <v>0.15</v>
      </c>
      <c r="J36" s="126">
        <f>0</f>
        <v>0</v>
      </c>
      <c r="L36" s="36"/>
    </row>
    <row r="37" spans="2:12" s="1" customFormat="1" ht="14.45" hidden="1" customHeight="1">
      <c r="B37" s="36"/>
      <c r="E37" s="114" t="s">
        <v>47</v>
      </c>
      <c r="F37" s="126">
        <f>ROUND((SUM(BI116:BI252)),  2)</f>
        <v>0</v>
      </c>
      <c r="I37" s="127">
        <v>0</v>
      </c>
      <c r="J37" s="126">
        <f>0</f>
        <v>0</v>
      </c>
      <c r="L37" s="36"/>
    </row>
    <row r="38" spans="2:12" s="1" customFormat="1" ht="6.95" customHeight="1">
      <c r="B38" s="36"/>
      <c r="I38" s="115"/>
      <c r="L38" s="36"/>
    </row>
    <row r="39" spans="2:12" s="1" customFormat="1" ht="25.35" customHeight="1">
      <c r="B39" s="36"/>
      <c r="C39" s="128"/>
      <c r="D39" s="129" t="s">
        <v>48</v>
      </c>
      <c r="E39" s="130"/>
      <c r="F39" s="130"/>
      <c r="G39" s="131" t="s">
        <v>49</v>
      </c>
      <c r="H39" s="132" t="s">
        <v>50</v>
      </c>
      <c r="I39" s="133"/>
      <c r="J39" s="134">
        <f>SUM(J30:J37)</f>
        <v>0</v>
      </c>
      <c r="K39" s="135"/>
      <c r="L39" s="36"/>
    </row>
    <row r="40" spans="2:12" s="1" customFormat="1" ht="14.45" customHeight="1">
      <c r="B40" s="36"/>
      <c r="I40" s="115"/>
      <c r="L40" s="36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47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47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47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47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47" s="1" customFormat="1" ht="12" customHeight="1">
      <c r="B86" s="32"/>
      <c r="C86" s="27" t="s">
        <v>134</v>
      </c>
      <c r="D86" s="33"/>
      <c r="E86" s="33"/>
      <c r="F86" s="33"/>
      <c r="G86" s="33"/>
      <c r="H86" s="33"/>
      <c r="I86" s="115"/>
      <c r="J86" s="33"/>
      <c r="K86" s="33"/>
      <c r="L86" s="36"/>
    </row>
    <row r="87" spans="2:47" s="1" customFormat="1" ht="14.45" customHeight="1">
      <c r="B87" s="32"/>
      <c r="C87" s="33"/>
      <c r="D87" s="33"/>
      <c r="E87" s="269" t="str">
        <f>E9</f>
        <v>07 - Slaboproud, MaR</v>
      </c>
      <c r="F87" s="303"/>
      <c r="G87" s="303"/>
      <c r="H87" s="303"/>
      <c r="I87" s="115"/>
      <c r="J87" s="33"/>
      <c r="K87" s="33"/>
      <c r="L87" s="36"/>
    </row>
    <row r="88" spans="2:47" s="1" customFormat="1" ht="6.95" customHeight="1">
      <c r="B88" s="32"/>
      <c r="C88" s="33"/>
      <c r="D88" s="33"/>
      <c r="E88" s="33"/>
      <c r="F88" s="33"/>
      <c r="G88" s="33"/>
      <c r="H88" s="33"/>
      <c r="I88" s="115"/>
      <c r="J88" s="33"/>
      <c r="K88" s="33"/>
      <c r="L88" s="36"/>
    </row>
    <row r="89" spans="2:47" s="1" customFormat="1" ht="12" customHeight="1">
      <c r="B89" s="32"/>
      <c r="C89" s="27" t="s">
        <v>20</v>
      </c>
      <c r="D89" s="33"/>
      <c r="E89" s="33"/>
      <c r="F89" s="25" t="str">
        <f>F12</f>
        <v>Štětí</v>
      </c>
      <c r="G89" s="33"/>
      <c r="H89" s="33"/>
      <c r="I89" s="116" t="s">
        <v>22</v>
      </c>
      <c r="J89" s="59" t="str">
        <f>IF(J12="","",J12)</f>
        <v>4. 12. 2019</v>
      </c>
      <c r="K89" s="33"/>
      <c r="L89" s="36"/>
    </row>
    <row r="90" spans="2:47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47" s="1" customFormat="1" ht="26.45" customHeight="1">
      <c r="B91" s="32"/>
      <c r="C91" s="27" t="s">
        <v>24</v>
      </c>
      <c r="D91" s="33"/>
      <c r="E91" s="33"/>
      <c r="F91" s="25" t="str">
        <f>E15</f>
        <v>Labe aréna z.s. Nábřežní 835, Štětí</v>
      </c>
      <c r="G91" s="33"/>
      <c r="H91" s="33"/>
      <c r="I91" s="116" t="s">
        <v>31</v>
      </c>
      <c r="J91" s="30" t="str">
        <f>E21</f>
        <v>di5 architekti inženýři</v>
      </c>
      <c r="K91" s="33"/>
      <c r="L91" s="36"/>
    </row>
    <row r="92" spans="2:47" s="1" customFormat="1" ht="15.6" customHeight="1">
      <c r="B92" s="32"/>
      <c r="C92" s="27" t="s">
        <v>29</v>
      </c>
      <c r="D92" s="33"/>
      <c r="E92" s="33"/>
      <c r="F92" s="25" t="str">
        <f>IF(E18="","",E18)</f>
        <v>Vyplň údaj</v>
      </c>
      <c r="G92" s="33"/>
      <c r="H92" s="33"/>
      <c r="I92" s="116" t="s">
        <v>35</v>
      </c>
      <c r="J92" s="30" t="str">
        <f>E24</f>
        <v>J. Nešněra</v>
      </c>
      <c r="K92" s="33"/>
      <c r="L92" s="36"/>
    </row>
    <row r="93" spans="2:47" s="1" customFormat="1" ht="10.35" customHeight="1">
      <c r="B93" s="32"/>
      <c r="C93" s="33"/>
      <c r="D93" s="33"/>
      <c r="E93" s="33"/>
      <c r="F93" s="33"/>
      <c r="G93" s="33"/>
      <c r="H93" s="33"/>
      <c r="I93" s="115"/>
      <c r="J93" s="33"/>
      <c r="K93" s="33"/>
      <c r="L93" s="36"/>
    </row>
    <row r="94" spans="2:47" s="1" customFormat="1" ht="29.25" customHeight="1">
      <c r="B94" s="32"/>
      <c r="C94" s="150" t="s">
        <v>137</v>
      </c>
      <c r="D94" s="151"/>
      <c r="E94" s="151"/>
      <c r="F94" s="151"/>
      <c r="G94" s="151"/>
      <c r="H94" s="151"/>
      <c r="I94" s="152"/>
      <c r="J94" s="153" t="s">
        <v>138</v>
      </c>
      <c r="K94" s="151"/>
      <c r="L94" s="36"/>
    </row>
    <row r="95" spans="2:47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47" s="1" customFormat="1" ht="22.9" customHeight="1">
      <c r="B96" s="32"/>
      <c r="C96" s="154" t="s">
        <v>139</v>
      </c>
      <c r="D96" s="33"/>
      <c r="E96" s="33"/>
      <c r="F96" s="33"/>
      <c r="G96" s="33"/>
      <c r="H96" s="33"/>
      <c r="I96" s="115"/>
      <c r="J96" s="77">
        <f>J116</f>
        <v>0</v>
      </c>
      <c r="K96" s="33"/>
      <c r="L96" s="36"/>
      <c r="AU96" s="15" t="s">
        <v>140</v>
      </c>
    </row>
    <row r="97" spans="2:12" s="1" customFormat="1" ht="21.75" customHeight="1">
      <c r="B97" s="32"/>
      <c r="C97" s="33"/>
      <c r="D97" s="33"/>
      <c r="E97" s="33"/>
      <c r="F97" s="33"/>
      <c r="G97" s="33"/>
      <c r="H97" s="33"/>
      <c r="I97" s="115"/>
      <c r="J97" s="33"/>
      <c r="K97" s="33"/>
      <c r="L97" s="36"/>
    </row>
    <row r="98" spans="2:12" s="1" customFormat="1" ht="6.95" customHeight="1">
      <c r="B98" s="47"/>
      <c r="C98" s="48"/>
      <c r="D98" s="48"/>
      <c r="E98" s="48"/>
      <c r="F98" s="48"/>
      <c r="G98" s="48"/>
      <c r="H98" s="48"/>
      <c r="I98" s="146"/>
      <c r="J98" s="48"/>
      <c r="K98" s="48"/>
      <c r="L98" s="36"/>
    </row>
    <row r="102" spans="2:12" s="1" customFormat="1" ht="6.95" customHeight="1">
      <c r="B102" s="49"/>
      <c r="C102" s="50"/>
      <c r="D102" s="50"/>
      <c r="E102" s="50"/>
      <c r="F102" s="50"/>
      <c r="G102" s="50"/>
      <c r="H102" s="50"/>
      <c r="I102" s="149"/>
      <c r="J102" s="50"/>
      <c r="K102" s="50"/>
      <c r="L102" s="36"/>
    </row>
    <row r="103" spans="2:12" s="1" customFormat="1" ht="24.95" customHeight="1">
      <c r="B103" s="32"/>
      <c r="C103" s="21" t="s">
        <v>155</v>
      </c>
      <c r="D103" s="33"/>
      <c r="E103" s="33"/>
      <c r="F103" s="33"/>
      <c r="G103" s="33"/>
      <c r="H103" s="33"/>
      <c r="I103" s="115"/>
      <c r="J103" s="33"/>
      <c r="K103" s="33"/>
      <c r="L103" s="36"/>
    </row>
    <row r="104" spans="2:12" s="1" customFormat="1" ht="6.95" customHeight="1">
      <c r="B104" s="32"/>
      <c r="C104" s="33"/>
      <c r="D104" s="33"/>
      <c r="E104" s="33"/>
      <c r="F104" s="33"/>
      <c r="G104" s="33"/>
      <c r="H104" s="33"/>
      <c r="I104" s="115"/>
      <c r="J104" s="33"/>
      <c r="K104" s="33"/>
      <c r="L104" s="36"/>
    </row>
    <row r="105" spans="2:12" s="1" customFormat="1" ht="12" customHeight="1">
      <c r="B105" s="32"/>
      <c r="C105" s="27" t="s">
        <v>16</v>
      </c>
      <c r="D105" s="33"/>
      <c r="E105" s="33"/>
      <c r="F105" s="33"/>
      <c r="G105" s="33"/>
      <c r="H105" s="33"/>
      <c r="I105" s="115"/>
      <c r="J105" s="33"/>
      <c r="K105" s="33"/>
      <c r="L105" s="36"/>
    </row>
    <row r="106" spans="2:12" s="1" customFormat="1" ht="14.45" customHeight="1">
      <c r="B106" s="32"/>
      <c r="C106" s="33"/>
      <c r="D106" s="33"/>
      <c r="E106" s="301" t="str">
        <f>E7</f>
        <v>Labe aréna Štětí - bazén</v>
      </c>
      <c r="F106" s="302"/>
      <c r="G106" s="302"/>
      <c r="H106" s="302"/>
      <c r="I106" s="115"/>
      <c r="J106" s="33"/>
      <c r="K106" s="33"/>
      <c r="L106" s="36"/>
    </row>
    <row r="107" spans="2:12" s="1" customFormat="1" ht="12" customHeight="1">
      <c r="B107" s="32"/>
      <c r="C107" s="27" t="s">
        <v>134</v>
      </c>
      <c r="D107" s="33"/>
      <c r="E107" s="33"/>
      <c r="F107" s="33"/>
      <c r="G107" s="33"/>
      <c r="H107" s="33"/>
      <c r="I107" s="115"/>
      <c r="J107" s="33"/>
      <c r="K107" s="33"/>
      <c r="L107" s="36"/>
    </row>
    <row r="108" spans="2:12" s="1" customFormat="1" ht="14.45" customHeight="1">
      <c r="B108" s="32"/>
      <c r="C108" s="33"/>
      <c r="D108" s="33"/>
      <c r="E108" s="269" t="str">
        <f>E9</f>
        <v>07 - Slaboproud, MaR</v>
      </c>
      <c r="F108" s="303"/>
      <c r="G108" s="303"/>
      <c r="H108" s="303"/>
      <c r="I108" s="115"/>
      <c r="J108" s="33"/>
      <c r="K108" s="33"/>
      <c r="L108" s="36"/>
    </row>
    <row r="109" spans="2:12" s="1" customFormat="1" ht="6.95" customHeight="1">
      <c r="B109" s="32"/>
      <c r="C109" s="33"/>
      <c r="D109" s="33"/>
      <c r="E109" s="33"/>
      <c r="F109" s="33"/>
      <c r="G109" s="33"/>
      <c r="H109" s="33"/>
      <c r="I109" s="115"/>
      <c r="J109" s="33"/>
      <c r="K109" s="33"/>
      <c r="L109" s="36"/>
    </row>
    <row r="110" spans="2:12" s="1" customFormat="1" ht="12" customHeight="1">
      <c r="B110" s="32"/>
      <c r="C110" s="27" t="s">
        <v>20</v>
      </c>
      <c r="D110" s="33"/>
      <c r="E110" s="33"/>
      <c r="F110" s="25" t="str">
        <f>F12</f>
        <v>Štětí</v>
      </c>
      <c r="G110" s="33"/>
      <c r="H110" s="33"/>
      <c r="I110" s="116" t="s">
        <v>22</v>
      </c>
      <c r="J110" s="59" t="str">
        <f>IF(J12="","",J12)</f>
        <v>4. 12. 2019</v>
      </c>
      <c r="K110" s="33"/>
      <c r="L110" s="36"/>
    </row>
    <row r="111" spans="2:12" s="1" customFormat="1" ht="6.95" customHeight="1">
      <c r="B111" s="32"/>
      <c r="C111" s="33"/>
      <c r="D111" s="33"/>
      <c r="E111" s="33"/>
      <c r="F111" s="33"/>
      <c r="G111" s="33"/>
      <c r="H111" s="33"/>
      <c r="I111" s="115"/>
      <c r="J111" s="33"/>
      <c r="K111" s="33"/>
      <c r="L111" s="36"/>
    </row>
    <row r="112" spans="2:12" s="1" customFormat="1" ht="26.45" customHeight="1">
      <c r="B112" s="32"/>
      <c r="C112" s="27" t="s">
        <v>24</v>
      </c>
      <c r="D112" s="33"/>
      <c r="E112" s="33"/>
      <c r="F112" s="25" t="str">
        <f>E15</f>
        <v>Labe aréna z.s. Nábřežní 835, Štětí</v>
      </c>
      <c r="G112" s="33"/>
      <c r="H112" s="33"/>
      <c r="I112" s="116" t="s">
        <v>31</v>
      </c>
      <c r="J112" s="30" t="str">
        <f>E21</f>
        <v>di5 architekti inženýři</v>
      </c>
      <c r="K112" s="33"/>
      <c r="L112" s="36"/>
    </row>
    <row r="113" spans="2:65" s="1" customFormat="1" ht="15.6" customHeight="1">
      <c r="B113" s="32"/>
      <c r="C113" s="27" t="s">
        <v>29</v>
      </c>
      <c r="D113" s="33"/>
      <c r="E113" s="33"/>
      <c r="F113" s="25" t="str">
        <f>IF(E18="","",E18)</f>
        <v>Vyplň údaj</v>
      </c>
      <c r="G113" s="33"/>
      <c r="H113" s="33"/>
      <c r="I113" s="116" t="s">
        <v>35</v>
      </c>
      <c r="J113" s="30" t="str">
        <f>E24</f>
        <v>J. Nešněra</v>
      </c>
      <c r="K113" s="33"/>
      <c r="L113" s="36"/>
    </row>
    <row r="114" spans="2:65" s="1" customFormat="1" ht="10.35" customHeight="1">
      <c r="B114" s="32"/>
      <c r="C114" s="33"/>
      <c r="D114" s="33"/>
      <c r="E114" s="33"/>
      <c r="F114" s="33"/>
      <c r="G114" s="33"/>
      <c r="H114" s="33"/>
      <c r="I114" s="115"/>
      <c r="J114" s="33"/>
      <c r="K114" s="33"/>
      <c r="L114" s="36"/>
    </row>
    <row r="115" spans="2:65" s="10" customFormat="1" ht="29.25" customHeight="1">
      <c r="B115" s="168"/>
      <c r="C115" s="169" t="s">
        <v>156</v>
      </c>
      <c r="D115" s="170" t="s">
        <v>63</v>
      </c>
      <c r="E115" s="170" t="s">
        <v>59</v>
      </c>
      <c r="F115" s="170" t="s">
        <v>60</v>
      </c>
      <c r="G115" s="170" t="s">
        <v>157</v>
      </c>
      <c r="H115" s="170" t="s">
        <v>158</v>
      </c>
      <c r="I115" s="171" t="s">
        <v>159</v>
      </c>
      <c r="J115" s="170" t="s">
        <v>138</v>
      </c>
      <c r="K115" s="172" t="s">
        <v>160</v>
      </c>
      <c r="L115" s="173"/>
      <c r="M115" s="68" t="s">
        <v>1</v>
      </c>
      <c r="N115" s="69" t="s">
        <v>42</v>
      </c>
      <c r="O115" s="69" t="s">
        <v>161</v>
      </c>
      <c r="P115" s="69" t="s">
        <v>162</v>
      </c>
      <c r="Q115" s="69" t="s">
        <v>163</v>
      </c>
      <c r="R115" s="69" t="s">
        <v>164</v>
      </c>
      <c r="S115" s="69" t="s">
        <v>165</v>
      </c>
      <c r="T115" s="70" t="s">
        <v>166</v>
      </c>
    </row>
    <row r="116" spans="2:65" s="1" customFormat="1" ht="22.9" customHeight="1">
      <c r="B116" s="32"/>
      <c r="C116" s="75" t="s">
        <v>167</v>
      </c>
      <c r="D116" s="33"/>
      <c r="E116" s="33"/>
      <c r="F116" s="33"/>
      <c r="G116" s="33"/>
      <c r="H116" s="33"/>
      <c r="I116" s="115"/>
      <c r="J116" s="174">
        <f>BK116</f>
        <v>0</v>
      </c>
      <c r="K116" s="33"/>
      <c r="L116" s="36"/>
      <c r="M116" s="71"/>
      <c r="N116" s="72"/>
      <c r="O116" s="72"/>
      <c r="P116" s="175">
        <f>SUM(P117:P252)</f>
        <v>0</v>
      </c>
      <c r="Q116" s="72"/>
      <c r="R116" s="175">
        <f>SUM(R117:R252)</f>
        <v>0</v>
      </c>
      <c r="S116" s="72"/>
      <c r="T116" s="176">
        <f>SUM(T117:T252)</f>
        <v>0</v>
      </c>
      <c r="AT116" s="15" t="s">
        <v>77</v>
      </c>
      <c r="AU116" s="15" t="s">
        <v>140</v>
      </c>
      <c r="BK116" s="177">
        <f>SUM(BK117:BK252)</f>
        <v>0</v>
      </c>
    </row>
    <row r="117" spans="2:65" s="1" customFormat="1" ht="14.45" customHeight="1">
      <c r="B117" s="32"/>
      <c r="C117" s="194" t="s">
        <v>85</v>
      </c>
      <c r="D117" s="194" t="s">
        <v>172</v>
      </c>
      <c r="E117" s="195" t="s">
        <v>1058</v>
      </c>
      <c r="F117" s="196" t="s">
        <v>1591</v>
      </c>
      <c r="G117" s="197" t="s">
        <v>1003</v>
      </c>
      <c r="H117" s="198">
        <v>8</v>
      </c>
      <c r="I117" s="199"/>
      <c r="J117" s="200">
        <f>ROUND(I117*H117,2)</f>
        <v>0</v>
      </c>
      <c r="K117" s="196" t="s">
        <v>1</v>
      </c>
      <c r="L117" s="36"/>
      <c r="M117" s="201" t="s">
        <v>1</v>
      </c>
      <c r="N117" s="202" t="s">
        <v>43</v>
      </c>
      <c r="O117" s="64"/>
      <c r="P117" s="203">
        <f>O117*H117</f>
        <v>0</v>
      </c>
      <c r="Q117" s="203">
        <v>0</v>
      </c>
      <c r="R117" s="203">
        <f>Q117*H117</f>
        <v>0</v>
      </c>
      <c r="S117" s="203">
        <v>0</v>
      </c>
      <c r="T117" s="204">
        <f>S117*H117</f>
        <v>0</v>
      </c>
      <c r="AR117" s="205" t="s">
        <v>177</v>
      </c>
      <c r="AT117" s="205" t="s">
        <v>172</v>
      </c>
      <c r="AU117" s="205" t="s">
        <v>78</v>
      </c>
      <c r="AY117" s="15" t="s">
        <v>170</v>
      </c>
      <c r="BE117" s="206">
        <f>IF(N117="základní",J117,0)</f>
        <v>0</v>
      </c>
      <c r="BF117" s="206">
        <f>IF(N117="snížená",J117,0)</f>
        <v>0</v>
      </c>
      <c r="BG117" s="206">
        <f>IF(N117="zákl. přenesená",J117,0)</f>
        <v>0</v>
      </c>
      <c r="BH117" s="206">
        <f>IF(N117="sníž. přenesená",J117,0)</f>
        <v>0</v>
      </c>
      <c r="BI117" s="206">
        <f>IF(N117="nulová",J117,0)</f>
        <v>0</v>
      </c>
      <c r="BJ117" s="15" t="s">
        <v>85</v>
      </c>
      <c r="BK117" s="206">
        <f>ROUND(I117*H117,2)</f>
        <v>0</v>
      </c>
      <c r="BL117" s="15" t="s">
        <v>177</v>
      </c>
      <c r="BM117" s="205" t="s">
        <v>1592</v>
      </c>
    </row>
    <row r="118" spans="2:65" s="1" customFormat="1" ht="11.25">
      <c r="B118" s="32"/>
      <c r="C118" s="33"/>
      <c r="D118" s="207" t="s">
        <v>179</v>
      </c>
      <c r="E118" s="33"/>
      <c r="F118" s="208" t="s">
        <v>1591</v>
      </c>
      <c r="G118" s="33"/>
      <c r="H118" s="33"/>
      <c r="I118" s="115"/>
      <c r="J118" s="33"/>
      <c r="K118" s="33"/>
      <c r="L118" s="36"/>
      <c r="M118" s="209"/>
      <c r="N118" s="64"/>
      <c r="O118" s="64"/>
      <c r="P118" s="64"/>
      <c r="Q118" s="64"/>
      <c r="R118" s="64"/>
      <c r="S118" s="64"/>
      <c r="T118" s="65"/>
      <c r="AT118" s="15" t="s">
        <v>179</v>
      </c>
      <c r="AU118" s="15" t="s">
        <v>78</v>
      </c>
    </row>
    <row r="119" spans="2:65" s="1" customFormat="1" ht="14.45" customHeight="1">
      <c r="B119" s="32"/>
      <c r="C119" s="194" t="s">
        <v>363</v>
      </c>
      <c r="D119" s="194" t="s">
        <v>172</v>
      </c>
      <c r="E119" s="195" t="s">
        <v>1058</v>
      </c>
      <c r="F119" s="196" t="s">
        <v>1591</v>
      </c>
      <c r="G119" s="197" t="s">
        <v>1003</v>
      </c>
      <c r="H119" s="198">
        <v>8</v>
      </c>
      <c r="I119" s="199"/>
      <c r="J119" s="200">
        <f>ROUND(I119*H119,2)</f>
        <v>0</v>
      </c>
      <c r="K119" s="196" t="s">
        <v>1</v>
      </c>
      <c r="L119" s="36"/>
      <c r="M119" s="201" t="s">
        <v>1</v>
      </c>
      <c r="N119" s="202" t="s">
        <v>43</v>
      </c>
      <c r="O119" s="64"/>
      <c r="P119" s="203">
        <f>O119*H119</f>
        <v>0</v>
      </c>
      <c r="Q119" s="203">
        <v>0</v>
      </c>
      <c r="R119" s="203">
        <f>Q119*H119</f>
        <v>0</v>
      </c>
      <c r="S119" s="203">
        <v>0</v>
      </c>
      <c r="T119" s="204">
        <f>S119*H119</f>
        <v>0</v>
      </c>
      <c r="AR119" s="205" t="s">
        <v>177</v>
      </c>
      <c r="AT119" s="205" t="s">
        <v>172</v>
      </c>
      <c r="AU119" s="205" t="s">
        <v>78</v>
      </c>
      <c r="AY119" s="15" t="s">
        <v>170</v>
      </c>
      <c r="BE119" s="206">
        <f>IF(N119="základní",J119,0)</f>
        <v>0</v>
      </c>
      <c r="BF119" s="206">
        <f>IF(N119="snížená",J119,0)</f>
        <v>0</v>
      </c>
      <c r="BG119" s="206">
        <f>IF(N119="zákl. přenesená",J119,0)</f>
        <v>0</v>
      </c>
      <c r="BH119" s="206">
        <f>IF(N119="sníž. přenesená",J119,0)</f>
        <v>0</v>
      </c>
      <c r="BI119" s="206">
        <f>IF(N119="nulová",J119,0)</f>
        <v>0</v>
      </c>
      <c r="BJ119" s="15" t="s">
        <v>85</v>
      </c>
      <c r="BK119" s="206">
        <f>ROUND(I119*H119,2)</f>
        <v>0</v>
      </c>
      <c r="BL119" s="15" t="s">
        <v>177</v>
      </c>
      <c r="BM119" s="205" t="s">
        <v>1593</v>
      </c>
    </row>
    <row r="120" spans="2:65" s="1" customFormat="1" ht="11.25">
      <c r="B120" s="32"/>
      <c r="C120" s="33"/>
      <c r="D120" s="207" t="s">
        <v>179</v>
      </c>
      <c r="E120" s="33"/>
      <c r="F120" s="208" t="s">
        <v>1591</v>
      </c>
      <c r="G120" s="33"/>
      <c r="H120" s="33"/>
      <c r="I120" s="115"/>
      <c r="J120" s="33"/>
      <c r="K120" s="33"/>
      <c r="L120" s="36"/>
      <c r="M120" s="209"/>
      <c r="N120" s="64"/>
      <c r="O120" s="64"/>
      <c r="P120" s="64"/>
      <c r="Q120" s="64"/>
      <c r="R120" s="64"/>
      <c r="S120" s="64"/>
      <c r="T120" s="65"/>
      <c r="AT120" s="15" t="s">
        <v>179</v>
      </c>
      <c r="AU120" s="15" t="s">
        <v>78</v>
      </c>
    </row>
    <row r="121" spans="2:65" s="1" customFormat="1" ht="14.45" customHeight="1">
      <c r="B121" s="32"/>
      <c r="C121" s="194" t="s">
        <v>236</v>
      </c>
      <c r="D121" s="194" t="s">
        <v>172</v>
      </c>
      <c r="E121" s="195" t="s">
        <v>1072</v>
      </c>
      <c r="F121" s="196" t="s">
        <v>1594</v>
      </c>
      <c r="G121" s="197" t="s">
        <v>1003</v>
      </c>
      <c r="H121" s="198">
        <v>12</v>
      </c>
      <c r="I121" s="199"/>
      <c r="J121" s="200">
        <f>ROUND(I121*H121,2)</f>
        <v>0</v>
      </c>
      <c r="K121" s="196" t="s">
        <v>1</v>
      </c>
      <c r="L121" s="36"/>
      <c r="M121" s="201" t="s">
        <v>1</v>
      </c>
      <c r="N121" s="202" t="s">
        <v>43</v>
      </c>
      <c r="O121" s="64"/>
      <c r="P121" s="203">
        <f>O121*H121</f>
        <v>0</v>
      </c>
      <c r="Q121" s="203">
        <v>0</v>
      </c>
      <c r="R121" s="203">
        <f>Q121*H121</f>
        <v>0</v>
      </c>
      <c r="S121" s="203">
        <v>0</v>
      </c>
      <c r="T121" s="204">
        <f>S121*H121</f>
        <v>0</v>
      </c>
      <c r="AR121" s="205" t="s">
        <v>177</v>
      </c>
      <c r="AT121" s="205" t="s">
        <v>172</v>
      </c>
      <c r="AU121" s="205" t="s">
        <v>78</v>
      </c>
      <c r="AY121" s="15" t="s">
        <v>170</v>
      </c>
      <c r="BE121" s="206">
        <f>IF(N121="základní",J121,0)</f>
        <v>0</v>
      </c>
      <c r="BF121" s="206">
        <f>IF(N121="snížená",J121,0)</f>
        <v>0</v>
      </c>
      <c r="BG121" s="206">
        <f>IF(N121="zákl. přenesená",J121,0)</f>
        <v>0</v>
      </c>
      <c r="BH121" s="206">
        <f>IF(N121="sníž. přenesená",J121,0)</f>
        <v>0</v>
      </c>
      <c r="BI121" s="206">
        <f>IF(N121="nulová",J121,0)</f>
        <v>0</v>
      </c>
      <c r="BJ121" s="15" t="s">
        <v>85</v>
      </c>
      <c r="BK121" s="206">
        <f>ROUND(I121*H121,2)</f>
        <v>0</v>
      </c>
      <c r="BL121" s="15" t="s">
        <v>177</v>
      </c>
      <c r="BM121" s="205" t="s">
        <v>1595</v>
      </c>
    </row>
    <row r="122" spans="2:65" s="1" customFormat="1" ht="11.25">
      <c r="B122" s="32"/>
      <c r="C122" s="33"/>
      <c r="D122" s="207" t="s">
        <v>179</v>
      </c>
      <c r="E122" s="33"/>
      <c r="F122" s="208" t="s">
        <v>1594</v>
      </c>
      <c r="G122" s="33"/>
      <c r="H122" s="33"/>
      <c r="I122" s="115"/>
      <c r="J122" s="33"/>
      <c r="K122" s="33"/>
      <c r="L122" s="36"/>
      <c r="M122" s="209"/>
      <c r="N122" s="64"/>
      <c r="O122" s="64"/>
      <c r="P122" s="64"/>
      <c r="Q122" s="64"/>
      <c r="R122" s="64"/>
      <c r="S122" s="64"/>
      <c r="T122" s="65"/>
      <c r="AT122" s="15" t="s">
        <v>179</v>
      </c>
      <c r="AU122" s="15" t="s">
        <v>78</v>
      </c>
    </row>
    <row r="123" spans="2:65" s="1" customFormat="1" ht="14.45" customHeight="1">
      <c r="B123" s="32"/>
      <c r="C123" s="194" t="s">
        <v>404</v>
      </c>
      <c r="D123" s="194" t="s">
        <v>172</v>
      </c>
      <c r="E123" s="195" t="s">
        <v>1072</v>
      </c>
      <c r="F123" s="196" t="s">
        <v>1594</v>
      </c>
      <c r="G123" s="197" t="s">
        <v>1003</v>
      </c>
      <c r="H123" s="198">
        <v>12</v>
      </c>
      <c r="I123" s="199"/>
      <c r="J123" s="200">
        <f>ROUND(I123*H123,2)</f>
        <v>0</v>
      </c>
      <c r="K123" s="196" t="s">
        <v>1</v>
      </c>
      <c r="L123" s="36"/>
      <c r="M123" s="201" t="s">
        <v>1</v>
      </c>
      <c r="N123" s="202" t="s">
        <v>43</v>
      </c>
      <c r="O123" s="64"/>
      <c r="P123" s="203">
        <f>O123*H123</f>
        <v>0</v>
      </c>
      <c r="Q123" s="203">
        <v>0</v>
      </c>
      <c r="R123" s="203">
        <f>Q123*H123</f>
        <v>0</v>
      </c>
      <c r="S123" s="203">
        <v>0</v>
      </c>
      <c r="T123" s="204">
        <f>S123*H123</f>
        <v>0</v>
      </c>
      <c r="AR123" s="205" t="s">
        <v>177</v>
      </c>
      <c r="AT123" s="205" t="s">
        <v>172</v>
      </c>
      <c r="AU123" s="205" t="s">
        <v>78</v>
      </c>
      <c r="AY123" s="15" t="s">
        <v>170</v>
      </c>
      <c r="BE123" s="206">
        <f>IF(N123="základní",J123,0)</f>
        <v>0</v>
      </c>
      <c r="BF123" s="206">
        <f>IF(N123="snížená",J123,0)</f>
        <v>0</v>
      </c>
      <c r="BG123" s="206">
        <f>IF(N123="zákl. přenesená",J123,0)</f>
        <v>0</v>
      </c>
      <c r="BH123" s="206">
        <f>IF(N123="sníž. přenesená",J123,0)</f>
        <v>0</v>
      </c>
      <c r="BI123" s="206">
        <f>IF(N123="nulová",J123,0)</f>
        <v>0</v>
      </c>
      <c r="BJ123" s="15" t="s">
        <v>85</v>
      </c>
      <c r="BK123" s="206">
        <f>ROUND(I123*H123,2)</f>
        <v>0</v>
      </c>
      <c r="BL123" s="15" t="s">
        <v>177</v>
      </c>
      <c r="BM123" s="205" t="s">
        <v>1596</v>
      </c>
    </row>
    <row r="124" spans="2:65" s="1" customFormat="1" ht="11.25">
      <c r="B124" s="32"/>
      <c r="C124" s="33"/>
      <c r="D124" s="207" t="s">
        <v>179</v>
      </c>
      <c r="E124" s="33"/>
      <c r="F124" s="208" t="s">
        <v>1594</v>
      </c>
      <c r="G124" s="33"/>
      <c r="H124" s="33"/>
      <c r="I124" s="115"/>
      <c r="J124" s="33"/>
      <c r="K124" s="33"/>
      <c r="L124" s="36"/>
      <c r="M124" s="209"/>
      <c r="N124" s="64"/>
      <c r="O124" s="64"/>
      <c r="P124" s="64"/>
      <c r="Q124" s="64"/>
      <c r="R124" s="64"/>
      <c r="S124" s="64"/>
      <c r="T124" s="65"/>
      <c r="AT124" s="15" t="s">
        <v>179</v>
      </c>
      <c r="AU124" s="15" t="s">
        <v>78</v>
      </c>
    </row>
    <row r="125" spans="2:65" s="1" customFormat="1" ht="14.45" customHeight="1">
      <c r="B125" s="32"/>
      <c r="C125" s="194" t="s">
        <v>241</v>
      </c>
      <c r="D125" s="194" t="s">
        <v>172</v>
      </c>
      <c r="E125" s="195" t="s">
        <v>1597</v>
      </c>
      <c r="F125" s="196" t="s">
        <v>1598</v>
      </c>
      <c r="G125" s="197" t="s">
        <v>1003</v>
      </c>
      <c r="H125" s="198">
        <v>2</v>
      </c>
      <c r="I125" s="199"/>
      <c r="J125" s="200">
        <f>ROUND(I125*H125,2)</f>
        <v>0</v>
      </c>
      <c r="K125" s="196" t="s">
        <v>1</v>
      </c>
      <c r="L125" s="36"/>
      <c r="M125" s="201" t="s">
        <v>1</v>
      </c>
      <c r="N125" s="202" t="s">
        <v>43</v>
      </c>
      <c r="O125" s="64"/>
      <c r="P125" s="203">
        <f>O125*H125</f>
        <v>0</v>
      </c>
      <c r="Q125" s="203">
        <v>0</v>
      </c>
      <c r="R125" s="203">
        <f>Q125*H125</f>
        <v>0</v>
      </c>
      <c r="S125" s="203">
        <v>0</v>
      </c>
      <c r="T125" s="204">
        <f>S125*H125</f>
        <v>0</v>
      </c>
      <c r="AR125" s="205" t="s">
        <v>177</v>
      </c>
      <c r="AT125" s="205" t="s">
        <v>172</v>
      </c>
      <c r="AU125" s="205" t="s">
        <v>78</v>
      </c>
      <c r="AY125" s="15" t="s">
        <v>170</v>
      </c>
      <c r="BE125" s="206">
        <f>IF(N125="základní",J125,0)</f>
        <v>0</v>
      </c>
      <c r="BF125" s="206">
        <f>IF(N125="snížená",J125,0)</f>
        <v>0</v>
      </c>
      <c r="BG125" s="206">
        <f>IF(N125="zákl. přenesená",J125,0)</f>
        <v>0</v>
      </c>
      <c r="BH125" s="206">
        <f>IF(N125="sníž. přenesená",J125,0)</f>
        <v>0</v>
      </c>
      <c r="BI125" s="206">
        <f>IF(N125="nulová",J125,0)</f>
        <v>0</v>
      </c>
      <c r="BJ125" s="15" t="s">
        <v>85</v>
      </c>
      <c r="BK125" s="206">
        <f>ROUND(I125*H125,2)</f>
        <v>0</v>
      </c>
      <c r="BL125" s="15" t="s">
        <v>177</v>
      </c>
      <c r="BM125" s="205" t="s">
        <v>1599</v>
      </c>
    </row>
    <row r="126" spans="2:65" s="1" customFormat="1" ht="11.25">
      <c r="B126" s="32"/>
      <c r="C126" s="33"/>
      <c r="D126" s="207" t="s">
        <v>179</v>
      </c>
      <c r="E126" s="33"/>
      <c r="F126" s="208" t="s">
        <v>1598</v>
      </c>
      <c r="G126" s="33"/>
      <c r="H126" s="33"/>
      <c r="I126" s="115"/>
      <c r="J126" s="33"/>
      <c r="K126" s="33"/>
      <c r="L126" s="36"/>
      <c r="M126" s="209"/>
      <c r="N126" s="64"/>
      <c r="O126" s="64"/>
      <c r="P126" s="64"/>
      <c r="Q126" s="64"/>
      <c r="R126" s="64"/>
      <c r="S126" s="64"/>
      <c r="T126" s="65"/>
      <c r="AT126" s="15" t="s">
        <v>179</v>
      </c>
      <c r="AU126" s="15" t="s">
        <v>78</v>
      </c>
    </row>
    <row r="127" spans="2:65" s="1" customFormat="1" ht="14.45" customHeight="1">
      <c r="B127" s="32"/>
      <c r="C127" s="194" t="s">
        <v>408</v>
      </c>
      <c r="D127" s="194" t="s">
        <v>172</v>
      </c>
      <c r="E127" s="195" t="s">
        <v>1597</v>
      </c>
      <c r="F127" s="196" t="s">
        <v>1598</v>
      </c>
      <c r="G127" s="197" t="s">
        <v>1003</v>
      </c>
      <c r="H127" s="198">
        <v>2</v>
      </c>
      <c r="I127" s="199"/>
      <c r="J127" s="200">
        <f>ROUND(I127*H127,2)</f>
        <v>0</v>
      </c>
      <c r="K127" s="196" t="s">
        <v>1</v>
      </c>
      <c r="L127" s="36"/>
      <c r="M127" s="201" t="s">
        <v>1</v>
      </c>
      <c r="N127" s="202" t="s">
        <v>43</v>
      </c>
      <c r="O127" s="64"/>
      <c r="P127" s="203">
        <f>O127*H127</f>
        <v>0</v>
      </c>
      <c r="Q127" s="203">
        <v>0</v>
      </c>
      <c r="R127" s="203">
        <f>Q127*H127</f>
        <v>0</v>
      </c>
      <c r="S127" s="203">
        <v>0</v>
      </c>
      <c r="T127" s="204">
        <f>S127*H127</f>
        <v>0</v>
      </c>
      <c r="AR127" s="205" t="s">
        <v>177</v>
      </c>
      <c r="AT127" s="205" t="s">
        <v>172</v>
      </c>
      <c r="AU127" s="205" t="s">
        <v>78</v>
      </c>
      <c r="AY127" s="15" t="s">
        <v>170</v>
      </c>
      <c r="BE127" s="206">
        <f>IF(N127="základní",J127,0)</f>
        <v>0</v>
      </c>
      <c r="BF127" s="206">
        <f>IF(N127="snížená",J127,0)</f>
        <v>0</v>
      </c>
      <c r="BG127" s="206">
        <f>IF(N127="zákl. přenesená",J127,0)</f>
        <v>0</v>
      </c>
      <c r="BH127" s="206">
        <f>IF(N127="sníž. přenesená",J127,0)</f>
        <v>0</v>
      </c>
      <c r="BI127" s="206">
        <f>IF(N127="nulová",J127,0)</f>
        <v>0</v>
      </c>
      <c r="BJ127" s="15" t="s">
        <v>85</v>
      </c>
      <c r="BK127" s="206">
        <f>ROUND(I127*H127,2)</f>
        <v>0</v>
      </c>
      <c r="BL127" s="15" t="s">
        <v>177</v>
      </c>
      <c r="BM127" s="205" t="s">
        <v>1600</v>
      </c>
    </row>
    <row r="128" spans="2:65" s="1" customFormat="1" ht="11.25">
      <c r="B128" s="32"/>
      <c r="C128" s="33"/>
      <c r="D128" s="207" t="s">
        <v>179</v>
      </c>
      <c r="E128" s="33"/>
      <c r="F128" s="208" t="s">
        <v>1598</v>
      </c>
      <c r="G128" s="33"/>
      <c r="H128" s="33"/>
      <c r="I128" s="115"/>
      <c r="J128" s="33"/>
      <c r="K128" s="33"/>
      <c r="L128" s="36"/>
      <c r="M128" s="209"/>
      <c r="N128" s="64"/>
      <c r="O128" s="64"/>
      <c r="P128" s="64"/>
      <c r="Q128" s="64"/>
      <c r="R128" s="64"/>
      <c r="S128" s="64"/>
      <c r="T128" s="65"/>
      <c r="AT128" s="15" t="s">
        <v>179</v>
      </c>
      <c r="AU128" s="15" t="s">
        <v>78</v>
      </c>
    </row>
    <row r="129" spans="2:65" s="1" customFormat="1" ht="14.45" customHeight="1">
      <c r="B129" s="32"/>
      <c r="C129" s="194" t="s">
        <v>246</v>
      </c>
      <c r="D129" s="194" t="s">
        <v>172</v>
      </c>
      <c r="E129" s="195" t="s">
        <v>1091</v>
      </c>
      <c r="F129" s="196" t="s">
        <v>1601</v>
      </c>
      <c r="G129" s="197" t="s">
        <v>1003</v>
      </c>
      <c r="H129" s="198">
        <v>6</v>
      </c>
      <c r="I129" s="199"/>
      <c r="J129" s="200">
        <f>ROUND(I129*H129,2)</f>
        <v>0</v>
      </c>
      <c r="K129" s="196" t="s">
        <v>1</v>
      </c>
      <c r="L129" s="36"/>
      <c r="M129" s="201" t="s">
        <v>1</v>
      </c>
      <c r="N129" s="202" t="s">
        <v>43</v>
      </c>
      <c r="O129" s="64"/>
      <c r="P129" s="203">
        <f>O129*H129</f>
        <v>0</v>
      </c>
      <c r="Q129" s="203">
        <v>0</v>
      </c>
      <c r="R129" s="203">
        <f>Q129*H129</f>
        <v>0</v>
      </c>
      <c r="S129" s="203">
        <v>0</v>
      </c>
      <c r="T129" s="204">
        <f>S129*H129</f>
        <v>0</v>
      </c>
      <c r="AR129" s="205" t="s">
        <v>177</v>
      </c>
      <c r="AT129" s="205" t="s">
        <v>172</v>
      </c>
      <c r="AU129" s="205" t="s">
        <v>78</v>
      </c>
      <c r="AY129" s="15" t="s">
        <v>170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5" t="s">
        <v>85</v>
      </c>
      <c r="BK129" s="206">
        <f>ROUND(I129*H129,2)</f>
        <v>0</v>
      </c>
      <c r="BL129" s="15" t="s">
        <v>177</v>
      </c>
      <c r="BM129" s="205" t="s">
        <v>1602</v>
      </c>
    </row>
    <row r="130" spans="2:65" s="1" customFormat="1" ht="11.25">
      <c r="B130" s="32"/>
      <c r="C130" s="33"/>
      <c r="D130" s="207" t="s">
        <v>179</v>
      </c>
      <c r="E130" s="33"/>
      <c r="F130" s="208" t="s">
        <v>1601</v>
      </c>
      <c r="G130" s="33"/>
      <c r="H130" s="33"/>
      <c r="I130" s="115"/>
      <c r="J130" s="33"/>
      <c r="K130" s="33"/>
      <c r="L130" s="36"/>
      <c r="M130" s="209"/>
      <c r="N130" s="64"/>
      <c r="O130" s="64"/>
      <c r="P130" s="64"/>
      <c r="Q130" s="64"/>
      <c r="R130" s="64"/>
      <c r="S130" s="64"/>
      <c r="T130" s="65"/>
      <c r="AT130" s="15" t="s">
        <v>179</v>
      </c>
      <c r="AU130" s="15" t="s">
        <v>78</v>
      </c>
    </row>
    <row r="131" spans="2:65" s="1" customFormat="1" ht="14.45" customHeight="1">
      <c r="B131" s="32"/>
      <c r="C131" s="194" t="s">
        <v>412</v>
      </c>
      <c r="D131" s="194" t="s">
        <v>172</v>
      </c>
      <c r="E131" s="195" t="s">
        <v>1091</v>
      </c>
      <c r="F131" s="196" t="s">
        <v>1601</v>
      </c>
      <c r="G131" s="197" t="s">
        <v>1003</v>
      </c>
      <c r="H131" s="198">
        <v>6</v>
      </c>
      <c r="I131" s="199"/>
      <c r="J131" s="200">
        <f>ROUND(I131*H131,2)</f>
        <v>0</v>
      </c>
      <c r="K131" s="196" t="s">
        <v>1</v>
      </c>
      <c r="L131" s="36"/>
      <c r="M131" s="201" t="s">
        <v>1</v>
      </c>
      <c r="N131" s="202" t="s">
        <v>43</v>
      </c>
      <c r="O131" s="64"/>
      <c r="P131" s="203">
        <f>O131*H131</f>
        <v>0</v>
      </c>
      <c r="Q131" s="203">
        <v>0</v>
      </c>
      <c r="R131" s="203">
        <f>Q131*H131</f>
        <v>0</v>
      </c>
      <c r="S131" s="203">
        <v>0</v>
      </c>
      <c r="T131" s="204">
        <f>S131*H131</f>
        <v>0</v>
      </c>
      <c r="AR131" s="205" t="s">
        <v>177</v>
      </c>
      <c r="AT131" s="205" t="s">
        <v>172</v>
      </c>
      <c r="AU131" s="205" t="s">
        <v>78</v>
      </c>
      <c r="AY131" s="15" t="s">
        <v>170</v>
      </c>
      <c r="BE131" s="206">
        <f>IF(N131="základní",J131,0)</f>
        <v>0</v>
      </c>
      <c r="BF131" s="206">
        <f>IF(N131="snížená",J131,0)</f>
        <v>0</v>
      </c>
      <c r="BG131" s="206">
        <f>IF(N131="zákl. přenesená",J131,0)</f>
        <v>0</v>
      </c>
      <c r="BH131" s="206">
        <f>IF(N131="sníž. přenesená",J131,0)</f>
        <v>0</v>
      </c>
      <c r="BI131" s="206">
        <f>IF(N131="nulová",J131,0)</f>
        <v>0</v>
      </c>
      <c r="BJ131" s="15" t="s">
        <v>85</v>
      </c>
      <c r="BK131" s="206">
        <f>ROUND(I131*H131,2)</f>
        <v>0</v>
      </c>
      <c r="BL131" s="15" t="s">
        <v>177</v>
      </c>
      <c r="BM131" s="205" t="s">
        <v>1603</v>
      </c>
    </row>
    <row r="132" spans="2:65" s="1" customFormat="1" ht="11.25">
      <c r="B132" s="32"/>
      <c r="C132" s="33"/>
      <c r="D132" s="207" t="s">
        <v>179</v>
      </c>
      <c r="E132" s="33"/>
      <c r="F132" s="208" t="s">
        <v>1601</v>
      </c>
      <c r="G132" s="33"/>
      <c r="H132" s="33"/>
      <c r="I132" s="115"/>
      <c r="J132" s="33"/>
      <c r="K132" s="33"/>
      <c r="L132" s="36"/>
      <c r="M132" s="209"/>
      <c r="N132" s="64"/>
      <c r="O132" s="64"/>
      <c r="P132" s="64"/>
      <c r="Q132" s="64"/>
      <c r="R132" s="64"/>
      <c r="S132" s="64"/>
      <c r="T132" s="65"/>
      <c r="AT132" s="15" t="s">
        <v>179</v>
      </c>
      <c r="AU132" s="15" t="s">
        <v>78</v>
      </c>
    </row>
    <row r="133" spans="2:65" s="1" customFormat="1" ht="14.45" customHeight="1">
      <c r="B133" s="32"/>
      <c r="C133" s="194" t="s">
        <v>251</v>
      </c>
      <c r="D133" s="194" t="s">
        <v>172</v>
      </c>
      <c r="E133" s="195" t="s">
        <v>1095</v>
      </c>
      <c r="F133" s="196" t="s">
        <v>1604</v>
      </c>
      <c r="G133" s="197" t="s">
        <v>1003</v>
      </c>
      <c r="H133" s="198">
        <v>4</v>
      </c>
      <c r="I133" s="199"/>
      <c r="J133" s="200">
        <f>ROUND(I133*H133,2)</f>
        <v>0</v>
      </c>
      <c r="K133" s="196" t="s">
        <v>1</v>
      </c>
      <c r="L133" s="36"/>
      <c r="M133" s="201" t="s">
        <v>1</v>
      </c>
      <c r="N133" s="202" t="s">
        <v>43</v>
      </c>
      <c r="O133" s="64"/>
      <c r="P133" s="203">
        <f>O133*H133</f>
        <v>0</v>
      </c>
      <c r="Q133" s="203">
        <v>0</v>
      </c>
      <c r="R133" s="203">
        <f>Q133*H133</f>
        <v>0</v>
      </c>
      <c r="S133" s="203">
        <v>0</v>
      </c>
      <c r="T133" s="204">
        <f>S133*H133</f>
        <v>0</v>
      </c>
      <c r="AR133" s="205" t="s">
        <v>177</v>
      </c>
      <c r="AT133" s="205" t="s">
        <v>172</v>
      </c>
      <c r="AU133" s="205" t="s">
        <v>78</v>
      </c>
      <c r="AY133" s="15" t="s">
        <v>170</v>
      </c>
      <c r="BE133" s="206">
        <f>IF(N133="základní",J133,0)</f>
        <v>0</v>
      </c>
      <c r="BF133" s="206">
        <f>IF(N133="snížená",J133,0)</f>
        <v>0</v>
      </c>
      <c r="BG133" s="206">
        <f>IF(N133="zákl. přenesená",J133,0)</f>
        <v>0</v>
      </c>
      <c r="BH133" s="206">
        <f>IF(N133="sníž. přenesená",J133,0)</f>
        <v>0</v>
      </c>
      <c r="BI133" s="206">
        <f>IF(N133="nulová",J133,0)</f>
        <v>0</v>
      </c>
      <c r="BJ133" s="15" t="s">
        <v>85</v>
      </c>
      <c r="BK133" s="206">
        <f>ROUND(I133*H133,2)</f>
        <v>0</v>
      </c>
      <c r="BL133" s="15" t="s">
        <v>177</v>
      </c>
      <c r="BM133" s="205" t="s">
        <v>1605</v>
      </c>
    </row>
    <row r="134" spans="2:65" s="1" customFormat="1" ht="11.25">
      <c r="B134" s="32"/>
      <c r="C134" s="33"/>
      <c r="D134" s="207" t="s">
        <v>179</v>
      </c>
      <c r="E134" s="33"/>
      <c r="F134" s="208" t="s">
        <v>1604</v>
      </c>
      <c r="G134" s="33"/>
      <c r="H134" s="33"/>
      <c r="I134" s="115"/>
      <c r="J134" s="33"/>
      <c r="K134" s="33"/>
      <c r="L134" s="36"/>
      <c r="M134" s="209"/>
      <c r="N134" s="64"/>
      <c r="O134" s="64"/>
      <c r="P134" s="64"/>
      <c r="Q134" s="64"/>
      <c r="R134" s="64"/>
      <c r="S134" s="64"/>
      <c r="T134" s="65"/>
      <c r="AT134" s="15" t="s">
        <v>179</v>
      </c>
      <c r="AU134" s="15" t="s">
        <v>78</v>
      </c>
    </row>
    <row r="135" spans="2:65" s="1" customFormat="1" ht="14.45" customHeight="1">
      <c r="B135" s="32"/>
      <c r="C135" s="194" t="s">
        <v>416</v>
      </c>
      <c r="D135" s="194" t="s">
        <v>172</v>
      </c>
      <c r="E135" s="195" t="s">
        <v>1095</v>
      </c>
      <c r="F135" s="196" t="s">
        <v>1604</v>
      </c>
      <c r="G135" s="197" t="s">
        <v>1003</v>
      </c>
      <c r="H135" s="198">
        <v>4</v>
      </c>
      <c r="I135" s="199"/>
      <c r="J135" s="200">
        <f>ROUND(I135*H135,2)</f>
        <v>0</v>
      </c>
      <c r="K135" s="196" t="s">
        <v>1</v>
      </c>
      <c r="L135" s="36"/>
      <c r="M135" s="201" t="s">
        <v>1</v>
      </c>
      <c r="N135" s="202" t="s">
        <v>43</v>
      </c>
      <c r="O135" s="64"/>
      <c r="P135" s="203">
        <f>O135*H135</f>
        <v>0</v>
      </c>
      <c r="Q135" s="203">
        <v>0</v>
      </c>
      <c r="R135" s="203">
        <f>Q135*H135</f>
        <v>0</v>
      </c>
      <c r="S135" s="203">
        <v>0</v>
      </c>
      <c r="T135" s="204">
        <f>S135*H135</f>
        <v>0</v>
      </c>
      <c r="AR135" s="205" t="s">
        <v>177</v>
      </c>
      <c r="AT135" s="205" t="s">
        <v>172</v>
      </c>
      <c r="AU135" s="205" t="s">
        <v>78</v>
      </c>
      <c r="AY135" s="15" t="s">
        <v>170</v>
      </c>
      <c r="BE135" s="206">
        <f>IF(N135="základní",J135,0)</f>
        <v>0</v>
      </c>
      <c r="BF135" s="206">
        <f>IF(N135="snížená",J135,0)</f>
        <v>0</v>
      </c>
      <c r="BG135" s="206">
        <f>IF(N135="zákl. přenesená",J135,0)</f>
        <v>0</v>
      </c>
      <c r="BH135" s="206">
        <f>IF(N135="sníž. přenesená",J135,0)</f>
        <v>0</v>
      </c>
      <c r="BI135" s="206">
        <f>IF(N135="nulová",J135,0)</f>
        <v>0</v>
      </c>
      <c r="BJ135" s="15" t="s">
        <v>85</v>
      </c>
      <c r="BK135" s="206">
        <f>ROUND(I135*H135,2)</f>
        <v>0</v>
      </c>
      <c r="BL135" s="15" t="s">
        <v>177</v>
      </c>
      <c r="BM135" s="205" t="s">
        <v>1606</v>
      </c>
    </row>
    <row r="136" spans="2:65" s="1" customFormat="1" ht="11.25">
      <c r="B136" s="32"/>
      <c r="C136" s="33"/>
      <c r="D136" s="207" t="s">
        <v>179</v>
      </c>
      <c r="E136" s="33"/>
      <c r="F136" s="208" t="s">
        <v>1604</v>
      </c>
      <c r="G136" s="33"/>
      <c r="H136" s="33"/>
      <c r="I136" s="115"/>
      <c r="J136" s="33"/>
      <c r="K136" s="33"/>
      <c r="L136" s="36"/>
      <c r="M136" s="209"/>
      <c r="N136" s="64"/>
      <c r="O136" s="64"/>
      <c r="P136" s="64"/>
      <c r="Q136" s="64"/>
      <c r="R136" s="64"/>
      <c r="S136" s="64"/>
      <c r="T136" s="65"/>
      <c r="AT136" s="15" t="s">
        <v>179</v>
      </c>
      <c r="AU136" s="15" t="s">
        <v>78</v>
      </c>
    </row>
    <row r="137" spans="2:65" s="1" customFormat="1" ht="14.45" customHeight="1">
      <c r="B137" s="32"/>
      <c r="C137" s="194" t="s">
        <v>220</v>
      </c>
      <c r="D137" s="194" t="s">
        <v>172</v>
      </c>
      <c r="E137" s="195" t="s">
        <v>1099</v>
      </c>
      <c r="F137" s="196" t="s">
        <v>1607</v>
      </c>
      <c r="G137" s="197" t="s">
        <v>1003</v>
      </c>
      <c r="H137" s="198">
        <v>5</v>
      </c>
      <c r="I137" s="199"/>
      <c r="J137" s="200">
        <f>ROUND(I137*H137,2)</f>
        <v>0</v>
      </c>
      <c r="K137" s="196" t="s">
        <v>1</v>
      </c>
      <c r="L137" s="36"/>
      <c r="M137" s="201" t="s">
        <v>1</v>
      </c>
      <c r="N137" s="202" t="s">
        <v>43</v>
      </c>
      <c r="O137" s="64"/>
      <c r="P137" s="203">
        <f>O137*H137</f>
        <v>0</v>
      </c>
      <c r="Q137" s="203">
        <v>0</v>
      </c>
      <c r="R137" s="203">
        <f>Q137*H137</f>
        <v>0</v>
      </c>
      <c r="S137" s="203">
        <v>0</v>
      </c>
      <c r="T137" s="204">
        <f>S137*H137</f>
        <v>0</v>
      </c>
      <c r="AR137" s="205" t="s">
        <v>177</v>
      </c>
      <c r="AT137" s="205" t="s">
        <v>172</v>
      </c>
      <c r="AU137" s="205" t="s">
        <v>78</v>
      </c>
      <c r="AY137" s="15" t="s">
        <v>170</v>
      </c>
      <c r="BE137" s="206">
        <f>IF(N137="základní",J137,0)</f>
        <v>0</v>
      </c>
      <c r="BF137" s="206">
        <f>IF(N137="snížená",J137,0)</f>
        <v>0</v>
      </c>
      <c r="BG137" s="206">
        <f>IF(N137="zákl. přenesená",J137,0)</f>
        <v>0</v>
      </c>
      <c r="BH137" s="206">
        <f>IF(N137="sníž. přenesená",J137,0)</f>
        <v>0</v>
      </c>
      <c r="BI137" s="206">
        <f>IF(N137="nulová",J137,0)</f>
        <v>0</v>
      </c>
      <c r="BJ137" s="15" t="s">
        <v>85</v>
      </c>
      <c r="BK137" s="206">
        <f>ROUND(I137*H137,2)</f>
        <v>0</v>
      </c>
      <c r="BL137" s="15" t="s">
        <v>177</v>
      </c>
      <c r="BM137" s="205" t="s">
        <v>1608</v>
      </c>
    </row>
    <row r="138" spans="2:65" s="1" customFormat="1" ht="11.25">
      <c r="B138" s="32"/>
      <c r="C138" s="33"/>
      <c r="D138" s="207" t="s">
        <v>179</v>
      </c>
      <c r="E138" s="33"/>
      <c r="F138" s="208" t="s">
        <v>1607</v>
      </c>
      <c r="G138" s="33"/>
      <c r="H138" s="33"/>
      <c r="I138" s="115"/>
      <c r="J138" s="33"/>
      <c r="K138" s="33"/>
      <c r="L138" s="36"/>
      <c r="M138" s="209"/>
      <c r="N138" s="64"/>
      <c r="O138" s="64"/>
      <c r="P138" s="64"/>
      <c r="Q138" s="64"/>
      <c r="R138" s="64"/>
      <c r="S138" s="64"/>
      <c r="T138" s="65"/>
      <c r="AT138" s="15" t="s">
        <v>179</v>
      </c>
      <c r="AU138" s="15" t="s">
        <v>78</v>
      </c>
    </row>
    <row r="139" spans="2:65" s="1" customFormat="1" ht="14.45" customHeight="1">
      <c r="B139" s="32"/>
      <c r="C139" s="194" t="s">
        <v>420</v>
      </c>
      <c r="D139" s="194" t="s">
        <v>172</v>
      </c>
      <c r="E139" s="195" t="s">
        <v>1099</v>
      </c>
      <c r="F139" s="196" t="s">
        <v>1607</v>
      </c>
      <c r="G139" s="197" t="s">
        <v>1003</v>
      </c>
      <c r="H139" s="198">
        <v>5</v>
      </c>
      <c r="I139" s="199"/>
      <c r="J139" s="200">
        <f>ROUND(I139*H139,2)</f>
        <v>0</v>
      </c>
      <c r="K139" s="196" t="s">
        <v>1</v>
      </c>
      <c r="L139" s="36"/>
      <c r="M139" s="201" t="s">
        <v>1</v>
      </c>
      <c r="N139" s="202" t="s">
        <v>43</v>
      </c>
      <c r="O139" s="64"/>
      <c r="P139" s="203">
        <f>O139*H139</f>
        <v>0</v>
      </c>
      <c r="Q139" s="203">
        <v>0</v>
      </c>
      <c r="R139" s="203">
        <f>Q139*H139</f>
        <v>0</v>
      </c>
      <c r="S139" s="203">
        <v>0</v>
      </c>
      <c r="T139" s="204">
        <f>S139*H139</f>
        <v>0</v>
      </c>
      <c r="AR139" s="205" t="s">
        <v>177</v>
      </c>
      <c r="AT139" s="205" t="s">
        <v>172</v>
      </c>
      <c r="AU139" s="205" t="s">
        <v>78</v>
      </c>
      <c r="AY139" s="15" t="s">
        <v>170</v>
      </c>
      <c r="BE139" s="206">
        <f>IF(N139="základní",J139,0)</f>
        <v>0</v>
      </c>
      <c r="BF139" s="206">
        <f>IF(N139="snížená",J139,0)</f>
        <v>0</v>
      </c>
      <c r="BG139" s="206">
        <f>IF(N139="zákl. přenesená",J139,0)</f>
        <v>0</v>
      </c>
      <c r="BH139" s="206">
        <f>IF(N139="sníž. přenesená",J139,0)</f>
        <v>0</v>
      </c>
      <c r="BI139" s="206">
        <f>IF(N139="nulová",J139,0)</f>
        <v>0</v>
      </c>
      <c r="BJ139" s="15" t="s">
        <v>85</v>
      </c>
      <c r="BK139" s="206">
        <f>ROUND(I139*H139,2)</f>
        <v>0</v>
      </c>
      <c r="BL139" s="15" t="s">
        <v>177</v>
      </c>
      <c r="BM139" s="205" t="s">
        <v>1609</v>
      </c>
    </row>
    <row r="140" spans="2:65" s="1" customFormat="1" ht="11.25">
      <c r="B140" s="32"/>
      <c r="C140" s="33"/>
      <c r="D140" s="207" t="s">
        <v>179</v>
      </c>
      <c r="E140" s="33"/>
      <c r="F140" s="208" t="s">
        <v>1607</v>
      </c>
      <c r="G140" s="33"/>
      <c r="H140" s="33"/>
      <c r="I140" s="115"/>
      <c r="J140" s="33"/>
      <c r="K140" s="33"/>
      <c r="L140" s="36"/>
      <c r="M140" s="209"/>
      <c r="N140" s="64"/>
      <c r="O140" s="64"/>
      <c r="P140" s="64"/>
      <c r="Q140" s="64"/>
      <c r="R140" s="64"/>
      <c r="S140" s="64"/>
      <c r="T140" s="65"/>
      <c r="AT140" s="15" t="s">
        <v>179</v>
      </c>
      <c r="AU140" s="15" t="s">
        <v>78</v>
      </c>
    </row>
    <row r="141" spans="2:65" s="1" customFormat="1" ht="14.45" customHeight="1">
      <c r="B141" s="32"/>
      <c r="C141" s="194" t="s">
        <v>8</v>
      </c>
      <c r="D141" s="194" t="s">
        <v>172</v>
      </c>
      <c r="E141" s="195" t="s">
        <v>1105</v>
      </c>
      <c r="F141" s="196" t="s">
        <v>1610</v>
      </c>
      <c r="G141" s="197" t="s">
        <v>1003</v>
      </c>
      <c r="H141" s="198">
        <v>1</v>
      </c>
      <c r="I141" s="199"/>
      <c r="J141" s="200">
        <f>ROUND(I141*H141,2)</f>
        <v>0</v>
      </c>
      <c r="K141" s="196" t="s">
        <v>1</v>
      </c>
      <c r="L141" s="36"/>
      <c r="M141" s="201" t="s">
        <v>1</v>
      </c>
      <c r="N141" s="202" t="s">
        <v>43</v>
      </c>
      <c r="O141" s="64"/>
      <c r="P141" s="203">
        <f>O141*H141</f>
        <v>0</v>
      </c>
      <c r="Q141" s="203">
        <v>0</v>
      </c>
      <c r="R141" s="203">
        <f>Q141*H141</f>
        <v>0</v>
      </c>
      <c r="S141" s="203">
        <v>0</v>
      </c>
      <c r="T141" s="204">
        <f>S141*H141</f>
        <v>0</v>
      </c>
      <c r="AR141" s="205" t="s">
        <v>177</v>
      </c>
      <c r="AT141" s="205" t="s">
        <v>172</v>
      </c>
      <c r="AU141" s="205" t="s">
        <v>78</v>
      </c>
      <c r="AY141" s="15" t="s">
        <v>170</v>
      </c>
      <c r="BE141" s="206">
        <f>IF(N141="základní",J141,0)</f>
        <v>0</v>
      </c>
      <c r="BF141" s="206">
        <f>IF(N141="snížená",J141,0)</f>
        <v>0</v>
      </c>
      <c r="BG141" s="206">
        <f>IF(N141="zákl. přenesená",J141,0)</f>
        <v>0</v>
      </c>
      <c r="BH141" s="206">
        <f>IF(N141="sníž. přenesená",J141,0)</f>
        <v>0</v>
      </c>
      <c r="BI141" s="206">
        <f>IF(N141="nulová",J141,0)</f>
        <v>0</v>
      </c>
      <c r="BJ141" s="15" t="s">
        <v>85</v>
      </c>
      <c r="BK141" s="206">
        <f>ROUND(I141*H141,2)</f>
        <v>0</v>
      </c>
      <c r="BL141" s="15" t="s">
        <v>177</v>
      </c>
      <c r="BM141" s="205" t="s">
        <v>1611</v>
      </c>
    </row>
    <row r="142" spans="2:65" s="1" customFormat="1" ht="11.25">
      <c r="B142" s="32"/>
      <c r="C142" s="33"/>
      <c r="D142" s="207" t="s">
        <v>179</v>
      </c>
      <c r="E142" s="33"/>
      <c r="F142" s="208" t="s">
        <v>1610</v>
      </c>
      <c r="G142" s="33"/>
      <c r="H142" s="33"/>
      <c r="I142" s="115"/>
      <c r="J142" s="33"/>
      <c r="K142" s="33"/>
      <c r="L142" s="36"/>
      <c r="M142" s="209"/>
      <c r="N142" s="64"/>
      <c r="O142" s="64"/>
      <c r="P142" s="64"/>
      <c r="Q142" s="64"/>
      <c r="R142" s="64"/>
      <c r="S142" s="64"/>
      <c r="T142" s="65"/>
      <c r="AT142" s="15" t="s">
        <v>179</v>
      </c>
      <c r="AU142" s="15" t="s">
        <v>78</v>
      </c>
    </row>
    <row r="143" spans="2:65" s="1" customFormat="1" ht="14.45" customHeight="1">
      <c r="B143" s="32"/>
      <c r="C143" s="194" t="s">
        <v>425</v>
      </c>
      <c r="D143" s="194" t="s">
        <v>172</v>
      </c>
      <c r="E143" s="195" t="s">
        <v>1105</v>
      </c>
      <c r="F143" s="196" t="s">
        <v>1610</v>
      </c>
      <c r="G143" s="197" t="s">
        <v>1003</v>
      </c>
      <c r="H143" s="198">
        <v>1</v>
      </c>
      <c r="I143" s="199"/>
      <c r="J143" s="200">
        <f>ROUND(I143*H143,2)</f>
        <v>0</v>
      </c>
      <c r="K143" s="196" t="s">
        <v>1</v>
      </c>
      <c r="L143" s="36"/>
      <c r="M143" s="201" t="s">
        <v>1</v>
      </c>
      <c r="N143" s="202" t="s">
        <v>43</v>
      </c>
      <c r="O143" s="64"/>
      <c r="P143" s="203">
        <f>O143*H143</f>
        <v>0</v>
      </c>
      <c r="Q143" s="203">
        <v>0</v>
      </c>
      <c r="R143" s="203">
        <f>Q143*H143</f>
        <v>0</v>
      </c>
      <c r="S143" s="203">
        <v>0</v>
      </c>
      <c r="T143" s="204">
        <f>S143*H143</f>
        <v>0</v>
      </c>
      <c r="AR143" s="205" t="s">
        <v>177</v>
      </c>
      <c r="AT143" s="205" t="s">
        <v>172</v>
      </c>
      <c r="AU143" s="205" t="s">
        <v>78</v>
      </c>
      <c r="AY143" s="15" t="s">
        <v>170</v>
      </c>
      <c r="BE143" s="206">
        <f>IF(N143="základní",J143,0)</f>
        <v>0</v>
      </c>
      <c r="BF143" s="206">
        <f>IF(N143="snížená",J143,0)</f>
        <v>0</v>
      </c>
      <c r="BG143" s="206">
        <f>IF(N143="zákl. přenesená",J143,0)</f>
        <v>0</v>
      </c>
      <c r="BH143" s="206">
        <f>IF(N143="sníž. přenesená",J143,0)</f>
        <v>0</v>
      </c>
      <c r="BI143" s="206">
        <f>IF(N143="nulová",J143,0)</f>
        <v>0</v>
      </c>
      <c r="BJ143" s="15" t="s">
        <v>85</v>
      </c>
      <c r="BK143" s="206">
        <f>ROUND(I143*H143,2)</f>
        <v>0</v>
      </c>
      <c r="BL143" s="15" t="s">
        <v>177</v>
      </c>
      <c r="BM143" s="205" t="s">
        <v>1612</v>
      </c>
    </row>
    <row r="144" spans="2:65" s="1" customFormat="1" ht="11.25">
      <c r="B144" s="32"/>
      <c r="C144" s="33"/>
      <c r="D144" s="207" t="s">
        <v>179</v>
      </c>
      <c r="E144" s="33"/>
      <c r="F144" s="208" t="s">
        <v>1610</v>
      </c>
      <c r="G144" s="33"/>
      <c r="H144" s="33"/>
      <c r="I144" s="115"/>
      <c r="J144" s="33"/>
      <c r="K144" s="33"/>
      <c r="L144" s="36"/>
      <c r="M144" s="209"/>
      <c r="N144" s="64"/>
      <c r="O144" s="64"/>
      <c r="P144" s="64"/>
      <c r="Q144" s="64"/>
      <c r="R144" s="64"/>
      <c r="S144" s="64"/>
      <c r="T144" s="65"/>
      <c r="AT144" s="15" t="s">
        <v>179</v>
      </c>
      <c r="AU144" s="15" t="s">
        <v>78</v>
      </c>
    </row>
    <row r="145" spans="2:65" s="1" customFormat="1" ht="14.45" customHeight="1">
      <c r="B145" s="32"/>
      <c r="C145" s="194" t="s">
        <v>269</v>
      </c>
      <c r="D145" s="194" t="s">
        <v>172</v>
      </c>
      <c r="E145" s="195" t="s">
        <v>1109</v>
      </c>
      <c r="F145" s="196" t="s">
        <v>1613</v>
      </c>
      <c r="G145" s="197" t="s">
        <v>1003</v>
      </c>
      <c r="H145" s="198">
        <v>2</v>
      </c>
      <c r="I145" s="199"/>
      <c r="J145" s="200">
        <f>ROUND(I145*H145,2)</f>
        <v>0</v>
      </c>
      <c r="K145" s="196" t="s">
        <v>1</v>
      </c>
      <c r="L145" s="36"/>
      <c r="M145" s="201" t="s">
        <v>1</v>
      </c>
      <c r="N145" s="202" t="s">
        <v>43</v>
      </c>
      <c r="O145" s="64"/>
      <c r="P145" s="203">
        <f>O145*H145</f>
        <v>0</v>
      </c>
      <c r="Q145" s="203">
        <v>0</v>
      </c>
      <c r="R145" s="203">
        <f>Q145*H145</f>
        <v>0</v>
      </c>
      <c r="S145" s="203">
        <v>0</v>
      </c>
      <c r="T145" s="204">
        <f>S145*H145</f>
        <v>0</v>
      </c>
      <c r="AR145" s="205" t="s">
        <v>177</v>
      </c>
      <c r="AT145" s="205" t="s">
        <v>172</v>
      </c>
      <c r="AU145" s="205" t="s">
        <v>78</v>
      </c>
      <c r="AY145" s="15" t="s">
        <v>170</v>
      </c>
      <c r="BE145" s="206">
        <f>IF(N145="základní",J145,0)</f>
        <v>0</v>
      </c>
      <c r="BF145" s="206">
        <f>IF(N145="snížená",J145,0)</f>
        <v>0</v>
      </c>
      <c r="BG145" s="206">
        <f>IF(N145="zákl. přenesená",J145,0)</f>
        <v>0</v>
      </c>
      <c r="BH145" s="206">
        <f>IF(N145="sníž. přenesená",J145,0)</f>
        <v>0</v>
      </c>
      <c r="BI145" s="206">
        <f>IF(N145="nulová",J145,0)</f>
        <v>0</v>
      </c>
      <c r="BJ145" s="15" t="s">
        <v>85</v>
      </c>
      <c r="BK145" s="206">
        <f>ROUND(I145*H145,2)</f>
        <v>0</v>
      </c>
      <c r="BL145" s="15" t="s">
        <v>177</v>
      </c>
      <c r="BM145" s="205" t="s">
        <v>1614</v>
      </c>
    </row>
    <row r="146" spans="2:65" s="1" customFormat="1" ht="11.25">
      <c r="B146" s="32"/>
      <c r="C146" s="33"/>
      <c r="D146" s="207" t="s">
        <v>179</v>
      </c>
      <c r="E146" s="33"/>
      <c r="F146" s="208" t="s">
        <v>1613</v>
      </c>
      <c r="G146" s="33"/>
      <c r="H146" s="33"/>
      <c r="I146" s="115"/>
      <c r="J146" s="33"/>
      <c r="K146" s="33"/>
      <c r="L146" s="36"/>
      <c r="M146" s="209"/>
      <c r="N146" s="64"/>
      <c r="O146" s="64"/>
      <c r="P146" s="64"/>
      <c r="Q146" s="64"/>
      <c r="R146" s="64"/>
      <c r="S146" s="64"/>
      <c r="T146" s="65"/>
      <c r="AT146" s="15" t="s">
        <v>179</v>
      </c>
      <c r="AU146" s="15" t="s">
        <v>78</v>
      </c>
    </row>
    <row r="147" spans="2:65" s="1" customFormat="1" ht="14.45" customHeight="1">
      <c r="B147" s="32"/>
      <c r="C147" s="194" t="s">
        <v>429</v>
      </c>
      <c r="D147" s="194" t="s">
        <v>172</v>
      </c>
      <c r="E147" s="195" t="s">
        <v>1109</v>
      </c>
      <c r="F147" s="196" t="s">
        <v>1613</v>
      </c>
      <c r="G147" s="197" t="s">
        <v>1003</v>
      </c>
      <c r="H147" s="198">
        <v>2</v>
      </c>
      <c r="I147" s="199"/>
      <c r="J147" s="200">
        <f>ROUND(I147*H147,2)</f>
        <v>0</v>
      </c>
      <c r="K147" s="196" t="s">
        <v>1</v>
      </c>
      <c r="L147" s="36"/>
      <c r="M147" s="201" t="s">
        <v>1</v>
      </c>
      <c r="N147" s="202" t="s">
        <v>43</v>
      </c>
      <c r="O147" s="64"/>
      <c r="P147" s="203">
        <f>O147*H147</f>
        <v>0</v>
      </c>
      <c r="Q147" s="203">
        <v>0</v>
      </c>
      <c r="R147" s="203">
        <f>Q147*H147</f>
        <v>0</v>
      </c>
      <c r="S147" s="203">
        <v>0</v>
      </c>
      <c r="T147" s="204">
        <f>S147*H147</f>
        <v>0</v>
      </c>
      <c r="AR147" s="205" t="s">
        <v>177</v>
      </c>
      <c r="AT147" s="205" t="s">
        <v>172</v>
      </c>
      <c r="AU147" s="205" t="s">
        <v>78</v>
      </c>
      <c r="AY147" s="15" t="s">
        <v>170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5" t="s">
        <v>85</v>
      </c>
      <c r="BK147" s="206">
        <f>ROUND(I147*H147,2)</f>
        <v>0</v>
      </c>
      <c r="BL147" s="15" t="s">
        <v>177</v>
      </c>
      <c r="BM147" s="205" t="s">
        <v>1615</v>
      </c>
    </row>
    <row r="148" spans="2:65" s="1" customFormat="1" ht="11.25">
      <c r="B148" s="32"/>
      <c r="C148" s="33"/>
      <c r="D148" s="207" t="s">
        <v>179</v>
      </c>
      <c r="E148" s="33"/>
      <c r="F148" s="208" t="s">
        <v>1613</v>
      </c>
      <c r="G148" s="33"/>
      <c r="H148" s="33"/>
      <c r="I148" s="115"/>
      <c r="J148" s="33"/>
      <c r="K148" s="33"/>
      <c r="L148" s="36"/>
      <c r="M148" s="209"/>
      <c r="N148" s="64"/>
      <c r="O148" s="64"/>
      <c r="P148" s="64"/>
      <c r="Q148" s="64"/>
      <c r="R148" s="64"/>
      <c r="S148" s="64"/>
      <c r="T148" s="65"/>
      <c r="AT148" s="15" t="s">
        <v>179</v>
      </c>
      <c r="AU148" s="15" t="s">
        <v>78</v>
      </c>
    </row>
    <row r="149" spans="2:65" s="1" customFormat="1" ht="14.45" customHeight="1">
      <c r="B149" s="32"/>
      <c r="C149" s="194" t="s">
        <v>275</v>
      </c>
      <c r="D149" s="194" t="s">
        <v>172</v>
      </c>
      <c r="E149" s="195" t="s">
        <v>1112</v>
      </c>
      <c r="F149" s="196" t="s">
        <v>1616</v>
      </c>
      <c r="G149" s="197" t="s">
        <v>1003</v>
      </c>
      <c r="H149" s="198">
        <v>4</v>
      </c>
      <c r="I149" s="199"/>
      <c r="J149" s="200">
        <f>ROUND(I149*H149,2)</f>
        <v>0</v>
      </c>
      <c r="K149" s="196" t="s">
        <v>1</v>
      </c>
      <c r="L149" s="36"/>
      <c r="M149" s="201" t="s">
        <v>1</v>
      </c>
      <c r="N149" s="202" t="s">
        <v>43</v>
      </c>
      <c r="O149" s="64"/>
      <c r="P149" s="203">
        <f>O149*H149</f>
        <v>0</v>
      </c>
      <c r="Q149" s="203">
        <v>0</v>
      </c>
      <c r="R149" s="203">
        <f>Q149*H149</f>
        <v>0</v>
      </c>
      <c r="S149" s="203">
        <v>0</v>
      </c>
      <c r="T149" s="204">
        <f>S149*H149</f>
        <v>0</v>
      </c>
      <c r="AR149" s="205" t="s">
        <v>177</v>
      </c>
      <c r="AT149" s="205" t="s">
        <v>172</v>
      </c>
      <c r="AU149" s="205" t="s">
        <v>78</v>
      </c>
      <c r="AY149" s="15" t="s">
        <v>170</v>
      </c>
      <c r="BE149" s="206">
        <f>IF(N149="základní",J149,0)</f>
        <v>0</v>
      </c>
      <c r="BF149" s="206">
        <f>IF(N149="snížená",J149,0)</f>
        <v>0</v>
      </c>
      <c r="BG149" s="206">
        <f>IF(N149="zákl. přenesená",J149,0)</f>
        <v>0</v>
      </c>
      <c r="BH149" s="206">
        <f>IF(N149="sníž. přenesená",J149,0)</f>
        <v>0</v>
      </c>
      <c r="BI149" s="206">
        <f>IF(N149="nulová",J149,0)</f>
        <v>0</v>
      </c>
      <c r="BJ149" s="15" t="s">
        <v>85</v>
      </c>
      <c r="BK149" s="206">
        <f>ROUND(I149*H149,2)</f>
        <v>0</v>
      </c>
      <c r="BL149" s="15" t="s">
        <v>177</v>
      </c>
      <c r="BM149" s="205" t="s">
        <v>1617</v>
      </c>
    </row>
    <row r="150" spans="2:65" s="1" customFormat="1" ht="11.25">
      <c r="B150" s="32"/>
      <c r="C150" s="33"/>
      <c r="D150" s="207" t="s">
        <v>179</v>
      </c>
      <c r="E150" s="33"/>
      <c r="F150" s="208" t="s">
        <v>1616</v>
      </c>
      <c r="G150" s="33"/>
      <c r="H150" s="33"/>
      <c r="I150" s="115"/>
      <c r="J150" s="33"/>
      <c r="K150" s="33"/>
      <c r="L150" s="36"/>
      <c r="M150" s="209"/>
      <c r="N150" s="64"/>
      <c r="O150" s="64"/>
      <c r="P150" s="64"/>
      <c r="Q150" s="64"/>
      <c r="R150" s="64"/>
      <c r="S150" s="64"/>
      <c r="T150" s="65"/>
      <c r="AT150" s="15" t="s">
        <v>179</v>
      </c>
      <c r="AU150" s="15" t="s">
        <v>78</v>
      </c>
    </row>
    <row r="151" spans="2:65" s="1" customFormat="1" ht="14.45" customHeight="1">
      <c r="B151" s="32"/>
      <c r="C151" s="194" t="s">
        <v>433</v>
      </c>
      <c r="D151" s="194" t="s">
        <v>172</v>
      </c>
      <c r="E151" s="195" t="s">
        <v>1112</v>
      </c>
      <c r="F151" s="196" t="s">
        <v>1616</v>
      </c>
      <c r="G151" s="197" t="s">
        <v>1003</v>
      </c>
      <c r="H151" s="198">
        <v>4</v>
      </c>
      <c r="I151" s="199"/>
      <c r="J151" s="200">
        <f>ROUND(I151*H151,2)</f>
        <v>0</v>
      </c>
      <c r="K151" s="196" t="s">
        <v>1</v>
      </c>
      <c r="L151" s="36"/>
      <c r="M151" s="201" t="s">
        <v>1</v>
      </c>
      <c r="N151" s="202" t="s">
        <v>43</v>
      </c>
      <c r="O151" s="64"/>
      <c r="P151" s="203">
        <f>O151*H151</f>
        <v>0</v>
      </c>
      <c r="Q151" s="203">
        <v>0</v>
      </c>
      <c r="R151" s="203">
        <f>Q151*H151</f>
        <v>0</v>
      </c>
      <c r="S151" s="203">
        <v>0</v>
      </c>
      <c r="T151" s="204">
        <f>S151*H151</f>
        <v>0</v>
      </c>
      <c r="AR151" s="205" t="s">
        <v>177</v>
      </c>
      <c r="AT151" s="205" t="s">
        <v>172</v>
      </c>
      <c r="AU151" s="205" t="s">
        <v>78</v>
      </c>
      <c r="AY151" s="15" t="s">
        <v>170</v>
      </c>
      <c r="BE151" s="206">
        <f>IF(N151="základní",J151,0)</f>
        <v>0</v>
      </c>
      <c r="BF151" s="206">
        <f>IF(N151="snížená",J151,0)</f>
        <v>0</v>
      </c>
      <c r="BG151" s="206">
        <f>IF(N151="zákl. přenesená",J151,0)</f>
        <v>0</v>
      </c>
      <c r="BH151" s="206">
        <f>IF(N151="sníž. přenesená",J151,0)</f>
        <v>0</v>
      </c>
      <c r="BI151" s="206">
        <f>IF(N151="nulová",J151,0)</f>
        <v>0</v>
      </c>
      <c r="BJ151" s="15" t="s">
        <v>85</v>
      </c>
      <c r="BK151" s="206">
        <f>ROUND(I151*H151,2)</f>
        <v>0</v>
      </c>
      <c r="BL151" s="15" t="s">
        <v>177</v>
      </c>
      <c r="BM151" s="205" t="s">
        <v>1618</v>
      </c>
    </row>
    <row r="152" spans="2:65" s="1" customFormat="1" ht="11.25">
      <c r="B152" s="32"/>
      <c r="C152" s="33"/>
      <c r="D152" s="207" t="s">
        <v>179</v>
      </c>
      <c r="E152" s="33"/>
      <c r="F152" s="208" t="s">
        <v>1616</v>
      </c>
      <c r="G152" s="33"/>
      <c r="H152" s="33"/>
      <c r="I152" s="115"/>
      <c r="J152" s="33"/>
      <c r="K152" s="33"/>
      <c r="L152" s="36"/>
      <c r="M152" s="209"/>
      <c r="N152" s="64"/>
      <c r="O152" s="64"/>
      <c r="P152" s="64"/>
      <c r="Q152" s="64"/>
      <c r="R152" s="64"/>
      <c r="S152" s="64"/>
      <c r="T152" s="65"/>
      <c r="AT152" s="15" t="s">
        <v>179</v>
      </c>
      <c r="AU152" s="15" t="s">
        <v>78</v>
      </c>
    </row>
    <row r="153" spans="2:65" s="1" customFormat="1" ht="14.45" customHeight="1">
      <c r="B153" s="32"/>
      <c r="C153" s="194" t="s">
        <v>280</v>
      </c>
      <c r="D153" s="194" t="s">
        <v>172</v>
      </c>
      <c r="E153" s="195" t="s">
        <v>1115</v>
      </c>
      <c r="F153" s="196" t="s">
        <v>1619</v>
      </c>
      <c r="G153" s="197" t="s">
        <v>1003</v>
      </c>
      <c r="H153" s="198">
        <v>1</v>
      </c>
      <c r="I153" s="199"/>
      <c r="J153" s="200">
        <f>ROUND(I153*H153,2)</f>
        <v>0</v>
      </c>
      <c r="K153" s="196" t="s">
        <v>1</v>
      </c>
      <c r="L153" s="36"/>
      <c r="M153" s="201" t="s">
        <v>1</v>
      </c>
      <c r="N153" s="202" t="s">
        <v>43</v>
      </c>
      <c r="O153" s="64"/>
      <c r="P153" s="203">
        <f>O153*H153</f>
        <v>0</v>
      </c>
      <c r="Q153" s="203">
        <v>0</v>
      </c>
      <c r="R153" s="203">
        <f>Q153*H153</f>
        <v>0</v>
      </c>
      <c r="S153" s="203">
        <v>0</v>
      </c>
      <c r="T153" s="204">
        <f>S153*H153</f>
        <v>0</v>
      </c>
      <c r="AR153" s="205" t="s">
        <v>177</v>
      </c>
      <c r="AT153" s="205" t="s">
        <v>172</v>
      </c>
      <c r="AU153" s="205" t="s">
        <v>78</v>
      </c>
      <c r="AY153" s="15" t="s">
        <v>170</v>
      </c>
      <c r="BE153" s="206">
        <f>IF(N153="základní",J153,0)</f>
        <v>0</v>
      </c>
      <c r="BF153" s="206">
        <f>IF(N153="snížená",J153,0)</f>
        <v>0</v>
      </c>
      <c r="BG153" s="206">
        <f>IF(N153="zákl. přenesená",J153,0)</f>
        <v>0</v>
      </c>
      <c r="BH153" s="206">
        <f>IF(N153="sníž. přenesená",J153,0)</f>
        <v>0</v>
      </c>
      <c r="BI153" s="206">
        <f>IF(N153="nulová",J153,0)</f>
        <v>0</v>
      </c>
      <c r="BJ153" s="15" t="s">
        <v>85</v>
      </c>
      <c r="BK153" s="206">
        <f>ROUND(I153*H153,2)</f>
        <v>0</v>
      </c>
      <c r="BL153" s="15" t="s">
        <v>177</v>
      </c>
      <c r="BM153" s="205" t="s">
        <v>1620</v>
      </c>
    </row>
    <row r="154" spans="2:65" s="1" customFormat="1" ht="11.25">
      <c r="B154" s="32"/>
      <c r="C154" s="33"/>
      <c r="D154" s="207" t="s">
        <v>179</v>
      </c>
      <c r="E154" s="33"/>
      <c r="F154" s="208" t="s">
        <v>1619</v>
      </c>
      <c r="G154" s="33"/>
      <c r="H154" s="33"/>
      <c r="I154" s="115"/>
      <c r="J154" s="33"/>
      <c r="K154" s="33"/>
      <c r="L154" s="36"/>
      <c r="M154" s="209"/>
      <c r="N154" s="64"/>
      <c r="O154" s="64"/>
      <c r="P154" s="64"/>
      <c r="Q154" s="64"/>
      <c r="R154" s="64"/>
      <c r="S154" s="64"/>
      <c r="T154" s="65"/>
      <c r="AT154" s="15" t="s">
        <v>179</v>
      </c>
      <c r="AU154" s="15" t="s">
        <v>78</v>
      </c>
    </row>
    <row r="155" spans="2:65" s="1" customFormat="1" ht="14.45" customHeight="1">
      <c r="B155" s="32"/>
      <c r="C155" s="194" t="s">
        <v>287</v>
      </c>
      <c r="D155" s="194" t="s">
        <v>172</v>
      </c>
      <c r="E155" s="195" t="s">
        <v>1001</v>
      </c>
      <c r="F155" s="196" t="s">
        <v>1621</v>
      </c>
      <c r="G155" s="197" t="s">
        <v>192</v>
      </c>
      <c r="H155" s="198">
        <v>86</v>
      </c>
      <c r="I155" s="199"/>
      <c r="J155" s="200">
        <f>ROUND(I155*H155,2)</f>
        <v>0</v>
      </c>
      <c r="K155" s="196" t="s">
        <v>1</v>
      </c>
      <c r="L155" s="36"/>
      <c r="M155" s="201" t="s">
        <v>1</v>
      </c>
      <c r="N155" s="202" t="s">
        <v>43</v>
      </c>
      <c r="O155" s="64"/>
      <c r="P155" s="203">
        <f>O155*H155</f>
        <v>0</v>
      </c>
      <c r="Q155" s="203">
        <v>0</v>
      </c>
      <c r="R155" s="203">
        <f>Q155*H155</f>
        <v>0</v>
      </c>
      <c r="S155" s="203">
        <v>0</v>
      </c>
      <c r="T155" s="204">
        <f>S155*H155</f>
        <v>0</v>
      </c>
      <c r="AR155" s="205" t="s">
        <v>177</v>
      </c>
      <c r="AT155" s="205" t="s">
        <v>172</v>
      </c>
      <c r="AU155" s="205" t="s">
        <v>78</v>
      </c>
      <c r="AY155" s="15" t="s">
        <v>170</v>
      </c>
      <c r="BE155" s="206">
        <f>IF(N155="základní",J155,0)</f>
        <v>0</v>
      </c>
      <c r="BF155" s="206">
        <f>IF(N155="snížená",J155,0)</f>
        <v>0</v>
      </c>
      <c r="BG155" s="206">
        <f>IF(N155="zákl. přenesená",J155,0)</f>
        <v>0</v>
      </c>
      <c r="BH155" s="206">
        <f>IF(N155="sníž. přenesená",J155,0)</f>
        <v>0</v>
      </c>
      <c r="BI155" s="206">
        <f>IF(N155="nulová",J155,0)</f>
        <v>0</v>
      </c>
      <c r="BJ155" s="15" t="s">
        <v>85</v>
      </c>
      <c r="BK155" s="206">
        <f>ROUND(I155*H155,2)</f>
        <v>0</v>
      </c>
      <c r="BL155" s="15" t="s">
        <v>177</v>
      </c>
      <c r="BM155" s="205" t="s">
        <v>1622</v>
      </c>
    </row>
    <row r="156" spans="2:65" s="1" customFormat="1" ht="11.25">
      <c r="B156" s="32"/>
      <c r="C156" s="33"/>
      <c r="D156" s="207" t="s">
        <v>179</v>
      </c>
      <c r="E156" s="33"/>
      <c r="F156" s="208" t="s">
        <v>1621</v>
      </c>
      <c r="G156" s="33"/>
      <c r="H156" s="33"/>
      <c r="I156" s="115"/>
      <c r="J156" s="33"/>
      <c r="K156" s="33"/>
      <c r="L156" s="36"/>
      <c r="M156" s="209"/>
      <c r="N156" s="64"/>
      <c r="O156" s="64"/>
      <c r="P156" s="64"/>
      <c r="Q156" s="64"/>
      <c r="R156" s="64"/>
      <c r="S156" s="64"/>
      <c r="T156" s="65"/>
      <c r="AT156" s="15" t="s">
        <v>179</v>
      </c>
      <c r="AU156" s="15" t="s">
        <v>78</v>
      </c>
    </row>
    <row r="157" spans="2:65" s="1" customFormat="1" ht="14.45" customHeight="1">
      <c r="B157" s="32"/>
      <c r="C157" s="194" t="s">
        <v>441</v>
      </c>
      <c r="D157" s="194" t="s">
        <v>172</v>
      </c>
      <c r="E157" s="195" t="s">
        <v>1001</v>
      </c>
      <c r="F157" s="196" t="s">
        <v>1621</v>
      </c>
      <c r="G157" s="197" t="s">
        <v>192</v>
      </c>
      <c r="H157" s="198">
        <v>1</v>
      </c>
      <c r="I157" s="199"/>
      <c r="J157" s="200">
        <f>ROUND(I157*H157,2)</f>
        <v>0</v>
      </c>
      <c r="K157" s="196" t="s">
        <v>1</v>
      </c>
      <c r="L157" s="36"/>
      <c r="M157" s="201" t="s">
        <v>1</v>
      </c>
      <c r="N157" s="202" t="s">
        <v>43</v>
      </c>
      <c r="O157" s="64"/>
      <c r="P157" s="203">
        <f>O157*H157</f>
        <v>0</v>
      </c>
      <c r="Q157" s="203">
        <v>0</v>
      </c>
      <c r="R157" s="203">
        <f>Q157*H157</f>
        <v>0</v>
      </c>
      <c r="S157" s="203">
        <v>0</v>
      </c>
      <c r="T157" s="204">
        <f>S157*H157</f>
        <v>0</v>
      </c>
      <c r="AR157" s="205" t="s">
        <v>177</v>
      </c>
      <c r="AT157" s="205" t="s">
        <v>172</v>
      </c>
      <c r="AU157" s="205" t="s">
        <v>78</v>
      </c>
      <c r="AY157" s="15" t="s">
        <v>170</v>
      </c>
      <c r="BE157" s="206">
        <f>IF(N157="základní",J157,0)</f>
        <v>0</v>
      </c>
      <c r="BF157" s="206">
        <f>IF(N157="snížená",J157,0)</f>
        <v>0</v>
      </c>
      <c r="BG157" s="206">
        <f>IF(N157="zákl. přenesená",J157,0)</f>
        <v>0</v>
      </c>
      <c r="BH157" s="206">
        <f>IF(N157="sníž. přenesená",J157,0)</f>
        <v>0</v>
      </c>
      <c r="BI157" s="206">
        <f>IF(N157="nulová",J157,0)</f>
        <v>0</v>
      </c>
      <c r="BJ157" s="15" t="s">
        <v>85</v>
      </c>
      <c r="BK157" s="206">
        <f>ROUND(I157*H157,2)</f>
        <v>0</v>
      </c>
      <c r="BL157" s="15" t="s">
        <v>177</v>
      </c>
      <c r="BM157" s="205" t="s">
        <v>1623</v>
      </c>
    </row>
    <row r="158" spans="2:65" s="1" customFormat="1" ht="11.25">
      <c r="B158" s="32"/>
      <c r="C158" s="33"/>
      <c r="D158" s="207" t="s">
        <v>179</v>
      </c>
      <c r="E158" s="33"/>
      <c r="F158" s="208" t="s">
        <v>1621</v>
      </c>
      <c r="G158" s="33"/>
      <c r="H158" s="33"/>
      <c r="I158" s="115"/>
      <c r="J158" s="33"/>
      <c r="K158" s="33"/>
      <c r="L158" s="36"/>
      <c r="M158" s="209"/>
      <c r="N158" s="64"/>
      <c r="O158" s="64"/>
      <c r="P158" s="64"/>
      <c r="Q158" s="64"/>
      <c r="R158" s="64"/>
      <c r="S158" s="64"/>
      <c r="T158" s="65"/>
      <c r="AT158" s="15" t="s">
        <v>179</v>
      </c>
      <c r="AU158" s="15" t="s">
        <v>78</v>
      </c>
    </row>
    <row r="159" spans="2:65" s="1" customFormat="1" ht="14.45" customHeight="1">
      <c r="B159" s="32"/>
      <c r="C159" s="194" t="s">
        <v>87</v>
      </c>
      <c r="D159" s="194" t="s">
        <v>172</v>
      </c>
      <c r="E159" s="195" t="s">
        <v>1061</v>
      </c>
      <c r="F159" s="196" t="s">
        <v>1624</v>
      </c>
      <c r="G159" s="197" t="s">
        <v>1003</v>
      </c>
      <c r="H159" s="198">
        <v>8</v>
      </c>
      <c r="I159" s="199"/>
      <c r="J159" s="200">
        <f>ROUND(I159*H159,2)</f>
        <v>0</v>
      </c>
      <c r="K159" s="196" t="s">
        <v>1</v>
      </c>
      <c r="L159" s="36"/>
      <c r="M159" s="201" t="s">
        <v>1</v>
      </c>
      <c r="N159" s="202" t="s">
        <v>43</v>
      </c>
      <c r="O159" s="64"/>
      <c r="P159" s="203">
        <f>O159*H159</f>
        <v>0</v>
      </c>
      <c r="Q159" s="203">
        <v>0</v>
      </c>
      <c r="R159" s="203">
        <f>Q159*H159</f>
        <v>0</v>
      </c>
      <c r="S159" s="203">
        <v>0</v>
      </c>
      <c r="T159" s="204">
        <f>S159*H159</f>
        <v>0</v>
      </c>
      <c r="AR159" s="205" t="s">
        <v>177</v>
      </c>
      <c r="AT159" s="205" t="s">
        <v>172</v>
      </c>
      <c r="AU159" s="205" t="s">
        <v>78</v>
      </c>
      <c r="AY159" s="15" t="s">
        <v>170</v>
      </c>
      <c r="BE159" s="206">
        <f>IF(N159="základní",J159,0)</f>
        <v>0</v>
      </c>
      <c r="BF159" s="206">
        <f>IF(N159="snížená",J159,0)</f>
        <v>0</v>
      </c>
      <c r="BG159" s="206">
        <f>IF(N159="zákl. přenesená",J159,0)</f>
        <v>0</v>
      </c>
      <c r="BH159" s="206">
        <f>IF(N159="sníž. přenesená",J159,0)</f>
        <v>0</v>
      </c>
      <c r="BI159" s="206">
        <f>IF(N159="nulová",J159,0)</f>
        <v>0</v>
      </c>
      <c r="BJ159" s="15" t="s">
        <v>85</v>
      </c>
      <c r="BK159" s="206">
        <f>ROUND(I159*H159,2)</f>
        <v>0</v>
      </c>
      <c r="BL159" s="15" t="s">
        <v>177</v>
      </c>
      <c r="BM159" s="205" t="s">
        <v>1625</v>
      </c>
    </row>
    <row r="160" spans="2:65" s="1" customFormat="1" ht="11.25">
      <c r="B160" s="32"/>
      <c r="C160" s="33"/>
      <c r="D160" s="207" t="s">
        <v>179</v>
      </c>
      <c r="E160" s="33"/>
      <c r="F160" s="208" t="s">
        <v>1624</v>
      </c>
      <c r="G160" s="33"/>
      <c r="H160" s="33"/>
      <c r="I160" s="115"/>
      <c r="J160" s="33"/>
      <c r="K160" s="33"/>
      <c r="L160" s="36"/>
      <c r="M160" s="209"/>
      <c r="N160" s="64"/>
      <c r="O160" s="64"/>
      <c r="P160" s="64"/>
      <c r="Q160" s="64"/>
      <c r="R160" s="64"/>
      <c r="S160" s="64"/>
      <c r="T160" s="65"/>
      <c r="AT160" s="15" t="s">
        <v>179</v>
      </c>
      <c r="AU160" s="15" t="s">
        <v>78</v>
      </c>
    </row>
    <row r="161" spans="2:65" s="1" customFormat="1" ht="14.45" customHeight="1">
      <c r="B161" s="32"/>
      <c r="C161" s="194" t="s">
        <v>368</v>
      </c>
      <c r="D161" s="194" t="s">
        <v>172</v>
      </c>
      <c r="E161" s="195" t="s">
        <v>1061</v>
      </c>
      <c r="F161" s="196" t="s">
        <v>1624</v>
      </c>
      <c r="G161" s="197" t="s">
        <v>1003</v>
      </c>
      <c r="H161" s="198">
        <v>8</v>
      </c>
      <c r="I161" s="199"/>
      <c r="J161" s="200">
        <f>ROUND(I161*H161,2)</f>
        <v>0</v>
      </c>
      <c r="K161" s="196" t="s">
        <v>1</v>
      </c>
      <c r="L161" s="36"/>
      <c r="M161" s="201" t="s">
        <v>1</v>
      </c>
      <c r="N161" s="202" t="s">
        <v>43</v>
      </c>
      <c r="O161" s="64"/>
      <c r="P161" s="203">
        <f>O161*H161</f>
        <v>0</v>
      </c>
      <c r="Q161" s="203">
        <v>0</v>
      </c>
      <c r="R161" s="203">
        <f>Q161*H161</f>
        <v>0</v>
      </c>
      <c r="S161" s="203">
        <v>0</v>
      </c>
      <c r="T161" s="204">
        <f>S161*H161</f>
        <v>0</v>
      </c>
      <c r="AR161" s="205" t="s">
        <v>177</v>
      </c>
      <c r="AT161" s="205" t="s">
        <v>172</v>
      </c>
      <c r="AU161" s="205" t="s">
        <v>78</v>
      </c>
      <c r="AY161" s="15" t="s">
        <v>170</v>
      </c>
      <c r="BE161" s="206">
        <f>IF(N161="základní",J161,0)</f>
        <v>0</v>
      </c>
      <c r="BF161" s="206">
        <f>IF(N161="snížená",J161,0)</f>
        <v>0</v>
      </c>
      <c r="BG161" s="206">
        <f>IF(N161="zákl. přenesená",J161,0)</f>
        <v>0</v>
      </c>
      <c r="BH161" s="206">
        <f>IF(N161="sníž. přenesená",J161,0)</f>
        <v>0</v>
      </c>
      <c r="BI161" s="206">
        <f>IF(N161="nulová",J161,0)</f>
        <v>0</v>
      </c>
      <c r="BJ161" s="15" t="s">
        <v>85</v>
      </c>
      <c r="BK161" s="206">
        <f>ROUND(I161*H161,2)</f>
        <v>0</v>
      </c>
      <c r="BL161" s="15" t="s">
        <v>177</v>
      </c>
      <c r="BM161" s="205" t="s">
        <v>1626</v>
      </c>
    </row>
    <row r="162" spans="2:65" s="1" customFormat="1" ht="11.25">
      <c r="B162" s="32"/>
      <c r="C162" s="33"/>
      <c r="D162" s="207" t="s">
        <v>179</v>
      </c>
      <c r="E162" s="33"/>
      <c r="F162" s="208" t="s">
        <v>1624</v>
      </c>
      <c r="G162" s="33"/>
      <c r="H162" s="33"/>
      <c r="I162" s="115"/>
      <c r="J162" s="33"/>
      <c r="K162" s="33"/>
      <c r="L162" s="36"/>
      <c r="M162" s="209"/>
      <c r="N162" s="64"/>
      <c r="O162" s="64"/>
      <c r="P162" s="64"/>
      <c r="Q162" s="64"/>
      <c r="R162" s="64"/>
      <c r="S162" s="64"/>
      <c r="T162" s="65"/>
      <c r="AT162" s="15" t="s">
        <v>179</v>
      </c>
      <c r="AU162" s="15" t="s">
        <v>78</v>
      </c>
    </row>
    <row r="163" spans="2:65" s="1" customFormat="1" ht="14.45" customHeight="1">
      <c r="B163" s="32"/>
      <c r="C163" s="194" t="s">
        <v>293</v>
      </c>
      <c r="D163" s="194" t="s">
        <v>172</v>
      </c>
      <c r="E163" s="195" t="s">
        <v>1118</v>
      </c>
      <c r="F163" s="196" t="s">
        <v>1627</v>
      </c>
      <c r="G163" s="197" t="s">
        <v>192</v>
      </c>
      <c r="H163" s="198">
        <v>61</v>
      </c>
      <c r="I163" s="199"/>
      <c r="J163" s="200">
        <f>ROUND(I163*H163,2)</f>
        <v>0</v>
      </c>
      <c r="K163" s="196" t="s">
        <v>1</v>
      </c>
      <c r="L163" s="36"/>
      <c r="M163" s="201" t="s">
        <v>1</v>
      </c>
      <c r="N163" s="202" t="s">
        <v>43</v>
      </c>
      <c r="O163" s="64"/>
      <c r="P163" s="203">
        <f>O163*H163</f>
        <v>0</v>
      </c>
      <c r="Q163" s="203">
        <v>0</v>
      </c>
      <c r="R163" s="203">
        <f>Q163*H163</f>
        <v>0</v>
      </c>
      <c r="S163" s="203">
        <v>0</v>
      </c>
      <c r="T163" s="204">
        <f>S163*H163</f>
        <v>0</v>
      </c>
      <c r="AR163" s="205" t="s">
        <v>177</v>
      </c>
      <c r="AT163" s="205" t="s">
        <v>172</v>
      </c>
      <c r="AU163" s="205" t="s">
        <v>78</v>
      </c>
      <c r="AY163" s="15" t="s">
        <v>170</v>
      </c>
      <c r="BE163" s="206">
        <f>IF(N163="základní",J163,0)</f>
        <v>0</v>
      </c>
      <c r="BF163" s="206">
        <f>IF(N163="snížená",J163,0)</f>
        <v>0</v>
      </c>
      <c r="BG163" s="206">
        <f>IF(N163="zákl. přenesená",J163,0)</f>
        <v>0</v>
      </c>
      <c r="BH163" s="206">
        <f>IF(N163="sníž. přenesená",J163,0)</f>
        <v>0</v>
      </c>
      <c r="BI163" s="206">
        <f>IF(N163="nulová",J163,0)</f>
        <v>0</v>
      </c>
      <c r="BJ163" s="15" t="s">
        <v>85</v>
      </c>
      <c r="BK163" s="206">
        <f>ROUND(I163*H163,2)</f>
        <v>0</v>
      </c>
      <c r="BL163" s="15" t="s">
        <v>177</v>
      </c>
      <c r="BM163" s="205" t="s">
        <v>1628</v>
      </c>
    </row>
    <row r="164" spans="2:65" s="1" customFormat="1" ht="11.25">
      <c r="B164" s="32"/>
      <c r="C164" s="33"/>
      <c r="D164" s="207" t="s">
        <v>179</v>
      </c>
      <c r="E164" s="33"/>
      <c r="F164" s="208" t="s">
        <v>1627</v>
      </c>
      <c r="G164" s="33"/>
      <c r="H164" s="33"/>
      <c r="I164" s="115"/>
      <c r="J164" s="33"/>
      <c r="K164" s="33"/>
      <c r="L164" s="36"/>
      <c r="M164" s="209"/>
      <c r="N164" s="64"/>
      <c r="O164" s="64"/>
      <c r="P164" s="64"/>
      <c r="Q164" s="64"/>
      <c r="R164" s="64"/>
      <c r="S164" s="64"/>
      <c r="T164" s="65"/>
      <c r="AT164" s="15" t="s">
        <v>179</v>
      </c>
      <c r="AU164" s="15" t="s">
        <v>78</v>
      </c>
    </row>
    <row r="165" spans="2:65" s="1" customFormat="1" ht="14.45" customHeight="1">
      <c r="B165" s="32"/>
      <c r="C165" s="194" t="s">
        <v>446</v>
      </c>
      <c r="D165" s="194" t="s">
        <v>172</v>
      </c>
      <c r="E165" s="195" t="s">
        <v>1118</v>
      </c>
      <c r="F165" s="196" t="s">
        <v>1627</v>
      </c>
      <c r="G165" s="197" t="s">
        <v>192</v>
      </c>
      <c r="H165" s="198">
        <v>86</v>
      </c>
      <c r="I165" s="199"/>
      <c r="J165" s="200">
        <f>ROUND(I165*H165,2)</f>
        <v>0</v>
      </c>
      <c r="K165" s="196" t="s">
        <v>1</v>
      </c>
      <c r="L165" s="36"/>
      <c r="M165" s="201" t="s">
        <v>1</v>
      </c>
      <c r="N165" s="202" t="s">
        <v>43</v>
      </c>
      <c r="O165" s="64"/>
      <c r="P165" s="203">
        <f>O165*H165</f>
        <v>0</v>
      </c>
      <c r="Q165" s="203">
        <v>0</v>
      </c>
      <c r="R165" s="203">
        <f>Q165*H165</f>
        <v>0</v>
      </c>
      <c r="S165" s="203">
        <v>0</v>
      </c>
      <c r="T165" s="204">
        <f>S165*H165</f>
        <v>0</v>
      </c>
      <c r="AR165" s="205" t="s">
        <v>177</v>
      </c>
      <c r="AT165" s="205" t="s">
        <v>172</v>
      </c>
      <c r="AU165" s="205" t="s">
        <v>78</v>
      </c>
      <c r="AY165" s="15" t="s">
        <v>170</v>
      </c>
      <c r="BE165" s="206">
        <f>IF(N165="základní",J165,0)</f>
        <v>0</v>
      </c>
      <c r="BF165" s="206">
        <f>IF(N165="snížená",J165,0)</f>
        <v>0</v>
      </c>
      <c r="BG165" s="206">
        <f>IF(N165="zákl. přenesená",J165,0)</f>
        <v>0</v>
      </c>
      <c r="BH165" s="206">
        <f>IF(N165="sníž. přenesená",J165,0)</f>
        <v>0</v>
      </c>
      <c r="BI165" s="206">
        <f>IF(N165="nulová",J165,0)</f>
        <v>0</v>
      </c>
      <c r="BJ165" s="15" t="s">
        <v>85</v>
      </c>
      <c r="BK165" s="206">
        <f>ROUND(I165*H165,2)</f>
        <v>0</v>
      </c>
      <c r="BL165" s="15" t="s">
        <v>177</v>
      </c>
      <c r="BM165" s="205" t="s">
        <v>1629</v>
      </c>
    </row>
    <row r="166" spans="2:65" s="1" customFormat="1" ht="11.25">
      <c r="B166" s="32"/>
      <c r="C166" s="33"/>
      <c r="D166" s="207" t="s">
        <v>179</v>
      </c>
      <c r="E166" s="33"/>
      <c r="F166" s="208" t="s">
        <v>1627</v>
      </c>
      <c r="G166" s="33"/>
      <c r="H166" s="33"/>
      <c r="I166" s="115"/>
      <c r="J166" s="33"/>
      <c r="K166" s="33"/>
      <c r="L166" s="36"/>
      <c r="M166" s="209"/>
      <c r="N166" s="64"/>
      <c r="O166" s="64"/>
      <c r="P166" s="64"/>
      <c r="Q166" s="64"/>
      <c r="R166" s="64"/>
      <c r="S166" s="64"/>
      <c r="T166" s="65"/>
      <c r="AT166" s="15" t="s">
        <v>179</v>
      </c>
      <c r="AU166" s="15" t="s">
        <v>78</v>
      </c>
    </row>
    <row r="167" spans="2:65" s="1" customFormat="1" ht="14.45" customHeight="1">
      <c r="B167" s="32"/>
      <c r="C167" s="194" t="s">
        <v>7</v>
      </c>
      <c r="D167" s="194" t="s">
        <v>172</v>
      </c>
      <c r="E167" s="195" t="s">
        <v>1121</v>
      </c>
      <c r="F167" s="196" t="s">
        <v>1630</v>
      </c>
      <c r="G167" s="197" t="s">
        <v>192</v>
      </c>
      <c r="H167" s="198">
        <v>714</v>
      </c>
      <c r="I167" s="199"/>
      <c r="J167" s="200">
        <f>ROUND(I167*H167,2)</f>
        <v>0</v>
      </c>
      <c r="K167" s="196" t="s">
        <v>1</v>
      </c>
      <c r="L167" s="36"/>
      <c r="M167" s="201" t="s">
        <v>1</v>
      </c>
      <c r="N167" s="202" t="s">
        <v>43</v>
      </c>
      <c r="O167" s="64"/>
      <c r="P167" s="203">
        <f>O167*H167</f>
        <v>0</v>
      </c>
      <c r="Q167" s="203">
        <v>0</v>
      </c>
      <c r="R167" s="203">
        <f>Q167*H167</f>
        <v>0</v>
      </c>
      <c r="S167" s="203">
        <v>0</v>
      </c>
      <c r="T167" s="204">
        <f>S167*H167</f>
        <v>0</v>
      </c>
      <c r="AR167" s="205" t="s">
        <v>177</v>
      </c>
      <c r="AT167" s="205" t="s">
        <v>172</v>
      </c>
      <c r="AU167" s="205" t="s">
        <v>78</v>
      </c>
      <c r="AY167" s="15" t="s">
        <v>170</v>
      </c>
      <c r="BE167" s="206">
        <f>IF(N167="základní",J167,0)</f>
        <v>0</v>
      </c>
      <c r="BF167" s="206">
        <f>IF(N167="snížená",J167,0)</f>
        <v>0</v>
      </c>
      <c r="BG167" s="206">
        <f>IF(N167="zákl. přenesená",J167,0)</f>
        <v>0</v>
      </c>
      <c r="BH167" s="206">
        <f>IF(N167="sníž. přenesená",J167,0)</f>
        <v>0</v>
      </c>
      <c r="BI167" s="206">
        <f>IF(N167="nulová",J167,0)</f>
        <v>0</v>
      </c>
      <c r="BJ167" s="15" t="s">
        <v>85</v>
      </c>
      <c r="BK167" s="206">
        <f>ROUND(I167*H167,2)</f>
        <v>0</v>
      </c>
      <c r="BL167" s="15" t="s">
        <v>177</v>
      </c>
      <c r="BM167" s="205" t="s">
        <v>1631</v>
      </c>
    </row>
    <row r="168" spans="2:65" s="1" customFormat="1" ht="11.25">
      <c r="B168" s="32"/>
      <c r="C168" s="33"/>
      <c r="D168" s="207" t="s">
        <v>179</v>
      </c>
      <c r="E168" s="33"/>
      <c r="F168" s="208" t="s">
        <v>1630</v>
      </c>
      <c r="G168" s="33"/>
      <c r="H168" s="33"/>
      <c r="I168" s="115"/>
      <c r="J168" s="33"/>
      <c r="K168" s="33"/>
      <c r="L168" s="36"/>
      <c r="M168" s="209"/>
      <c r="N168" s="64"/>
      <c r="O168" s="64"/>
      <c r="P168" s="64"/>
      <c r="Q168" s="64"/>
      <c r="R168" s="64"/>
      <c r="S168" s="64"/>
      <c r="T168" s="65"/>
      <c r="AT168" s="15" t="s">
        <v>179</v>
      </c>
      <c r="AU168" s="15" t="s">
        <v>78</v>
      </c>
    </row>
    <row r="169" spans="2:65" s="1" customFormat="1" ht="14.45" customHeight="1">
      <c r="B169" s="32"/>
      <c r="C169" s="194" t="s">
        <v>451</v>
      </c>
      <c r="D169" s="194" t="s">
        <v>172</v>
      </c>
      <c r="E169" s="195" t="s">
        <v>1121</v>
      </c>
      <c r="F169" s="196" t="s">
        <v>1630</v>
      </c>
      <c r="G169" s="197" t="s">
        <v>192</v>
      </c>
      <c r="H169" s="198">
        <v>61</v>
      </c>
      <c r="I169" s="199"/>
      <c r="J169" s="200">
        <f>ROUND(I169*H169,2)</f>
        <v>0</v>
      </c>
      <c r="K169" s="196" t="s">
        <v>1</v>
      </c>
      <c r="L169" s="36"/>
      <c r="M169" s="201" t="s">
        <v>1</v>
      </c>
      <c r="N169" s="202" t="s">
        <v>43</v>
      </c>
      <c r="O169" s="64"/>
      <c r="P169" s="203">
        <f>O169*H169</f>
        <v>0</v>
      </c>
      <c r="Q169" s="203">
        <v>0</v>
      </c>
      <c r="R169" s="203">
        <f>Q169*H169</f>
        <v>0</v>
      </c>
      <c r="S169" s="203">
        <v>0</v>
      </c>
      <c r="T169" s="204">
        <f>S169*H169</f>
        <v>0</v>
      </c>
      <c r="AR169" s="205" t="s">
        <v>177</v>
      </c>
      <c r="AT169" s="205" t="s">
        <v>172</v>
      </c>
      <c r="AU169" s="205" t="s">
        <v>78</v>
      </c>
      <c r="AY169" s="15" t="s">
        <v>170</v>
      </c>
      <c r="BE169" s="206">
        <f>IF(N169="základní",J169,0)</f>
        <v>0</v>
      </c>
      <c r="BF169" s="206">
        <f>IF(N169="snížená",J169,0)</f>
        <v>0</v>
      </c>
      <c r="BG169" s="206">
        <f>IF(N169="zákl. přenesená",J169,0)</f>
        <v>0</v>
      </c>
      <c r="BH169" s="206">
        <f>IF(N169="sníž. přenesená",J169,0)</f>
        <v>0</v>
      </c>
      <c r="BI169" s="206">
        <f>IF(N169="nulová",J169,0)</f>
        <v>0</v>
      </c>
      <c r="BJ169" s="15" t="s">
        <v>85</v>
      </c>
      <c r="BK169" s="206">
        <f>ROUND(I169*H169,2)</f>
        <v>0</v>
      </c>
      <c r="BL169" s="15" t="s">
        <v>177</v>
      </c>
      <c r="BM169" s="205" t="s">
        <v>1632</v>
      </c>
    </row>
    <row r="170" spans="2:65" s="1" customFormat="1" ht="11.25">
      <c r="B170" s="32"/>
      <c r="C170" s="33"/>
      <c r="D170" s="207" t="s">
        <v>179</v>
      </c>
      <c r="E170" s="33"/>
      <c r="F170" s="208" t="s">
        <v>1630</v>
      </c>
      <c r="G170" s="33"/>
      <c r="H170" s="33"/>
      <c r="I170" s="115"/>
      <c r="J170" s="33"/>
      <c r="K170" s="33"/>
      <c r="L170" s="36"/>
      <c r="M170" s="209"/>
      <c r="N170" s="64"/>
      <c r="O170" s="64"/>
      <c r="P170" s="64"/>
      <c r="Q170" s="64"/>
      <c r="R170" s="64"/>
      <c r="S170" s="64"/>
      <c r="T170" s="65"/>
      <c r="AT170" s="15" t="s">
        <v>179</v>
      </c>
      <c r="AU170" s="15" t="s">
        <v>78</v>
      </c>
    </row>
    <row r="171" spans="2:65" s="1" customFormat="1" ht="14.45" customHeight="1">
      <c r="B171" s="32"/>
      <c r="C171" s="194" t="s">
        <v>302</v>
      </c>
      <c r="D171" s="194" t="s">
        <v>172</v>
      </c>
      <c r="E171" s="195" t="s">
        <v>1124</v>
      </c>
      <c r="F171" s="196" t="s">
        <v>1633</v>
      </c>
      <c r="G171" s="197" t="s">
        <v>192</v>
      </c>
      <c r="H171" s="198">
        <v>35</v>
      </c>
      <c r="I171" s="199"/>
      <c r="J171" s="200">
        <f>ROUND(I171*H171,2)</f>
        <v>0</v>
      </c>
      <c r="K171" s="196" t="s">
        <v>1</v>
      </c>
      <c r="L171" s="36"/>
      <c r="M171" s="201" t="s">
        <v>1</v>
      </c>
      <c r="N171" s="202" t="s">
        <v>43</v>
      </c>
      <c r="O171" s="64"/>
      <c r="P171" s="203">
        <f>O171*H171</f>
        <v>0</v>
      </c>
      <c r="Q171" s="203">
        <v>0</v>
      </c>
      <c r="R171" s="203">
        <f>Q171*H171</f>
        <v>0</v>
      </c>
      <c r="S171" s="203">
        <v>0</v>
      </c>
      <c r="T171" s="204">
        <f>S171*H171</f>
        <v>0</v>
      </c>
      <c r="AR171" s="205" t="s">
        <v>177</v>
      </c>
      <c r="AT171" s="205" t="s">
        <v>172</v>
      </c>
      <c r="AU171" s="205" t="s">
        <v>78</v>
      </c>
      <c r="AY171" s="15" t="s">
        <v>170</v>
      </c>
      <c r="BE171" s="206">
        <f>IF(N171="základní",J171,0)</f>
        <v>0</v>
      </c>
      <c r="BF171" s="206">
        <f>IF(N171="snížená",J171,0)</f>
        <v>0</v>
      </c>
      <c r="BG171" s="206">
        <f>IF(N171="zákl. přenesená",J171,0)</f>
        <v>0</v>
      </c>
      <c r="BH171" s="206">
        <f>IF(N171="sníž. přenesená",J171,0)</f>
        <v>0</v>
      </c>
      <c r="BI171" s="206">
        <f>IF(N171="nulová",J171,0)</f>
        <v>0</v>
      </c>
      <c r="BJ171" s="15" t="s">
        <v>85</v>
      </c>
      <c r="BK171" s="206">
        <f>ROUND(I171*H171,2)</f>
        <v>0</v>
      </c>
      <c r="BL171" s="15" t="s">
        <v>177</v>
      </c>
      <c r="BM171" s="205" t="s">
        <v>1634</v>
      </c>
    </row>
    <row r="172" spans="2:65" s="1" customFormat="1" ht="11.25">
      <c r="B172" s="32"/>
      <c r="C172" s="33"/>
      <c r="D172" s="207" t="s">
        <v>179</v>
      </c>
      <c r="E172" s="33"/>
      <c r="F172" s="208" t="s">
        <v>1633</v>
      </c>
      <c r="G172" s="33"/>
      <c r="H172" s="33"/>
      <c r="I172" s="115"/>
      <c r="J172" s="33"/>
      <c r="K172" s="33"/>
      <c r="L172" s="36"/>
      <c r="M172" s="209"/>
      <c r="N172" s="64"/>
      <c r="O172" s="64"/>
      <c r="P172" s="64"/>
      <c r="Q172" s="64"/>
      <c r="R172" s="64"/>
      <c r="S172" s="64"/>
      <c r="T172" s="65"/>
      <c r="AT172" s="15" t="s">
        <v>179</v>
      </c>
      <c r="AU172" s="15" t="s">
        <v>78</v>
      </c>
    </row>
    <row r="173" spans="2:65" s="1" customFormat="1" ht="14.45" customHeight="1">
      <c r="B173" s="32"/>
      <c r="C173" s="194" t="s">
        <v>456</v>
      </c>
      <c r="D173" s="194" t="s">
        <v>172</v>
      </c>
      <c r="E173" s="195" t="s">
        <v>1124</v>
      </c>
      <c r="F173" s="196" t="s">
        <v>1633</v>
      </c>
      <c r="G173" s="197" t="s">
        <v>192</v>
      </c>
      <c r="H173" s="198">
        <v>714</v>
      </c>
      <c r="I173" s="199"/>
      <c r="J173" s="200">
        <f>ROUND(I173*H173,2)</f>
        <v>0</v>
      </c>
      <c r="K173" s="196" t="s">
        <v>1</v>
      </c>
      <c r="L173" s="36"/>
      <c r="M173" s="201" t="s">
        <v>1</v>
      </c>
      <c r="N173" s="202" t="s">
        <v>43</v>
      </c>
      <c r="O173" s="64"/>
      <c r="P173" s="203">
        <f>O173*H173</f>
        <v>0</v>
      </c>
      <c r="Q173" s="203">
        <v>0</v>
      </c>
      <c r="R173" s="203">
        <f>Q173*H173</f>
        <v>0</v>
      </c>
      <c r="S173" s="203">
        <v>0</v>
      </c>
      <c r="T173" s="204">
        <f>S173*H173</f>
        <v>0</v>
      </c>
      <c r="AR173" s="205" t="s">
        <v>177</v>
      </c>
      <c r="AT173" s="205" t="s">
        <v>172</v>
      </c>
      <c r="AU173" s="205" t="s">
        <v>78</v>
      </c>
      <c r="AY173" s="15" t="s">
        <v>170</v>
      </c>
      <c r="BE173" s="206">
        <f>IF(N173="základní",J173,0)</f>
        <v>0</v>
      </c>
      <c r="BF173" s="206">
        <f>IF(N173="snížená",J173,0)</f>
        <v>0</v>
      </c>
      <c r="BG173" s="206">
        <f>IF(N173="zákl. přenesená",J173,0)</f>
        <v>0</v>
      </c>
      <c r="BH173" s="206">
        <f>IF(N173="sníž. přenesená",J173,0)</f>
        <v>0</v>
      </c>
      <c r="BI173" s="206">
        <f>IF(N173="nulová",J173,0)</f>
        <v>0</v>
      </c>
      <c r="BJ173" s="15" t="s">
        <v>85</v>
      </c>
      <c r="BK173" s="206">
        <f>ROUND(I173*H173,2)</f>
        <v>0</v>
      </c>
      <c r="BL173" s="15" t="s">
        <v>177</v>
      </c>
      <c r="BM173" s="205" t="s">
        <v>1635</v>
      </c>
    </row>
    <row r="174" spans="2:65" s="1" customFormat="1" ht="11.25">
      <c r="B174" s="32"/>
      <c r="C174" s="33"/>
      <c r="D174" s="207" t="s">
        <v>179</v>
      </c>
      <c r="E174" s="33"/>
      <c r="F174" s="208" t="s">
        <v>1633</v>
      </c>
      <c r="G174" s="33"/>
      <c r="H174" s="33"/>
      <c r="I174" s="115"/>
      <c r="J174" s="33"/>
      <c r="K174" s="33"/>
      <c r="L174" s="36"/>
      <c r="M174" s="209"/>
      <c r="N174" s="64"/>
      <c r="O174" s="64"/>
      <c r="P174" s="64"/>
      <c r="Q174" s="64"/>
      <c r="R174" s="64"/>
      <c r="S174" s="64"/>
      <c r="T174" s="65"/>
      <c r="AT174" s="15" t="s">
        <v>179</v>
      </c>
      <c r="AU174" s="15" t="s">
        <v>78</v>
      </c>
    </row>
    <row r="175" spans="2:65" s="1" customFormat="1" ht="14.45" customHeight="1">
      <c r="B175" s="32"/>
      <c r="C175" s="194" t="s">
        <v>307</v>
      </c>
      <c r="D175" s="194" t="s">
        <v>172</v>
      </c>
      <c r="E175" s="195" t="s">
        <v>1005</v>
      </c>
      <c r="F175" s="196" t="s">
        <v>1636</v>
      </c>
      <c r="G175" s="197" t="s">
        <v>192</v>
      </c>
      <c r="H175" s="198">
        <v>293</v>
      </c>
      <c r="I175" s="199"/>
      <c r="J175" s="200">
        <f>ROUND(I175*H175,2)</f>
        <v>0</v>
      </c>
      <c r="K175" s="196" t="s">
        <v>1</v>
      </c>
      <c r="L175" s="36"/>
      <c r="M175" s="201" t="s">
        <v>1</v>
      </c>
      <c r="N175" s="202" t="s">
        <v>43</v>
      </c>
      <c r="O175" s="64"/>
      <c r="P175" s="203">
        <f>O175*H175</f>
        <v>0</v>
      </c>
      <c r="Q175" s="203">
        <v>0</v>
      </c>
      <c r="R175" s="203">
        <f>Q175*H175</f>
        <v>0</v>
      </c>
      <c r="S175" s="203">
        <v>0</v>
      </c>
      <c r="T175" s="204">
        <f>S175*H175</f>
        <v>0</v>
      </c>
      <c r="AR175" s="205" t="s">
        <v>177</v>
      </c>
      <c r="AT175" s="205" t="s">
        <v>172</v>
      </c>
      <c r="AU175" s="205" t="s">
        <v>78</v>
      </c>
      <c r="AY175" s="15" t="s">
        <v>170</v>
      </c>
      <c r="BE175" s="206">
        <f>IF(N175="základní",J175,0)</f>
        <v>0</v>
      </c>
      <c r="BF175" s="206">
        <f>IF(N175="snížená",J175,0)</f>
        <v>0</v>
      </c>
      <c r="BG175" s="206">
        <f>IF(N175="zákl. přenesená",J175,0)</f>
        <v>0</v>
      </c>
      <c r="BH175" s="206">
        <f>IF(N175="sníž. přenesená",J175,0)</f>
        <v>0</v>
      </c>
      <c r="BI175" s="206">
        <f>IF(N175="nulová",J175,0)</f>
        <v>0</v>
      </c>
      <c r="BJ175" s="15" t="s">
        <v>85</v>
      </c>
      <c r="BK175" s="206">
        <f>ROUND(I175*H175,2)</f>
        <v>0</v>
      </c>
      <c r="BL175" s="15" t="s">
        <v>177</v>
      </c>
      <c r="BM175" s="205" t="s">
        <v>1637</v>
      </c>
    </row>
    <row r="176" spans="2:65" s="1" customFormat="1" ht="11.25">
      <c r="B176" s="32"/>
      <c r="C176" s="33"/>
      <c r="D176" s="207" t="s">
        <v>179</v>
      </c>
      <c r="E176" s="33"/>
      <c r="F176" s="208" t="s">
        <v>1636</v>
      </c>
      <c r="G176" s="33"/>
      <c r="H176" s="33"/>
      <c r="I176" s="115"/>
      <c r="J176" s="33"/>
      <c r="K176" s="33"/>
      <c r="L176" s="36"/>
      <c r="M176" s="209"/>
      <c r="N176" s="64"/>
      <c r="O176" s="64"/>
      <c r="P176" s="64"/>
      <c r="Q176" s="64"/>
      <c r="R176" s="64"/>
      <c r="S176" s="64"/>
      <c r="T176" s="65"/>
      <c r="AT176" s="15" t="s">
        <v>179</v>
      </c>
      <c r="AU176" s="15" t="s">
        <v>78</v>
      </c>
    </row>
    <row r="177" spans="2:65" s="1" customFormat="1" ht="14.45" customHeight="1">
      <c r="B177" s="32"/>
      <c r="C177" s="194" t="s">
        <v>461</v>
      </c>
      <c r="D177" s="194" t="s">
        <v>172</v>
      </c>
      <c r="E177" s="195" t="s">
        <v>1005</v>
      </c>
      <c r="F177" s="196" t="s">
        <v>1636</v>
      </c>
      <c r="G177" s="197" t="s">
        <v>192</v>
      </c>
      <c r="H177" s="198">
        <v>35</v>
      </c>
      <c r="I177" s="199"/>
      <c r="J177" s="200">
        <f>ROUND(I177*H177,2)</f>
        <v>0</v>
      </c>
      <c r="K177" s="196" t="s">
        <v>1</v>
      </c>
      <c r="L177" s="36"/>
      <c r="M177" s="201" t="s">
        <v>1</v>
      </c>
      <c r="N177" s="202" t="s">
        <v>43</v>
      </c>
      <c r="O177" s="64"/>
      <c r="P177" s="203">
        <f>O177*H177</f>
        <v>0</v>
      </c>
      <c r="Q177" s="203">
        <v>0</v>
      </c>
      <c r="R177" s="203">
        <f>Q177*H177</f>
        <v>0</v>
      </c>
      <c r="S177" s="203">
        <v>0</v>
      </c>
      <c r="T177" s="204">
        <f>S177*H177</f>
        <v>0</v>
      </c>
      <c r="AR177" s="205" t="s">
        <v>177</v>
      </c>
      <c r="AT177" s="205" t="s">
        <v>172</v>
      </c>
      <c r="AU177" s="205" t="s">
        <v>78</v>
      </c>
      <c r="AY177" s="15" t="s">
        <v>170</v>
      </c>
      <c r="BE177" s="206">
        <f>IF(N177="základní",J177,0)</f>
        <v>0</v>
      </c>
      <c r="BF177" s="206">
        <f>IF(N177="snížená",J177,0)</f>
        <v>0</v>
      </c>
      <c r="BG177" s="206">
        <f>IF(N177="zákl. přenesená",J177,0)</f>
        <v>0</v>
      </c>
      <c r="BH177" s="206">
        <f>IF(N177="sníž. přenesená",J177,0)</f>
        <v>0</v>
      </c>
      <c r="BI177" s="206">
        <f>IF(N177="nulová",J177,0)</f>
        <v>0</v>
      </c>
      <c r="BJ177" s="15" t="s">
        <v>85</v>
      </c>
      <c r="BK177" s="206">
        <f>ROUND(I177*H177,2)</f>
        <v>0</v>
      </c>
      <c r="BL177" s="15" t="s">
        <v>177</v>
      </c>
      <c r="BM177" s="205" t="s">
        <v>1638</v>
      </c>
    </row>
    <row r="178" spans="2:65" s="1" customFormat="1" ht="11.25">
      <c r="B178" s="32"/>
      <c r="C178" s="33"/>
      <c r="D178" s="207" t="s">
        <v>179</v>
      </c>
      <c r="E178" s="33"/>
      <c r="F178" s="208" t="s">
        <v>1636</v>
      </c>
      <c r="G178" s="33"/>
      <c r="H178" s="33"/>
      <c r="I178" s="115"/>
      <c r="J178" s="33"/>
      <c r="K178" s="33"/>
      <c r="L178" s="36"/>
      <c r="M178" s="209"/>
      <c r="N178" s="64"/>
      <c r="O178" s="64"/>
      <c r="P178" s="64"/>
      <c r="Q178" s="64"/>
      <c r="R178" s="64"/>
      <c r="S178" s="64"/>
      <c r="T178" s="65"/>
      <c r="AT178" s="15" t="s">
        <v>179</v>
      </c>
      <c r="AU178" s="15" t="s">
        <v>78</v>
      </c>
    </row>
    <row r="179" spans="2:65" s="1" customFormat="1" ht="14.45" customHeight="1">
      <c r="B179" s="32"/>
      <c r="C179" s="194" t="s">
        <v>313</v>
      </c>
      <c r="D179" s="194" t="s">
        <v>172</v>
      </c>
      <c r="E179" s="195" t="s">
        <v>1128</v>
      </c>
      <c r="F179" s="196" t="s">
        <v>1639</v>
      </c>
      <c r="G179" s="197" t="s">
        <v>192</v>
      </c>
      <c r="H179" s="198">
        <v>57</v>
      </c>
      <c r="I179" s="199"/>
      <c r="J179" s="200">
        <f>ROUND(I179*H179,2)</f>
        <v>0</v>
      </c>
      <c r="K179" s="196" t="s">
        <v>1</v>
      </c>
      <c r="L179" s="36"/>
      <c r="M179" s="201" t="s">
        <v>1</v>
      </c>
      <c r="N179" s="202" t="s">
        <v>43</v>
      </c>
      <c r="O179" s="64"/>
      <c r="P179" s="203">
        <f>O179*H179</f>
        <v>0</v>
      </c>
      <c r="Q179" s="203">
        <v>0</v>
      </c>
      <c r="R179" s="203">
        <f>Q179*H179</f>
        <v>0</v>
      </c>
      <c r="S179" s="203">
        <v>0</v>
      </c>
      <c r="T179" s="204">
        <f>S179*H179</f>
        <v>0</v>
      </c>
      <c r="AR179" s="205" t="s">
        <v>177</v>
      </c>
      <c r="AT179" s="205" t="s">
        <v>172</v>
      </c>
      <c r="AU179" s="205" t="s">
        <v>78</v>
      </c>
      <c r="AY179" s="15" t="s">
        <v>170</v>
      </c>
      <c r="BE179" s="206">
        <f>IF(N179="základní",J179,0)</f>
        <v>0</v>
      </c>
      <c r="BF179" s="206">
        <f>IF(N179="snížená",J179,0)</f>
        <v>0</v>
      </c>
      <c r="BG179" s="206">
        <f>IF(N179="zákl. přenesená",J179,0)</f>
        <v>0</v>
      </c>
      <c r="BH179" s="206">
        <f>IF(N179="sníž. přenesená",J179,0)</f>
        <v>0</v>
      </c>
      <c r="BI179" s="206">
        <f>IF(N179="nulová",J179,0)</f>
        <v>0</v>
      </c>
      <c r="BJ179" s="15" t="s">
        <v>85</v>
      </c>
      <c r="BK179" s="206">
        <f>ROUND(I179*H179,2)</f>
        <v>0</v>
      </c>
      <c r="BL179" s="15" t="s">
        <v>177</v>
      </c>
      <c r="BM179" s="205" t="s">
        <v>1640</v>
      </c>
    </row>
    <row r="180" spans="2:65" s="1" customFormat="1" ht="11.25">
      <c r="B180" s="32"/>
      <c r="C180" s="33"/>
      <c r="D180" s="207" t="s">
        <v>179</v>
      </c>
      <c r="E180" s="33"/>
      <c r="F180" s="208" t="s">
        <v>1639</v>
      </c>
      <c r="G180" s="33"/>
      <c r="H180" s="33"/>
      <c r="I180" s="115"/>
      <c r="J180" s="33"/>
      <c r="K180" s="33"/>
      <c r="L180" s="36"/>
      <c r="M180" s="209"/>
      <c r="N180" s="64"/>
      <c r="O180" s="64"/>
      <c r="P180" s="64"/>
      <c r="Q180" s="64"/>
      <c r="R180" s="64"/>
      <c r="S180" s="64"/>
      <c r="T180" s="65"/>
      <c r="AT180" s="15" t="s">
        <v>179</v>
      </c>
      <c r="AU180" s="15" t="s">
        <v>78</v>
      </c>
    </row>
    <row r="181" spans="2:65" s="1" customFormat="1" ht="14.45" customHeight="1">
      <c r="B181" s="32"/>
      <c r="C181" s="194" t="s">
        <v>466</v>
      </c>
      <c r="D181" s="194" t="s">
        <v>172</v>
      </c>
      <c r="E181" s="195" t="s">
        <v>1128</v>
      </c>
      <c r="F181" s="196" t="s">
        <v>1639</v>
      </c>
      <c r="G181" s="197" t="s">
        <v>192</v>
      </c>
      <c r="H181" s="198">
        <v>293</v>
      </c>
      <c r="I181" s="199"/>
      <c r="J181" s="200">
        <f>ROUND(I181*H181,2)</f>
        <v>0</v>
      </c>
      <c r="K181" s="196" t="s">
        <v>1</v>
      </c>
      <c r="L181" s="36"/>
      <c r="M181" s="201" t="s">
        <v>1</v>
      </c>
      <c r="N181" s="202" t="s">
        <v>43</v>
      </c>
      <c r="O181" s="64"/>
      <c r="P181" s="203">
        <f>O181*H181</f>
        <v>0</v>
      </c>
      <c r="Q181" s="203">
        <v>0</v>
      </c>
      <c r="R181" s="203">
        <f>Q181*H181</f>
        <v>0</v>
      </c>
      <c r="S181" s="203">
        <v>0</v>
      </c>
      <c r="T181" s="204">
        <f>S181*H181</f>
        <v>0</v>
      </c>
      <c r="AR181" s="205" t="s">
        <v>177</v>
      </c>
      <c r="AT181" s="205" t="s">
        <v>172</v>
      </c>
      <c r="AU181" s="205" t="s">
        <v>78</v>
      </c>
      <c r="AY181" s="15" t="s">
        <v>170</v>
      </c>
      <c r="BE181" s="206">
        <f>IF(N181="základní",J181,0)</f>
        <v>0</v>
      </c>
      <c r="BF181" s="206">
        <f>IF(N181="snížená",J181,0)</f>
        <v>0</v>
      </c>
      <c r="BG181" s="206">
        <f>IF(N181="zákl. přenesená",J181,0)</f>
        <v>0</v>
      </c>
      <c r="BH181" s="206">
        <f>IF(N181="sníž. přenesená",J181,0)</f>
        <v>0</v>
      </c>
      <c r="BI181" s="206">
        <f>IF(N181="nulová",J181,0)</f>
        <v>0</v>
      </c>
      <c r="BJ181" s="15" t="s">
        <v>85</v>
      </c>
      <c r="BK181" s="206">
        <f>ROUND(I181*H181,2)</f>
        <v>0</v>
      </c>
      <c r="BL181" s="15" t="s">
        <v>177</v>
      </c>
      <c r="BM181" s="205" t="s">
        <v>1641</v>
      </c>
    </row>
    <row r="182" spans="2:65" s="1" customFormat="1" ht="11.25">
      <c r="B182" s="32"/>
      <c r="C182" s="33"/>
      <c r="D182" s="207" t="s">
        <v>179</v>
      </c>
      <c r="E182" s="33"/>
      <c r="F182" s="208" t="s">
        <v>1639</v>
      </c>
      <c r="G182" s="33"/>
      <c r="H182" s="33"/>
      <c r="I182" s="115"/>
      <c r="J182" s="33"/>
      <c r="K182" s="33"/>
      <c r="L182" s="36"/>
      <c r="M182" s="209"/>
      <c r="N182" s="64"/>
      <c r="O182" s="64"/>
      <c r="P182" s="64"/>
      <c r="Q182" s="64"/>
      <c r="R182" s="64"/>
      <c r="S182" s="64"/>
      <c r="T182" s="65"/>
      <c r="AT182" s="15" t="s">
        <v>179</v>
      </c>
      <c r="AU182" s="15" t="s">
        <v>78</v>
      </c>
    </row>
    <row r="183" spans="2:65" s="1" customFormat="1" ht="14.45" customHeight="1">
      <c r="B183" s="32"/>
      <c r="C183" s="194" t="s">
        <v>319</v>
      </c>
      <c r="D183" s="194" t="s">
        <v>172</v>
      </c>
      <c r="E183" s="195" t="s">
        <v>1131</v>
      </c>
      <c r="F183" s="196" t="s">
        <v>1642</v>
      </c>
      <c r="G183" s="197" t="s">
        <v>192</v>
      </c>
      <c r="H183" s="198">
        <v>80</v>
      </c>
      <c r="I183" s="199"/>
      <c r="J183" s="200">
        <f>ROUND(I183*H183,2)</f>
        <v>0</v>
      </c>
      <c r="K183" s="196" t="s">
        <v>1</v>
      </c>
      <c r="L183" s="36"/>
      <c r="M183" s="201" t="s">
        <v>1</v>
      </c>
      <c r="N183" s="202" t="s">
        <v>43</v>
      </c>
      <c r="O183" s="64"/>
      <c r="P183" s="203">
        <f>O183*H183</f>
        <v>0</v>
      </c>
      <c r="Q183" s="203">
        <v>0</v>
      </c>
      <c r="R183" s="203">
        <f>Q183*H183</f>
        <v>0</v>
      </c>
      <c r="S183" s="203">
        <v>0</v>
      </c>
      <c r="T183" s="204">
        <f>S183*H183</f>
        <v>0</v>
      </c>
      <c r="AR183" s="205" t="s">
        <v>177</v>
      </c>
      <c r="AT183" s="205" t="s">
        <v>172</v>
      </c>
      <c r="AU183" s="205" t="s">
        <v>78</v>
      </c>
      <c r="AY183" s="15" t="s">
        <v>170</v>
      </c>
      <c r="BE183" s="206">
        <f>IF(N183="základní",J183,0)</f>
        <v>0</v>
      </c>
      <c r="BF183" s="206">
        <f>IF(N183="snížená",J183,0)</f>
        <v>0</v>
      </c>
      <c r="BG183" s="206">
        <f>IF(N183="zákl. přenesená",J183,0)</f>
        <v>0</v>
      </c>
      <c r="BH183" s="206">
        <f>IF(N183="sníž. přenesená",J183,0)</f>
        <v>0</v>
      </c>
      <c r="BI183" s="206">
        <f>IF(N183="nulová",J183,0)</f>
        <v>0</v>
      </c>
      <c r="BJ183" s="15" t="s">
        <v>85</v>
      </c>
      <c r="BK183" s="206">
        <f>ROUND(I183*H183,2)</f>
        <v>0</v>
      </c>
      <c r="BL183" s="15" t="s">
        <v>177</v>
      </c>
      <c r="BM183" s="205" t="s">
        <v>1643</v>
      </c>
    </row>
    <row r="184" spans="2:65" s="1" customFormat="1" ht="11.25">
      <c r="B184" s="32"/>
      <c r="C184" s="33"/>
      <c r="D184" s="207" t="s">
        <v>179</v>
      </c>
      <c r="E184" s="33"/>
      <c r="F184" s="208" t="s">
        <v>1642</v>
      </c>
      <c r="G184" s="33"/>
      <c r="H184" s="33"/>
      <c r="I184" s="115"/>
      <c r="J184" s="33"/>
      <c r="K184" s="33"/>
      <c r="L184" s="36"/>
      <c r="M184" s="209"/>
      <c r="N184" s="64"/>
      <c r="O184" s="64"/>
      <c r="P184" s="64"/>
      <c r="Q184" s="64"/>
      <c r="R184" s="64"/>
      <c r="S184" s="64"/>
      <c r="T184" s="65"/>
      <c r="AT184" s="15" t="s">
        <v>179</v>
      </c>
      <c r="AU184" s="15" t="s">
        <v>78</v>
      </c>
    </row>
    <row r="185" spans="2:65" s="1" customFormat="1" ht="14.45" customHeight="1">
      <c r="B185" s="32"/>
      <c r="C185" s="194" t="s">
        <v>470</v>
      </c>
      <c r="D185" s="194" t="s">
        <v>172</v>
      </c>
      <c r="E185" s="195" t="s">
        <v>1131</v>
      </c>
      <c r="F185" s="196" t="s">
        <v>1642</v>
      </c>
      <c r="G185" s="197" t="s">
        <v>192</v>
      </c>
      <c r="H185" s="198">
        <v>57</v>
      </c>
      <c r="I185" s="199"/>
      <c r="J185" s="200">
        <f>ROUND(I185*H185,2)</f>
        <v>0</v>
      </c>
      <c r="K185" s="196" t="s">
        <v>1</v>
      </c>
      <c r="L185" s="36"/>
      <c r="M185" s="201" t="s">
        <v>1</v>
      </c>
      <c r="N185" s="202" t="s">
        <v>43</v>
      </c>
      <c r="O185" s="64"/>
      <c r="P185" s="203">
        <f>O185*H185</f>
        <v>0</v>
      </c>
      <c r="Q185" s="203">
        <v>0</v>
      </c>
      <c r="R185" s="203">
        <f>Q185*H185</f>
        <v>0</v>
      </c>
      <c r="S185" s="203">
        <v>0</v>
      </c>
      <c r="T185" s="204">
        <f>S185*H185</f>
        <v>0</v>
      </c>
      <c r="AR185" s="205" t="s">
        <v>177</v>
      </c>
      <c r="AT185" s="205" t="s">
        <v>172</v>
      </c>
      <c r="AU185" s="205" t="s">
        <v>78</v>
      </c>
      <c r="AY185" s="15" t="s">
        <v>170</v>
      </c>
      <c r="BE185" s="206">
        <f>IF(N185="základní",J185,0)</f>
        <v>0</v>
      </c>
      <c r="BF185" s="206">
        <f>IF(N185="snížená",J185,0)</f>
        <v>0</v>
      </c>
      <c r="BG185" s="206">
        <f>IF(N185="zákl. přenesená",J185,0)</f>
        <v>0</v>
      </c>
      <c r="BH185" s="206">
        <f>IF(N185="sníž. přenesená",J185,0)</f>
        <v>0</v>
      </c>
      <c r="BI185" s="206">
        <f>IF(N185="nulová",J185,0)</f>
        <v>0</v>
      </c>
      <c r="BJ185" s="15" t="s">
        <v>85</v>
      </c>
      <c r="BK185" s="206">
        <f>ROUND(I185*H185,2)</f>
        <v>0</v>
      </c>
      <c r="BL185" s="15" t="s">
        <v>177</v>
      </c>
      <c r="BM185" s="205" t="s">
        <v>1644</v>
      </c>
    </row>
    <row r="186" spans="2:65" s="1" customFormat="1" ht="11.25">
      <c r="B186" s="32"/>
      <c r="C186" s="33"/>
      <c r="D186" s="207" t="s">
        <v>179</v>
      </c>
      <c r="E186" s="33"/>
      <c r="F186" s="208" t="s">
        <v>1642</v>
      </c>
      <c r="G186" s="33"/>
      <c r="H186" s="33"/>
      <c r="I186" s="115"/>
      <c r="J186" s="33"/>
      <c r="K186" s="33"/>
      <c r="L186" s="36"/>
      <c r="M186" s="209"/>
      <c r="N186" s="64"/>
      <c r="O186" s="64"/>
      <c r="P186" s="64"/>
      <c r="Q186" s="64"/>
      <c r="R186" s="64"/>
      <c r="S186" s="64"/>
      <c r="T186" s="65"/>
      <c r="AT186" s="15" t="s">
        <v>179</v>
      </c>
      <c r="AU186" s="15" t="s">
        <v>78</v>
      </c>
    </row>
    <row r="187" spans="2:65" s="1" customFormat="1" ht="14.45" customHeight="1">
      <c r="B187" s="32"/>
      <c r="C187" s="194" t="s">
        <v>325</v>
      </c>
      <c r="D187" s="194" t="s">
        <v>172</v>
      </c>
      <c r="E187" s="195" t="s">
        <v>1008</v>
      </c>
      <c r="F187" s="196" t="s">
        <v>1645</v>
      </c>
      <c r="G187" s="197" t="s">
        <v>192</v>
      </c>
      <c r="H187" s="198">
        <v>27</v>
      </c>
      <c r="I187" s="199"/>
      <c r="J187" s="200">
        <f>ROUND(I187*H187,2)</f>
        <v>0</v>
      </c>
      <c r="K187" s="196" t="s">
        <v>1</v>
      </c>
      <c r="L187" s="36"/>
      <c r="M187" s="201" t="s">
        <v>1</v>
      </c>
      <c r="N187" s="202" t="s">
        <v>43</v>
      </c>
      <c r="O187" s="64"/>
      <c r="P187" s="203">
        <f>O187*H187</f>
        <v>0</v>
      </c>
      <c r="Q187" s="203">
        <v>0</v>
      </c>
      <c r="R187" s="203">
        <f>Q187*H187</f>
        <v>0</v>
      </c>
      <c r="S187" s="203">
        <v>0</v>
      </c>
      <c r="T187" s="204">
        <f>S187*H187</f>
        <v>0</v>
      </c>
      <c r="AR187" s="205" t="s">
        <v>177</v>
      </c>
      <c r="AT187" s="205" t="s">
        <v>172</v>
      </c>
      <c r="AU187" s="205" t="s">
        <v>78</v>
      </c>
      <c r="AY187" s="15" t="s">
        <v>170</v>
      </c>
      <c r="BE187" s="206">
        <f>IF(N187="základní",J187,0)</f>
        <v>0</v>
      </c>
      <c r="BF187" s="206">
        <f>IF(N187="snížená",J187,0)</f>
        <v>0</v>
      </c>
      <c r="BG187" s="206">
        <f>IF(N187="zákl. přenesená",J187,0)</f>
        <v>0</v>
      </c>
      <c r="BH187" s="206">
        <f>IF(N187="sníž. přenesená",J187,0)</f>
        <v>0</v>
      </c>
      <c r="BI187" s="206">
        <f>IF(N187="nulová",J187,0)</f>
        <v>0</v>
      </c>
      <c r="BJ187" s="15" t="s">
        <v>85</v>
      </c>
      <c r="BK187" s="206">
        <f>ROUND(I187*H187,2)</f>
        <v>0</v>
      </c>
      <c r="BL187" s="15" t="s">
        <v>177</v>
      </c>
      <c r="BM187" s="205" t="s">
        <v>1646</v>
      </c>
    </row>
    <row r="188" spans="2:65" s="1" customFormat="1" ht="11.25">
      <c r="B188" s="32"/>
      <c r="C188" s="33"/>
      <c r="D188" s="207" t="s">
        <v>179</v>
      </c>
      <c r="E188" s="33"/>
      <c r="F188" s="208" t="s">
        <v>1645</v>
      </c>
      <c r="G188" s="33"/>
      <c r="H188" s="33"/>
      <c r="I188" s="115"/>
      <c r="J188" s="33"/>
      <c r="K188" s="33"/>
      <c r="L188" s="36"/>
      <c r="M188" s="209"/>
      <c r="N188" s="64"/>
      <c r="O188" s="64"/>
      <c r="P188" s="64"/>
      <c r="Q188" s="64"/>
      <c r="R188" s="64"/>
      <c r="S188" s="64"/>
      <c r="T188" s="65"/>
      <c r="AT188" s="15" t="s">
        <v>179</v>
      </c>
      <c r="AU188" s="15" t="s">
        <v>78</v>
      </c>
    </row>
    <row r="189" spans="2:65" s="1" customFormat="1" ht="14.45" customHeight="1">
      <c r="B189" s="32"/>
      <c r="C189" s="194" t="s">
        <v>474</v>
      </c>
      <c r="D189" s="194" t="s">
        <v>172</v>
      </c>
      <c r="E189" s="195" t="s">
        <v>1008</v>
      </c>
      <c r="F189" s="196" t="s">
        <v>1645</v>
      </c>
      <c r="G189" s="197" t="s">
        <v>192</v>
      </c>
      <c r="H189" s="198">
        <v>80</v>
      </c>
      <c r="I189" s="199"/>
      <c r="J189" s="200">
        <f>ROUND(I189*H189,2)</f>
        <v>0</v>
      </c>
      <c r="K189" s="196" t="s">
        <v>1</v>
      </c>
      <c r="L189" s="36"/>
      <c r="M189" s="201" t="s">
        <v>1</v>
      </c>
      <c r="N189" s="202" t="s">
        <v>43</v>
      </c>
      <c r="O189" s="64"/>
      <c r="P189" s="203">
        <f>O189*H189</f>
        <v>0</v>
      </c>
      <c r="Q189" s="203">
        <v>0</v>
      </c>
      <c r="R189" s="203">
        <f>Q189*H189</f>
        <v>0</v>
      </c>
      <c r="S189" s="203">
        <v>0</v>
      </c>
      <c r="T189" s="204">
        <f>S189*H189</f>
        <v>0</v>
      </c>
      <c r="AR189" s="205" t="s">
        <v>177</v>
      </c>
      <c r="AT189" s="205" t="s">
        <v>172</v>
      </c>
      <c r="AU189" s="205" t="s">
        <v>78</v>
      </c>
      <c r="AY189" s="15" t="s">
        <v>170</v>
      </c>
      <c r="BE189" s="206">
        <f>IF(N189="základní",J189,0)</f>
        <v>0</v>
      </c>
      <c r="BF189" s="206">
        <f>IF(N189="snížená",J189,0)</f>
        <v>0</v>
      </c>
      <c r="BG189" s="206">
        <f>IF(N189="zákl. přenesená",J189,0)</f>
        <v>0</v>
      </c>
      <c r="BH189" s="206">
        <f>IF(N189="sníž. přenesená",J189,0)</f>
        <v>0</v>
      </c>
      <c r="BI189" s="206">
        <f>IF(N189="nulová",J189,0)</f>
        <v>0</v>
      </c>
      <c r="BJ189" s="15" t="s">
        <v>85</v>
      </c>
      <c r="BK189" s="206">
        <f>ROUND(I189*H189,2)</f>
        <v>0</v>
      </c>
      <c r="BL189" s="15" t="s">
        <v>177</v>
      </c>
      <c r="BM189" s="205" t="s">
        <v>1647</v>
      </c>
    </row>
    <row r="190" spans="2:65" s="1" customFormat="1" ht="11.25">
      <c r="B190" s="32"/>
      <c r="C190" s="33"/>
      <c r="D190" s="207" t="s">
        <v>179</v>
      </c>
      <c r="E190" s="33"/>
      <c r="F190" s="208" t="s">
        <v>1645</v>
      </c>
      <c r="G190" s="33"/>
      <c r="H190" s="33"/>
      <c r="I190" s="115"/>
      <c r="J190" s="33"/>
      <c r="K190" s="33"/>
      <c r="L190" s="36"/>
      <c r="M190" s="209"/>
      <c r="N190" s="64"/>
      <c r="O190" s="64"/>
      <c r="P190" s="64"/>
      <c r="Q190" s="64"/>
      <c r="R190" s="64"/>
      <c r="S190" s="64"/>
      <c r="T190" s="65"/>
      <c r="AT190" s="15" t="s">
        <v>179</v>
      </c>
      <c r="AU190" s="15" t="s">
        <v>78</v>
      </c>
    </row>
    <row r="191" spans="2:65" s="1" customFormat="1" ht="14.45" customHeight="1">
      <c r="B191" s="32"/>
      <c r="C191" s="194" t="s">
        <v>331</v>
      </c>
      <c r="D191" s="194" t="s">
        <v>172</v>
      </c>
      <c r="E191" s="195" t="s">
        <v>1134</v>
      </c>
      <c r="F191" s="196" t="s">
        <v>1648</v>
      </c>
      <c r="G191" s="197" t="s">
        <v>1003</v>
      </c>
      <c r="H191" s="198">
        <v>20</v>
      </c>
      <c r="I191" s="199"/>
      <c r="J191" s="200">
        <f>ROUND(I191*H191,2)</f>
        <v>0</v>
      </c>
      <c r="K191" s="196" t="s">
        <v>1</v>
      </c>
      <c r="L191" s="36"/>
      <c r="M191" s="201" t="s">
        <v>1</v>
      </c>
      <c r="N191" s="202" t="s">
        <v>43</v>
      </c>
      <c r="O191" s="64"/>
      <c r="P191" s="203">
        <f>O191*H191</f>
        <v>0</v>
      </c>
      <c r="Q191" s="203">
        <v>0</v>
      </c>
      <c r="R191" s="203">
        <f>Q191*H191</f>
        <v>0</v>
      </c>
      <c r="S191" s="203">
        <v>0</v>
      </c>
      <c r="T191" s="204">
        <f>S191*H191</f>
        <v>0</v>
      </c>
      <c r="AR191" s="205" t="s">
        <v>177</v>
      </c>
      <c r="AT191" s="205" t="s">
        <v>172</v>
      </c>
      <c r="AU191" s="205" t="s">
        <v>78</v>
      </c>
      <c r="AY191" s="15" t="s">
        <v>170</v>
      </c>
      <c r="BE191" s="206">
        <f>IF(N191="základní",J191,0)</f>
        <v>0</v>
      </c>
      <c r="BF191" s="206">
        <f>IF(N191="snížená",J191,0)</f>
        <v>0</v>
      </c>
      <c r="BG191" s="206">
        <f>IF(N191="zákl. přenesená",J191,0)</f>
        <v>0</v>
      </c>
      <c r="BH191" s="206">
        <f>IF(N191="sníž. přenesená",J191,0)</f>
        <v>0</v>
      </c>
      <c r="BI191" s="206">
        <f>IF(N191="nulová",J191,0)</f>
        <v>0</v>
      </c>
      <c r="BJ191" s="15" t="s">
        <v>85</v>
      </c>
      <c r="BK191" s="206">
        <f>ROUND(I191*H191,2)</f>
        <v>0</v>
      </c>
      <c r="BL191" s="15" t="s">
        <v>177</v>
      </c>
      <c r="BM191" s="205" t="s">
        <v>1649</v>
      </c>
    </row>
    <row r="192" spans="2:65" s="1" customFormat="1" ht="11.25">
      <c r="B192" s="32"/>
      <c r="C192" s="33"/>
      <c r="D192" s="207" t="s">
        <v>179</v>
      </c>
      <c r="E192" s="33"/>
      <c r="F192" s="208" t="s">
        <v>1648</v>
      </c>
      <c r="G192" s="33"/>
      <c r="H192" s="33"/>
      <c r="I192" s="115"/>
      <c r="J192" s="33"/>
      <c r="K192" s="33"/>
      <c r="L192" s="36"/>
      <c r="M192" s="209"/>
      <c r="N192" s="64"/>
      <c r="O192" s="64"/>
      <c r="P192" s="64"/>
      <c r="Q192" s="64"/>
      <c r="R192" s="64"/>
      <c r="S192" s="64"/>
      <c r="T192" s="65"/>
      <c r="AT192" s="15" t="s">
        <v>179</v>
      </c>
      <c r="AU192" s="15" t="s">
        <v>78</v>
      </c>
    </row>
    <row r="193" spans="2:65" s="1" customFormat="1" ht="14.45" customHeight="1">
      <c r="B193" s="32"/>
      <c r="C193" s="194" t="s">
        <v>336</v>
      </c>
      <c r="D193" s="194" t="s">
        <v>172</v>
      </c>
      <c r="E193" s="195" t="s">
        <v>1137</v>
      </c>
      <c r="F193" s="196" t="s">
        <v>1650</v>
      </c>
      <c r="G193" s="197" t="s">
        <v>192</v>
      </c>
      <c r="H193" s="198">
        <v>1456</v>
      </c>
      <c r="I193" s="199"/>
      <c r="J193" s="200">
        <f>ROUND(I193*H193,2)</f>
        <v>0</v>
      </c>
      <c r="K193" s="196" t="s">
        <v>1</v>
      </c>
      <c r="L193" s="36"/>
      <c r="M193" s="201" t="s">
        <v>1</v>
      </c>
      <c r="N193" s="202" t="s">
        <v>43</v>
      </c>
      <c r="O193" s="64"/>
      <c r="P193" s="203">
        <f>O193*H193</f>
        <v>0</v>
      </c>
      <c r="Q193" s="203">
        <v>0</v>
      </c>
      <c r="R193" s="203">
        <f>Q193*H193</f>
        <v>0</v>
      </c>
      <c r="S193" s="203">
        <v>0</v>
      </c>
      <c r="T193" s="204">
        <f>S193*H193</f>
        <v>0</v>
      </c>
      <c r="AR193" s="205" t="s">
        <v>177</v>
      </c>
      <c r="AT193" s="205" t="s">
        <v>172</v>
      </c>
      <c r="AU193" s="205" t="s">
        <v>78</v>
      </c>
      <c r="AY193" s="15" t="s">
        <v>170</v>
      </c>
      <c r="BE193" s="206">
        <f>IF(N193="základní",J193,0)</f>
        <v>0</v>
      </c>
      <c r="BF193" s="206">
        <f>IF(N193="snížená",J193,0)</f>
        <v>0</v>
      </c>
      <c r="BG193" s="206">
        <f>IF(N193="zákl. přenesená",J193,0)</f>
        <v>0</v>
      </c>
      <c r="BH193" s="206">
        <f>IF(N193="sníž. přenesená",J193,0)</f>
        <v>0</v>
      </c>
      <c r="BI193" s="206">
        <f>IF(N193="nulová",J193,0)</f>
        <v>0</v>
      </c>
      <c r="BJ193" s="15" t="s">
        <v>85</v>
      </c>
      <c r="BK193" s="206">
        <f>ROUND(I193*H193,2)</f>
        <v>0</v>
      </c>
      <c r="BL193" s="15" t="s">
        <v>177</v>
      </c>
      <c r="BM193" s="205" t="s">
        <v>1651</v>
      </c>
    </row>
    <row r="194" spans="2:65" s="1" customFormat="1" ht="11.25">
      <c r="B194" s="32"/>
      <c r="C194" s="33"/>
      <c r="D194" s="207" t="s">
        <v>179</v>
      </c>
      <c r="E194" s="33"/>
      <c r="F194" s="208" t="s">
        <v>1650</v>
      </c>
      <c r="G194" s="33"/>
      <c r="H194" s="33"/>
      <c r="I194" s="115"/>
      <c r="J194" s="33"/>
      <c r="K194" s="33"/>
      <c r="L194" s="36"/>
      <c r="M194" s="209"/>
      <c r="N194" s="64"/>
      <c r="O194" s="64"/>
      <c r="P194" s="64"/>
      <c r="Q194" s="64"/>
      <c r="R194" s="64"/>
      <c r="S194" s="64"/>
      <c r="T194" s="65"/>
      <c r="AT194" s="15" t="s">
        <v>179</v>
      </c>
      <c r="AU194" s="15" t="s">
        <v>78</v>
      </c>
    </row>
    <row r="195" spans="2:65" s="1" customFormat="1" ht="14.45" customHeight="1">
      <c r="B195" s="32"/>
      <c r="C195" s="194" t="s">
        <v>486</v>
      </c>
      <c r="D195" s="194" t="s">
        <v>172</v>
      </c>
      <c r="E195" s="195" t="s">
        <v>1137</v>
      </c>
      <c r="F195" s="196" t="s">
        <v>1650</v>
      </c>
      <c r="G195" s="197" t="s">
        <v>192</v>
      </c>
      <c r="H195" s="198">
        <v>1456</v>
      </c>
      <c r="I195" s="199"/>
      <c r="J195" s="200">
        <f>ROUND(I195*H195,2)</f>
        <v>0</v>
      </c>
      <c r="K195" s="196" t="s">
        <v>1</v>
      </c>
      <c r="L195" s="36"/>
      <c r="M195" s="201" t="s">
        <v>1</v>
      </c>
      <c r="N195" s="202" t="s">
        <v>43</v>
      </c>
      <c r="O195" s="64"/>
      <c r="P195" s="203">
        <f>O195*H195</f>
        <v>0</v>
      </c>
      <c r="Q195" s="203">
        <v>0</v>
      </c>
      <c r="R195" s="203">
        <f>Q195*H195</f>
        <v>0</v>
      </c>
      <c r="S195" s="203">
        <v>0</v>
      </c>
      <c r="T195" s="204">
        <f>S195*H195</f>
        <v>0</v>
      </c>
      <c r="AR195" s="205" t="s">
        <v>177</v>
      </c>
      <c r="AT195" s="205" t="s">
        <v>172</v>
      </c>
      <c r="AU195" s="205" t="s">
        <v>78</v>
      </c>
      <c r="AY195" s="15" t="s">
        <v>170</v>
      </c>
      <c r="BE195" s="206">
        <f>IF(N195="základní",J195,0)</f>
        <v>0</v>
      </c>
      <c r="BF195" s="206">
        <f>IF(N195="snížená",J195,0)</f>
        <v>0</v>
      </c>
      <c r="BG195" s="206">
        <f>IF(N195="zákl. přenesená",J195,0)</f>
        <v>0</v>
      </c>
      <c r="BH195" s="206">
        <f>IF(N195="sníž. přenesená",J195,0)</f>
        <v>0</v>
      </c>
      <c r="BI195" s="206">
        <f>IF(N195="nulová",J195,0)</f>
        <v>0</v>
      </c>
      <c r="BJ195" s="15" t="s">
        <v>85</v>
      </c>
      <c r="BK195" s="206">
        <f>ROUND(I195*H195,2)</f>
        <v>0</v>
      </c>
      <c r="BL195" s="15" t="s">
        <v>177</v>
      </c>
      <c r="BM195" s="205" t="s">
        <v>1652</v>
      </c>
    </row>
    <row r="196" spans="2:65" s="1" customFormat="1" ht="11.25">
      <c r="B196" s="32"/>
      <c r="C196" s="33"/>
      <c r="D196" s="207" t="s">
        <v>179</v>
      </c>
      <c r="E196" s="33"/>
      <c r="F196" s="208" t="s">
        <v>1650</v>
      </c>
      <c r="G196" s="33"/>
      <c r="H196" s="33"/>
      <c r="I196" s="115"/>
      <c r="J196" s="33"/>
      <c r="K196" s="33"/>
      <c r="L196" s="36"/>
      <c r="M196" s="209"/>
      <c r="N196" s="64"/>
      <c r="O196" s="64"/>
      <c r="P196" s="64"/>
      <c r="Q196" s="64"/>
      <c r="R196" s="64"/>
      <c r="S196" s="64"/>
      <c r="T196" s="65"/>
      <c r="AT196" s="15" t="s">
        <v>179</v>
      </c>
      <c r="AU196" s="15" t="s">
        <v>78</v>
      </c>
    </row>
    <row r="197" spans="2:65" s="1" customFormat="1" ht="14.45" customHeight="1">
      <c r="B197" s="32"/>
      <c r="C197" s="194" t="s">
        <v>342</v>
      </c>
      <c r="D197" s="194" t="s">
        <v>172</v>
      </c>
      <c r="E197" s="195" t="s">
        <v>1176</v>
      </c>
      <c r="F197" s="196" t="s">
        <v>1653</v>
      </c>
      <c r="G197" s="197" t="s">
        <v>1003</v>
      </c>
      <c r="H197" s="198">
        <v>6</v>
      </c>
      <c r="I197" s="199"/>
      <c r="J197" s="200">
        <f>ROUND(I197*H197,2)</f>
        <v>0</v>
      </c>
      <c r="K197" s="196" t="s">
        <v>1</v>
      </c>
      <c r="L197" s="36"/>
      <c r="M197" s="201" t="s">
        <v>1</v>
      </c>
      <c r="N197" s="202" t="s">
        <v>43</v>
      </c>
      <c r="O197" s="64"/>
      <c r="P197" s="203">
        <f>O197*H197</f>
        <v>0</v>
      </c>
      <c r="Q197" s="203">
        <v>0</v>
      </c>
      <c r="R197" s="203">
        <f>Q197*H197</f>
        <v>0</v>
      </c>
      <c r="S197" s="203">
        <v>0</v>
      </c>
      <c r="T197" s="204">
        <f>S197*H197</f>
        <v>0</v>
      </c>
      <c r="AR197" s="205" t="s">
        <v>177</v>
      </c>
      <c r="AT197" s="205" t="s">
        <v>172</v>
      </c>
      <c r="AU197" s="205" t="s">
        <v>78</v>
      </c>
      <c r="AY197" s="15" t="s">
        <v>170</v>
      </c>
      <c r="BE197" s="206">
        <f>IF(N197="základní",J197,0)</f>
        <v>0</v>
      </c>
      <c r="BF197" s="206">
        <f>IF(N197="snížená",J197,0)</f>
        <v>0</v>
      </c>
      <c r="BG197" s="206">
        <f>IF(N197="zákl. přenesená",J197,0)</f>
        <v>0</v>
      </c>
      <c r="BH197" s="206">
        <f>IF(N197="sníž. přenesená",J197,0)</f>
        <v>0</v>
      </c>
      <c r="BI197" s="206">
        <f>IF(N197="nulová",J197,0)</f>
        <v>0</v>
      </c>
      <c r="BJ197" s="15" t="s">
        <v>85</v>
      </c>
      <c r="BK197" s="206">
        <f>ROUND(I197*H197,2)</f>
        <v>0</v>
      </c>
      <c r="BL197" s="15" t="s">
        <v>177</v>
      </c>
      <c r="BM197" s="205" t="s">
        <v>1654</v>
      </c>
    </row>
    <row r="198" spans="2:65" s="1" customFormat="1" ht="11.25">
      <c r="B198" s="32"/>
      <c r="C198" s="33"/>
      <c r="D198" s="207" t="s">
        <v>179</v>
      </c>
      <c r="E198" s="33"/>
      <c r="F198" s="208" t="s">
        <v>1653</v>
      </c>
      <c r="G198" s="33"/>
      <c r="H198" s="33"/>
      <c r="I198" s="115"/>
      <c r="J198" s="33"/>
      <c r="K198" s="33"/>
      <c r="L198" s="36"/>
      <c r="M198" s="209"/>
      <c r="N198" s="64"/>
      <c r="O198" s="64"/>
      <c r="P198" s="64"/>
      <c r="Q198" s="64"/>
      <c r="R198" s="64"/>
      <c r="S198" s="64"/>
      <c r="T198" s="65"/>
      <c r="AT198" s="15" t="s">
        <v>179</v>
      </c>
      <c r="AU198" s="15" t="s">
        <v>78</v>
      </c>
    </row>
    <row r="199" spans="2:65" s="1" customFormat="1" ht="14.45" customHeight="1">
      <c r="B199" s="32"/>
      <c r="C199" s="194" t="s">
        <v>490</v>
      </c>
      <c r="D199" s="194" t="s">
        <v>172</v>
      </c>
      <c r="E199" s="195" t="s">
        <v>1176</v>
      </c>
      <c r="F199" s="196" t="s">
        <v>1653</v>
      </c>
      <c r="G199" s="197" t="s">
        <v>1003</v>
      </c>
      <c r="H199" s="198">
        <v>6</v>
      </c>
      <c r="I199" s="199"/>
      <c r="J199" s="200">
        <f>ROUND(I199*H199,2)</f>
        <v>0</v>
      </c>
      <c r="K199" s="196" t="s">
        <v>1</v>
      </c>
      <c r="L199" s="36"/>
      <c r="M199" s="201" t="s">
        <v>1</v>
      </c>
      <c r="N199" s="202" t="s">
        <v>43</v>
      </c>
      <c r="O199" s="64"/>
      <c r="P199" s="203">
        <f>O199*H199</f>
        <v>0</v>
      </c>
      <c r="Q199" s="203">
        <v>0</v>
      </c>
      <c r="R199" s="203">
        <f>Q199*H199</f>
        <v>0</v>
      </c>
      <c r="S199" s="203">
        <v>0</v>
      </c>
      <c r="T199" s="204">
        <f>S199*H199</f>
        <v>0</v>
      </c>
      <c r="AR199" s="205" t="s">
        <v>177</v>
      </c>
      <c r="AT199" s="205" t="s">
        <v>172</v>
      </c>
      <c r="AU199" s="205" t="s">
        <v>78</v>
      </c>
      <c r="AY199" s="15" t="s">
        <v>170</v>
      </c>
      <c r="BE199" s="206">
        <f>IF(N199="základní",J199,0)</f>
        <v>0</v>
      </c>
      <c r="BF199" s="206">
        <f>IF(N199="snížená",J199,0)</f>
        <v>0</v>
      </c>
      <c r="BG199" s="206">
        <f>IF(N199="zákl. přenesená",J199,0)</f>
        <v>0</v>
      </c>
      <c r="BH199" s="206">
        <f>IF(N199="sníž. přenesená",J199,0)</f>
        <v>0</v>
      </c>
      <c r="BI199" s="206">
        <f>IF(N199="nulová",J199,0)</f>
        <v>0</v>
      </c>
      <c r="BJ199" s="15" t="s">
        <v>85</v>
      </c>
      <c r="BK199" s="206">
        <f>ROUND(I199*H199,2)</f>
        <v>0</v>
      </c>
      <c r="BL199" s="15" t="s">
        <v>177</v>
      </c>
      <c r="BM199" s="205" t="s">
        <v>1655</v>
      </c>
    </row>
    <row r="200" spans="2:65" s="1" customFormat="1" ht="11.25">
      <c r="B200" s="32"/>
      <c r="C200" s="33"/>
      <c r="D200" s="207" t="s">
        <v>179</v>
      </c>
      <c r="E200" s="33"/>
      <c r="F200" s="208" t="s">
        <v>1653</v>
      </c>
      <c r="G200" s="33"/>
      <c r="H200" s="33"/>
      <c r="I200" s="115"/>
      <c r="J200" s="33"/>
      <c r="K200" s="33"/>
      <c r="L200" s="36"/>
      <c r="M200" s="209"/>
      <c r="N200" s="64"/>
      <c r="O200" s="64"/>
      <c r="P200" s="64"/>
      <c r="Q200" s="64"/>
      <c r="R200" s="64"/>
      <c r="S200" s="64"/>
      <c r="T200" s="65"/>
      <c r="AT200" s="15" t="s">
        <v>179</v>
      </c>
      <c r="AU200" s="15" t="s">
        <v>78</v>
      </c>
    </row>
    <row r="201" spans="2:65" s="1" customFormat="1" ht="14.45" customHeight="1">
      <c r="B201" s="32"/>
      <c r="C201" s="194" t="s">
        <v>183</v>
      </c>
      <c r="D201" s="194" t="s">
        <v>172</v>
      </c>
      <c r="E201" s="195" t="s">
        <v>1064</v>
      </c>
      <c r="F201" s="196" t="s">
        <v>1656</v>
      </c>
      <c r="G201" s="197" t="s">
        <v>1003</v>
      </c>
      <c r="H201" s="198">
        <v>1</v>
      </c>
      <c r="I201" s="199"/>
      <c r="J201" s="200">
        <f>ROUND(I201*H201,2)</f>
        <v>0</v>
      </c>
      <c r="K201" s="196" t="s">
        <v>1</v>
      </c>
      <c r="L201" s="36"/>
      <c r="M201" s="201" t="s">
        <v>1</v>
      </c>
      <c r="N201" s="202" t="s">
        <v>43</v>
      </c>
      <c r="O201" s="64"/>
      <c r="P201" s="203">
        <f>O201*H201</f>
        <v>0</v>
      </c>
      <c r="Q201" s="203">
        <v>0</v>
      </c>
      <c r="R201" s="203">
        <f>Q201*H201</f>
        <v>0</v>
      </c>
      <c r="S201" s="203">
        <v>0</v>
      </c>
      <c r="T201" s="204">
        <f>S201*H201</f>
        <v>0</v>
      </c>
      <c r="AR201" s="205" t="s">
        <v>177</v>
      </c>
      <c r="AT201" s="205" t="s">
        <v>172</v>
      </c>
      <c r="AU201" s="205" t="s">
        <v>78</v>
      </c>
      <c r="AY201" s="15" t="s">
        <v>170</v>
      </c>
      <c r="BE201" s="206">
        <f>IF(N201="základní",J201,0)</f>
        <v>0</v>
      </c>
      <c r="BF201" s="206">
        <f>IF(N201="snížená",J201,0)</f>
        <v>0</v>
      </c>
      <c r="BG201" s="206">
        <f>IF(N201="zákl. přenesená",J201,0)</f>
        <v>0</v>
      </c>
      <c r="BH201" s="206">
        <f>IF(N201="sníž. přenesená",J201,0)</f>
        <v>0</v>
      </c>
      <c r="BI201" s="206">
        <f>IF(N201="nulová",J201,0)</f>
        <v>0</v>
      </c>
      <c r="BJ201" s="15" t="s">
        <v>85</v>
      </c>
      <c r="BK201" s="206">
        <f>ROUND(I201*H201,2)</f>
        <v>0</v>
      </c>
      <c r="BL201" s="15" t="s">
        <v>177</v>
      </c>
      <c r="BM201" s="205" t="s">
        <v>1657</v>
      </c>
    </row>
    <row r="202" spans="2:65" s="1" customFormat="1" ht="11.25">
      <c r="B202" s="32"/>
      <c r="C202" s="33"/>
      <c r="D202" s="207" t="s">
        <v>179</v>
      </c>
      <c r="E202" s="33"/>
      <c r="F202" s="208" t="s">
        <v>1656</v>
      </c>
      <c r="G202" s="33"/>
      <c r="H202" s="33"/>
      <c r="I202" s="115"/>
      <c r="J202" s="33"/>
      <c r="K202" s="33"/>
      <c r="L202" s="36"/>
      <c r="M202" s="209"/>
      <c r="N202" s="64"/>
      <c r="O202" s="64"/>
      <c r="P202" s="64"/>
      <c r="Q202" s="64"/>
      <c r="R202" s="64"/>
      <c r="S202" s="64"/>
      <c r="T202" s="65"/>
      <c r="AT202" s="15" t="s">
        <v>179</v>
      </c>
      <c r="AU202" s="15" t="s">
        <v>78</v>
      </c>
    </row>
    <row r="203" spans="2:65" s="1" customFormat="1" ht="14.45" customHeight="1">
      <c r="B203" s="32"/>
      <c r="C203" s="194" t="s">
        <v>373</v>
      </c>
      <c r="D203" s="194" t="s">
        <v>172</v>
      </c>
      <c r="E203" s="195" t="s">
        <v>1064</v>
      </c>
      <c r="F203" s="196" t="s">
        <v>1656</v>
      </c>
      <c r="G203" s="197" t="s">
        <v>1003</v>
      </c>
      <c r="H203" s="198">
        <v>1</v>
      </c>
      <c r="I203" s="199"/>
      <c r="J203" s="200">
        <f>ROUND(I203*H203,2)</f>
        <v>0</v>
      </c>
      <c r="K203" s="196" t="s">
        <v>1</v>
      </c>
      <c r="L203" s="36"/>
      <c r="M203" s="201" t="s">
        <v>1</v>
      </c>
      <c r="N203" s="202" t="s">
        <v>43</v>
      </c>
      <c r="O203" s="64"/>
      <c r="P203" s="203">
        <f>O203*H203</f>
        <v>0</v>
      </c>
      <c r="Q203" s="203">
        <v>0</v>
      </c>
      <c r="R203" s="203">
        <f>Q203*H203</f>
        <v>0</v>
      </c>
      <c r="S203" s="203">
        <v>0</v>
      </c>
      <c r="T203" s="204">
        <f>S203*H203</f>
        <v>0</v>
      </c>
      <c r="AR203" s="205" t="s">
        <v>177</v>
      </c>
      <c r="AT203" s="205" t="s">
        <v>172</v>
      </c>
      <c r="AU203" s="205" t="s">
        <v>78</v>
      </c>
      <c r="AY203" s="15" t="s">
        <v>170</v>
      </c>
      <c r="BE203" s="206">
        <f>IF(N203="základní",J203,0)</f>
        <v>0</v>
      </c>
      <c r="BF203" s="206">
        <f>IF(N203="snížená",J203,0)</f>
        <v>0</v>
      </c>
      <c r="BG203" s="206">
        <f>IF(N203="zákl. přenesená",J203,0)</f>
        <v>0</v>
      </c>
      <c r="BH203" s="206">
        <f>IF(N203="sníž. přenesená",J203,0)</f>
        <v>0</v>
      </c>
      <c r="BI203" s="206">
        <f>IF(N203="nulová",J203,0)</f>
        <v>0</v>
      </c>
      <c r="BJ203" s="15" t="s">
        <v>85</v>
      </c>
      <c r="BK203" s="206">
        <f>ROUND(I203*H203,2)</f>
        <v>0</v>
      </c>
      <c r="BL203" s="15" t="s">
        <v>177</v>
      </c>
      <c r="BM203" s="205" t="s">
        <v>1658</v>
      </c>
    </row>
    <row r="204" spans="2:65" s="1" customFormat="1" ht="11.25">
      <c r="B204" s="32"/>
      <c r="C204" s="33"/>
      <c r="D204" s="207" t="s">
        <v>179</v>
      </c>
      <c r="E204" s="33"/>
      <c r="F204" s="208" t="s">
        <v>1656</v>
      </c>
      <c r="G204" s="33"/>
      <c r="H204" s="33"/>
      <c r="I204" s="115"/>
      <c r="J204" s="33"/>
      <c r="K204" s="33"/>
      <c r="L204" s="36"/>
      <c r="M204" s="209"/>
      <c r="N204" s="64"/>
      <c r="O204" s="64"/>
      <c r="P204" s="64"/>
      <c r="Q204" s="64"/>
      <c r="R204" s="64"/>
      <c r="S204" s="64"/>
      <c r="T204" s="65"/>
      <c r="AT204" s="15" t="s">
        <v>179</v>
      </c>
      <c r="AU204" s="15" t="s">
        <v>78</v>
      </c>
    </row>
    <row r="205" spans="2:65" s="1" customFormat="1" ht="14.45" customHeight="1">
      <c r="B205" s="32"/>
      <c r="C205" s="194" t="s">
        <v>347</v>
      </c>
      <c r="D205" s="194" t="s">
        <v>172</v>
      </c>
      <c r="E205" s="195" t="s">
        <v>1179</v>
      </c>
      <c r="F205" s="196" t="s">
        <v>1659</v>
      </c>
      <c r="G205" s="197" t="s">
        <v>1003</v>
      </c>
      <c r="H205" s="198">
        <v>2</v>
      </c>
      <c r="I205" s="199"/>
      <c r="J205" s="200">
        <f>ROUND(I205*H205,2)</f>
        <v>0</v>
      </c>
      <c r="K205" s="196" t="s">
        <v>1</v>
      </c>
      <c r="L205" s="36"/>
      <c r="M205" s="201" t="s">
        <v>1</v>
      </c>
      <c r="N205" s="202" t="s">
        <v>43</v>
      </c>
      <c r="O205" s="64"/>
      <c r="P205" s="203">
        <f>O205*H205</f>
        <v>0</v>
      </c>
      <c r="Q205" s="203">
        <v>0</v>
      </c>
      <c r="R205" s="203">
        <f>Q205*H205</f>
        <v>0</v>
      </c>
      <c r="S205" s="203">
        <v>0</v>
      </c>
      <c r="T205" s="204">
        <f>S205*H205</f>
        <v>0</v>
      </c>
      <c r="AR205" s="205" t="s">
        <v>177</v>
      </c>
      <c r="AT205" s="205" t="s">
        <v>172</v>
      </c>
      <c r="AU205" s="205" t="s">
        <v>78</v>
      </c>
      <c r="AY205" s="15" t="s">
        <v>170</v>
      </c>
      <c r="BE205" s="206">
        <f>IF(N205="základní",J205,0)</f>
        <v>0</v>
      </c>
      <c r="BF205" s="206">
        <f>IF(N205="snížená",J205,0)</f>
        <v>0</v>
      </c>
      <c r="BG205" s="206">
        <f>IF(N205="zákl. přenesená",J205,0)</f>
        <v>0</v>
      </c>
      <c r="BH205" s="206">
        <f>IF(N205="sníž. přenesená",J205,0)</f>
        <v>0</v>
      </c>
      <c r="BI205" s="206">
        <f>IF(N205="nulová",J205,0)</f>
        <v>0</v>
      </c>
      <c r="BJ205" s="15" t="s">
        <v>85</v>
      </c>
      <c r="BK205" s="206">
        <f>ROUND(I205*H205,2)</f>
        <v>0</v>
      </c>
      <c r="BL205" s="15" t="s">
        <v>177</v>
      </c>
      <c r="BM205" s="205" t="s">
        <v>1660</v>
      </c>
    </row>
    <row r="206" spans="2:65" s="1" customFormat="1" ht="11.25">
      <c r="B206" s="32"/>
      <c r="C206" s="33"/>
      <c r="D206" s="207" t="s">
        <v>179</v>
      </c>
      <c r="E206" s="33"/>
      <c r="F206" s="208" t="s">
        <v>1659</v>
      </c>
      <c r="G206" s="33"/>
      <c r="H206" s="33"/>
      <c r="I206" s="115"/>
      <c r="J206" s="33"/>
      <c r="K206" s="33"/>
      <c r="L206" s="36"/>
      <c r="M206" s="209"/>
      <c r="N206" s="64"/>
      <c r="O206" s="64"/>
      <c r="P206" s="64"/>
      <c r="Q206" s="64"/>
      <c r="R206" s="64"/>
      <c r="S206" s="64"/>
      <c r="T206" s="65"/>
      <c r="AT206" s="15" t="s">
        <v>179</v>
      </c>
      <c r="AU206" s="15" t="s">
        <v>78</v>
      </c>
    </row>
    <row r="207" spans="2:65" s="1" customFormat="1" ht="14.45" customHeight="1">
      <c r="B207" s="32"/>
      <c r="C207" s="194" t="s">
        <v>494</v>
      </c>
      <c r="D207" s="194" t="s">
        <v>172</v>
      </c>
      <c r="E207" s="195" t="s">
        <v>1179</v>
      </c>
      <c r="F207" s="196" t="s">
        <v>1659</v>
      </c>
      <c r="G207" s="197" t="s">
        <v>1003</v>
      </c>
      <c r="H207" s="198">
        <v>2</v>
      </c>
      <c r="I207" s="199"/>
      <c r="J207" s="200">
        <f>ROUND(I207*H207,2)</f>
        <v>0</v>
      </c>
      <c r="K207" s="196" t="s">
        <v>1</v>
      </c>
      <c r="L207" s="36"/>
      <c r="M207" s="201" t="s">
        <v>1</v>
      </c>
      <c r="N207" s="202" t="s">
        <v>43</v>
      </c>
      <c r="O207" s="64"/>
      <c r="P207" s="203">
        <f>O207*H207</f>
        <v>0</v>
      </c>
      <c r="Q207" s="203">
        <v>0</v>
      </c>
      <c r="R207" s="203">
        <f>Q207*H207</f>
        <v>0</v>
      </c>
      <c r="S207" s="203">
        <v>0</v>
      </c>
      <c r="T207" s="204">
        <f>S207*H207</f>
        <v>0</v>
      </c>
      <c r="AR207" s="205" t="s">
        <v>177</v>
      </c>
      <c r="AT207" s="205" t="s">
        <v>172</v>
      </c>
      <c r="AU207" s="205" t="s">
        <v>78</v>
      </c>
      <c r="AY207" s="15" t="s">
        <v>170</v>
      </c>
      <c r="BE207" s="206">
        <f>IF(N207="základní",J207,0)</f>
        <v>0</v>
      </c>
      <c r="BF207" s="206">
        <f>IF(N207="snížená",J207,0)</f>
        <v>0</v>
      </c>
      <c r="BG207" s="206">
        <f>IF(N207="zákl. přenesená",J207,0)</f>
        <v>0</v>
      </c>
      <c r="BH207" s="206">
        <f>IF(N207="sníž. přenesená",J207,0)</f>
        <v>0</v>
      </c>
      <c r="BI207" s="206">
        <f>IF(N207="nulová",J207,0)</f>
        <v>0</v>
      </c>
      <c r="BJ207" s="15" t="s">
        <v>85</v>
      </c>
      <c r="BK207" s="206">
        <f>ROUND(I207*H207,2)</f>
        <v>0</v>
      </c>
      <c r="BL207" s="15" t="s">
        <v>177</v>
      </c>
      <c r="BM207" s="205" t="s">
        <v>1661</v>
      </c>
    </row>
    <row r="208" spans="2:65" s="1" customFormat="1" ht="11.25">
      <c r="B208" s="32"/>
      <c r="C208" s="33"/>
      <c r="D208" s="207" t="s">
        <v>179</v>
      </c>
      <c r="E208" s="33"/>
      <c r="F208" s="208" t="s">
        <v>1659</v>
      </c>
      <c r="G208" s="33"/>
      <c r="H208" s="33"/>
      <c r="I208" s="115"/>
      <c r="J208" s="33"/>
      <c r="K208" s="33"/>
      <c r="L208" s="36"/>
      <c r="M208" s="209"/>
      <c r="N208" s="64"/>
      <c r="O208" s="64"/>
      <c r="P208" s="64"/>
      <c r="Q208" s="64"/>
      <c r="R208" s="64"/>
      <c r="S208" s="64"/>
      <c r="T208" s="65"/>
      <c r="AT208" s="15" t="s">
        <v>179</v>
      </c>
      <c r="AU208" s="15" t="s">
        <v>78</v>
      </c>
    </row>
    <row r="209" spans="2:65" s="1" customFormat="1" ht="21.6" customHeight="1">
      <c r="B209" s="32"/>
      <c r="C209" s="194" t="s">
        <v>352</v>
      </c>
      <c r="D209" s="194" t="s">
        <v>172</v>
      </c>
      <c r="E209" s="195" t="s">
        <v>1203</v>
      </c>
      <c r="F209" s="196" t="s">
        <v>1662</v>
      </c>
      <c r="G209" s="197" t="s">
        <v>1003</v>
      </c>
      <c r="H209" s="198">
        <v>1</v>
      </c>
      <c r="I209" s="199"/>
      <c r="J209" s="200">
        <f>ROUND(I209*H209,2)</f>
        <v>0</v>
      </c>
      <c r="K209" s="196" t="s">
        <v>1</v>
      </c>
      <c r="L209" s="36"/>
      <c r="M209" s="201" t="s">
        <v>1</v>
      </c>
      <c r="N209" s="202" t="s">
        <v>43</v>
      </c>
      <c r="O209" s="64"/>
      <c r="P209" s="203">
        <f>O209*H209</f>
        <v>0</v>
      </c>
      <c r="Q209" s="203">
        <v>0</v>
      </c>
      <c r="R209" s="203">
        <f>Q209*H209</f>
        <v>0</v>
      </c>
      <c r="S209" s="203">
        <v>0</v>
      </c>
      <c r="T209" s="204">
        <f>S209*H209</f>
        <v>0</v>
      </c>
      <c r="AR209" s="205" t="s">
        <v>177</v>
      </c>
      <c r="AT209" s="205" t="s">
        <v>172</v>
      </c>
      <c r="AU209" s="205" t="s">
        <v>78</v>
      </c>
      <c r="AY209" s="15" t="s">
        <v>170</v>
      </c>
      <c r="BE209" s="206">
        <f>IF(N209="základní",J209,0)</f>
        <v>0</v>
      </c>
      <c r="BF209" s="206">
        <f>IF(N209="snížená",J209,0)</f>
        <v>0</v>
      </c>
      <c r="BG209" s="206">
        <f>IF(N209="zákl. přenesená",J209,0)</f>
        <v>0</v>
      </c>
      <c r="BH209" s="206">
        <f>IF(N209="sníž. přenesená",J209,0)</f>
        <v>0</v>
      </c>
      <c r="BI209" s="206">
        <f>IF(N209="nulová",J209,0)</f>
        <v>0</v>
      </c>
      <c r="BJ209" s="15" t="s">
        <v>85</v>
      </c>
      <c r="BK209" s="206">
        <f>ROUND(I209*H209,2)</f>
        <v>0</v>
      </c>
      <c r="BL209" s="15" t="s">
        <v>177</v>
      </c>
      <c r="BM209" s="205" t="s">
        <v>1663</v>
      </c>
    </row>
    <row r="210" spans="2:65" s="1" customFormat="1" ht="19.5">
      <c r="B210" s="32"/>
      <c r="C210" s="33"/>
      <c r="D210" s="207" t="s">
        <v>179</v>
      </c>
      <c r="E210" s="33"/>
      <c r="F210" s="208" t="s">
        <v>1662</v>
      </c>
      <c r="G210" s="33"/>
      <c r="H210" s="33"/>
      <c r="I210" s="115"/>
      <c r="J210" s="33"/>
      <c r="K210" s="33"/>
      <c r="L210" s="36"/>
      <c r="M210" s="209"/>
      <c r="N210" s="64"/>
      <c r="O210" s="64"/>
      <c r="P210" s="64"/>
      <c r="Q210" s="64"/>
      <c r="R210" s="64"/>
      <c r="S210" s="64"/>
      <c r="T210" s="65"/>
      <c r="AT210" s="15" t="s">
        <v>179</v>
      </c>
      <c r="AU210" s="15" t="s">
        <v>78</v>
      </c>
    </row>
    <row r="211" spans="2:65" s="1" customFormat="1" ht="21.6" customHeight="1">
      <c r="B211" s="32"/>
      <c r="C211" s="194" t="s">
        <v>498</v>
      </c>
      <c r="D211" s="194" t="s">
        <v>172</v>
      </c>
      <c r="E211" s="195" t="s">
        <v>1203</v>
      </c>
      <c r="F211" s="196" t="s">
        <v>1662</v>
      </c>
      <c r="G211" s="197" t="s">
        <v>1003</v>
      </c>
      <c r="H211" s="198">
        <v>1</v>
      </c>
      <c r="I211" s="199"/>
      <c r="J211" s="200">
        <f>ROUND(I211*H211,2)</f>
        <v>0</v>
      </c>
      <c r="K211" s="196" t="s">
        <v>1</v>
      </c>
      <c r="L211" s="36"/>
      <c r="M211" s="201" t="s">
        <v>1</v>
      </c>
      <c r="N211" s="202" t="s">
        <v>43</v>
      </c>
      <c r="O211" s="64"/>
      <c r="P211" s="203">
        <f>O211*H211</f>
        <v>0</v>
      </c>
      <c r="Q211" s="203">
        <v>0</v>
      </c>
      <c r="R211" s="203">
        <f>Q211*H211</f>
        <v>0</v>
      </c>
      <c r="S211" s="203">
        <v>0</v>
      </c>
      <c r="T211" s="204">
        <f>S211*H211</f>
        <v>0</v>
      </c>
      <c r="AR211" s="205" t="s">
        <v>177</v>
      </c>
      <c r="AT211" s="205" t="s">
        <v>172</v>
      </c>
      <c r="AU211" s="205" t="s">
        <v>78</v>
      </c>
      <c r="AY211" s="15" t="s">
        <v>170</v>
      </c>
      <c r="BE211" s="206">
        <f>IF(N211="základní",J211,0)</f>
        <v>0</v>
      </c>
      <c r="BF211" s="206">
        <f>IF(N211="snížená",J211,0)</f>
        <v>0</v>
      </c>
      <c r="BG211" s="206">
        <f>IF(N211="zákl. přenesená",J211,0)</f>
        <v>0</v>
      </c>
      <c r="BH211" s="206">
        <f>IF(N211="sníž. přenesená",J211,0)</f>
        <v>0</v>
      </c>
      <c r="BI211" s="206">
        <f>IF(N211="nulová",J211,0)</f>
        <v>0</v>
      </c>
      <c r="BJ211" s="15" t="s">
        <v>85</v>
      </c>
      <c r="BK211" s="206">
        <f>ROUND(I211*H211,2)</f>
        <v>0</v>
      </c>
      <c r="BL211" s="15" t="s">
        <v>177</v>
      </c>
      <c r="BM211" s="205" t="s">
        <v>1664</v>
      </c>
    </row>
    <row r="212" spans="2:65" s="1" customFormat="1" ht="19.5">
      <c r="B212" s="32"/>
      <c r="C212" s="33"/>
      <c r="D212" s="207" t="s">
        <v>179</v>
      </c>
      <c r="E212" s="33"/>
      <c r="F212" s="208" t="s">
        <v>1662</v>
      </c>
      <c r="G212" s="33"/>
      <c r="H212" s="33"/>
      <c r="I212" s="115"/>
      <c r="J212" s="33"/>
      <c r="K212" s="33"/>
      <c r="L212" s="36"/>
      <c r="M212" s="209"/>
      <c r="N212" s="64"/>
      <c r="O212" s="64"/>
      <c r="P212" s="64"/>
      <c r="Q212" s="64"/>
      <c r="R212" s="64"/>
      <c r="S212" s="64"/>
      <c r="T212" s="65"/>
      <c r="AT212" s="15" t="s">
        <v>179</v>
      </c>
      <c r="AU212" s="15" t="s">
        <v>78</v>
      </c>
    </row>
    <row r="213" spans="2:65" s="1" customFormat="1" ht="14.45" customHeight="1">
      <c r="B213" s="32"/>
      <c r="C213" s="194" t="s">
        <v>357</v>
      </c>
      <c r="D213" s="194" t="s">
        <v>172</v>
      </c>
      <c r="E213" s="195" t="s">
        <v>1206</v>
      </c>
      <c r="F213" s="196" t="s">
        <v>1665</v>
      </c>
      <c r="G213" s="197" t="s">
        <v>1003</v>
      </c>
      <c r="H213" s="198">
        <v>1</v>
      </c>
      <c r="I213" s="199"/>
      <c r="J213" s="200">
        <f>ROUND(I213*H213,2)</f>
        <v>0</v>
      </c>
      <c r="K213" s="196" t="s">
        <v>1</v>
      </c>
      <c r="L213" s="36"/>
      <c r="M213" s="201" t="s">
        <v>1</v>
      </c>
      <c r="N213" s="202" t="s">
        <v>43</v>
      </c>
      <c r="O213" s="64"/>
      <c r="P213" s="203">
        <f>O213*H213</f>
        <v>0</v>
      </c>
      <c r="Q213" s="203">
        <v>0</v>
      </c>
      <c r="R213" s="203">
        <f>Q213*H213</f>
        <v>0</v>
      </c>
      <c r="S213" s="203">
        <v>0</v>
      </c>
      <c r="T213" s="204">
        <f>S213*H213</f>
        <v>0</v>
      </c>
      <c r="AR213" s="205" t="s">
        <v>177</v>
      </c>
      <c r="AT213" s="205" t="s">
        <v>172</v>
      </c>
      <c r="AU213" s="205" t="s">
        <v>78</v>
      </c>
      <c r="AY213" s="15" t="s">
        <v>170</v>
      </c>
      <c r="BE213" s="206">
        <f>IF(N213="základní",J213,0)</f>
        <v>0</v>
      </c>
      <c r="BF213" s="206">
        <f>IF(N213="snížená",J213,0)</f>
        <v>0</v>
      </c>
      <c r="BG213" s="206">
        <f>IF(N213="zákl. přenesená",J213,0)</f>
        <v>0</v>
      </c>
      <c r="BH213" s="206">
        <f>IF(N213="sníž. přenesená",J213,0)</f>
        <v>0</v>
      </c>
      <c r="BI213" s="206">
        <f>IF(N213="nulová",J213,0)</f>
        <v>0</v>
      </c>
      <c r="BJ213" s="15" t="s">
        <v>85</v>
      </c>
      <c r="BK213" s="206">
        <f>ROUND(I213*H213,2)</f>
        <v>0</v>
      </c>
      <c r="BL213" s="15" t="s">
        <v>177</v>
      </c>
      <c r="BM213" s="205" t="s">
        <v>1666</v>
      </c>
    </row>
    <row r="214" spans="2:65" s="1" customFormat="1" ht="11.25">
      <c r="B214" s="32"/>
      <c r="C214" s="33"/>
      <c r="D214" s="207" t="s">
        <v>179</v>
      </c>
      <c r="E214" s="33"/>
      <c r="F214" s="208" t="s">
        <v>1665</v>
      </c>
      <c r="G214" s="33"/>
      <c r="H214" s="33"/>
      <c r="I214" s="115"/>
      <c r="J214" s="33"/>
      <c r="K214" s="33"/>
      <c r="L214" s="36"/>
      <c r="M214" s="209"/>
      <c r="N214" s="64"/>
      <c r="O214" s="64"/>
      <c r="P214" s="64"/>
      <c r="Q214" s="64"/>
      <c r="R214" s="64"/>
      <c r="S214" s="64"/>
      <c r="T214" s="65"/>
      <c r="AT214" s="15" t="s">
        <v>179</v>
      </c>
      <c r="AU214" s="15" t="s">
        <v>78</v>
      </c>
    </row>
    <row r="215" spans="2:65" s="1" customFormat="1" ht="14.45" customHeight="1">
      <c r="B215" s="32"/>
      <c r="C215" s="194" t="s">
        <v>437</v>
      </c>
      <c r="D215" s="194" t="s">
        <v>172</v>
      </c>
      <c r="E215" s="195" t="s">
        <v>1209</v>
      </c>
      <c r="F215" s="196" t="s">
        <v>1667</v>
      </c>
      <c r="G215" s="197" t="s">
        <v>1003</v>
      </c>
      <c r="H215" s="198">
        <v>1</v>
      </c>
      <c r="I215" s="199"/>
      <c r="J215" s="200">
        <f>ROUND(I215*H215,2)</f>
        <v>0</v>
      </c>
      <c r="K215" s="196" t="s">
        <v>1</v>
      </c>
      <c r="L215" s="36"/>
      <c r="M215" s="201" t="s">
        <v>1</v>
      </c>
      <c r="N215" s="202" t="s">
        <v>43</v>
      </c>
      <c r="O215" s="64"/>
      <c r="P215" s="203">
        <f>O215*H215</f>
        <v>0</v>
      </c>
      <c r="Q215" s="203">
        <v>0</v>
      </c>
      <c r="R215" s="203">
        <f>Q215*H215</f>
        <v>0</v>
      </c>
      <c r="S215" s="203">
        <v>0</v>
      </c>
      <c r="T215" s="204">
        <f>S215*H215</f>
        <v>0</v>
      </c>
      <c r="AR215" s="205" t="s">
        <v>177</v>
      </c>
      <c r="AT215" s="205" t="s">
        <v>172</v>
      </c>
      <c r="AU215" s="205" t="s">
        <v>78</v>
      </c>
      <c r="AY215" s="15" t="s">
        <v>170</v>
      </c>
      <c r="BE215" s="206">
        <f>IF(N215="základní",J215,0)</f>
        <v>0</v>
      </c>
      <c r="BF215" s="206">
        <f>IF(N215="snížená",J215,0)</f>
        <v>0</v>
      </c>
      <c r="BG215" s="206">
        <f>IF(N215="zákl. přenesená",J215,0)</f>
        <v>0</v>
      </c>
      <c r="BH215" s="206">
        <f>IF(N215="sníž. přenesená",J215,0)</f>
        <v>0</v>
      </c>
      <c r="BI215" s="206">
        <f>IF(N215="nulová",J215,0)</f>
        <v>0</v>
      </c>
      <c r="BJ215" s="15" t="s">
        <v>85</v>
      </c>
      <c r="BK215" s="206">
        <f>ROUND(I215*H215,2)</f>
        <v>0</v>
      </c>
      <c r="BL215" s="15" t="s">
        <v>177</v>
      </c>
      <c r="BM215" s="205" t="s">
        <v>1668</v>
      </c>
    </row>
    <row r="216" spans="2:65" s="1" customFormat="1" ht="11.25">
      <c r="B216" s="32"/>
      <c r="C216" s="33"/>
      <c r="D216" s="207" t="s">
        <v>179</v>
      </c>
      <c r="E216" s="33"/>
      <c r="F216" s="208" t="s">
        <v>1667</v>
      </c>
      <c r="G216" s="33"/>
      <c r="H216" s="33"/>
      <c r="I216" s="115"/>
      <c r="J216" s="33"/>
      <c r="K216" s="33"/>
      <c r="L216" s="36"/>
      <c r="M216" s="209"/>
      <c r="N216" s="64"/>
      <c r="O216" s="64"/>
      <c r="P216" s="64"/>
      <c r="Q216" s="64"/>
      <c r="R216" s="64"/>
      <c r="S216" s="64"/>
      <c r="T216" s="65"/>
      <c r="AT216" s="15" t="s">
        <v>179</v>
      </c>
      <c r="AU216" s="15" t="s">
        <v>78</v>
      </c>
    </row>
    <row r="217" spans="2:65" s="1" customFormat="1" ht="14.45" customHeight="1">
      <c r="B217" s="32"/>
      <c r="C217" s="194" t="s">
        <v>478</v>
      </c>
      <c r="D217" s="194" t="s">
        <v>172</v>
      </c>
      <c r="E217" s="195" t="s">
        <v>1212</v>
      </c>
      <c r="F217" s="196" t="s">
        <v>1648</v>
      </c>
      <c r="G217" s="197" t="s">
        <v>192</v>
      </c>
      <c r="H217" s="198">
        <v>27</v>
      </c>
      <c r="I217" s="199"/>
      <c r="J217" s="200">
        <f>ROUND(I217*H217,2)</f>
        <v>0</v>
      </c>
      <c r="K217" s="196" t="s">
        <v>1</v>
      </c>
      <c r="L217" s="36"/>
      <c r="M217" s="201" t="s">
        <v>1</v>
      </c>
      <c r="N217" s="202" t="s">
        <v>43</v>
      </c>
      <c r="O217" s="64"/>
      <c r="P217" s="203">
        <f>O217*H217</f>
        <v>0</v>
      </c>
      <c r="Q217" s="203">
        <v>0</v>
      </c>
      <c r="R217" s="203">
        <f>Q217*H217</f>
        <v>0</v>
      </c>
      <c r="S217" s="203">
        <v>0</v>
      </c>
      <c r="T217" s="204">
        <f>S217*H217</f>
        <v>0</v>
      </c>
      <c r="AR217" s="205" t="s">
        <v>177</v>
      </c>
      <c r="AT217" s="205" t="s">
        <v>172</v>
      </c>
      <c r="AU217" s="205" t="s">
        <v>78</v>
      </c>
      <c r="AY217" s="15" t="s">
        <v>170</v>
      </c>
      <c r="BE217" s="206">
        <f>IF(N217="základní",J217,0)</f>
        <v>0</v>
      </c>
      <c r="BF217" s="206">
        <f>IF(N217="snížená",J217,0)</f>
        <v>0</v>
      </c>
      <c r="BG217" s="206">
        <f>IF(N217="zákl. přenesená",J217,0)</f>
        <v>0</v>
      </c>
      <c r="BH217" s="206">
        <f>IF(N217="sníž. přenesená",J217,0)</f>
        <v>0</v>
      </c>
      <c r="BI217" s="206">
        <f>IF(N217="nulová",J217,0)</f>
        <v>0</v>
      </c>
      <c r="BJ217" s="15" t="s">
        <v>85</v>
      </c>
      <c r="BK217" s="206">
        <f>ROUND(I217*H217,2)</f>
        <v>0</v>
      </c>
      <c r="BL217" s="15" t="s">
        <v>177</v>
      </c>
      <c r="BM217" s="205" t="s">
        <v>1669</v>
      </c>
    </row>
    <row r="218" spans="2:65" s="1" customFormat="1" ht="11.25">
      <c r="B218" s="32"/>
      <c r="C218" s="33"/>
      <c r="D218" s="207" t="s">
        <v>179</v>
      </c>
      <c r="E218" s="33"/>
      <c r="F218" s="208" t="s">
        <v>1648</v>
      </c>
      <c r="G218" s="33"/>
      <c r="H218" s="33"/>
      <c r="I218" s="115"/>
      <c r="J218" s="33"/>
      <c r="K218" s="33"/>
      <c r="L218" s="36"/>
      <c r="M218" s="209"/>
      <c r="N218" s="64"/>
      <c r="O218" s="64"/>
      <c r="P218" s="64"/>
      <c r="Q218" s="64"/>
      <c r="R218" s="64"/>
      <c r="S218" s="64"/>
      <c r="T218" s="65"/>
      <c r="AT218" s="15" t="s">
        <v>179</v>
      </c>
      <c r="AU218" s="15" t="s">
        <v>78</v>
      </c>
    </row>
    <row r="219" spans="2:65" s="1" customFormat="1" ht="14.45" customHeight="1">
      <c r="B219" s="32"/>
      <c r="C219" s="194" t="s">
        <v>482</v>
      </c>
      <c r="D219" s="194" t="s">
        <v>172</v>
      </c>
      <c r="E219" s="195" t="s">
        <v>1215</v>
      </c>
      <c r="F219" s="196" t="s">
        <v>1670</v>
      </c>
      <c r="G219" s="197" t="s">
        <v>1003</v>
      </c>
      <c r="H219" s="198">
        <v>20</v>
      </c>
      <c r="I219" s="199"/>
      <c r="J219" s="200">
        <f>ROUND(I219*H219,2)</f>
        <v>0</v>
      </c>
      <c r="K219" s="196" t="s">
        <v>1</v>
      </c>
      <c r="L219" s="36"/>
      <c r="M219" s="201" t="s">
        <v>1</v>
      </c>
      <c r="N219" s="202" t="s">
        <v>43</v>
      </c>
      <c r="O219" s="64"/>
      <c r="P219" s="203">
        <f>O219*H219</f>
        <v>0</v>
      </c>
      <c r="Q219" s="203">
        <v>0</v>
      </c>
      <c r="R219" s="203">
        <f>Q219*H219</f>
        <v>0</v>
      </c>
      <c r="S219" s="203">
        <v>0</v>
      </c>
      <c r="T219" s="204">
        <f>S219*H219</f>
        <v>0</v>
      </c>
      <c r="AR219" s="205" t="s">
        <v>177</v>
      </c>
      <c r="AT219" s="205" t="s">
        <v>172</v>
      </c>
      <c r="AU219" s="205" t="s">
        <v>78</v>
      </c>
      <c r="AY219" s="15" t="s">
        <v>170</v>
      </c>
      <c r="BE219" s="206">
        <f>IF(N219="základní",J219,0)</f>
        <v>0</v>
      </c>
      <c r="BF219" s="206">
        <f>IF(N219="snížená",J219,0)</f>
        <v>0</v>
      </c>
      <c r="BG219" s="206">
        <f>IF(N219="zákl. přenesená",J219,0)</f>
        <v>0</v>
      </c>
      <c r="BH219" s="206">
        <f>IF(N219="sníž. přenesená",J219,0)</f>
        <v>0</v>
      </c>
      <c r="BI219" s="206">
        <f>IF(N219="nulová",J219,0)</f>
        <v>0</v>
      </c>
      <c r="BJ219" s="15" t="s">
        <v>85</v>
      </c>
      <c r="BK219" s="206">
        <f>ROUND(I219*H219,2)</f>
        <v>0</v>
      </c>
      <c r="BL219" s="15" t="s">
        <v>177</v>
      </c>
      <c r="BM219" s="205" t="s">
        <v>1671</v>
      </c>
    </row>
    <row r="220" spans="2:65" s="1" customFormat="1" ht="11.25">
      <c r="B220" s="32"/>
      <c r="C220" s="33"/>
      <c r="D220" s="207" t="s">
        <v>179</v>
      </c>
      <c r="E220" s="33"/>
      <c r="F220" s="208" t="s">
        <v>1670</v>
      </c>
      <c r="G220" s="33"/>
      <c r="H220" s="33"/>
      <c r="I220" s="115"/>
      <c r="J220" s="33"/>
      <c r="K220" s="33"/>
      <c r="L220" s="36"/>
      <c r="M220" s="209"/>
      <c r="N220" s="64"/>
      <c r="O220" s="64"/>
      <c r="P220" s="64"/>
      <c r="Q220" s="64"/>
      <c r="R220" s="64"/>
      <c r="S220" s="64"/>
      <c r="T220" s="65"/>
      <c r="AT220" s="15" t="s">
        <v>179</v>
      </c>
      <c r="AU220" s="15" t="s">
        <v>78</v>
      </c>
    </row>
    <row r="221" spans="2:65" s="1" customFormat="1" ht="21.6" customHeight="1">
      <c r="B221" s="32"/>
      <c r="C221" s="194" t="s">
        <v>502</v>
      </c>
      <c r="D221" s="194" t="s">
        <v>172</v>
      </c>
      <c r="E221" s="195" t="s">
        <v>1218</v>
      </c>
      <c r="F221" s="196" t="s">
        <v>1672</v>
      </c>
      <c r="G221" s="197" t="s">
        <v>1003</v>
      </c>
      <c r="H221" s="198">
        <v>1</v>
      </c>
      <c r="I221" s="199"/>
      <c r="J221" s="200">
        <f>ROUND(I221*H221,2)</f>
        <v>0</v>
      </c>
      <c r="K221" s="196" t="s">
        <v>1</v>
      </c>
      <c r="L221" s="36"/>
      <c r="M221" s="201" t="s">
        <v>1</v>
      </c>
      <c r="N221" s="202" t="s">
        <v>43</v>
      </c>
      <c r="O221" s="64"/>
      <c r="P221" s="203">
        <f>O221*H221</f>
        <v>0</v>
      </c>
      <c r="Q221" s="203">
        <v>0</v>
      </c>
      <c r="R221" s="203">
        <f>Q221*H221</f>
        <v>0</v>
      </c>
      <c r="S221" s="203">
        <v>0</v>
      </c>
      <c r="T221" s="204">
        <f>S221*H221</f>
        <v>0</v>
      </c>
      <c r="AR221" s="205" t="s">
        <v>177</v>
      </c>
      <c r="AT221" s="205" t="s">
        <v>172</v>
      </c>
      <c r="AU221" s="205" t="s">
        <v>78</v>
      </c>
      <c r="AY221" s="15" t="s">
        <v>170</v>
      </c>
      <c r="BE221" s="206">
        <f>IF(N221="základní",J221,0)</f>
        <v>0</v>
      </c>
      <c r="BF221" s="206">
        <f>IF(N221="snížená",J221,0)</f>
        <v>0</v>
      </c>
      <c r="BG221" s="206">
        <f>IF(N221="zákl. přenesená",J221,0)</f>
        <v>0</v>
      </c>
      <c r="BH221" s="206">
        <f>IF(N221="sníž. přenesená",J221,0)</f>
        <v>0</v>
      </c>
      <c r="BI221" s="206">
        <f>IF(N221="nulová",J221,0)</f>
        <v>0</v>
      </c>
      <c r="BJ221" s="15" t="s">
        <v>85</v>
      </c>
      <c r="BK221" s="206">
        <f>ROUND(I221*H221,2)</f>
        <v>0</v>
      </c>
      <c r="BL221" s="15" t="s">
        <v>177</v>
      </c>
      <c r="BM221" s="205" t="s">
        <v>1673</v>
      </c>
    </row>
    <row r="222" spans="2:65" s="1" customFormat="1" ht="19.5">
      <c r="B222" s="32"/>
      <c r="C222" s="33"/>
      <c r="D222" s="207" t="s">
        <v>179</v>
      </c>
      <c r="E222" s="33"/>
      <c r="F222" s="208" t="s">
        <v>1672</v>
      </c>
      <c r="G222" s="33"/>
      <c r="H222" s="33"/>
      <c r="I222" s="115"/>
      <c r="J222" s="33"/>
      <c r="K222" s="33"/>
      <c r="L222" s="36"/>
      <c r="M222" s="209"/>
      <c r="N222" s="64"/>
      <c r="O222" s="64"/>
      <c r="P222" s="64"/>
      <c r="Q222" s="64"/>
      <c r="R222" s="64"/>
      <c r="S222" s="64"/>
      <c r="T222" s="65"/>
      <c r="AT222" s="15" t="s">
        <v>179</v>
      </c>
      <c r="AU222" s="15" t="s">
        <v>78</v>
      </c>
    </row>
    <row r="223" spans="2:65" s="1" customFormat="1" ht="14.45" customHeight="1">
      <c r="B223" s="32"/>
      <c r="C223" s="194" t="s">
        <v>507</v>
      </c>
      <c r="D223" s="194" t="s">
        <v>172</v>
      </c>
      <c r="E223" s="195" t="s">
        <v>1221</v>
      </c>
      <c r="F223" s="196" t="s">
        <v>1674</v>
      </c>
      <c r="G223" s="197" t="s">
        <v>1003</v>
      </c>
      <c r="H223" s="198">
        <v>1</v>
      </c>
      <c r="I223" s="199"/>
      <c r="J223" s="200">
        <f>ROUND(I223*H223,2)</f>
        <v>0</v>
      </c>
      <c r="K223" s="196" t="s">
        <v>1</v>
      </c>
      <c r="L223" s="36"/>
      <c r="M223" s="201" t="s">
        <v>1</v>
      </c>
      <c r="N223" s="202" t="s">
        <v>43</v>
      </c>
      <c r="O223" s="64"/>
      <c r="P223" s="203">
        <f>O223*H223</f>
        <v>0</v>
      </c>
      <c r="Q223" s="203">
        <v>0</v>
      </c>
      <c r="R223" s="203">
        <f>Q223*H223</f>
        <v>0</v>
      </c>
      <c r="S223" s="203">
        <v>0</v>
      </c>
      <c r="T223" s="204">
        <f>S223*H223</f>
        <v>0</v>
      </c>
      <c r="AR223" s="205" t="s">
        <v>177</v>
      </c>
      <c r="AT223" s="205" t="s">
        <v>172</v>
      </c>
      <c r="AU223" s="205" t="s">
        <v>78</v>
      </c>
      <c r="AY223" s="15" t="s">
        <v>170</v>
      </c>
      <c r="BE223" s="206">
        <f>IF(N223="základní",J223,0)</f>
        <v>0</v>
      </c>
      <c r="BF223" s="206">
        <f>IF(N223="snížená",J223,0)</f>
        <v>0</v>
      </c>
      <c r="BG223" s="206">
        <f>IF(N223="zákl. přenesená",J223,0)</f>
        <v>0</v>
      </c>
      <c r="BH223" s="206">
        <f>IF(N223="sníž. přenesená",J223,0)</f>
        <v>0</v>
      </c>
      <c r="BI223" s="206">
        <f>IF(N223="nulová",J223,0)</f>
        <v>0</v>
      </c>
      <c r="BJ223" s="15" t="s">
        <v>85</v>
      </c>
      <c r="BK223" s="206">
        <f>ROUND(I223*H223,2)</f>
        <v>0</v>
      </c>
      <c r="BL223" s="15" t="s">
        <v>177</v>
      </c>
      <c r="BM223" s="205" t="s">
        <v>1675</v>
      </c>
    </row>
    <row r="224" spans="2:65" s="1" customFormat="1" ht="11.25">
      <c r="B224" s="32"/>
      <c r="C224" s="33"/>
      <c r="D224" s="207" t="s">
        <v>179</v>
      </c>
      <c r="E224" s="33"/>
      <c r="F224" s="208" t="s">
        <v>1674</v>
      </c>
      <c r="G224" s="33"/>
      <c r="H224" s="33"/>
      <c r="I224" s="115"/>
      <c r="J224" s="33"/>
      <c r="K224" s="33"/>
      <c r="L224" s="36"/>
      <c r="M224" s="209"/>
      <c r="N224" s="64"/>
      <c r="O224" s="64"/>
      <c r="P224" s="64"/>
      <c r="Q224" s="64"/>
      <c r="R224" s="64"/>
      <c r="S224" s="64"/>
      <c r="T224" s="65"/>
      <c r="AT224" s="15" t="s">
        <v>179</v>
      </c>
      <c r="AU224" s="15" t="s">
        <v>78</v>
      </c>
    </row>
    <row r="225" spans="2:65" s="1" customFormat="1" ht="21.6" customHeight="1">
      <c r="B225" s="32"/>
      <c r="C225" s="194" t="s">
        <v>512</v>
      </c>
      <c r="D225" s="194" t="s">
        <v>172</v>
      </c>
      <c r="E225" s="195" t="s">
        <v>1224</v>
      </c>
      <c r="F225" s="196" t="s">
        <v>1676</v>
      </c>
      <c r="G225" s="197" t="s">
        <v>1003</v>
      </c>
      <c r="H225" s="198">
        <v>1</v>
      </c>
      <c r="I225" s="199"/>
      <c r="J225" s="200">
        <f>ROUND(I225*H225,2)</f>
        <v>0</v>
      </c>
      <c r="K225" s="196" t="s">
        <v>1</v>
      </c>
      <c r="L225" s="36"/>
      <c r="M225" s="201" t="s">
        <v>1</v>
      </c>
      <c r="N225" s="202" t="s">
        <v>43</v>
      </c>
      <c r="O225" s="64"/>
      <c r="P225" s="203">
        <f>O225*H225</f>
        <v>0</v>
      </c>
      <c r="Q225" s="203">
        <v>0</v>
      </c>
      <c r="R225" s="203">
        <f>Q225*H225</f>
        <v>0</v>
      </c>
      <c r="S225" s="203">
        <v>0</v>
      </c>
      <c r="T225" s="204">
        <f>S225*H225</f>
        <v>0</v>
      </c>
      <c r="AR225" s="205" t="s">
        <v>177</v>
      </c>
      <c r="AT225" s="205" t="s">
        <v>172</v>
      </c>
      <c r="AU225" s="205" t="s">
        <v>78</v>
      </c>
      <c r="AY225" s="15" t="s">
        <v>170</v>
      </c>
      <c r="BE225" s="206">
        <f>IF(N225="základní",J225,0)</f>
        <v>0</v>
      </c>
      <c r="BF225" s="206">
        <f>IF(N225="snížená",J225,0)</f>
        <v>0</v>
      </c>
      <c r="BG225" s="206">
        <f>IF(N225="zákl. přenesená",J225,0)</f>
        <v>0</v>
      </c>
      <c r="BH225" s="206">
        <f>IF(N225="sníž. přenesená",J225,0)</f>
        <v>0</v>
      </c>
      <c r="BI225" s="206">
        <f>IF(N225="nulová",J225,0)</f>
        <v>0</v>
      </c>
      <c r="BJ225" s="15" t="s">
        <v>85</v>
      </c>
      <c r="BK225" s="206">
        <f>ROUND(I225*H225,2)</f>
        <v>0</v>
      </c>
      <c r="BL225" s="15" t="s">
        <v>177</v>
      </c>
      <c r="BM225" s="205" t="s">
        <v>1677</v>
      </c>
    </row>
    <row r="226" spans="2:65" s="1" customFormat="1" ht="11.25">
      <c r="B226" s="32"/>
      <c r="C226" s="33"/>
      <c r="D226" s="207" t="s">
        <v>179</v>
      </c>
      <c r="E226" s="33"/>
      <c r="F226" s="208" t="s">
        <v>1676</v>
      </c>
      <c r="G226" s="33"/>
      <c r="H226" s="33"/>
      <c r="I226" s="115"/>
      <c r="J226" s="33"/>
      <c r="K226" s="33"/>
      <c r="L226" s="36"/>
      <c r="M226" s="209"/>
      <c r="N226" s="64"/>
      <c r="O226" s="64"/>
      <c r="P226" s="64"/>
      <c r="Q226" s="64"/>
      <c r="R226" s="64"/>
      <c r="S226" s="64"/>
      <c r="T226" s="65"/>
      <c r="AT226" s="15" t="s">
        <v>179</v>
      </c>
      <c r="AU226" s="15" t="s">
        <v>78</v>
      </c>
    </row>
    <row r="227" spans="2:65" s="1" customFormat="1" ht="21.6" customHeight="1">
      <c r="B227" s="32"/>
      <c r="C227" s="194" t="s">
        <v>516</v>
      </c>
      <c r="D227" s="194" t="s">
        <v>172</v>
      </c>
      <c r="E227" s="195" t="s">
        <v>1227</v>
      </c>
      <c r="F227" s="196" t="s">
        <v>1678</v>
      </c>
      <c r="G227" s="197" t="s">
        <v>1003</v>
      </c>
      <c r="H227" s="198">
        <v>1</v>
      </c>
      <c r="I227" s="199"/>
      <c r="J227" s="200">
        <f>ROUND(I227*H227,2)</f>
        <v>0</v>
      </c>
      <c r="K227" s="196" t="s">
        <v>1</v>
      </c>
      <c r="L227" s="36"/>
      <c r="M227" s="201" t="s">
        <v>1</v>
      </c>
      <c r="N227" s="202" t="s">
        <v>43</v>
      </c>
      <c r="O227" s="64"/>
      <c r="P227" s="203">
        <f>O227*H227</f>
        <v>0</v>
      </c>
      <c r="Q227" s="203">
        <v>0</v>
      </c>
      <c r="R227" s="203">
        <f>Q227*H227</f>
        <v>0</v>
      </c>
      <c r="S227" s="203">
        <v>0</v>
      </c>
      <c r="T227" s="204">
        <f>S227*H227</f>
        <v>0</v>
      </c>
      <c r="AR227" s="205" t="s">
        <v>177</v>
      </c>
      <c r="AT227" s="205" t="s">
        <v>172</v>
      </c>
      <c r="AU227" s="205" t="s">
        <v>78</v>
      </c>
      <c r="AY227" s="15" t="s">
        <v>170</v>
      </c>
      <c r="BE227" s="206">
        <f>IF(N227="základní",J227,0)</f>
        <v>0</v>
      </c>
      <c r="BF227" s="206">
        <f>IF(N227="snížená",J227,0)</f>
        <v>0</v>
      </c>
      <c r="BG227" s="206">
        <f>IF(N227="zákl. přenesená",J227,0)</f>
        <v>0</v>
      </c>
      <c r="BH227" s="206">
        <f>IF(N227="sníž. přenesená",J227,0)</f>
        <v>0</v>
      </c>
      <c r="BI227" s="206">
        <f>IF(N227="nulová",J227,0)</f>
        <v>0</v>
      </c>
      <c r="BJ227" s="15" t="s">
        <v>85</v>
      </c>
      <c r="BK227" s="206">
        <f>ROUND(I227*H227,2)</f>
        <v>0</v>
      </c>
      <c r="BL227" s="15" t="s">
        <v>177</v>
      </c>
      <c r="BM227" s="205" t="s">
        <v>1679</v>
      </c>
    </row>
    <row r="228" spans="2:65" s="1" customFormat="1" ht="11.25">
      <c r="B228" s="32"/>
      <c r="C228" s="33"/>
      <c r="D228" s="207" t="s">
        <v>179</v>
      </c>
      <c r="E228" s="33"/>
      <c r="F228" s="208" t="s">
        <v>1678</v>
      </c>
      <c r="G228" s="33"/>
      <c r="H228" s="33"/>
      <c r="I228" s="115"/>
      <c r="J228" s="33"/>
      <c r="K228" s="33"/>
      <c r="L228" s="36"/>
      <c r="M228" s="209"/>
      <c r="N228" s="64"/>
      <c r="O228" s="64"/>
      <c r="P228" s="64"/>
      <c r="Q228" s="64"/>
      <c r="R228" s="64"/>
      <c r="S228" s="64"/>
      <c r="T228" s="65"/>
      <c r="AT228" s="15" t="s">
        <v>179</v>
      </c>
      <c r="AU228" s="15" t="s">
        <v>78</v>
      </c>
    </row>
    <row r="229" spans="2:65" s="1" customFormat="1" ht="14.45" customHeight="1">
      <c r="B229" s="32"/>
      <c r="C229" s="194" t="s">
        <v>177</v>
      </c>
      <c r="D229" s="194" t="s">
        <v>172</v>
      </c>
      <c r="E229" s="195" t="s">
        <v>1067</v>
      </c>
      <c r="F229" s="196" t="s">
        <v>1680</v>
      </c>
      <c r="G229" s="197" t="s">
        <v>1003</v>
      </c>
      <c r="H229" s="198">
        <v>2</v>
      </c>
      <c r="I229" s="199"/>
      <c r="J229" s="200">
        <f>ROUND(I229*H229,2)</f>
        <v>0</v>
      </c>
      <c r="K229" s="196" t="s">
        <v>1</v>
      </c>
      <c r="L229" s="36"/>
      <c r="M229" s="201" t="s">
        <v>1</v>
      </c>
      <c r="N229" s="202" t="s">
        <v>43</v>
      </c>
      <c r="O229" s="64"/>
      <c r="P229" s="203">
        <f>O229*H229</f>
        <v>0</v>
      </c>
      <c r="Q229" s="203">
        <v>0</v>
      </c>
      <c r="R229" s="203">
        <f>Q229*H229</f>
        <v>0</v>
      </c>
      <c r="S229" s="203">
        <v>0</v>
      </c>
      <c r="T229" s="204">
        <f>S229*H229</f>
        <v>0</v>
      </c>
      <c r="AR229" s="205" t="s">
        <v>177</v>
      </c>
      <c r="AT229" s="205" t="s">
        <v>172</v>
      </c>
      <c r="AU229" s="205" t="s">
        <v>78</v>
      </c>
      <c r="AY229" s="15" t="s">
        <v>170</v>
      </c>
      <c r="BE229" s="206">
        <f>IF(N229="základní",J229,0)</f>
        <v>0</v>
      </c>
      <c r="BF229" s="206">
        <f>IF(N229="snížená",J229,0)</f>
        <v>0</v>
      </c>
      <c r="BG229" s="206">
        <f>IF(N229="zákl. přenesená",J229,0)</f>
        <v>0</v>
      </c>
      <c r="BH229" s="206">
        <f>IF(N229="sníž. přenesená",J229,0)</f>
        <v>0</v>
      </c>
      <c r="BI229" s="206">
        <f>IF(N229="nulová",J229,0)</f>
        <v>0</v>
      </c>
      <c r="BJ229" s="15" t="s">
        <v>85</v>
      </c>
      <c r="BK229" s="206">
        <f>ROUND(I229*H229,2)</f>
        <v>0</v>
      </c>
      <c r="BL229" s="15" t="s">
        <v>177</v>
      </c>
      <c r="BM229" s="205" t="s">
        <v>1681</v>
      </c>
    </row>
    <row r="230" spans="2:65" s="1" customFormat="1" ht="11.25">
      <c r="B230" s="32"/>
      <c r="C230" s="33"/>
      <c r="D230" s="207" t="s">
        <v>179</v>
      </c>
      <c r="E230" s="33"/>
      <c r="F230" s="208" t="s">
        <v>1680</v>
      </c>
      <c r="G230" s="33"/>
      <c r="H230" s="33"/>
      <c r="I230" s="115"/>
      <c r="J230" s="33"/>
      <c r="K230" s="33"/>
      <c r="L230" s="36"/>
      <c r="M230" s="209"/>
      <c r="N230" s="64"/>
      <c r="O230" s="64"/>
      <c r="P230" s="64"/>
      <c r="Q230" s="64"/>
      <c r="R230" s="64"/>
      <c r="S230" s="64"/>
      <c r="T230" s="65"/>
      <c r="AT230" s="15" t="s">
        <v>179</v>
      </c>
      <c r="AU230" s="15" t="s">
        <v>78</v>
      </c>
    </row>
    <row r="231" spans="2:65" s="1" customFormat="1" ht="14.45" customHeight="1">
      <c r="B231" s="32"/>
      <c r="C231" s="194" t="s">
        <v>379</v>
      </c>
      <c r="D231" s="194" t="s">
        <v>172</v>
      </c>
      <c r="E231" s="195" t="s">
        <v>1067</v>
      </c>
      <c r="F231" s="196" t="s">
        <v>1680</v>
      </c>
      <c r="G231" s="197" t="s">
        <v>1003</v>
      </c>
      <c r="H231" s="198">
        <v>2</v>
      </c>
      <c r="I231" s="199"/>
      <c r="J231" s="200">
        <f>ROUND(I231*H231,2)</f>
        <v>0</v>
      </c>
      <c r="K231" s="196" t="s">
        <v>1</v>
      </c>
      <c r="L231" s="36"/>
      <c r="M231" s="201" t="s">
        <v>1</v>
      </c>
      <c r="N231" s="202" t="s">
        <v>43</v>
      </c>
      <c r="O231" s="64"/>
      <c r="P231" s="203">
        <f>O231*H231</f>
        <v>0</v>
      </c>
      <c r="Q231" s="203">
        <v>0</v>
      </c>
      <c r="R231" s="203">
        <f>Q231*H231</f>
        <v>0</v>
      </c>
      <c r="S231" s="203">
        <v>0</v>
      </c>
      <c r="T231" s="204">
        <f>S231*H231</f>
        <v>0</v>
      </c>
      <c r="AR231" s="205" t="s">
        <v>177</v>
      </c>
      <c r="AT231" s="205" t="s">
        <v>172</v>
      </c>
      <c r="AU231" s="205" t="s">
        <v>78</v>
      </c>
      <c r="AY231" s="15" t="s">
        <v>170</v>
      </c>
      <c r="BE231" s="206">
        <f>IF(N231="základní",J231,0)</f>
        <v>0</v>
      </c>
      <c r="BF231" s="206">
        <f>IF(N231="snížená",J231,0)</f>
        <v>0</v>
      </c>
      <c r="BG231" s="206">
        <f>IF(N231="zákl. přenesená",J231,0)</f>
        <v>0</v>
      </c>
      <c r="BH231" s="206">
        <f>IF(N231="sníž. přenesená",J231,0)</f>
        <v>0</v>
      </c>
      <c r="BI231" s="206">
        <f>IF(N231="nulová",J231,0)</f>
        <v>0</v>
      </c>
      <c r="BJ231" s="15" t="s">
        <v>85</v>
      </c>
      <c r="BK231" s="206">
        <f>ROUND(I231*H231,2)</f>
        <v>0</v>
      </c>
      <c r="BL231" s="15" t="s">
        <v>177</v>
      </c>
      <c r="BM231" s="205" t="s">
        <v>1682</v>
      </c>
    </row>
    <row r="232" spans="2:65" s="1" customFormat="1" ht="11.25">
      <c r="B232" s="32"/>
      <c r="C232" s="33"/>
      <c r="D232" s="207" t="s">
        <v>179</v>
      </c>
      <c r="E232" s="33"/>
      <c r="F232" s="208" t="s">
        <v>1680</v>
      </c>
      <c r="G232" s="33"/>
      <c r="H232" s="33"/>
      <c r="I232" s="115"/>
      <c r="J232" s="33"/>
      <c r="K232" s="33"/>
      <c r="L232" s="36"/>
      <c r="M232" s="209"/>
      <c r="N232" s="64"/>
      <c r="O232" s="64"/>
      <c r="P232" s="64"/>
      <c r="Q232" s="64"/>
      <c r="R232" s="64"/>
      <c r="S232" s="64"/>
      <c r="T232" s="65"/>
      <c r="AT232" s="15" t="s">
        <v>179</v>
      </c>
      <c r="AU232" s="15" t="s">
        <v>78</v>
      </c>
    </row>
    <row r="233" spans="2:65" s="1" customFormat="1" ht="14.45" customHeight="1">
      <c r="B233" s="32"/>
      <c r="C233" s="194" t="s">
        <v>208</v>
      </c>
      <c r="D233" s="194" t="s">
        <v>172</v>
      </c>
      <c r="E233" s="195" t="s">
        <v>1075</v>
      </c>
      <c r="F233" s="196" t="s">
        <v>1683</v>
      </c>
      <c r="G233" s="197" t="s">
        <v>1003</v>
      </c>
      <c r="H233" s="198">
        <v>1</v>
      </c>
      <c r="I233" s="199"/>
      <c r="J233" s="200">
        <f>ROUND(I233*H233,2)</f>
        <v>0</v>
      </c>
      <c r="K233" s="196" t="s">
        <v>1</v>
      </c>
      <c r="L233" s="36"/>
      <c r="M233" s="201" t="s">
        <v>1</v>
      </c>
      <c r="N233" s="202" t="s">
        <v>43</v>
      </c>
      <c r="O233" s="64"/>
      <c r="P233" s="203">
        <f>O233*H233</f>
        <v>0</v>
      </c>
      <c r="Q233" s="203">
        <v>0</v>
      </c>
      <c r="R233" s="203">
        <f>Q233*H233</f>
        <v>0</v>
      </c>
      <c r="S233" s="203">
        <v>0</v>
      </c>
      <c r="T233" s="204">
        <f>S233*H233</f>
        <v>0</v>
      </c>
      <c r="AR233" s="205" t="s">
        <v>177</v>
      </c>
      <c r="AT233" s="205" t="s">
        <v>172</v>
      </c>
      <c r="AU233" s="205" t="s">
        <v>78</v>
      </c>
      <c r="AY233" s="15" t="s">
        <v>170</v>
      </c>
      <c r="BE233" s="206">
        <f>IF(N233="základní",J233,0)</f>
        <v>0</v>
      </c>
      <c r="BF233" s="206">
        <f>IF(N233="snížená",J233,0)</f>
        <v>0</v>
      </c>
      <c r="BG233" s="206">
        <f>IF(N233="zákl. přenesená",J233,0)</f>
        <v>0</v>
      </c>
      <c r="BH233" s="206">
        <f>IF(N233="sníž. přenesená",J233,0)</f>
        <v>0</v>
      </c>
      <c r="BI233" s="206">
        <f>IF(N233="nulová",J233,0)</f>
        <v>0</v>
      </c>
      <c r="BJ233" s="15" t="s">
        <v>85</v>
      </c>
      <c r="BK233" s="206">
        <f>ROUND(I233*H233,2)</f>
        <v>0</v>
      </c>
      <c r="BL233" s="15" t="s">
        <v>177</v>
      </c>
      <c r="BM233" s="205" t="s">
        <v>1684</v>
      </c>
    </row>
    <row r="234" spans="2:65" s="1" customFormat="1" ht="11.25">
      <c r="B234" s="32"/>
      <c r="C234" s="33"/>
      <c r="D234" s="207" t="s">
        <v>179</v>
      </c>
      <c r="E234" s="33"/>
      <c r="F234" s="208" t="s">
        <v>1683</v>
      </c>
      <c r="G234" s="33"/>
      <c r="H234" s="33"/>
      <c r="I234" s="115"/>
      <c r="J234" s="33"/>
      <c r="K234" s="33"/>
      <c r="L234" s="36"/>
      <c r="M234" s="209"/>
      <c r="N234" s="64"/>
      <c r="O234" s="64"/>
      <c r="P234" s="64"/>
      <c r="Q234" s="64"/>
      <c r="R234" s="64"/>
      <c r="S234" s="64"/>
      <c r="T234" s="65"/>
      <c r="AT234" s="15" t="s">
        <v>179</v>
      </c>
      <c r="AU234" s="15" t="s">
        <v>78</v>
      </c>
    </row>
    <row r="235" spans="2:65" s="1" customFormat="1" ht="14.45" customHeight="1">
      <c r="B235" s="32"/>
      <c r="C235" s="194" t="s">
        <v>384</v>
      </c>
      <c r="D235" s="194" t="s">
        <v>172</v>
      </c>
      <c r="E235" s="195" t="s">
        <v>1075</v>
      </c>
      <c r="F235" s="196" t="s">
        <v>1683</v>
      </c>
      <c r="G235" s="197" t="s">
        <v>1003</v>
      </c>
      <c r="H235" s="198">
        <v>1</v>
      </c>
      <c r="I235" s="199"/>
      <c r="J235" s="200">
        <f>ROUND(I235*H235,2)</f>
        <v>0</v>
      </c>
      <c r="K235" s="196" t="s">
        <v>1</v>
      </c>
      <c r="L235" s="36"/>
      <c r="M235" s="201" t="s">
        <v>1</v>
      </c>
      <c r="N235" s="202" t="s">
        <v>43</v>
      </c>
      <c r="O235" s="64"/>
      <c r="P235" s="203">
        <f>O235*H235</f>
        <v>0</v>
      </c>
      <c r="Q235" s="203">
        <v>0</v>
      </c>
      <c r="R235" s="203">
        <f>Q235*H235</f>
        <v>0</v>
      </c>
      <c r="S235" s="203">
        <v>0</v>
      </c>
      <c r="T235" s="204">
        <f>S235*H235</f>
        <v>0</v>
      </c>
      <c r="AR235" s="205" t="s">
        <v>177</v>
      </c>
      <c r="AT235" s="205" t="s">
        <v>172</v>
      </c>
      <c r="AU235" s="205" t="s">
        <v>78</v>
      </c>
      <c r="AY235" s="15" t="s">
        <v>170</v>
      </c>
      <c r="BE235" s="206">
        <f>IF(N235="základní",J235,0)</f>
        <v>0</v>
      </c>
      <c r="BF235" s="206">
        <f>IF(N235="snížená",J235,0)</f>
        <v>0</v>
      </c>
      <c r="BG235" s="206">
        <f>IF(N235="zákl. přenesená",J235,0)</f>
        <v>0</v>
      </c>
      <c r="BH235" s="206">
        <f>IF(N235="sníž. přenesená",J235,0)</f>
        <v>0</v>
      </c>
      <c r="BI235" s="206">
        <f>IF(N235="nulová",J235,0)</f>
        <v>0</v>
      </c>
      <c r="BJ235" s="15" t="s">
        <v>85</v>
      </c>
      <c r="BK235" s="206">
        <f>ROUND(I235*H235,2)</f>
        <v>0</v>
      </c>
      <c r="BL235" s="15" t="s">
        <v>177</v>
      </c>
      <c r="BM235" s="205" t="s">
        <v>1685</v>
      </c>
    </row>
    <row r="236" spans="2:65" s="1" customFormat="1" ht="11.25">
      <c r="B236" s="32"/>
      <c r="C236" s="33"/>
      <c r="D236" s="207" t="s">
        <v>179</v>
      </c>
      <c r="E236" s="33"/>
      <c r="F236" s="208" t="s">
        <v>1683</v>
      </c>
      <c r="G236" s="33"/>
      <c r="H236" s="33"/>
      <c r="I236" s="115"/>
      <c r="J236" s="33"/>
      <c r="K236" s="33"/>
      <c r="L236" s="36"/>
      <c r="M236" s="209"/>
      <c r="N236" s="64"/>
      <c r="O236" s="64"/>
      <c r="P236" s="64"/>
      <c r="Q236" s="64"/>
      <c r="R236" s="64"/>
      <c r="S236" s="64"/>
      <c r="T236" s="65"/>
      <c r="AT236" s="15" t="s">
        <v>179</v>
      </c>
      <c r="AU236" s="15" t="s">
        <v>78</v>
      </c>
    </row>
    <row r="237" spans="2:65" s="1" customFormat="1" ht="14.45" customHeight="1">
      <c r="B237" s="32"/>
      <c r="C237" s="194" t="s">
        <v>213</v>
      </c>
      <c r="D237" s="194" t="s">
        <v>172</v>
      </c>
      <c r="E237" s="195" t="s">
        <v>1078</v>
      </c>
      <c r="F237" s="196" t="s">
        <v>1686</v>
      </c>
      <c r="G237" s="197" t="s">
        <v>1003</v>
      </c>
      <c r="H237" s="198">
        <v>2</v>
      </c>
      <c r="I237" s="199"/>
      <c r="J237" s="200">
        <f>ROUND(I237*H237,2)</f>
        <v>0</v>
      </c>
      <c r="K237" s="196" t="s">
        <v>1</v>
      </c>
      <c r="L237" s="36"/>
      <c r="M237" s="201" t="s">
        <v>1</v>
      </c>
      <c r="N237" s="202" t="s">
        <v>43</v>
      </c>
      <c r="O237" s="64"/>
      <c r="P237" s="203">
        <f>O237*H237</f>
        <v>0</v>
      </c>
      <c r="Q237" s="203">
        <v>0</v>
      </c>
      <c r="R237" s="203">
        <f>Q237*H237</f>
        <v>0</v>
      </c>
      <c r="S237" s="203">
        <v>0</v>
      </c>
      <c r="T237" s="204">
        <f>S237*H237</f>
        <v>0</v>
      </c>
      <c r="AR237" s="205" t="s">
        <v>177</v>
      </c>
      <c r="AT237" s="205" t="s">
        <v>172</v>
      </c>
      <c r="AU237" s="205" t="s">
        <v>78</v>
      </c>
      <c r="AY237" s="15" t="s">
        <v>170</v>
      </c>
      <c r="BE237" s="206">
        <f>IF(N237="základní",J237,0)</f>
        <v>0</v>
      </c>
      <c r="BF237" s="206">
        <f>IF(N237="snížená",J237,0)</f>
        <v>0</v>
      </c>
      <c r="BG237" s="206">
        <f>IF(N237="zákl. přenesená",J237,0)</f>
        <v>0</v>
      </c>
      <c r="BH237" s="206">
        <f>IF(N237="sníž. přenesená",J237,0)</f>
        <v>0</v>
      </c>
      <c r="BI237" s="206">
        <f>IF(N237="nulová",J237,0)</f>
        <v>0</v>
      </c>
      <c r="BJ237" s="15" t="s">
        <v>85</v>
      </c>
      <c r="BK237" s="206">
        <f>ROUND(I237*H237,2)</f>
        <v>0</v>
      </c>
      <c r="BL237" s="15" t="s">
        <v>177</v>
      </c>
      <c r="BM237" s="205" t="s">
        <v>1687</v>
      </c>
    </row>
    <row r="238" spans="2:65" s="1" customFormat="1" ht="11.25">
      <c r="B238" s="32"/>
      <c r="C238" s="33"/>
      <c r="D238" s="207" t="s">
        <v>179</v>
      </c>
      <c r="E238" s="33"/>
      <c r="F238" s="208" t="s">
        <v>1686</v>
      </c>
      <c r="G238" s="33"/>
      <c r="H238" s="33"/>
      <c r="I238" s="115"/>
      <c r="J238" s="33"/>
      <c r="K238" s="33"/>
      <c r="L238" s="36"/>
      <c r="M238" s="209"/>
      <c r="N238" s="64"/>
      <c r="O238" s="64"/>
      <c r="P238" s="64"/>
      <c r="Q238" s="64"/>
      <c r="R238" s="64"/>
      <c r="S238" s="64"/>
      <c r="T238" s="65"/>
      <c r="AT238" s="15" t="s">
        <v>179</v>
      </c>
      <c r="AU238" s="15" t="s">
        <v>78</v>
      </c>
    </row>
    <row r="239" spans="2:65" s="1" customFormat="1" ht="14.45" customHeight="1">
      <c r="B239" s="32"/>
      <c r="C239" s="194" t="s">
        <v>388</v>
      </c>
      <c r="D239" s="194" t="s">
        <v>172</v>
      </c>
      <c r="E239" s="195" t="s">
        <v>1078</v>
      </c>
      <c r="F239" s="196" t="s">
        <v>1686</v>
      </c>
      <c r="G239" s="197" t="s">
        <v>1003</v>
      </c>
      <c r="H239" s="198">
        <v>2</v>
      </c>
      <c r="I239" s="199"/>
      <c r="J239" s="200">
        <f>ROUND(I239*H239,2)</f>
        <v>0</v>
      </c>
      <c r="K239" s="196" t="s">
        <v>1</v>
      </c>
      <c r="L239" s="36"/>
      <c r="M239" s="201" t="s">
        <v>1</v>
      </c>
      <c r="N239" s="202" t="s">
        <v>43</v>
      </c>
      <c r="O239" s="64"/>
      <c r="P239" s="203">
        <f>O239*H239</f>
        <v>0</v>
      </c>
      <c r="Q239" s="203">
        <v>0</v>
      </c>
      <c r="R239" s="203">
        <f>Q239*H239</f>
        <v>0</v>
      </c>
      <c r="S239" s="203">
        <v>0</v>
      </c>
      <c r="T239" s="204">
        <f>S239*H239</f>
        <v>0</v>
      </c>
      <c r="AR239" s="205" t="s">
        <v>177</v>
      </c>
      <c r="AT239" s="205" t="s">
        <v>172</v>
      </c>
      <c r="AU239" s="205" t="s">
        <v>78</v>
      </c>
      <c r="AY239" s="15" t="s">
        <v>170</v>
      </c>
      <c r="BE239" s="206">
        <f>IF(N239="základní",J239,0)</f>
        <v>0</v>
      </c>
      <c r="BF239" s="206">
        <f>IF(N239="snížená",J239,0)</f>
        <v>0</v>
      </c>
      <c r="BG239" s="206">
        <f>IF(N239="zákl. přenesená",J239,0)</f>
        <v>0</v>
      </c>
      <c r="BH239" s="206">
        <f>IF(N239="sníž. přenesená",J239,0)</f>
        <v>0</v>
      </c>
      <c r="BI239" s="206">
        <f>IF(N239="nulová",J239,0)</f>
        <v>0</v>
      </c>
      <c r="BJ239" s="15" t="s">
        <v>85</v>
      </c>
      <c r="BK239" s="206">
        <f>ROUND(I239*H239,2)</f>
        <v>0</v>
      </c>
      <c r="BL239" s="15" t="s">
        <v>177</v>
      </c>
      <c r="BM239" s="205" t="s">
        <v>1688</v>
      </c>
    </row>
    <row r="240" spans="2:65" s="1" customFormat="1" ht="11.25">
      <c r="B240" s="32"/>
      <c r="C240" s="33"/>
      <c r="D240" s="207" t="s">
        <v>179</v>
      </c>
      <c r="E240" s="33"/>
      <c r="F240" s="208" t="s">
        <v>1686</v>
      </c>
      <c r="G240" s="33"/>
      <c r="H240" s="33"/>
      <c r="I240" s="115"/>
      <c r="J240" s="33"/>
      <c r="K240" s="33"/>
      <c r="L240" s="36"/>
      <c r="M240" s="209"/>
      <c r="N240" s="64"/>
      <c r="O240" s="64"/>
      <c r="P240" s="64"/>
      <c r="Q240" s="64"/>
      <c r="R240" s="64"/>
      <c r="S240" s="64"/>
      <c r="T240" s="65"/>
      <c r="AT240" s="15" t="s">
        <v>179</v>
      </c>
      <c r="AU240" s="15" t="s">
        <v>78</v>
      </c>
    </row>
    <row r="241" spans="2:65" s="1" customFormat="1" ht="14.45" customHeight="1">
      <c r="B241" s="32"/>
      <c r="C241" s="194" t="s">
        <v>221</v>
      </c>
      <c r="D241" s="194" t="s">
        <v>172</v>
      </c>
      <c r="E241" s="195" t="s">
        <v>1081</v>
      </c>
      <c r="F241" s="196" t="s">
        <v>1689</v>
      </c>
      <c r="G241" s="197" t="s">
        <v>1003</v>
      </c>
      <c r="H241" s="198">
        <v>2</v>
      </c>
      <c r="I241" s="199"/>
      <c r="J241" s="200">
        <f>ROUND(I241*H241,2)</f>
        <v>0</v>
      </c>
      <c r="K241" s="196" t="s">
        <v>1</v>
      </c>
      <c r="L241" s="36"/>
      <c r="M241" s="201" t="s">
        <v>1</v>
      </c>
      <c r="N241" s="202" t="s">
        <v>43</v>
      </c>
      <c r="O241" s="64"/>
      <c r="P241" s="203">
        <f>O241*H241</f>
        <v>0</v>
      </c>
      <c r="Q241" s="203">
        <v>0</v>
      </c>
      <c r="R241" s="203">
        <f>Q241*H241</f>
        <v>0</v>
      </c>
      <c r="S241" s="203">
        <v>0</v>
      </c>
      <c r="T241" s="204">
        <f>S241*H241</f>
        <v>0</v>
      </c>
      <c r="AR241" s="205" t="s">
        <v>177</v>
      </c>
      <c r="AT241" s="205" t="s">
        <v>172</v>
      </c>
      <c r="AU241" s="205" t="s">
        <v>78</v>
      </c>
      <c r="AY241" s="15" t="s">
        <v>170</v>
      </c>
      <c r="BE241" s="206">
        <f>IF(N241="základní",J241,0)</f>
        <v>0</v>
      </c>
      <c r="BF241" s="206">
        <f>IF(N241="snížená",J241,0)</f>
        <v>0</v>
      </c>
      <c r="BG241" s="206">
        <f>IF(N241="zákl. přenesená",J241,0)</f>
        <v>0</v>
      </c>
      <c r="BH241" s="206">
        <f>IF(N241="sníž. přenesená",J241,0)</f>
        <v>0</v>
      </c>
      <c r="BI241" s="206">
        <f>IF(N241="nulová",J241,0)</f>
        <v>0</v>
      </c>
      <c r="BJ241" s="15" t="s">
        <v>85</v>
      </c>
      <c r="BK241" s="206">
        <f>ROUND(I241*H241,2)</f>
        <v>0</v>
      </c>
      <c r="BL241" s="15" t="s">
        <v>177</v>
      </c>
      <c r="BM241" s="205" t="s">
        <v>1690</v>
      </c>
    </row>
    <row r="242" spans="2:65" s="1" customFormat="1" ht="11.25">
      <c r="B242" s="32"/>
      <c r="C242" s="33"/>
      <c r="D242" s="207" t="s">
        <v>179</v>
      </c>
      <c r="E242" s="33"/>
      <c r="F242" s="208" t="s">
        <v>1689</v>
      </c>
      <c r="G242" s="33"/>
      <c r="H242" s="33"/>
      <c r="I242" s="115"/>
      <c r="J242" s="33"/>
      <c r="K242" s="33"/>
      <c r="L242" s="36"/>
      <c r="M242" s="209"/>
      <c r="N242" s="64"/>
      <c r="O242" s="64"/>
      <c r="P242" s="64"/>
      <c r="Q242" s="64"/>
      <c r="R242" s="64"/>
      <c r="S242" s="64"/>
      <c r="T242" s="65"/>
      <c r="AT242" s="15" t="s">
        <v>179</v>
      </c>
      <c r="AU242" s="15" t="s">
        <v>78</v>
      </c>
    </row>
    <row r="243" spans="2:65" s="1" customFormat="1" ht="14.45" customHeight="1">
      <c r="B243" s="32"/>
      <c r="C243" s="194" t="s">
        <v>392</v>
      </c>
      <c r="D243" s="194" t="s">
        <v>172</v>
      </c>
      <c r="E243" s="195" t="s">
        <v>1081</v>
      </c>
      <c r="F243" s="196" t="s">
        <v>1689</v>
      </c>
      <c r="G243" s="197" t="s">
        <v>1003</v>
      </c>
      <c r="H243" s="198">
        <v>2</v>
      </c>
      <c r="I243" s="199"/>
      <c r="J243" s="200">
        <f>ROUND(I243*H243,2)</f>
        <v>0</v>
      </c>
      <c r="K243" s="196" t="s">
        <v>1</v>
      </c>
      <c r="L243" s="36"/>
      <c r="M243" s="201" t="s">
        <v>1</v>
      </c>
      <c r="N243" s="202" t="s">
        <v>43</v>
      </c>
      <c r="O243" s="64"/>
      <c r="P243" s="203">
        <f>O243*H243</f>
        <v>0</v>
      </c>
      <c r="Q243" s="203">
        <v>0</v>
      </c>
      <c r="R243" s="203">
        <f>Q243*H243</f>
        <v>0</v>
      </c>
      <c r="S243" s="203">
        <v>0</v>
      </c>
      <c r="T243" s="204">
        <f>S243*H243</f>
        <v>0</v>
      </c>
      <c r="AR243" s="205" t="s">
        <v>177</v>
      </c>
      <c r="AT243" s="205" t="s">
        <v>172</v>
      </c>
      <c r="AU243" s="205" t="s">
        <v>78</v>
      </c>
      <c r="AY243" s="15" t="s">
        <v>170</v>
      </c>
      <c r="BE243" s="206">
        <f>IF(N243="základní",J243,0)</f>
        <v>0</v>
      </c>
      <c r="BF243" s="206">
        <f>IF(N243="snížená",J243,0)</f>
        <v>0</v>
      </c>
      <c r="BG243" s="206">
        <f>IF(N243="zákl. přenesená",J243,0)</f>
        <v>0</v>
      </c>
      <c r="BH243" s="206">
        <f>IF(N243="sníž. přenesená",J243,0)</f>
        <v>0</v>
      </c>
      <c r="BI243" s="206">
        <f>IF(N243="nulová",J243,0)</f>
        <v>0</v>
      </c>
      <c r="BJ243" s="15" t="s">
        <v>85</v>
      </c>
      <c r="BK243" s="206">
        <f>ROUND(I243*H243,2)</f>
        <v>0</v>
      </c>
      <c r="BL243" s="15" t="s">
        <v>177</v>
      </c>
      <c r="BM243" s="205" t="s">
        <v>1691</v>
      </c>
    </row>
    <row r="244" spans="2:65" s="1" customFormat="1" ht="11.25">
      <c r="B244" s="32"/>
      <c r="C244" s="33"/>
      <c r="D244" s="207" t="s">
        <v>179</v>
      </c>
      <c r="E244" s="33"/>
      <c r="F244" s="208" t="s">
        <v>1689</v>
      </c>
      <c r="G244" s="33"/>
      <c r="H244" s="33"/>
      <c r="I244" s="115"/>
      <c r="J244" s="33"/>
      <c r="K244" s="33"/>
      <c r="L244" s="36"/>
      <c r="M244" s="209"/>
      <c r="N244" s="64"/>
      <c r="O244" s="64"/>
      <c r="P244" s="64"/>
      <c r="Q244" s="64"/>
      <c r="R244" s="64"/>
      <c r="S244" s="64"/>
      <c r="T244" s="65"/>
      <c r="AT244" s="15" t="s">
        <v>179</v>
      </c>
      <c r="AU244" s="15" t="s">
        <v>78</v>
      </c>
    </row>
    <row r="245" spans="2:65" s="1" customFormat="1" ht="14.45" customHeight="1">
      <c r="B245" s="32"/>
      <c r="C245" s="194" t="s">
        <v>226</v>
      </c>
      <c r="D245" s="194" t="s">
        <v>172</v>
      </c>
      <c r="E245" s="195" t="s">
        <v>1084</v>
      </c>
      <c r="F245" s="196" t="s">
        <v>1692</v>
      </c>
      <c r="G245" s="197" t="s">
        <v>1003</v>
      </c>
      <c r="H245" s="198">
        <v>2</v>
      </c>
      <c r="I245" s="199"/>
      <c r="J245" s="200">
        <f>ROUND(I245*H245,2)</f>
        <v>0</v>
      </c>
      <c r="K245" s="196" t="s">
        <v>1</v>
      </c>
      <c r="L245" s="36"/>
      <c r="M245" s="201" t="s">
        <v>1</v>
      </c>
      <c r="N245" s="202" t="s">
        <v>43</v>
      </c>
      <c r="O245" s="64"/>
      <c r="P245" s="203">
        <f>O245*H245</f>
        <v>0</v>
      </c>
      <c r="Q245" s="203">
        <v>0</v>
      </c>
      <c r="R245" s="203">
        <f>Q245*H245</f>
        <v>0</v>
      </c>
      <c r="S245" s="203">
        <v>0</v>
      </c>
      <c r="T245" s="204">
        <f>S245*H245</f>
        <v>0</v>
      </c>
      <c r="AR245" s="205" t="s">
        <v>177</v>
      </c>
      <c r="AT245" s="205" t="s">
        <v>172</v>
      </c>
      <c r="AU245" s="205" t="s">
        <v>78</v>
      </c>
      <c r="AY245" s="15" t="s">
        <v>170</v>
      </c>
      <c r="BE245" s="206">
        <f>IF(N245="základní",J245,0)</f>
        <v>0</v>
      </c>
      <c r="BF245" s="206">
        <f>IF(N245="snížená",J245,0)</f>
        <v>0</v>
      </c>
      <c r="BG245" s="206">
        <f>IF(N245="zákl. přenesená",J245,0)</f>
        <v>0</v>
      </c>
      <c r="BH245" s="206">
        <f>IF(N245="sníž. přenesená",J245,0)</f>
        <v>0</v>
      </c>
      <c r="BI245" s="206">
        <f>IF(N245="nulová",J245,0)</f>
        <v>0</v>
      </c>
      <c r="BJ245" s="15" t="s">
        <v>85</v>
      </c>
      <c r="BK245" s="206">
        <f>ROUND(I245*H245,2)</f>
        <v>0</v>
      </c>
      <c r="BL245" s="15" t="s">
        <v>177</v>
      </c>
      <c r="BM245" s="205" t="s">
        <v>1693</v>
      </c>
    </row>
    <row r="246" spans="2:65" s="1" customFormat="1" ht="11.25">
      <c r="B246" s="32"/>
      <c r="C246" s="33"/>
      <c r="D246" s="207" t="s">
        <v>179</v>
      </c>
      <c r="E246" s="33"/>
      <c r="F246" s="208" t="s">
        <v>1692</v>
      </c>
      <c r="G246" s="33"/>
      <c r="H246" s="33"/>
      <c r="I246" s="115"/>
      <c r="J246" s="33"/>
      <c r="K246" s="33"/>
      <c r="L246" s="36"/>
      <c r="M246" s="209"/>
      <c r="N246" s="64"/>
      <c r="O246" s="64"/>
      <c r="P246" s="64"/>
      <c r="Q246" s="64"/>
      <c r="R246" s="64"/>
      <c r="S246" s="64"/>
      <c r="T246" s="65"/>
      <c r="AT246" s="15" t="s">
        <v>179</v>
      </c>
      <c r="AU246" s="15" t="s">
        <v>78</v>
      </c>
    </row>
    <row r="247" spans="2:65" s="1" customFormat="1" ht="14.45" customHeight="1">
      <c r="B247" s="32"/>
      <c r="C247" s="194" t="s">
        <v>396</v>
      </c>
      <c r="D247" s="194" t="s">
        <v>172</v>
      </c>
      <c r="E247" s="195" t="s">
        <v>1084</v>
      </c>
      <c r="F247" s="196" t="s">
        <v>1692</v>
      </c>
      <c r="G247" s="197" t="s">
        <v>1003</v>
      </c>
      <c r="H247" s="198">
        <v>2</v>
      </c>
      <c r="I247" s="199"/>
      <c r="J247" s="200">
        <f>ROUND(I247*H247,2)</f>
        <v>0</v>
      </c>
      <c r="K247" s="196" t="s">
        <v>1</v>
      </c>
      <c r="L247" s="36"/>
      <c r="M247" s="201" t="s">
        <v>1</v>
      </c>
      <c r="N247" s="202" t="s">
        <v>43</v>
      </c>
      <c r="O247" s="64"/>
      <c r="P247" s="203">
        <f>O247*H247</f>
        <v>0</v>
      </c>
      <c r="Q247" s="203">
        <v>0</v>
      </c>
      <c r="R247" s="203">
        <f>Q247*H247</f>
        <v>0</v>
      </c>
      <c r="S247" s="203">
        <v>0</v>
      </c>
      <c r="T247" s="204">
        <f>S247*H247</f>
        <v>0</v>
      </c>
      <c r="AR247" s="205" t="s">
        <v>177</v>
      </c>
      <c r="AT247" s="205" t="s">
        <v>172</v>
      </c>
      <c r="AU247" s="205" t="s">
        <v>78</v>
      </c>
      <c r="AY247" s="15" t="s">
        <v>170</v>
      </c>
      <c r="BE247" s="206">
        <f>IF(N247="základní",J247,0)</f>
        <v>0</v>
      </c>
      <c r="BF247" s="206">
        <f>IF(N247="snížená",J247,0)</f>
        <v>0</v>
      </c>
      <c r="BG247" s="206">
        <f>IF(N247="zákl. přenesená",J247,0)</f>
        <v>0</v>
      </c>
      <c r="BH247" s="206">
        <f>IF(N247="sníž. přenesená",J247,0)</f>
        <v>0</v>
      </c>
      <c r="BI247" s="206">
        <f>IF(N247="nulová",J247,0)</f>
        <v>0</v>
      </c>
      <c r="BJ247" s="15" t="s">
        <v>85</v>
      </c>
      <c r="BK247" s="206">
        <f>ROUND(I247*H247,2)</f>
        <v>0</v>
      </c>
      <c r="BL247" s="15" t="s">
        <v>177</v>
      </c>
      <c r="BM247" s="205" t="s">
        <v>1694</v>
      </c>
    </row>
    <row r="248" spans="2:65" s="1" customFormat="1" ht="11.25">
      <c r="B248" s="32"/>
      <c r="C248" s="33"/>
      <c r="D248" s="207" t="s">
        <v>179</v>
      </c>
      <c r="E248" s="33"/>
      <c r="F248" s="208" t="s">
        <v>1692</v>
      </c>
      <c r="G248" s="33"/>
      <c r="H248" s="33"/>
      <c r="I248" s="115"/>
      <c r="J248" s="33"/>
      <c r="K248" s="33"/>
      <c r="L248" s="36"/>
      <c r="M248" s="209"/>
      <c r="N248" s="64"/>
      <c r="O248" s="64"/>
      <c r="P248" s="64"/>
      <c r="Q248" s="64"/>
      <c r="R248" s="64"/>
      <c r="S248" s="64"/>
      <c r="T248" s="65"/>
      <c r="AT248" s="15" t="s">
        <v>179</v>
      </c>
      <c r="AU248" s="15" t="s">
        <v>78</v>
      </c>
    </row>
    <row r="249" spans="2:65" s="1" customFormat="1" ht="14.45" customHeight="1">
      <c r="B249" s="32"/>
      <c r="C249" s="194" t="s">
        <v>231</v>
      </c>
      <c r="D249" s="194" t="s">
        <v>172</v>
      </c>
      <c r="E249" s="195" t="s">
        <v>1087</v>
      </c>
      <c r="F249" s="196" t="s">
        <v>1695</v>
      </c>
      <c r="G249" s="197" t="s">
        <v>1003</v>
      </c>
      <c r="H249" s="198">
        <v>3</v>
      </c>
      <c r="I249" s="199"/>
      <c r="J249" s="200">
        <f>ROUND(I249*H249,2)</f>
        <v>0</v>
      </c>
      <c r="K249" s="196" t="s">
        <v>1</v>
      </c>
      <c r="L249" s="36"/>
      <c r="M249" s="201" t="s">
        <v>1</v>
      </c>
      <c r="N249" s="202" t="s">
        <v>43</v>
      </c>
      <c r="O249" s="64"/>
      <c r="P249" s="203">
        <f>O249*H249</f>
        <v>0</v>
      </c>
      <c r="Q249" s="203">
        <v>0</v>
      </c>
      <c r="R249" s="203">
        <f>Q249*H249</f>
        <v>0</v>
      </c>
      <c r="S249" s="203">
        <v>0</v>
      </c>
      <c r="T249" s="204">
        <f>S249*H249</f>
        <v>0</v>
      </c>
      <c r="AR249" s="205" t="s">
        <v>177</v>
      </c>
      <c r="AT249" s="205" t="s">
        <v>172</v>
      </c>
      <c r="AU249" s="205" t="s">
        <v>78</v>
      </c>
      <c r="AY249" s="15" t="s">
        <v>170</v>
      </c>
      <c r="BE249" s="206">
        <f>IF(N249="základní",J249,0)</f>
        <v>0</v>
      </c>
      <c r="BF249" s="206">
        <f>IF(N249="snížená",J249,0)</f>
        <v>0</v>
      </c>
      <c r="BG249" s="206">
        <f>IF(N249="zákl. přenesená",J249,0)</f>
        <v>0</v>
      </c>
      <c r="BH249" s="206">
        <f>IF(N249="sníž. přenesená",J249,0)</f>
        <v>0</v>
      </c>
      <c r="BI249" s="206">
        <f>IF(N249="nulová",J249,0)</f>
        <v>0</v>
      </c>
      <c r="BJ249" s="15" t="s">
        <v>85</v>
      </c>
      <c r="BK249" s="206">
        <f>ROUND(I249*H249,2)</f>
        <v>0</v>
      </c>
      <c r="BL249" s="15" t="s">
        <v>177</v>
      </c>
      <c r="BM249" s="205" t="s">
        <v>1696</v>
      </c>
    </row>
    <row r="250" spans="2:65" s="1" customFormat="1" ht="11.25">
      <c r="B250" s="32"/>
      <c r="C250" s="33"/>
      <c r="D250" s="207" t="s">
        <v>179</v>
      </c>
      <c r="E250" s="33"/>
      <c r="F250" s="208" t="s">
        <v>1695</v>
      </c>
      <c r="G250" s="33"/>
      <c r="H250" s="33"/>
      <c r="I250" s="115"/>
      <c r="J250" s="33"/>
      <c r="K250" s="33"/>
      <c r="L250" s="36"/>
      <c r="M250" s="209"/>
      <c r="N250" s="64"/>
      <c r="O250" s="64"/>
      <c r="P250" s="64"/>
      <c r="Q250" s="64"/>
      <c r="R250" s="64"/>
      <c r="S250" s="64"/>
      <c r="T250" s="65"/>
      <c r="AT250" s="15" t="s">
        <v>179</v>
      </c>
      <c r="AU250" s="15" t="s">
        <v>78</v>
      </c>
    </row>
    <row r="251" spans="2:65" s="1" customFormat="1" ht="14.45" customHeight="1">
      <c r="B251" s="32"/>
      <c r="C251" s="194" t="s">
        <v>400</v>
      </c>
      <c r="D251" s="194" t="s">
        <v>172</v>
      </c>
      <c r="E251" s="195" t="s">
        <v>1087</v>
      </c>
      <c r="F251" s="196" t="s">
        <v>1695</v>
      </c>
      <c r="G251" s="197" t="s">
        <v>1003</v>
      </c>
      <c r="H251" s="198">
        <v>3</v>
      </c>
      <c r="I251" s="199"/>
      <c r="J251" s="200">
        <f>ROUND(I251*H251,2)</f>
        <v>0</v>
      </c>
      <c r="K251" s="196" t="s">
        <v>1</v>
      </c>
      <c r="L251" s="36"/>
      <c r="M251" s="201" t="s">
        <v>1</v>
      </c>
      <c r="N251" s="202" t="s">
        <v>43</v>
      </c>
      <c r="O251" s="64"/>
      <c r="P251" s="203">
        <f>O251*H251</f>
        <v>0</v>
      </c>
      <c r="Q251" s="203">
        <v>0</v>
      </c>
      <c r="R251" s="203">
        <f>Q251*H251</f>
        <v>0</v>
      </c>
      <c r="S251" s="203">
        <v>0</v>
      </c>
      <c r="T251" s="204">
        <f>S251*H251</f>
        <v>0</v>
      </c>
      <c r="AR251" s="205" t="s">
        <v>177</v>
      </c>
      <c r="AT251" s="205" t="s">
        <v>172</v>
      </c>
      <c r="AU251" s="205" t="s">
        <v>78</v>
      </c>
      <c r="AY251" s="15" t="s">
        <v>170</v>
      </c>
      <c r="BE251" s="206">
        <f>IF(N251="základní",J251,0)</f>
        <v>0</v>
      </c>
      <c r="BF251" s="206">
        <f>IF(N251="snížená",J251,0)</f>
        <v>0</v>
      </c>
      <c r="BG251" s="206">
        <f>IF(N251="zákl. přenesená",J251,0)</f>
        <v>0</v>
      </c>
      <c r="BH251" s="206">
        <f>IF(N251="sníž. přenesená",J251,0)</f>
        <v>0</v>
      </c>
      <c r="BI251" s="206">
        <f>IF(N251="nulová",J251,0)</f>
        <v>0</v>
      </c>
      <c r="BJ251" s="15" t="s">
        <v>85</v>
      </c>
      <c r="BK251" s="206">
        <f>ROUND(I251*H251,2)</f>
        <v>0</v>
      </c>
      <c r="BL251" s="15" t="s">
        <v>177</v>
      </c>
      <c r="BM251" s="205" t="s">
        <v>1697</v>
      </c>
    </row>
    <row r="252" spans="2:65" s="1" customFormat="1" ht="11.25">
      <c r="B252" s="32"/>
      <c r="C252" s="33"/>
      <c r="D252" s="207" t="s">
        <v>179</v>
      </c>
      <c r="E252" s="33"/>
      <c r="F252" s="208" t="s">
        <v>1695</v>
      </c>
      <c r="G252" s="33"/>
      <c r="H252" s="33"/>
      <c r="I252" s="115"/>
      <c r="J252" s="33"/>
      <c r="K252" s="33"/>
      <c r="L252" s="36"/>
      <c r="M252" s="243"/>
      <c r="N252" s="244"/>
      <c r="O252" s="244"/>
      <c r="P252" s="244"/>
      <c r="Q252" s="244"/>
      <c r="R252" s="244"/>
      <c r="S252" s="244"/>
      <c r="T252" s="245"/>
      <c r="AT252" s="15" t="s">
        <v>179</v>
      </c>
      <c r="AU252" s="15" t="s">
        <v>78</v>
      </c>
    </row>
    <row r="253" spans="2:65" s="1" customFormat="1" ht="6.95" customHeight="1">
      <c r="B253" s="47"/>
      <c r="C253" s="48"/>
      <c r="D253" s="48"/>
      <c r="E253" s="48"/>
      <c r="F253" s="48"/>
      <c r="G253" s="48"/>
      <c r="H253" s="48"/>
      <c r="I253" s="146"/>
      <c r="J253" s="48"/>
      <c r="K253" s="48"/>
      <c r="L253" s="36"/>
    </row>
  </sheetData>
  <sheetProtection password="CC35" sheet="1" objects="1" scenarios="1" formatColumns="0" formatRows="0" autoFilter="0"/>
  <autoFilter ref="C115:K252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55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132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s="1" customFormat="1" ht="12" customHeight="1">
      <c r="B8" s="36"/>
      <c r="D8" s="114" t="s">
        <v>134</v>
      </c>
      <c r="I8" s="115"/>
      <c r="L8" s="36"/>
    </row>
    <row r="9" spans="2:46" s="1" customFormat="1" ht="36.950000000000003" customHeight="1">
      <c r="B9" s="36"/>
      <c r="E9" s="296" t="s">
        <v>1698</v>
      </c>
      <c r="F9" s="297"/>
      <c r="G9" s="297"/>
      <c r="H9" s="297"/>
      <c r="I9" s="115"/>
      <c r="L9" s="36"/>
    </row>
    <row r="10" spans="2:46" s="1" customFormat="1" ht="11.25">
      <c r="B10" s="36"/>
      <c r="I10" s="115"/>
      <c r="L10" s="36"/>
    </row>
    <row r="11" spans="2:46" s="1" customFormat="1" ht="12" customHeight="1">
      <c r="B11" s="36"/>
      <c r="D11" s="114" t="s">
        <v>18</v>
      </c>
      <c r="F11" s="103" t="s">
        <v>1</v>
      </c>
      <c r="I11" s="116" t="s">
        <v>19</v>
      </c>
      <c r="J11" s="103" t="s">
        <v>1</v>
      </c>
      <c r="L11" s="36"/>
    </row>
    <row r="12" spans="2:46" s="1" customFormat="1" ht="12" customHeight="1">
      <c r="B12" s="36"/>
      <c r="D12" s="114" t="s">
        <v>20</v>
      </c>
      <c r="F12" s="103" t="s">
        <v>21</v>
      </c>
      <c r="I12" s="116" t="s">
        <v>22</v>
      </c>
      <c r="J12" s="117" t="str">
        <f>'Rekapitulace stavby'!AN8</f>
        <v>4. 12. 2019</v>
      </c>
      <c r="L12" s="36"/>
    </row>
    <row r="13" spans="2:46" s="1" customFormat="1" ht="10.9" customHeight="1">
      <c r="B13" s="36"/>
      <c r="I13" s="115"/>
      <c r="L13" s="36"/>
    </row>
    <row r="14" spans="2:46" s="1" customFormat="1" ht="12" customHeight="1">
      <c r="B14" s="36"/>
      <c r="D14" s="114" t="s">
        <v>24</v>
      </c>
      <c r="I14" s="116" t="s">
        <v>25</v>
      </c>
      <c r="J14" s="103" t="str">
        <f>IF('Rekapitulace stavby'!AN10="","",'Rekapitulace stavby'!AN10)</f>
        <v>03410447</v>
      </c>
      <c r="L14" s="36"/>
    </row>
    <row r="15" spans="2:46" s="1" customFormat="1" ht="18" customHeight="1">
      <c r="B15" s="36"/>
      <c r="E15" s="103" t="str">
        <f>IF('Rekapitulace stavby'!E11="","",'Rekapitulace stavby'!E11)</f>
        <v>Labe aréna z.s. Nábřežní 835, Štětí</v>
      </c>
      <c r="I15" s="116" t="s">
        <v>28</v>
      </c>
      <c r="J15" s="103" t="str">
        <f>IF('Rekapitulace stavby'!AN11="","",'Rekapitulace stavby'!AN11)</f>
        <v/>
      </c>
      <c r="L15" s="36"/>
    </row>
    <row r="16" spans="2:46" s="1" customFormat="1" ht="6.95" customHeight="1">
      <c r="B16" s="36"/>
      <c r="I16" s="115"/>
      <c r="L16" s="36"/>
    </row>
    <row r="17" spans="2:12" s="1" customFormat="1" ht="12" customHeight="1">
      <c r="B17" s="36"/>
      <c r="D17" s="114" t="s">
        <v>29</v>
      </c>
      <c r="I17" s="116" t="s">
        <v>25</v>
      </c>
      <c r="J17" s="28" t="str">
        <f>'Rekapitulace stavby'!AN13</f>
        <v>Vyplň údaj</v>
      </c>
      <c r="L17" s="36"/>
    </row>
    <row r="18" spans="2:12" s="1" customFormat="1" ht="18" customHeight="1">
      <c r="B18" s="36"/>
      <c r="E18" s="298" t="str">
        <f>'Rekapitulace stavby'!E14</f>
        <v>Vyplň údaj</v>
      </c>
      <c r="F18" s="299"/>
      <c r="G18" s="299"/>
      <c r="H18" s="299"/>
      <c r="I18" s="116" t="s">
        <v>28</v>
      </c>
      <c r="J18" s="28" t="str">
        <f>'Rekapitulace stavby'!AN14</f>
        <v>Vyplň údaj</v>
      </c>
      <c r="L18" s="36"/>
    </row>
    <row r="19" spans="2:12" s="1" customFormat="1" ht="6.95" customHeight="1">
      <c r="B19" s="36"/>
      <c r="I19" s="115"/>
      <c r="L19" s="36"/>
    </row>
    <row r="20" spans="2:12" s="1" customFormat="1" ht="12" customHeight="1">
      <c r="B20" s="36"/>
      <c r="D20" s="114" t="s">
        <v>31</v>
      </c>
      <c r="I20" s="116" t="s">
        <v>25</v>
      </c>
      <c r="J20" s="103" t="str">
        <f>IF('Rekapitulace stavby'!AN16="","",'Rekapitulace stavby'!AN16)</f>
        <v>25678051</v>
      </c>
      <c r="L20" s="36"/>
    </row>
    <row r="21" spans="2:12" s="1" customFormat="1" ht="18" customHeight="1">
      <c r="B21" s="36"/>
      <c r="E21" s="103" t="str">
        <f>IF('Rekapitulace stavby'!E17="","",'Rekapitulace stavby'!E17)</f>
        <v>di5 architekti inženýři</v>
      </c>
      <c r="I21" s="116" t="s">
        <v>28</v>
      </c>
      <c r="J21" s="103" t="str">
        <f>IF('Rekapitulace stavby'!AN17="","",'Rekapitulace stavby'!AN17)</f>
        <v/>
      </c>
      <c r="L21" s="36"/>
    </row>
    <row r="22" spans="2:12" s="1" customFormat="1" ht="6.95" customHeight="1">
      <c r="B22" s="36"/>
      <c r="I22" s="115"/>
      <c r="L22" s="36"/>
    </row>
    <row r="23" spans="2:12" s="1" customFormat="1" ht="12" customHeight="1">
      <c r="B23" s="36"/>
      <c r="D23" s="114" t="s">
        <v>35</v>
      </c>
      <c r="I23" s="116" t="s">
        <v>25</v>
      </c>
      <c r="J23" s="103" t="s">
        <v>1</v>
      </c>
      <c r="L23" s="36"/>
    </row>
    <row r="24" spans="2:12" s="1" customFormat="1" ht="18" customHeight="1">
      <c r="B24" s="36"/>
      <c r="E24" s="103" t="s">
        <v>36</v>
      </c>
      <c r="I24" s="116" t="s">
        <v>28</v>
      </c>
      <c r="J24" s="103" t="s">
        <v>1</v>
      </c>
      <c r="L24" s="36"/>
    </row>
    <row r="25" spans="2:12" s="1" customFormat="1" ht="6.95" customHeight="1">
      <c r="B25" s="36"/>
      <c r="I25" s="115"/>
      <c r="L25" s="36"/>
    </row>
    <row r="26" spans="2:12" s="1" customFormat="1" ht="12" customHeight="1">
      <c r="B26" s="36"/>
      <c r="D26" s="114" t="s">
        <v>37</v>
      </c>
      <c r="I26" s="115"/>
      <c r="L26" s="36"/>
    </row>
    <row r="27" spans="2:12" s="7" customFormat="1" ht="14.45" customHeight="1">
      <c r="B27" s="118"/>
      <c r="E27" s="300" t="s">
        <v>1</v>
      </c>
      <c r="F27" s="300"/>
      <c r="G27" s="300"/>
      <c r="H27" s="300"/>
      <c r="I27" s="119"/>
      <c r="L27" s="118"/>
    </row>
    <row r="28" spans="2:12" s="1" customFormat="1" ht="6.95" customHeight="1">
      <c r="B28" s="36"/>
      <c r="I28" s="115"/>
      <c r="L28" s="36"/>
    </row>
    <row r="29" spans="2:12" s="1" customFormat="1" ht="6.95" customHeight="1">
      <c r="B29" s="36"/>
      <c r="D29" s="60"/>
      <c r="E29" s="60"/>
      <c r="F29" s="60"/>
      <c r="G29" s="60"/>
      <c r="H29" s="60"/>
      <c r="I29" s="120"/>
      <c r="J29" s="60"/>
      <c r="K29" s="60"/>
      <c r="L29" s="36"/>
    </row>
    <row r="30" spans="2:12" s="1" customFormat="1" ht="25.35" customHeight="1">
      <c r="B30" s="36"/>
      <c r="D30" s="121" t="s">
        <v>38</v>
      </c>
      <c r="I30" s="115"/>
      <c r="J30" s="122">
        <f>ROUND(J123, 2)</f>
        <v>0</v>
      </c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14.45" customHeight="1">
      <c r="B32" s="36"/>
      <c r="F32" s="123" t="s">
        <v>40</v>
      </c>
      <c r="I32" s="124" t="s">
        <v>39</v>
      </c>
      <c r="J32" s="123" t="s">
        <v>41</v>
      </c>
      <c r="L32" s="36"/>
    </row>
    <row r="33" spans="2:12" s="1" customFormat="1" ht="14.45" customHeight="1">
      <c r="B33" s="36"/>
      <c r="D33" s="125" t="s">
        <v>42</v>
      </c>
      <c r="E33" s="114" t="s">
        <v>43</v>
      </c>
      <c r="F33" s="126">
        <f>ROUND((SUM(BE123:BE154)),  2)</f>
        <v>0</v>
      </c>
      <c r="I33" s="127">
        <v>0.21</v>
      </c>
      <c r="J33" s="126">
        <f>ROUND(((SUM(BE123:BE154))*I33),  2)</f>
        <v>0</v>
      </c>
      <c r="L33" s="36"/>
    </row>
    <row r="34" spans="2:12" s="1" customFormat="1" ht="14.45" customHeight="1">
      <c r="B34" s="36"/>
      <c r="E34" s="114" t="s">
        <v>44</v>
      </c>
      <c r="F34" s="126">
        <f>ROUND((SUM(BF123:BF154)),  2)</f>
        <v>0</v>
      </c>
      <c r="I34" s="127">
        <v>0.15</v>
      </c>
      <c r="J34" s="126">
        <f>ROUND(((SUM(BF123:BF154))*I34),  2)</f>
        <v>0</v>
      </c>
      <c r="L34" s="36"/>
    </row>
    <row r="35" spans="2:12" s="1" customFormat="1" ht="14.45" hidden="1" customHeight="1">
      <c r="B35" s="36"/>
      <c r="E35" s="114" t="s">
        <v>45</v>
      </c>
      <c r="F35" s="126">
        <f>ROUND((SUM(BG123:BG154)),  2)</f>
        <v>0</v>
      </c>
      <c r="I35" s="127">
        <v>0.21</v>
      </c>
      <c r="J35" s="126">
        <f>0</f>
        <v>0</v>
      </c>
      <c r="L35" s="36"/>
    </row>
    <row r="36" spans="2:12" s="1" customFormat="1" ht="14.45" hidden="1" customHeight="1">
      <c r="B36" s="36"/>
      <c r="E36" s="114" t="s">
        <v>46</v>
      </c>
      <c r="F36" s="126">
        <f>ROUND((SUM(BH123:BH154)),  2)</f>
        <v>0</v>
      </c>
      <c r="I36" s="127">
        <v>0.15</v>
      </c>
      <c r="J36" s="126">
        <f>0</f>
        <v>0</v>
      </c>
      <c r="L36" s="36"/>
    </row>
    <row r="37" spans="2:12" s="1" customFormat="1" ht="14.45" hidden="1" customHeight="1">
      <c r="B37" s="36"/>
      <c r="E37" s="114" t="s">
        <v>47</v>
      </c>
      <c r="F37" s="126">
        <f>ROUND((SUM(BI123:BI154)),  2)</f>
        <v>0</v>
      </c>
      <c r="I37" s="127">
        <v>0</v>
      </c>
      <c r="J37" s="126">
        <f>0</f>
        <v>0</v>
      </c>
      <c r="L37" s="36"/>
    </row>
    <row r="38" spans="2:12" s="1" customFormat="1" ht="6.95" customHeight="1">
      <c r="B38" s="36"/>
      <c r="I38" s="115"/>
      <c r="L38" s="36"/>
    </row>
    <row r="39" spans="2:12" s="1" customFormat="1" ht="25.35" customHeight="1">
      <c r="B39" s="36"/>
      <c r="C39" s="128"/>
      <c r="D39" s="129" t="s">
        <v>48</v>
      </c>
      <c r="E39" s="130"/>
      <c r="F39" s="130"/>
      <c r="G39" s="131" t="s">
        <v>49</v>
      </c>
      <c r="H39" s="132" t="s">
        <v>50</v>
      </c>
      <c r="I39" s="133"/>
      <c r="J39" s="134">
        <f>SUM(J30:J37)</f>
        <v>0</v>
      </c>
      <c r="K39" s="135"/>
      <c r="L39" s="36"/>
    </row>
    <row r="40" spans="2:12" s="1" customFormat="1" ht="14.45" customHeight="1">
      <c r="B40" s="36"/>
      <c r="I40" s="115"/>
      <c r="L40" s="36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47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47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47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47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47" s="1" customFormat="1" ht="12" customHeight="1">
      <c r="B86" s="32"/>
      <c r="C86" s="27" t="s">
        <v>134</v>
      </c>
      <c r="D86" s="33"/>
      <c r="E86" s="33"/>
      <c r="F86" s="33"/>
      <c r="G86" s="33"/>
      <c r="H86" s="33"/>
      <c r="I86" s="115"/>
      <c r="J86" s="33"/>
      <c r="K86" s="33"/>
      <c r="L86" s="36"/>
    </row>
    <row r="87" spans="2:47" s="1" customFormat="1" ht="14.45" customHeight="1">
      <c r="B87" s="32"/>
      <c r="C87" s="33"/>
      <c r="D87" s="33"/>
      <c r="E87" s="269" t="str">
        <f>E9</f>
        <v>09 - VRN</v>
      </c>
      <c r="F87" s="303"/>
      <c r="G87" s="303"/>
      <c r="H87" s="303"/>
      <c r="I87" s="115"/>
      <c r="J87" s="33"/>
      <c r="K87" s="33"/>
      <c r="L87" s="36"/>
    </row>
    <row r="88" spans="2:47" s="1" customFormat="1" ht="6.95" customHeight="1">
      <c r="B88" s="32"/>
      <c r="C88" s="33"/>
      <c r="D88" s="33"/>
      <c r="E88" s="33"/>
      <c r="F88" s="33"/>
      <c r="G88" s="33"/>
      <c r="H88" s="33"/>
      <c r="I88" s="115"/>
      <c r="J88" s="33"/>
      <c r="K88" s="33"/>
      <c r="L88" s="36"/>
    </row>
    <row r="89" spans="2:47" s="1" customFormat="1" ht="12" customHeight="1">
      <c r="B89" s="32"/>
      <c r="C89" s="27" t="s">
        <v>20</v>
      </c>
      <c r="D89" s="33"/>
      <c r="E89" s="33"/>
      <c r="F89" s="25" t="str">
        <f>F12</f>
        <v>Štětí</v>
      </c>
      <c r="G89" s="33"/>
      <c r="H89" s="33"/>
      <c r="I89" s="116" t="s">
        <v>22</v>
      </c>
      <c r="J89" s="59" t="str">
        <f>IF(J12="","",J12)</f>
        <v>4. 12. 2019</v>
      </c>
      <c r="K89" s="33"/>
      <c r="L89" s="36"/>
    </row>
    <row r="90" spans="2:47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47" s="1" customFormat="1" ht="26.45" customHeight="1">
      <c r="B91" s="32"/>
      <c r="C91" s="27" t="s">
        <v>24</v>
      </c>
      <c r="D91" s="33"/>
      <c r="E91" s="33"/>
      <c r="F91" s="25" t="str">
        <f>E15</f>
        <v>Labe aréna z.s. Nábřežní 835, Štětí</v>
      </c>
      <c r="G91" s="33"/>
      <c r="H91" s="33"/>
      <c r="I91" s="116" t="s">
        <v>31</v>
      </c>
      <c r="J91" s="30" t="str">
        <f>E21</f>
        <v>di5 architekti inženýři</v>
      </c>
      <c r="K91" s="33"/>
      <c r="L91" s="36"/>
    </row>
    <row r="92" spans="2:47" s="1" customFormat="1" ht="15.6" customHeight="1">
      <c r="B92" s="32"/>
      <c r="C92" s="27" t="s">
        <v>29</v>
      </c>
      <c r="D92" s="33"/>
      <c r="E92" s="33"/>
      <c r="F92" s="25" t="str">
        <f>IF(E18="","",E18)</f>
        <v>Vyplň údaj</v>
      </c>
      <c r="G92" s="33"/>
      <c r="H92" s="33"/>
      <c r="I92" s="116" t="s">
        <v>35</v>
      </c>
      <c r="J92" s="30" t="str">
        <f>E24</f>
        <v>J. Nešněra</v>
      </c>
      <c r="K92" s="33"/>
      <c r="L92" s="36"/>
    </row>
    <row r="93" spans="2:47" s="1" customFormat="1" ht="10.35" customHeight="1">
      <c r="B93" s="32"/>
      <c r="C93" s="33"/>
      <c r="D93" s="33"/>
      <c r="E93" s="33"/>
      <c r="F93" s="33"/>
      <c r="G93" s="33"/>
      <c r="H93" s="33"/>
      <c r="I93" s="115"/>
      <c r="J93" s="33"/>
      <c r="K93" s="33"/>
      <c r="L93" s="36"/>
    </row>
    <row r="94" spans="2:47" s="1" customFormat="1" ht="29.25" customHeight="1">
      <c r="B94" s="32"/>
      <c r="C94" s="150" t="s">
        <v>137</v>
      </c>
      <c r="D94" s="151"/>
      <c r="E94" s="151"/>
      <c r="F94" s="151"/>
      <c r="G94" s="151"/>
      <c r="H94" s="151"/>
      <c r="I94" s="152"/>
      <c r="J94" s="153" t="s">
        <v>138</v>
      </c>
      <c r="K94" s="151"/>
      <c r="L94" s="36"/>
    </row>
    <row r="95" spans="2:47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47" s="1" customFormat="1" ht="22.9" customHeight="1">
      <c r="B96" s="32"/>
      <c r="C96" s="154" t="s">
        <v>139</v>
      </c>
      <c r="D96" s="33"/>
      <c r="E96" s="33"/>
      <c r="F96" s="33"/>
      <c r="G96" s="33"/>
      <c r="H96" s="33"/>
      <c r="I96" s="115"/>
      <c r="J96" s="77">
        <f>J123</f>
        <v>0</v>
      </c>
      <c r="K96" s="33"/>
      <c r="L96" s="36"/>
      <c r="AU96" s="15" t="s">
        <v>140</v>
      </c>
    </row>
    <row r="97" spans="2:12" s="8" customFormat="1" ht="24.95" customHeight="1">
      <c r="B97" s="155"/>
      <c r="C97" s="156"/>
      <c r="D97" s="157" t="s">
        <v>1699</v>
      </c>
      <c r="E97" s="158"/>
      <c r="F97" s="158"/>
      <c r="G97" s="158"/>
      <c r="H97" s="158"/>
      <c r="I97" s="159"/>
      <c r="J97" s="160">
        <f>J124</f>
        <v>0</v>
      </c>
      <c r="K97" s="156"/>
      <c r="L97" s="161"/>
    </row>
    <row r="98" spans="2:12" s="9" customFormat="1" ht="19.899999999999999" customHeight="1">
      <c r="B98" s="162"/>
      <c r="C98" s="97"/>
      <c r="D98" s="163" t="s">
        <v>1700</v>
      </c>
      <c r="E98" s="164"/>
      <c r="F98" s="164"/>
      <c r="G98" s="164"/>
      <c r="H98" s="164"/>
      <c r="I98" s="165"/>
      <c r="J98" s="166">
        <f>J125</f>
        <v>0</v>
      </c>
      <c r="K98" s="97"/>
      <c r="L98" s="167"/>
    </row>
    <row r="99" spans="2:12" s="9" customFormat="1" ht="19.899999999999999" customHeight="1">
      <c r="B99" s="162"/>
      <c r="C99" s="97"/>
      <c r="D99" s="163" t="s">
        <v>1701</v>
      </c>
      <c r="E99" s="164"/>
      <c r="F99" s="164"/>
      <c r="G99" s="164"/>
      <c r="H99" s="164"/>
      <c r="I99" s="165"/>
      <c r="J99" s="166">
        <f>J139</f>
        <v>0</v>
      </c>
      <c r="K99" s="97"/>
      <c r="L99" s="167"/>
    </row>
    <row r="100" spans="2:12" s="9" customFormat="1" ht="19.899999999999999" customHeight="1">
      <c r="B100" s="162"/>
      <c r="C100" s="97"/>
      <c r="D100" s="163" t="s">
        <v>1702</v>
      </c>
      <c r="E100" s="164"/>
      <c r="F100" s="164"/>
      <c r="G100" s="164"/>
      <c r="H100" s="164"/>
      <c r="I100" s="165"/>
      <c r="J100" s="166">
        <f>J142</f>
        <v>0</v>
      </c>
      <c r="K100" s="97"/>
      <c r="L100" s="167"/>
    </row>
    <row r="101" spans="2:12" s="9" customFormat="1" ht="19.899999999999999" customHeight="1">
      <c r="B101" s="162"/>
      <c r="C101" s="97"/>
      <c r="D101" s="163" t="s">
        <v>1703</v>
      </c>
      <c r="E101" s="164"/>
      <c r="F101" s="164"/>
      <c r="G101" s="164"/>
      <c r="H101" s="164"/>
      <c r="I101" s="165"/>
      <c r="J101" s="166">
        <f>J145</f>
        <v>0</v>
      </c>
      <c r="K101" s="97"/>
      <c r="L101" s="167"/>
    </row>
    <row r="102" spans="2:12" s="9" customFormat="1" ht="19.899999999999999" customHeight="1">
      <c r="B102" s="162"/>
      <c r="C102" s="97"/>
      <c r="D102" s="163" t="s">
        <v>1704</v>
      </c>
      <c r="E102" s="164"/>
      <c r="F102" s="164"/>
      <c r="G102" s="164"/>
      <c r="H102" s="164"/>
      <c r="I102" s="165"/>
      <c r="J102" s="166">
        <f>J148</f>
        <v>0</v>
      </c>
      <c r="K102" s="97"/>
      <c r="L102" s="167"/>
    </row>
    <row r="103" spans="2:12" s="9" customFormat="1" ht="19.899999999999999" customHeight="1">
      <c r="B103" s="162"/>
      <c r="C103" s="97"/>
      <c r="D103" s="163" t="s">
        <v>1705</v>
      </c>
      <c r="E103" s="164"/>
      <c r="F103" s="164"/>
      <c r="G103" s="164"/>
      <c r="H103" s="164"/>
      <c r="I103" s="165"/>
      <c r="J103" s="166">
        <f>J151</f>
        <v>0</v>
      </c>
      <c r="K103" s="97"/>
      <c r="L103" s="167"/>
    </row>
    <row r="104" spans="2:12" s="1" customFormat="1" ht="21.75" customHeight="1">
      <c r="B104" s="32"/>
      <c r="C104" s="33"/>
      <c r="D104" s="33"/>
      <c r="E104" s="33"/>
      <c r="F104" s="33"/>
      <c r="G104" s="33"/>
      <c r="H104" s="33"/>
      <c r="I104" s="115"/>
      <c r="J104" s="33"/>
      <c r="K104" s="33"/>
      <c r="L104" s="36"/>
    </row>
    <row r="105" spans="2:12" s="1" customFormat="1" ht="6.95" customHeight="1">
      <c r="B105" s="47"/>
      <c r="C105" s="48"/>
      <c r="D105" s="48"/>
      <c r="E105" s="48"/>
      <c r="F105" s="48"/>
      <c r="G105" s="48"/>
      <c r="H105" s="48"/>
      <c r="I105" s="146"/>
      <c r="J105" s="48"/>
      <c r="K105" s="48"/>
      <c r="L105" s="36"/>
    </row>
    <row r="109" spans="2:12" s="1" customFormat="1" ht="6.95" customHeight="1">
      <c r="B109" s="49"/>
      <c r="C109" s="50"/>
      <c r="D109" s="50"/>
      <c r="E109" s="50"/>
      <c r="F109" s="50"/>
      <c r="G109" s="50"/>
      <c r="H109" s="50"/>
      <c r="I109" s="149"/>
      <c r="J109" s="50"/>
      <c r="K109" s="50"/>
      <c r="L109" s="36"/>
    </row>
    <row r="110" spans="2:12" s="1" customFormat="1" ht="24.95" customHeight="1">
      <c r="B110" s="32"/>
      <c r="C110" s="21" t="s">
        <v>155</v>
      </c>
      <c r="D110" s="33"/>
      <c r="E110" s="33"/>
      <c r="F110" s="33"/>
      <c r="G110" s="33"/>
      <c r="H110" s="33"/>
      <c r="I110" s="115"/>
      <c r="J110" s="33"/>
      <c r="K110" s="33"/>
      <c r="L110" s="36"/>
    </row>
    <row r="111" spans="2:12" s="1" customFormat="1" ht="6.95" customHeight="1">
      <c r="B111" s="32"/>
      <c r="C111" s="33"/>
      <c r="D111" s="33"/>
      <c r="E111" s="33"/>
      <c r="F111" s="33"/>
      <c r="G111" s="33"/>
      <c r="H111" s="33"/>
      <c r="I111" s="115"/>
      <c r="J111" s="33"/>
      <c r="K111" s="33"/>
      <c r="L111" s="36"/>
    </row>
    <row r="112" spans="2:12" s="1" customFormat="1" ht="12" customHeight="1">
      <c r="B112" s="32"/>
      <c r="C112" s="27" t="s">
        <v>16</v>
      </c>
      <c r="D112" s="33"/>
      <c r="E112" s="33"/>
      <c r="F112" s="33"/>
      <c r="G112" s="33"/>
      <c r="H112" s="33"/>
      <c r="I112" s="115"/>
      <c r="J112" s="33"/>
      <c r="K112" s="33"/>
      <c r="L112" s="36"/>
    </row>
    <row r="113" spans="2:65" s="1" customFormat="1" ht="14.45" customHeight="1">
      <c r="B113" s="32"/>
      <c r="C113" s="33"/>
      <c r="D113" s="33"/>
      <c r="E113" s="301" t="str">
        <f>E7</f>
        <v>Labe aréna Štětí - bazén</v>
      </c>
      <c r="F113" s="302"/>
      <c r="G113" s="302"/>
      <c r="H113" s="302"/>
      <c r="I113" s="115"/>
      <c r="J113" s="33"/>
      <c r="K113" s="33"/>
      <c r="L113" s="36"/>
    </row>
    <row r="114" spans="2:65" s="1" customFormat="1" ht="12" customHeight="1">
      <c r="B114" s="32"/>
      <c r="C114" s="27" t="s">
        <v>134</v>
      </c>
      <c r="D114" s="33"/>
      <c r="E114" s="33"/>
      <c r="F114" s="33"/>
      <c r="G114" s="33"/>
      <c r="H114" s="33"/>
      <c r="I114" s="115"/>
      <c r="J114" s="33"/>
      <c r="K114" s="33"/>
      <c r="L114" s="36"/>
    </row>
    <row r="115" spans="2:65" s="1" customFormat="1" ht="14.45" customHeight="1">
      <c r="B115" s="32"/>
      <c r="C115" s="33"/>
      <c r="D115" s="33"/>
      <c r="E115" s="269" t="str">
        <f>E9</f>
        <v>09 - VRN</v>
      </c>
      <c r="F115" s="303"/>
      <c r="G115" s="303"/>
      <c r="H115" s="303"/>
      <c r="I115" s="115"/>
      <c r="J115" s="33"/>
      <c r="K115" s="33"/>
      <c r="L115" s="36"/>
    </row>
    <row r="116" spans="2:65" s="1" customFormat="1" ht="6.95" customHeight="1">
      <c r="B116" s="32"/>
      <c r="C116" s="33"/>
      <c r="D116" s="33"/>
      <c r="E116" s="33"/>
      <c r="F116" s="33"/>
      <c r="G116" s="33"/>
      <c r="H116" s="33"/>
      <c r="I116" s="115"/>
      <c r="J116" s="33"/>
      <c r="K116" s="33"/>
      <c r="L116" s="36"/>
    </row>
    <row r="117" spans="2:65" s="1" customFormat="1" ht="12" customHeight="1">
      <c r="B117" s="32"/>
      <c r="C117" s="27" t="s">
        <v>20</v>
      </c>
      <c r="D117" s="33"/>
      <c r="E117" s="33"/>
      <c r="F117" s="25" t="str">
        <f>F12</f>
        <v>Štětí</v>
      </c>
      <c r="G117" s="33"/>
      <c r="H117" s="33"/>
      <c r="I117" s="116" t="s">
        <v>22</v>
      </c>
      <c r="J117" s="59" t="str">
        <f>IF(J12="","",J12)</f>
        <v>4. 12. 2019</v>
      </c>
      <c r="K117" s="33"/>
      <c r="L117" s="36"/>
    </row>
    <row r="118" spans="2:65" s="1" customFormat="1" ht="6.95" customHeight="1">
      <c r="B118" s="32"/>
      <c r="C118" s="33"/>
      <c r="D118" s="33"/>
      <c r="E118" s="33"/>
      <c r="F118" s="33"/>
      <c r="G118" s="33"/>
      <c r="H118" s="33"/>
      <c r="I118" s="115"/>
      <c r="J118" s="33"/>
      <c r="K118" s="33"/>
      <c r="L118" s="36"/>
    </row>
    <row r="119" spans="2:65" s="1" customFormat="1" ht="26.45" customHeight="1">
      <c r="B119" s="32"/>
      <c r="C119" s="27" t="s">
        <v>24</v>
      </c>
      <c r="D119" s="33"/>
      <c r="E119" s="33"/>
      <c r="F119" s="25" t="str">
        <f>E15</f>
        <v>Labe aréna z.s. Nábřežní 835, Štětí</v>
      </c>
      <c r="G119" s="33"/>
      <c r="H119" s="33"/>
      <c r="I119" s="116" t="s">
        <v>31</v>
      </c>
      <c r="J119" s="30" t="str">
        <f>E21</f>
        <v>di5 architekti inženýři</v>
      </c>
      <c r="K119" s="33"/>
      <c r="L119" s="36"/>
    </row>
    <row r="120" spans="2:65" s="1" customFormat="1" ht="15.6" customHeight="1">
      <c r="B120" s="32"/>
      <c r="C120" s="27" t="s">
        <v>29</v>
      </c>
      <c r="D120" s="33"/>
      <c r="E120" s="33"/>
      <c r="F120" s="25" t="str">
        <f>IF(E18="","",E18)</f>
        <v>Vyplň údaj</v>
      </c>
      <c r="G120" s="33"/>
      <c r="H120" s="33"/>
      <c r="I120" s="116" t="s">
        <v>35</v>
      </c>
      <c r="J120" s="30" t="str">
        <f>E24</f>
        <v>J. Nešněra</v>
      </c>
      <c r="K120" s="33"/>
      <c r="L120" s="36"/>
    </row>
    <row r="121" spans="2:65" s="1" customFormat="1" ht="10.35" customHeight="1">
      <c r="B121" s="32"/>
      <c r="C121" s="33"/>
      <c r="D121" s="33"/>
      <c r="E121" s="33"/>
      <c r="F121" s="33"/>
      <c r="G121" s="33"/>
      <c r="H121" s="33"/>
      <c r="I121" s="115"/>
      <c r="J121" s="33"/>
      <c r="K121" s="33"/>
      <c r="L121" s="36"/>
    </row>
    <row r="122" spans="2:65" s="10" customFormat="1" ht="29.25" customHeight="1">
      <c r="B122" s="168"/>
      <c r="C122" s="169" t="s">
        <v>156</v>
      </c>
      <c r="D122" s="170" t="s">
        <v>63</v>
      </c>
      <c r="E122" s="170" t="s">
        <v>59</v>
      </c>
      <c r="F122" s="170" t="s">
        <v>60</v>
      </c>
      <c r="G122" s="170" t="s">
        <v>157</v>
      </c>
      <c r="H122" s="170" t="s">
        <v>158</v>
      </c>
      <c r="I122" s="171" t="s">
        <v>159</v>
      </c>
      <c r="J122" s="170" t="s">
        <v>138</v>
      </c>
      <c r="K122" s="172" t="s">
        <v>160</v>
      </c>
      <c r="L122" s="173"/>
      <c r="M122" s="68" t="s">
        <v>1</v>
      </c>
      <c r="N122" s="69" t="s">
        <v>42</v>
      </c>
      <c r="O122" s="69" t="s">
        <v>161</v>
      </c>
      <c r="P122" s="69" t="s">
        <v>162</v>
      </c>
      <c r="Q122" s="69" t="s">
        <v>163</v>
      </c>
      <c r="R122" s="69" t="s">
        <v>164</v>
      </c>
      <c r="S122" s="69" t="s">
        <v>165</v>
      </c>
      <c r="T122" s="70" t="s">
        <v>166</v>
      </c>
    </row>
    <row r="123" spans="2:65" s="1" customFormat="1" ht="22.9" customHeight="1">
      <c r="B123" s="32"/>
      <c r="C123" s="75" t="s">
        <v>167</v>
      </c>
      <c r="D123" s="33"/>
      <c r="E123" s="33"/>
      <c r="F123" s="33"/>
      <c r="G123" s="33"/>
      <c r="H123" s="33"/>
      <c r="I123" s="115"/>
      <c r="J123" s="174">
        <f>BK123</f>
        <v>0</v>
      </c>
      <c r="K123" s="33"/>
      <c r="L123" s="36"/>
      <c r="M123" s="71"/>
      <c r="N123" s="72"/>
      <c r="O123" s="72"/>
      <c r="P123" s="175">
        <f>P124</f>
        <v>0</v>
      </c>
      <c r="Q123" s="72"/>
      <c r="R123" s="175">
        <f>R124</f>
        <v>0</v>
      </c>
      <c r="S123" s="72"/>
      <c r="T123" s="176">
        <f>T124</f>
        <v>0</v>
      </c>
      <c r="AT123" s="15" t="s">
        <v>77</v>
      </c>
      <c r="AU123" s="15" t="s">
        <v>140</v>
      </c>
      <c r="BK123" s="177">
        <f>BK124</f>
        <v>0</v>
      </c>
    </row>
    <row r="124" spans="2:65" s="11" customFormat="1" ht="25.9" customHeight="1">
      <c r="B124" s="178"/>
      <c r="C124" s="179"/>
      <c r="D124" s="180" t="s">
        <v>77</v>
      </c>
      <c r="E124" s="181" t="s">
        <v>131</v>
      </c>
      <c r="F124" s="181" t="s">
        <v>1706</v>
      </c>
      <c r="G124" s="179"/>
      <c r="H124" s="179"/>
      <c r="I124" s="182"/>
      <c r="J124" s="183">
        <f>BK124</f>
        <v>0</v>
      </c>
      <c r="K124" s="179"/>
      <c r="L124" s="184"/>
      <c r="M124" s="185"/>
      <c r="N124" s="186"/>
      <c r="O124" s="186"/>
      <c r="P124" s="187">
        <f>P125+P139+P142+P145+P148+P151</f>
        <v>0</v>
      </c>
      <c r="Q124" s="186"/>
      <c r="R124" s="187">
        <f>R125+R139+R142+R145+R148+R151</f>
        <v>0</v>
      </c>
      <c r="S124" s="186"/>
      <c r="T124" s="188">
        <f>T125+T139+T142+T145+T148+T151</f>
        <v>0</v>
      </c>
      <c r="AR124" s="189" t="s">
        <v>208</v>
      </c>
      <c r="AT124" s="190" t="s">
        <v>77</v>
      </c>
      <c r="AU124" s="190" t="s">
        <v>78</v>
      </c>
      <c r="AY124" s="189" t="s">
        <v>170</v>
      </c>
      <c r="BK124" s="191">
        <f>BK125+BK139+BK142+BK145+BK148+BK151</f>
        <v>0</v>
      </c>
    </row>
    <row r="125" spans="2:65" s="11" customFormat="1" ht="22.9" customHeight="1">
      <c r="B125" s="178"/>
      <c r="C125" s="179"/>
      <c r="D125" s="180" t="s">
        <v>77</v>
      </c>
      <c r="E125" s="192" t="s">
        <v>1707</v>
      </c>
      <c r="F125" s="192" t="s">
        <v>1708</v>
      </c>
      <c r="G125" s="179"/>
      <c r="H125" s="179"/>
      <c r="I125" s="182"/>
      <c r="J125" s="193">
        <f>BK125</f>
        <v>0</v>
      </c>
      <c r="K125" s="179"/>
      <c r="L125" s="184"/>
      <c r="M125" s="185"/>
      <c r="N125" s="186"/>
      <c r="O125" s="186"/>
      <c r="P125" s="187">
        <f>SUM(P126:P138)</f>
        <v>0</v>
      </c>
      <c r="Q125" s="186"/>
      <c r="R125" s="187">
        <f>SUM(R126:R138)</f>
        <v>0</v>
      </c>
      <c r="S125" s="186"/>
      <c r="T125" s="188">
        <f>SUM(T126:T138)</f>
        <v>0</v>
      </c>
      <c r="AR125" s="189" t="s">
        <v>208</v>
      </c>
      <c r="AT125" s="190" t="s">
        <v>77</v>
      </c>
      <c r="AU125" s="190" t="s">
        <v>85</v>
      </c>
      <c r="AY125" s="189" t="s">
        <v>170</v>
      </c>
      <c r="BK125" s="191">
        <f>SUM(BK126:BK138)</f>
        <v>0</v>
      </c>
    </row>
    <row r="126" spans="2:65" s="1" customFormat="1" ht="14.45" customHeight="1">
      <c r="B126" s="32"/>
      <c r="C126" s="194" t="s">
        <v>85</v>
      </c>
      <c r="D126" s="194" t="s">
        <v>172</v>
      </c>
      <c r="E126" s="195" t="s">
        <v>1709</v>
      </c>
      <c r="F126" s="196" t="s">
        <v>1710</v>
      </c>
      <c r="G126" s="197" t="s">
        <v>423</v>
      </c>
      <c r="H126" s="198">
        <v>1</v>
      </c>
      <c r="I126" s="199"/>
      <c r="J126" s="200">
        <f>ROUND(I126*H126,2)</f>
        <v>0</v>
      </c>
      <c r="K126" s="196" t="s">
        <v>176</v>
      </c>
      <c r="L126" s="36"/>
      <c r="M126" s="201" t="s">
        <v>1</v>
      </c>
      <c r="N126" s="202" t="s">
        <v>43</v>
      </c>
      <c r="O126" s="64"/>
      <c r="P126" s="203">
        <f>O126*H126</f>
        <v>0</v>
      </c>
      <c r="Q126" s="203">
        <v>0</v>
      </c>
      <c r="R126" s="203">
        <f>Q126*H126</f>
        <v>0</v>
      </c>
      <c r="S126" s="203">
        <v>0</v>
      </c>
      <c r="T126" s="204">
        <f>S126*H126</f>
        <v>0</v>
      </c>
      <c r="AR126" s="205" t="s">
        <v>1711</v>
      </c>
      <c r="AT126" s="205" t="s">
        <v>172</v>
      </c>
      <c r="AU126" s="205" t="s">
        <v>87</v>
      </c>
      <c r="AY126" s="15" t="s">
        <v>170</v>
      </c>
      <c r="BE126" s="206">
        <f>IF(N126="základní",J126,0)</f>
        <v>0</v>
      </c>
      <c r="BF126" s="206">
        <f>IF(N126="snížená",J126,0)</f>
        <v>0</v>
      </c>
      <c r="BG126" s="206">
        <f>IF(N126="zákl. přenesená",J126,0)</f>
        <v>0</v>
      </c>
      <c r="BH126" s="206">
        <f>IF(N126="sníž. přenesená",J126,0)</f>
        <v>0</v>
      </c>
      <c r="BI126" s="206">
        <f>IF(N126="nulová",J126,0)</f>
        <v>0</v>
      </c>
      <c r="BJ126" s="15" t="s">
        <v>85</v>
      </c>
      <c r="BK126" s="206">
        <f>ROUND(I126*H126,2)</f>
        <v>0</v>
      </c>
      <c r="BL126" s="15" t="s">
        <v>1711</v>
      </c>
      <c r="BM126" s="205" t="s">
        <v>1712</v>
      </c>
    </row>
    <row r="127" spans="2:65" s="1" customFormat="1" ht="68.25">
      <c r="B127" s="32"/>
      <c r="C127" s="33"/>
      <c r="D127" s="207" t="s">
        <v>179</v>
      </c>
      <c r="E127" s="33"/>
      <c r="F127" s="208" t="s">
        <v>1713</v>
      </c>
      <c r="G127" s="33"/>
      <c r="H127" s="33"/>
      <c r="I127" s="115"/>
      <c r="J127" s="33"/>
      <c r="K127" s="33"/>
      <c r="L127" s="36"/>
      <c r="M127" s="209"/>
      <c r="N127" s="64"/>
      <c r="O127" s="64"/>
      <c r="P127" s="64"/>
      <c r="Q127" s="64"/>
      <c r="R127" s="64"/>
      <c r="S127" s="64"/>
      <c r="T127" s="65"/>
      <c r="AT127" s="15" t="s">
        <v>179</v>
      </c>
      <c r="AU127" s="15" t="s">
        <v>87</v>
      </c>
    </row>
    <row r="128" spans="2:65" s="1" customFormat="1" ht="14.45" customHeight="1">
      <c r="B128" s="32"/>
      <c r="C128" s="194" t="s">
        <v>87</v>
      </c>
      <c r="D128" s="194" t="s">
        <v>172</v>
      </c>
      <c r="E128" s="195" t="s">
        <v>1714</v>
      </c>
      <c r="F128" s="196" t="s">
        <v>1715</v>
      </c>
      <c r="G128" s="197" t="s">
        <v>423</v>
      </c>
      <c r="H128" s="198">
        <v>1</v>
      </c>
      <c r="I128" s="199"/>
      <c r="J128" s="200">
        <f>ROUND(I128*H128,2)</f>
        <v>0</v>
      </c>
      <c r="K128" s="196" t="s">
        <v>1</v>
      </c>
      <c r="L128" s="36"/>
      <c r="M128" s="201" t="s">
        <v>1</v>
      </c>
      <c r="N128" s="202" t="s">
        <v>43</v>
      </c>
      <c r="O128" s="64"/>
      <c r="P128" s="203">
        <f>O128*H128</f>
        <v>0</v>
      </c>
      <c r="Q128" s="203">
        <v>0</v>
      </c>
      <c r="R128" s="203">
        <f>Q128*H128</f>
        <v>0</v>
      </c>
      <c r="S128" s="203">
        <v>0</v>
      </c>
      <c r="T128" s="204">
        <f>S128*H128</f>
        <v>0</v>
      </c>
      <c r="AR128" s="205" t="s">
        <v>1711</v>
      </c>
      <c r="AT128" s="205" t="s">
        <v>172</v>
      </c>
      <c r="AU128" s="205" t="s">
        <v>87</v>
      </c>
      <c r="AY128" s="15" t="s">
        <v>170</v>
      </c>
      <c r="BE128" s="206">
        <f>IF(N128="základní",J128,0)</f>
        <v>0</v>
      </c>
      <c r="BF128" s="206">
        <f>IF(N128="snížená",J128,0)</f>
        <v>0</v>
      </c>
      <c r="BG128" s="206">
        <f>IF(N128="zákl. přenesená",J128,0)</f>
        <v>0</v>
      </c>
      <c r="BH128" s="206">
        <f>IF(N128="sníž. přenesená",J128,0)</f>
        <v>0</v>
      </c>
      <c r="BI128" s="206">
        <f>IF(N128="nulová",J128,0)</f>
        <v>0</v>
      </c>
      <c r="BJ128" s="15" t="s">
        <v>85</v>
      </c>
      <c r="BK128" s="206">
        <f>ROUND(I128*H128,2)</f>
        <v>0</v>
      </c>
      <c r="BL128" s="15" t="s">
        <v>1711</v>
      </c>
      <c r="BM128" s="205" t="s">
        <v>1716</v>
      </c>
    </row>
    <row r="129" spans="2:65" s="1" customFormat="1" ht="11.25">
      <c r="B129" s="32"/>
      <c r="C129" s="33"/>
      <c r="D129" s="207" t="s">
        <v>179</v>
      </c>
      <c r="E129" s="33"/>
      <c r="F129" s="208" t="s">
        <v>1715</v>
      </c>
      <c r="G129" s="33"/>
      <c r="H129" s="33"/>
      <c r="I129" s="115"/>
      <c r="J129" s="33"/>
      <c r="K129" s="33"/>
      <c r="L129" s="36"/>
      <c r="M129" s="209"/>
      <c r="N129" s="64"/>
      <c r="O129" s="64"/>
      <c r="P129" s="64"/>
      <c r="Q129" s="64"/>
      <c r="R129" s="64"/>
      <c r="S129" s="64"/>
      <c r="T129" s="65"/>
      <c r="AT129" s="15" t="s">
        <v>179</v>
      </c>
      <c r="AU129" s="15" t="s">
        <v>87</v>
      </c>
    </row>
    <row r="130" spans="2:65" s="1" customFormat="1" ht="21.6" customHeight="1">
      <c r="B130" s="32"/>
      <c r="C130" s="194" t="s">
        <v>183</v>
      </c>
      <c r="D130" s="194" t="s">
        <v>172</v>
      </c>
      <c r="E130" s="195" t="s">
        <v>1717</v>
      </c>
      <c r="F130" s="196" t="s">
        <v>1718</v>
      </c>
      <c r="G130" s="197" t="s">
        <v>423</v>
      </c>
      <c r="H130" s="198">
        <v>1</v>
      </c>
      <c r="I130" s="199"/>
      <c r="J130" s="200">
        <f>ROUND(I130*H130,2)</f>
        <v>0</v>
      </c>
      <c r="K130" s="196" t="s">
        <v>176</v>
      </c>
      <c r="L130" s="36"/>
      <c r="M130" s="201" t="s">
        <v>1</v>
      </c>
      <c r="N130" s="202" t="s">
        <v>43</v>
      </c>
      <c r="O130" s="64"/>
      <c r="P130" s="203">
        <f>O130*H130</f>
        <v>0</v>
      </c>
      <c r="Q130" s="203">
        <v>0</v>
      </c>
      <c r="R130" s="203">
        <f>Q130*H130</f>
        <v>0</v>
      </c>
      <c r="S130" s="203">
        <v>0</v>
      </c>
      <c r="T130" s="204">
        <f>S130*H130</f>
        <v>0</v>
      </c>
      <c r="AR130" s="205" t="s">
        <v>1711</v>
      </c>
      <c r="AT130" s="205" t="s">
        <v>172</v>
      </c>
      <c r="AU130" s="205" t="s">
        <v>87</v>
      </c>
      <c r="AY130" s="15" t="s">
        <v>170</v>
      </c>
      <c r="BE130" s="206">
        <f>IF(N130="základní",J130,0)</f>
        <v>0</v>
      </c>
      <c r="BF130" s="206">
        <f>IF(N130="snížená",J130,0)</f>
        <v>0</v>
      </c>
      <c r="BG130" s="206">
        <f>IF(N130="zákl. přenesená",J130,0)</f>
        <v>0</v>
      </c>
      <c r="BH130" s="206">
        <f>IF(N130="sníž. přenesená",J130,0)</f>
        <v>0</v>
      </c>
      <c r="BI130" s="206">
        <f>IF(N130="nulová",J130,0)</f>
        <v>0</v>
      </c>
      <c r="BJ130" s="15" t="s">
        <v>85</v>
      </c>
      <c r="BK130" s="206">
        <f>ROUND(I130*H130,2)</f>
        <v>0</v>
      </c>
      <c r="BL130" s="15" t="s">
        <v>1711</v>
      </c>
      <c r="BM130" s="205" t="s">
        <v>1719</v>
      </c>
    </row>
    <row r="131" spans="2:65" s="1" customFormat="1" ht="19.5">
      <c r="B131" s="32"/>
      <c r="C131" s="33"/>
      <c r="D131" s="207" t="s">
        <v>179</v>
      </c>
      <c r="E131" s="33"/>
      <c r="F131" s="208" t="s">
        <v>1718</v>
      </c>
      <c r="G131" s="33"/>
      <c r="H131" s="33"/>
      <c r="I131" s="115"/>
      <c r="J131" s="33"/>
      <c r="K131" s="33"/>
      <c r="L131" s="36"/>
      <c r="M131" s="209"/>
      <c r="N131" s="64"/>
      <c r="O131" s="64"/>
      <c r="P131" s="64"/>
      <c r="Q131" s="64"/>
      <c r="R131" s="64"/>
      <c r="S131" s="64"/>
      <c r="T131" s="65"/>
      <c r="AT131" s="15" t="s">
        <v>179</v>
      </c>
      <c r="AU131" s="15" t="s">
        <v>87</v>
      </c>
    </row>
    <row r="132" spans="2:65" s="1" customFormat="1" ht="19.5">
      <c r="B132" s="32"/>
      <c r="C132" s="33"/>
      <c r="D132" s="207" t="s">
        <v>646</v>
      </c>
      <c r="E132" s="33"/>
      <c r="F132" s="242" t="s">
        <v>1720</v>
      </c>
      <c r="G132" s="33"/>
      <c r="H132" s="33"/>
      <c r="I132" s="115"/>
      <c r="J132" s="33"/>
      <c r="K132" s="33"/>
      <c r="L132" s="36"/>
      <c r="M132" s="209"/>
      <c r="N132" s="64"/>
      <c r="O132" s="64"/>
      <c r="P132" s="64"/>
      <c r="Q132" s="64"/>
      <c r="R132" s="64"/>
      <c r="S132" s="64"/>
      <c r="T132" s="65"/>
      <c r="AT132" s="15" t="s">
        <v>646</v>
      </c>
      <c r="AU132" s="15" t="s">
        <v>87</v>
      </c>
    </row>
    <row r="133" spans="2:65" s="1" customFormat="1" ht="14.45" customHeight="1">
      <c r="B133" s="32"/>
      <c r="C133" s="194" t="s">
        <v>177</v>
      </c>
      <c r="D133" s="194" t="s">
        <v>172</v>
      </c>
      <c r="E133" s="195" t="s">
        <v>1721</v>
      </c>
      <c r="F133" s="196" t="s">
        <v>1722</v>
      </c>
      <c r="G133" s="197" t="s">
        <v>423</v>
      </c>
      <c r="H133" s="198">
        <v>1</v>
      </c>
      <c r="I133" s="199"/>
      <c r="J133" s="200">
        <f>ROUND(I133*H133,2)</f>
        <v>0</v>
      </c>
      <c r="K133" s="196" t="s">
        <v>176</v>
      </c>
      <c r="L133" s="36"/>
      <c r="M133" s="201" t="s">
        <v>1</v>
      </c>
      <c r="N133" s="202" t="s">
        <v>43</v>
      </c>
      <c r="O133" s="64"/>
      <c r="P133" s="203">
        <f>O133*H133</f>
        <v>0</v>
      </c>
      <c r="Q133" s="203">
        <v>0</v>
      </c>
      <c r="R133" s="203">
        <f>Q133*H133</f>
        <v>0</v>
      </c>
      <c r="S133" s="203">
        <v>0</v>
      </c>
      <c r="T133" s="204">
        <f>S133*H133</f>
        <v>0</v>
      </c>
      <c r="AR133" s="205" t="s">
        <v>1711</v>
      </c>
      <c r="AT133" s="205" t="s">
        <v>172</v>
      </c>
      <c r="AU133" s="205" t="s">
        <v>87</v>
      </c>
      <c r="AY133" s="15" t="s">
        <v>170</v>
      </c>
      <c r="BE133" s="206">
        <f>IF(N133="základní",J133,0)</f>
        <v>0</v>
      </c>
      <c r="BF133" s="206">
        <f>IF(N133="snížená",J133,0)</f>
        <v>0</v>
      </c>
      <c r="BG133" s="206">
        <f>IF(N133="zákl. přenesená",J133,0)</f>
        <v>0</v>
      </c>
      <c r="BH133" s="206">
        <f>IF(N133="sníž. přenesená",J133,0)</f>
        <v>0</v>
      </c>
      <c r="BI133" s="206">
        <f>IF(N133="nulová",J133,0)</f>
        <v>0</v>
      </c>
      <c r="BJ133" s="15" t="s">
        <v>85</v>
      </c>
      <c r="BK133" s="206">
        <f>ROUND(I133*H133,2)</f>
        <v>0</v>
      </c>
      <c r="BL133" s="15" t="s">
        <v>1711</v>
      </c>
      <c r="BM133" s="205" t="s">
        <v>1723</v>
      </c>
    </row>
    <row r="134" spans="2:65" s="1" customFormat="1" ht="11.25">
      <c r="B134" s="32"/>
      <c r="C134" s="33"/>
      <c r="D134" s="207" t="s">
        <v>179</v>
      </c>
      <c r="E134" s="33"/>
      <c r="F134" s="208" t="s">
        <v>1722</v>
      </c>
      <c r="G134" s="33"/>
      <c r="H134" s="33"/>
      <c r="I134" s="115"/>
      <c r="J134" s="33"/>
      <c r="K134" s="33"/>
      <c r="L134" s="36"/>
      <c r="M134" s="209"/>
      <c r="N134" s="64"/>
      <c r="O134" s="64"/>
      <c r="P134" s="64"/>
      <c r="Q134" s="64"/>
      <c r="R134" s="64"/>
      <c r="S134" s="64"/>
      <c r="T134" s="65"/>
      <c r="AT134" s="15" t="s">
        <v>179</v>
      </c>
      <c r="AU134" s="15" t="s">
        <v>87</v>
      </c>
    </row>
    <row r="135" spans="2:65" s="1" customFormat="1" ht="14.45" customHeight="1">
      <c r="B135" s="32"/>
      <c r="C135" s="194" t="s">
        <v>208</v>
      </c>
      <c r="D135" s="194" t="s">
        <v>172</v>
      </c>
      <c r="E135" s="195" t="s">
        <v>1724</v>
      </c>
      <c r="F135" s="196" t="s">
        <v>1725</v>
      </c>
      <c r="G135" s="197" t="s">
        <v>423</v>
      </c>
      <c r="H135" s="198">
        <v>1</v>
      </c>
      <c r="I135" s="199"/>
      <c r="J135" s="200">
        <f>ROUND(I135*H135,2)</f>
        <v>0</v>
      </c>
      <c r="K135" s="196" t="s">
        <v>176</v>
      </c>
      <c r="L135" s="36"/>
      <c r="M135" s="201" t="s">
        <v>1</v>
      </c>
      <c r="N135" s="202" t="s">
        <v>43</v>
      </c>
      <c r="O135" s="64"/>
      <c r="P135" s="203">
        <f>O135*H135</f>
        <v>0</v>
      </c>
      <c r="Q135" s="203">
        <v>0</v>
      </c>
      <c r="R135" s="203">
        <f>Q135*H135</f>
        <v>0</v>
      </c>
      <c r="S135" s="203">
        <v>0</v>
      </c>
      <c r="T135" s="204">
        <f>S135*H135</f>
        <v>0</v>
      </c>
      <c r="AR135" s="205" t="s">
        <v>1711</v>
      </c>
      <c r="AT135" s="205" t="s">
        <v>172</v>
      </c>
      <c r="AU135" s="205" t="s">
        <v>87</v>
      </c>
      <c r="AY135" s="15" t="s">
        <v>170</v>
      </c>
      <c r="BE135" s="206">
        <f>IF(N135="základní",J135,0)</f>
        <v>0</v>
      </c>
      <c r="BF135" s="206">
        <f>IF(N135="snížená",J135,0)</f>
        <v>0</v>
      </c>
      <c r="BG135" s="206">
        <f>IF(N135="zákl. přenesená",J135,0)</f>
        <v>0</v>
      </c>
      <c r="BH135" s="206">
        <f>IF(N135="sníž. přenesená",J135,0)</f>
        <v>0</v>
      </c>
      <c r="BI135" s="206">
        <f>IF(N135="nulová",J135,0)</f>
        <v>0</v>
      </c>
      <c r="BJ135" s="15" t="s">
        <v>85</v>
      </c>
      <c r="BK135" s="206">
        <f>ROUND(I135*H135,2)</f>
        <v>0</v>
      </c>
      <c r="BL135" s="15" t="s">
        <v>1711</v>
      </c>
      <c r="BM135" s="205" t="s">
        <v>1726</v>
      </c>
    </row>
    <row r="136" spans="2:65" s="1" customFormat="1" ht="19.5">
      <c r="B136" s="32"/>
      <c r="C136" s="33"/>
      <c r="D136" s="207" t="s">
        <v>179</v>
      </c>
      <c r="E136" s="33"/>
      <c r="F136" s="208" t="s">
        <v>1727</v>
      </c>
      <c r="G136" s="33"/>
      <c r="H136" s="33"/>
      <c r="I136" s="115"/>
      <c r="J136" s="33"/>
      <c r="K136" s="33"/>
      <c r="L136" s="36"/>
      <c r="M136" s="209"/>
      <c r="N136" s="64"/>
      <c r="O136" s="64"/>
      <c r="P136" s="64"/>
      <c r="Q136" s="64"/>
      <c r="R136" s="64"/>
      <c r="S136" s="64"/>
      <c r="T136" s="65"/>
      <c r="AT136" s="15" t="s">
        <v>179</v>
      </c>
      <c r="AU136" s="15" t="s">
        <v>87</v>
      </c>
    </row>
    <row r="137" spans="2:65" s="1" customFormat="1" ht="14.45" customHeight="1">
      <c r="B137" s="32"/>
      <c r="C137" s="194" t="s">
        <v>213</v>
      </c>
      <c r="D137" s="194" t="s">
        <v>172</v>
      </c>
      <c r="E137" s="195" t="s">
        <v>1728</v>
      </c>
      <c r="F137" s="196" t="s">
        <v>1729</v>
      </c>
      <c r="G137" s="197" t="s">
        <v>423</v>
      </c>
      <c r="H137" s="198">
        <v>1</v>
      </c>
      <c r="I137" s="199"/>
      <c r="J137" s="200">
        <f>ROUND(I137*H137,2)</f>
        <v>0</v>
      </c>
      <c r="K137" s="196" t="s">
        <v>176</v>
      </c>
      <c r="L137" s="36"/>
      <c r="M137" s="201" t="s">
        <v>1</v>
      </c>
      <c r="N137" s="202" t="s">
        <v>43</v>
      </c>
      <c r="O137" s="64"/>
      <c r="P137" s="203">
        <f>O137*H137</f>
        <v>0</v>
      </c>
      <c r="Q137" s="203">
        <v>0</v>
      </c>
      <c r="R137" s="203">
        <f>Q137*H137</f>
        <v>0</v>
      </c>
      <c r="S137" s="203">
        <v>0</v>
      </c>
      <c r="T137" s="204">
        <f>S137*H137</f>
        <v>0</v>
      </c>
      <c r="AR137" s="205" t="s">
        <v>1711</v>
      </c>
      <c r="AT137" s="205" t="s">
        <v>172</v>
      </c>
      <c r="AU137" s="205" t="s">
        <v>87</v>
      </c>
      <c r="AY137" s="15" t="s">
        <v>170</v>
      </c>
      <c r="BE137" s="206">
        <f>IF(N137="základní",J137,0)</f>
        <v>0</v>
      </c>
      <c r="BF137" s="206">
        <f>IF(N137="snížená",J137,0)</f>
        <v>0</v>
      </c>
      <c r="BG137" s="206">
        <f>IF(N137="zákl. přenesená",J137,0)</f>
        <v>0</v>
      </c>
      <c r="BH137" s="206">
        <f>IF(N137="sníž. přenesená",J137,0)</f>
        <v>0</v>
      </c>
      <c r="BI137" s="206">
        <f>IF(N137="nulová",J137,0)</f>
        <v>0</v>
      </c>
      <c r="BJ137" s="15" t="s">
        <v>85</v>
      </c>
      <c r="BK137" s="206">
        <f>ROUND(I137*H137,2)</f>
        <v>0</v>
      </c>
      <c r="BL137" s="15" t="s">
        <v>1711</v>
      </c>
      <c r="BM137" s="205" t="s">
        <v>1730</v>
      </c>
    </row>
    <row r="138" spans="2:65" s="1" customFormat="1" ht="11.25">
      <c r="B138" s="32"/>
      <c r="C138" s="33"/>
      <c r="D138" s="207" t="s">
        <v>179</v>
      </c>
      <c r="E138" s="33"/>
      <c r="F138" s="208" t="s">
        <v>1731</v>
      </c>
      <c r="G138" s="33"/>
      <c r="H138" s="33"/>
      <c r="I138" s="115"/>
      <c r="J138" s="33"/>
      <c r="K138" s="33"/>
      <c r="L138" s="36"/>
      <c r="M138" s="209"/>
      <c r="N138" s="64"/>
      <c r="O138" s="64"/>
      <c r="P138" s="64"/>
      <c r="Q138" s="64"/>
      <c r="R138" s="64"/>
      <c r="S138" s="64"/>
      <c r="T138" s="65"/>
      <c r="AT138" s="15" t="s">
        <v>179</v>
      </c>
      <c r="AU138" s="15" t="s">
        <v>87</v>
      </c>
    </row>
    <row r="139" spans="2:65" s="11" customFormat="1" ht="22.9" customHeight="1">
      <c r="B139" s="178"/>
      <c r="C139" s="179"/>
      <c r="D139" s="180" t="s">
        <v>77</v>
      </c>
      <c r="E139" s="192" t="s">
        <v>1732</v>
      </c>
      <c r="F139" s="192" t="s">
        <v>1733</v>
      </c>
      <c r="G139" s="179"/>
      <c r="H139" s="179"/>
      <c r="I139" s="182"/>
      <c r="J139" s="193">
        <f>BK139</f>
        <v>0</v>
      </c>
      <c r="K139" s="179"/>
      <c r="L139" s="184"/>
      <c r="M139" s="185"/>
      <c r="N139" s="186"/>
      <c r="O139" s="186"/>
      <c r="P139" s="187">
        <f>SUM(P140:P141)</f>
        <v>0</v>
      </c>
      <c r="Q139" s="186"/>
      <c r="R139" s="187">
        <f>SUM(R140:R141)</f>
        <v>0</v>
      </c>
      <c r="S139" s="186"/>
      <c r="T139" s="188">
        <f>SUM(T140:T141)</f>
        <v>0</v>
      </c>
      <c r="AR139" s="189" t="s">
        <v>208</v>
      </c>
      <c r="AT139" s="190" t="s">
        <v>77</v>
      </c>
      <c r="AU139" s="190" t="s">
        <v>85</v>
      </c>
      <c r="AY139" s="189" t="s">
        <v>170</v>
      </c>
      <c r="BK139" s="191">
        <f>SUM(BK140:BK141)</f>
        <v>0</v>
      </c>
    </row>
    <row r="140" spans="2:65" s="1" customFormat="1" ht="21.6" customHeight="1">
      <c r="B140" s="32"/>
      <c r="C140" s="194" t="s">
        <v>221</v>
      </c>
      <c r="D140" s="194" t="s">
        <v>172</v>
      </c>
      <c r="E140" s="195" t="s">
        <v>1734</v>
      </c>
      <c r="F140" s="196" t="s">
        <v>1735</v>
      </c>
      <c r="G140" s="197" t="s">
        <v>423</v>
      </c>
      <c r="H140" s="198">
        <v>1</v>
      </c>
      <c r="I140" s="199"/>
      <c r="J140" s="200">
        <f>ROUND(I140*H140,2)</f>
        <v>0</v>
      </c>
      <c r="K140" s="196" t="s">
        <v>176</v>
      </c>
      <c r="L140" s="36"/>
      <c r="M140" s="201" t="s">
        <v>1</v>
      </c>
      <c r="N140" s="202" t="s">
        <v>43</v>
      </c>
      <c r="O140" s="64"/>
      <c r="P140" s="203">
        <f>O140*H140</f>
        <v>0</v>
      </c>
      <c r="Q140" s="203">
        <v>0</v>
      </c>
      <c r="R140" s="203">
        <f>Q140*H140</f>
        <v>0</v>
      </c>
      <c r="S140" s="203">
        <v>0</v>
      </c>
      <c r="T140" s="204">
        <f>S140*H140</f>
        <v>0</v>
      </c>
      <c r="AR140" s="205" t="s">
        <v>1711</v>
      </c>
      <c r="AT140" s="205" t="s">
        <v>172</v>
      </c>
      <c r="AU140" s="205" t="s">
        <v>87</v>
      </c>
      <c r="AY140" s="15" t="s">
        <v>170</v>
      </c>
      <c r="BE140" s="206">
        <f>IF(N140="základní",J140,0)</f>
        <v>0</v>
      </c>
      <c r="BF140" s="206">
        <f>IF(N140="snížená",J140,0)</f>
        <v>0</v>
      </c>
      <c r="BG140" s="206">
        <f>IF(N140="zákl. přenesená",J140,0)</f>
        <v>0</v>
      </c>
      <c r="BH140" s="206">
        <f>IF(N140="sníž. přenesená",J140,0)</f>
        <v>0</v>
      </c>
      <c r="BI140" s="206">
        <f>IF(N140="nulová",J140,0)</f>
        <v>0</v>
      </c>
      <c r="BJ140" s="15" t="s">
        <v>85</v>
      </c>
      <c r="BK140" s="206">
        <f>ROUND(I140*H140,2)</f>
        <v>0</v>
      </c>
      <c r="BL140" s="15" t="s">
        <v>1711</v>
      </c>
      <c r="BM140" s="205" t="s">
        <v>1736</v>
      </c>
    </row>
    <row r="141" spans="2:65" s="1" customFormat="1" ht="58.5">
      <c r="B141" s="32"/>
      <c r="C141" s="33"/>
      <c r="D141" s="207" t="s">
        <v>179</v>
      </c>
      <c r="E141" s="33"/>
      <c r="F141" s="208" t="s">
        <v>1737</v>
      </c>
      <c r="G141" s="33"/>
      <c r="H141" s="33"/>
      <c r="I141" s="115"/>
      <c r="J141" s="33"/>
      <c r="K141" s="33"/>
      <c r="L141" s="36"/>
      <c r="M141" s="209"/>
      <c r="N141" s="64"/>
      <c r="O141" s="64"/>
      <c r="P141" s="64"/>
      <c r="Q141" s="64"/>
      <c r="R141" s="64"/>
      <c r="S141" s="64"/>
      <c r="T141" s="65"/>
      <c r="AT141" s="15" t="s">
        <v>179</v>
      </c>
      <c r="AU141" s="15" t="s">
        <v>87</v>
      </c>
    </row>
    <row r="142" spans="2:65" s="11" customFormat="1" ht="22.9" customHeight="1">
      <c r="B142" s="178"/>
      <c r="C142" s="179"/>
      <c r="D142" s="180" t="s">
        <v>77</v>
      </c>
      <c r="E142" s="192" t="s">
        <v>1738</v>
      </c>
      <c r="F142" s="192" t="s">
        <v>1739</v>
      </c>
      <c r="G142" s="179"/>
      <c r="H142" s="179"/>
      <c r="I142" s="182"/>
      <c r="J142" s="193">
        <f>BK142</f>
        <v>0</v>
      </c>
      <c r="K142" s="179"/>
      <c r="L142" s="184"/>
      <c r="M142" s="185"/>
      <c r="N142" s="186"/>
      <c r="O142" s="186"/>
      <c r="P142" s="187">
        <f>SUM(P143:P144)</f>
        <v>0</v>
      </c>
      <c r="Q142" s="186"/>
      <c r="R142" s="187">
        <f>SUM(R143:R144)</f>
        <v>0</v>
      </c>
      <c r="S142" s="186"/>
      <c r="T142" s="188">
        <f>SUM(T143:T144)</f>
        <v>0</v>
      </c>
      <c r="AR142" s="189" t="s">
        <v>208</v>
      </c>
      <c r="AT142" s="190" t="s">
        <v>77</v>
      </c>
      <c r="AU142" s="190" t="s">
        <v>85</v>
      </c>
      <c r="AY142" s="189" t="s">
        <v>170</v>
      </c>
      <c r="BK142" s="191">
        <f>SUM(BK143:BK144)</f>
        <v>0</v>
      </c>
    </row>
    <row r="143" spans="2:65" s="1" customFormat="1" ht="14.45" customHeight="1">
      <c r="B143" s="32"/>
      <c r="C143" s="194" t="s">
        <v>226</v>
      </c>
      <c r="D143" s="194" t="s">
        <v>172</v>
      </c>
      <c r="E143" s="195" t="s">
        <v>1740</v>
      </c>
      <c r="F143" s="196" t="s">
        <v>1741</v>
      </c>
      <c r="G143" s="197" t="s">
        <v>423</v>
      </c>
      <c r="H143" s="198">
        <v>1</v>
      </c>
      <c r="I143" s="199"/>
      <c r="J143" s="200">
        <f>ROUND(I143*H143,2)</f>
        <v>0</v>
      </c>
      <c r="K143" s="196" t="s">
        <v>176</v>
      </c>
      <c r="L143" s="36"/>
      <c r="M143" s="201" t="s">
        <v>1</v>
      </c>
      <c r="N143" s="202" t="s">
        <v>43</v>
      </c>
      <c r="O143" s="64"/>
      <c r="P143" s="203">
        <f>O143*H143</f>
        <v>0</v>
      </c>
      <c r="Q143" s="203">
        <v>0</v>
      </c>
      <c r="R143" s="203">
        <f>Q143*H143</f>
        <v>0</v>
      </c>
      <c r="S143" s="203">
        <v>0</v>
      </c>
      <c r="T143" s="204">
        <f>S143*H143</f>
        <v>0</v>
      </c>
      <c r="AR143" s="205" t="s">
        <v>1711</v>
      </c>
      <c r="AT143" s="205" t="s">
        <v>172</v>
      </c>
      <c r="AU143" s="205" t="s">
        <v>87</v>
      </c>
      <c r="AY143" s="15" t="s">
        <v>170</v>
      </c>
      <c r="BE143" s="206">
        <f>IF(N143="základní",J143,0)</f>
        <v>0</v>
      </c>
      <c r="BF143" s="206">
        <f>IF(N143="snížená",J143,0)</f>
        <v>0</v>
      </c>
      <c r="BG143" s="206">
        <f>IF(N143="zákl. přenesená",J143,0)</f>
        <v>0</v>
      </c>
      <c r="BH143" s="206">
        <f>IF(N143="sníž. přenesená",J143,0)</f>
        <v>0</v>
      </c>
      <c r="BI143" s="206">
        <f>IF(N143="nulová",J143,0)</f>
        <v>0</v>
      </c>
      <c r="BJ143" s="15" t="s">
        <v>85</v>
      </c>
      <c r="BK143" s="206">
        <f>ROUND(I143*H143,2)</f>
        <v>0</v>
      </c>
      <c r="BL143" s="15" t="s">
        <v>1711</v>
      </c>
      <c r="BM143" s="205" t="s">
        <v>1742</v>
      </c>
    </row>
    <row r="144" spans="2:65" s="1" customFormat="1" ht="11.25">
      <c r="B144" s="32"/>
      <c r="C144" s="33"/>
      <c r="D144" s="207" t="s">
        <v>179</v>
      </c>
      <c r="E144" s="33"/>
      <c r="F144" s="208" t="s">
        <v>1741</v>
      </c>
      <c r="G144" s="33"/>
      <c r="H144" s="33"/>
      <c r="I144" s="115"/>
      <c r="J144" s="33"/>
      <c r="K144" s="33"/>
      <c r="L144" s="36"/>
      <c r="M144" s="209"/>
      <c r="N144" s="64"/>
      <c r="O144" s="64"/>
      <c r="P144" s="64"/>
      <c r="Q144" s="64"/>
      <c r="R144" s="64"/>
      <c r="S144" s="64"/>
      <c r="T144" s="65"/>
      <c r="AT144" s="15" t="s">
        <v>179</v>
      </c>
      <c r="AU144" s="15" t="s">
        <v>87</v>
      </c>
    </row>
    <row r="145" spans="2:65" s="11" customFormat="1" ht="22.9" customHeight="1">
      <c r="B145" s="178"/>
      <c r="C145" s="179"/>
      <c r="D145" s="180" t="s">
        <v>77</v>
      </c>
      <c r="E145" s="192" t="s">
        <v>1743</v>
      </c>
      <c r="F145" s="192" t="s">
        <v>1744</v>
      </c>
      <c r="G145" s="179"/>
      <c r="H145" s="179"/>
      <c r="I145" s="182"/>
      <c r="J145" s="193">
        <f>BK145</f>
        <v>0</v>
      </c>
      <c r="K145" s="179"/>
      <c r="L145" s="184"/>
      <c r="M145" s="185"/>
      <c r="N145" s="186"/>
      <c r="O145" s="186"/>
      <c r="P145" s="187">
        <f>SUM(P146:P147)</f>
        <v>0</v>
      </c>
      <c r="Q145" s="186"/>
      <c r="R145" s="187">
        <f>SUM(R146:R147)</f>
        <v>0</v>
      </c>
      <c r="S145" s="186"/>
      <c r="T145" s="188">
        <f>SUM(T146:T147)</f>
        <v>0</v>
      </c>
      <c r="AR145" s="189" t="s">
        <v>208</v>
      </c>
      <c r="AT145" s="190" t="s">
        <v>77</v>
      </c>
      <c r="AU145" s="190" t="s">
        <v>85</v>
      </c>
      <c r="AY145" s="189" t="s">
        <v>170</v>
      </c>
      <c r="BK145" s="191">
        <f>SUM(BK146:BK147)</f>
        <v>0</v>
      </c>
    </row>
    <row r="146" spans="2:65" s="1" customFormat="1" ht="21.6" customHeight="1">
      <c r="B146" s="32"/>
      <c r="C146" s="194" t="s">
        <v>231</v>
      </c>
      <c r="D146" s="194" t="s">
        <v>172</v>
      </c>
      <c r="E146" s="195" t="s">
        <v>1745</v>
      </c>
      <c r="F146" s="196" t="s">
        <v>1746</v>
      </c>
      <c r="G146" s="197" t="s">
        <v>423</v>
      </c>
      <c r="H146" s="198">
        <v>1</v>
      </c>
      <c r="I146" s="199"/>
      <c r="J146" s="200">
        <f>ROUND(I146*H146,2)</f>
        <v>0</v>
      </c>
      <c r="K146" s="196" t="s">
        <v>176</v>
      </c>
      <c r="L146" s="36"/>
      <c r="M146" s="201" t="s">
        <v>1</v>
      </c>
      <c r="N146" s="202" t="s">
        <v>43</v>
      </c>
      <c r="O146" s="64"/>
      <c r="P146" s="203">
        <f>O146*H146</f>
        <v>0</v>
      </c>
      <c r="Q146" s="203">
        <v>0</v>
      </c>
      <c r="R146" s="203">
        <f>Q146*H146</f>
        <v>0</v>
      </c>
      <c r="S146" s="203">
        <v>0</v>
      </c>
      <c r="T146" s="204">
        <f>S146*H146</f>
        <v>0</v>
      </c>
      <c r="AR146" s="205" t="s">
        <v>1711</v>
      </c>
      <c r="AT146" s="205" t="s">
        <v>172</v>
      </c>
      <c r="AU146" s="205" t="s">
        <v>87</v>
      </c>
      <c r="AY146" s="15" t="s">
        <v>170</v>
      </c>
      <c r="BE146" s="206">
        <f>IF(N146="základní",J146,0)</f>
        <v>0</v>
      </c>
      <c r="BF146" s="206">
        <f>IF(N146="snížená",J146,0)</f>
        <v>0</v>
      </c>
      <c r="BG146" s="206">
        <f>IF(N146="zákl. přenesená",J146,0)</f>
        <v>0</v>
      </c>
      <c r="BH146" s="206">
        <f>IF(N146="sníž. přenesená",J146,0)</f>
        <v>0</v>
      </c>
      <c r="BI146" s="206">
        <f>IF(N146="nulová",J146,0)</f>
        <v>0</v>
      </c>
      <c r="BJ146" s="15" t="s">
        <v>85</v>
      </c>
      <c r="BK146" s="206">
        <f>ROUND(I146*H146,2)</f>
        <v>0</v>
      </c>
      <c r="BL146" s="15" t="s">
        <v>1711</v>
      </c>
      <c r="BM146" s="205" t="s">
        <v>1747</v>
      </c>
    </row>
    <row r="147" spans="2:65" s="1" customFormat="1" ht="19.5">
      <c r="B147" s="32"/>
      <c r="C147" s="33"/>
      <c r="D147" s="207" t="s">
        <v>179</v>
      </c>
      <c r="E147" s="33"/>
      <c r="F147" s="208" t="s">
        <v>1748</v>
      </c>
      <c r="G147" s="33"/>
      <c r="H147" s="33"/>
      <c r="I147" s="115"/>
      <c r="J147" s="33"/>
      <c r="K147" s="33"/>
      <c r="L147" s="36"/>
      <c r="M147" s="209"/>
      <c r="N147" s="64"/>
      <c r="O147" s="64"/>
      <c r="P147" s="64"/>
      <c r="Q147" s="64"/>
      <c r="R147" s="64"/>
      <c r="S147" s="64"/>
      <c r="T147" s="65"/>
      <c r="AT147" s="15" t="s">
        <v>179</v>
      </c>
      <c r="AU147" s="15" t="s">
        <v>87</v>
      </c>
    </row>
    <row r="148" spans="2:65" s="11" customFormat="1" ht="22.9" customHeight="1">
      <c r="B148" s="178"/>
      <c r="C148" s="179"/>
      <c r="D148" s="180" t="s">
        <v>77</v>
      </c>
      <c r="E148" s="192" t="s">
        <v>1749</v>
      </c>
      <c r="F148" s="192" t="s">
        <v>1750</v>
      </c>
      <c r="G148" s="179"/>
      <c r="H148" s="179"/>
      <c r="I148" s="182"/>
      <c r="J148" s="193">
        <f>BK148</f>
        <v>0</v>
      </c>
      <c r="K148" s="179"/>
      <c r="L148" s="184"/>
      <c r="M148" s="185"/>
      <c r="N148" s="186"/>
      <c r="O148" s="186"/>
      <c r="P148" s="187">
        <f>SUM(P149:P150)</f>
        <v>0</v>
      </c>
      <c r="Q148" s="186"/>
      <c r="R148" s="187">
        <f>SUM(R149:R150)</f>
        <v>0</v>
      </c>
      <c r="S148" s="186"/>
      <c r="T148" s="188">
        <f>SUM(T149:T150)</f>
        <v>0</v>
      </c>
      <c r="AR148" s="189" t="s">
        <v>208</v>
      </c>
      <c r="AT148" s="190" t="s">
        <v>77</v>
      </c>
      <c r="AU148" s="190" t="s">
        <v>85</v>
      </c>
      <c r="AY148" s="189" t="s">
        <v>170</v>
      </c>
      <c r="BK148" s="191">
        <f>SUM(BK149:BK150)</f>
        <v>0</v>
      </c>
    </row>
    <row r="149" spans="2:65" s="1" customFormat="1" ht="32.450000000000003" customHeight="1">
      <c r="B149" s="32"/>
      <c r="C149" s="194" t="s">
        <v>236</v>
      </c>
      <c r="D149" s="194" t="s">
        <v>172</v>
      </c>
      <c r="E149" s="195" t="s">
        <v>1751</v>
      </c>
      <c r="F149" s="196" t="s">
        <v>1752</v>
      </c>
      <c r="G149" s="197" t="s">
        <v>423</v>
      </c>
      <c r="H149" s="198">
        <v>1</v>
      </c>
      <c r="I149" s="199"/>
      <c r="J149" s="200">
        <f>ROUND(I149*H149,2)</f>
        <v>0</v>
      </c>
      <c r="K149" s="196" t="s">
        <v>176</v>
      </c>
      <c r="L149" s="36"/>
      <c r="M149" s="201" t="s">
        <v>1</v>
      </c>
      <c r="N149" s="202" t="s">
        <v>43</v>
      </c>
      <c r="O149" s="64"/>
      <c r="P149" s="203">
        <f>O149*H149</f>
        <v>0</v>
      </c>
      <c r="Q149" s="203">
        <v>0</v>
      </c>
      <c r="R149" s="203">
        <f>Q149*H149</f>
        <v>0</v>
      </c>
      <c r="S149" s="203">
        <v>0</v>
      </c>
      <c r="T149" s="204">
        <f>S149*H149</f>
        <v>0</v>
      </c>
      <c r="AR149" s="205" t="s">
        <v>1711</v>
      </c>
      <c r="AT149" s="205" t="s">
        <v>172</v>
      </c>
      <c r="AU149" s="205" t="s">
        <v>87</v>
      </c>
      <c r="AY149" s="15" t="s">
        <v>170</v>
      </c>
      <c r="BE149" s="206">
        <f>IF(N149="základní",J149,0)</f>
        <v>0</v>
      </c>
      <c r="BF149" s="206">
        <f>IF(N149="snížená",J149,0)</f>
        <v>0</v>
      </c>
      <c r="BG149" s="206">
        <f>IF(N149="zákl. přenesená",J149,0)</f>
        <v>0</v>
      </c>
      <c r="BH149" s="206">
        <f>IF(N149="sníž. přenesená",J149,0)</f>
        <v>0</v>
      </c>
      <c r="BI149" s="206">
        <f>IF(N149="nulová",J149,0)</f>
        <v>0</v>
      </c>
      <c r="BJ149" s="15" t="s">
        <v>85</v>
      </c>
      <c r="BK149" s="206">
        <f>ROUND(I149*H149,2)</f>
        <v>0</v>
      </c>
      <c r="BL149" s="15" t="s">
        <v>1711</v>
      </c>
      <c r="BM149" s="205" t="s">
        <v>1753</v>
      </c>
    </row>
    <row r="150" spans="2:65" s="1" customFormat="1" ht="29.25">
      <c r="B150" s="32"/>
      <c r="C150" s="33"/>
      <c r="D150" s="207" t="s">
        <v>179</v>
      </c>
      <c r="E150" s="33"/>
      <c r="F150" s="208" t="s">
        <v>1754</v>
      </c>
      <c r="G150" s="33"/>
      <c r="H150" s="33"/>
      <c r="I150" s="115"/>
      <c r="J150" s="33"/>
      <c r="K150" s="33"/>
      <c r="L150" s="36"/>
      <c r="M150" s="209"/>
      <c r="N150" s="64"/>
      <c r="O150" s="64"/>
      <c r="P150" s="64"/>
      <c r="Q150" s="64"/>
      <c r="R150" s="64"/>
      <c r="S150" s="64"/>
      <c r="T150" s="65"/>
      <c r="AT150" s="15" t="s">
        <v>179</v>
      </c>
      <c r="AU150" s="15" t="s">
        <v>87</v>
      </c>
    </row>
    <row r="151" spans="2:65" s="11" customFormat="1" ht="22.9" customHeight="1">
      <c r="B151" s="178"/>
      <c r="C151" s="179"/>
      <c r="D151" s="180" t="s">
        <v>77</v>
      </c>
      <c r="E151" s="192" t="s">
        <v>1755</v>
      </c>
      <c r="F151" s="192" t="s">
        <v>1756</v>
      </c>
      <c r="G151" s="179"/>
      <c r="H151" s="179"/>
      <c r="I151" s="182"/>
      <c r="J151" s="193">
        <f>BK151</f>
        <v>0</v>
      </c>
      <c r="K151" s="179"/>
      <c r="L151" s="184"/>
      <c r="M151" s="185"/>
      <c r="N151" s="186"/>
      <c r="O151" s="186"/>
      <c r="P151" s="187">
        <f>SUM(P152:P154)</f>
        <v>0</v>
      </c>
      <c r="Q151" s="186"/>
      <c r="R151" s="187">
        <f>SUM(R152:R154)</f>
        <v>0</v>
      </c>
      <c r="S151" s="186"/>
      <c r="T151" s="188">
        <f>SUM(T152:T154)</f>
        <v>0</v>
      </c>
      <c r="AR151" s="189" t="s">
        <v>208</v>
      </c>
      <c r="AT151" s="190" t="s">
        <v>77</v>
      </c>
      <c r="AU151" s="190" t="s">
        <v>85</v>
      </c>
      <c r="AY151" s="189" t="s">
        <v>170</v>
      </c>
      <c r="BK151" s="191">
        <f>SUM(BK152:BK154)</f>
        <v>0</v>
      </c>
    </row>
    <row r="152" spans="2:65" s="1" customFormat="1" ht="14.45" customHeight="1">
      <c r="B152" s="32"/>
      <c r="C152" s="194" t="s">
        <v>241</v>
      </c>
      <c r="D152" s="194" t="s">
        <v>172</v>
      </c>
      <c r="E152" s="195" t="s">
        <v>1757</v>
      </c>
      <c r="F152" s="196" t="s">
        <v>1758</v>
      </c>
      <c r="G152" s="197" t="s">
        <v>423</v>
      </c>
      <c r="H152" s="198">
        <v>1</v>
      </c>
      <c r="I152" s="199"/>
      <c r="J152" s="200">
        <f>ROUND(I152*H152,2)</f>
        <v>0</v>
      </c>
      <c r="K152" s="196" t="s">
        <v>176</v>
      </c>
      <c r="L152" s="36"/>
      <c r="M152" s="201" t="s">
        <v>1</v>
      </c>
      <c r="N152" s="202" t="s">
        <v>43</v>
      </c>
      <c r="O152" s="64"/>
      <c r="P152" s="203">
        <f>O152*H152</f>
        <v>0</v>
      </c>
      <c r="Q152" s="203">
        <v>0</v>
      </c>
      <c r="R152" s="203">
        <f>Q152*H152</f>
        <v>0</v>
      </c>
      <c r="S152" s="203">
        <v>0</v>
      </c>
      <c r="T152" s="204">
        <f>S152*H152</f>
        <v>0</v>
      </c>
      <c r="AR152" s="205" t="s">
        <v>1711</v>
      </c>
      <c r="AT152" s="205" t="s">
        <v>172</v>
      </c>
      <c r="AU152" s="205" t="s">
        <v>87</v>
      </c>
      <c r="AY152" s="15" t="s">
        <v>170</v>
      </c>
      <c r="BE152" s="206">
        <f>IF(N152="základní",J152,0)</f>
        <v>0</v>
      </c>
      <c r="BF152" s="206">
        <f>IF(N152="snížená",J152,0)</f>
        <v>0</v>
      </c>
      <c r="BG152" s="206">
        <f>IF(N152="zákl. přenesená",J152,0)</f>
        <v>0</v>
      </c>
      <c r="BH152" s="206">
        <f>IF(N152="sníž. přenesená",J152,0)</f>
        <v>0</v>
      </c>
      <c r="BI152" s="206">
        <f>IF(N152="nulová",J152,0)</f>
        <v>0</v>
      </c>
      <c r="BJ152" s="15" t="s">
        <v>85</v>
      </c>
      <c r="BK152" s="206">
        <f>ROUND(I152*H152,2)</f>
        <v>0</v>
      </c>
      <c r="BL152" s="15" t="s">
        <v>1711</v>
      </c>
      <c r="BM152" s="205" t="s">
        <v>1759</v>
      </c>
    </row>
    <row r="153" spans="2:65" s="1" customFormat="1" ht="19.5">
      <c r="B153" s="32"/>
      <c r="C153" s="33"/>
      <c r="D153" s="207" t="s">
        <v>179</v>
      </c>
      <c r="E153" s="33"/>
      <c r="F153" s="208" t="s">
        <v>1760</v>
      </c>
      <c r="G153" s="33"/>
      <c r="H153" s="33"/>
      <c r="I153" s="115"/>
      <c r="J153" s="33"/>
      <c r="K153" s="33"/>
      <c r="L153" s="36"/>
      <c r="M153" s="209"/>
      <c r="N153" s="64"/>
      <c r="O153" s="64"/>
      <c r="P153" s="64"/>
      <c r="Q153" s="64"/>
      <c r="R153" s="64"/>
      <c r="S153" s="64"/>
      <c r="T153" s="65"/>
      <c r="AT153" s="15" t="s">
        <v>179</v>
      </c>
      <c r="AU153" s="15" t="s">
        <v>87</v>
      </c>
    </row>
    <row r="154" spans="2:65" s="1" customFormat="1" ht="78">
      <c r="B154" s="32"/>
      <c r="C154" s="33"/>
      <c r="D154" s="207" t="s">
        <v>646</v>
      </c>
      <c r="E154" s="33"/>
      <c r="F154" s="242" t="s">
        <v>1761</v>
      </c>
      <c r="G154" s="33"/>
      <c r="H154" s="33"/>
      <c r="I154" s="115"/>
      <c r="J154" s="33"/>
      <c r="K154" s="33"/>
      <c r="L154" s="36"/>
      <c r="M154" s="243"/>
      <c r="N154" s="244"/>
      <c r="O154" s="244"/>
      <c r="P154" s="244"/>
      <c r="Q154" s="244"/>
      <c r="R154" s="244"/>
      <c r="S154" s="244"/>
      <c r="T154" s="245"/>
      <c r="AT154" s="15" t="s">
        <v>646</v>
      </c>
      <c r="AU154" s="15" t="s">
        <v>87</v>
      </c>
    </row>
    <row r="155" spans="2:65" s="1" customFormat="1" ht="6.95" customHeight="1">
      <c r="B155" s="47"/>
      <c r="C155" s="48"/>
      <c r="D155" s="48"/>
      <c r="E155" s="48"/>
      <c r="F155" s="48"/>
      <c r="G155" s="48"/>
      <c r="H155" s="48"/>
      <c r="I155" s="146"/>
      <c r="J155" s="48"/>
      <c r="K155" s="48"/>
      <c r="L155" s="36"/>
    </row>
  </sheetData>
  <sheetProtection password="CC35" sheet="1" objects="1" scenarios="1" formatColumns="0" formatRows="0" autoFilter="0"/>
  <autoFilter ref="C122:K154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439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86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s="1" customFormat="1" ht="12" customHeight="1">
      <c r="B8" s="36"/>
      <c r="D8" s="114" t="s">
        <v>134</v>
      </c>
      <c r="I8" s="115"/>
      <c r="L8" s="36"/>
    </row>
    <row r="9" spans="2:46" s="1" customFormat="1" ht="36.950000000000003" customHeight="1">
      <c r="B9" s="36"/>
      <c r="E9" s="296" t="s">
        <v>135</v>
      </c>
      <c r="F9" s="297"/>
      <c r="G9" s="297"/>
      <c r="H9" s="297"/>
      <c r="I9" s="115"/>
      <c r="L9" s="36"/>
    </row>
    <row r="10" spans="2:46" s="1" customFormat="1" ht="11.25">
      <c r="B10" s="36"/>
      <c r="I10" s="115"/>
      <c r="L10" s="36"/>
    </row>
    <row r="11" spans="2:46" s="1" customFormat="1" ht="12" customHeight="1">
      <c r="B11" s="36"/>
      <c r="D11" s="114" t="s">
        <v>18</v>
      </c>
      <c r="F11" s="103" t="s">
        <v>1</v>
      </c>
      <c r="I11" s="116" t="s">
        <v>19</v>
      </c>
      <c r="J11" s="103" t="s">
        <v>1</v>
      </c>
      <c r="L11" s="36"/>
    </row>
    <row r="12" spans="2:46" s="1" customFormat="1" ht="12" customHeight="1">
      <c r="B12" s="36"/>
      <c r="D12" s="114" t="s">
        <v>20</v>
      </c>
      <c r="F12" s="103" t="s">
        <v>21</v>
      </c>
      <c r="I12" s="116" t="s">
        <v>22</v>
      </c>
      <c r="J12" s="117" t="str">
        <f>'Rekapitulace stavby'!AN8</f>
        <v>4. 12. 2019</v>
      </c>
      <c r="L12" s="36"/>
    </row>
    <row r="13" spans="2:46" s="1" customFormat="1" ht="10.9" customHeight="1">
      <c r="B13" s="36"/>
      <c r="I13" s="115"/>
      <c r="L13" s="36"/>
    </row>
    <row r="14" spans="2:46" s="1" customFormat="1" ht="12" customHeight="1">
      <c r="B14" s="36"/>
      <c r="D14" s="114" t="s">
        <v>24</v>
      </c>
      <c r="I14" s="116" t="s">
        <v>25</v>
      </c>
      <c r="J14" s="103" t="str">
        <f>IF('Rekapitulace stavby'!AN10="","",'Rekapitulace stavby'!AN10)</f>
        <v>03410447</v>
      </c>
      <c r="L14" s="36"/>
    </row>
    <row r="15" spans="2:46" s="1" customFormat="1" ht="18" customHeight="1">
      <c r="B15" s="36"/>
      <c r="E15" s="103" t="str">
        <f>IF('Rekapitulace stavby'!E11="","",'Rekapitulace stavby'!E11)</f>
        <v>Labe aréna z.s. Nábřežní 835, Štětí</v>
      </c>
      <c r="I15" s="116" t="s">
        <v>28</v>
      </c>
      <c r="J15" s="103" t="str">
        <f>IF('Rekapitulace stavby'!AN11="","",'Rekapitulace stavby'!AN11)</f>
        <v/>
      </c>
      <c r="L15" s="36"/>
    </row>
    <row r="16" spans="2:46" s="1" customFormat="1" ht="6.95" customHeight="1">
      <c r="B16" s="36"/>
      <c r="I16" s="115"/>
      <c r="L16" s="36"/>
    </row>
    <row r="17" spans="2:12" s="1" customFormat="1" ht="12" customHeight="1">
      <c r="B17" s="36"/>
      <c r="D17" s="114" t="s">
        <v>29</v>
      </c>
      <c r="I17" s="116" t="s">
        <v>25</v>
      </c>
      <c r="J17" s="28" t="str">
        <f>'Rekapitulace stavby'!AN13</f>
        <v>Vyplň údaj</v>
      </c>
      <c r="L17" s="36"/>
    </row>
    <row r="18" spans="2:12" s="1" customFormat="1" ht="18" customHeight="1">
      <c r="B18" s="36"/>
      <c r="E18" s="298" t="str">
        <f>'Rekapitulace stavby'!E14</f>
        <v>Vyplň údaj</v>
      </c>
      <c r="F18" s="299"/>
      <c r="G18" s="299"/>
      <c r="H18" s="299"/>
      <c r="I18" s="116" t="s">
        <v>28</v>
      </c>
      <c r="J18" s="28" t="str">
        <f>'Rekapitulace stavby'!AN14</f>
        <v>Vyplň údaj</v>
      </c>
      <c r="L18" s="36"/>
    </row>
    <row r="19" spans="2:12" s="1" customFormat="1" ht="6.95" customHeight="1">
      <c r="B19" s="36"/>
      <c r="I19" s="115"/>
      <c r="L19" s="36"/>
    </row>
    <row r="20" spans="2:12" s="1" customFormat="1" ht="12" customHeight="1">
      <c r="B20" s="36"/>
      <c r="D20" s="114" t="s">
        <v>31</v>
      </c>
      <c r="I20" s="116" t="s">
        <v>25</v>
      </c>
      <c r="J20" s="103" t="str">
        <f>IF('Rekapitulace stavby'!AN16="","",'Rekapitulace stavby'!AN16)</f>
        <v>25678051</v>
      </c>
      <c r="L20" s="36"/>
    </row>
    <row r="21" spans="2:12" s="1" customFormat="1" ht="18" customHeight="1">
      <c r="B21" s="36"/>
      <c r="E21" s="103" t="str">
        <f>IF('Rekapitulace stavby'!E17="","",'Rekapitulace stavby'!E17)</f>
        <v>di5 architekti inženýři</v>
      </c>
      <c r="I21" s="116" t="s">
        <v>28</v>
      </c>
      <c r="J21" s="103" t="str">
        <f>IF('Rekapitulace stavby'!AN17="","",'Rekapitulace stavby'!AN17)</f>
        <v/>
      </c>
      <c r="L21" s="36"/>
    </row>
    <row r="22" spans="2:12" s="1" customFormat="1" ht="6.95" customHeight="1">
      <c r="B22" s="36"/>
      <c r="I22" s="115"/>
      <c r="L22" s="36"/>
    </row>
    <row r="23" spans="2:12" s="1" customFormat="1" ht="12" customHeight="1">
      <c r="B23" s="36"/>
      <c r="D23" s="114" t="s">
        <v>35</v>
      </c>
      <c r="I23" s="116" t="s">
        <v>25</v>
      </c>
      <c r="J23" s="103" t="s">
        <v>1</v>
      </c>
      <c r="L23" s="36"/>
    </row>
    <row r="24" spans="2:12" s="1" customFormat="1" ht="18" customHeight="1">
      <c r="B24" s="36"/>
      <c r="E24" s="103" t="s">
        <v>36</v>
      </c>
      <c r="I24" s="116" t="s">
        <v>28</v>
      </c>
      <c r="J24" s="103" t="s">
        <v>1</v>
      </c>
      <c r="L24" s="36"/>
    </row>
    <row r="25" spans="2:12" s="1" customFormat="1" ht="6.95" customHeight="1">
      <c r="B25" s="36"/>
      <c r="I25" s="115"/>
      <c r="L25" s="36"/>
    </row>
    <row r="26" spans="2:12" s="1" customFormat="1" ht="12" customHeight="1">
      <c r="B26" s="36"/>
      <c r="D26" s="114" t="s">
        <v>37</v>
      </c>
      <c r="I26" s="115"/>
      <c r="L26" s="36"/>
    </row>
    <row r="27" spans="2:12" s="7" customFormat="1" ht="14.45" customHeight="1">
      <c r="B27" s="118"/>
      <c r="E27" s="300" t="s">
        <v>1</v>
      </c>
      <c r="F27" s="300"/>
      <c r="G27" s="300"/>
      <c r="H27" s="300"/>
      <c r="I27" s="119"/>
      <c r="L27" s="118"/>
    </row>
    <row r="28" spans="2:12" s="1" customFormat="1" ht="6.95" customHeight="1">
      <c r="B28" s="36"/>
      <c r="I28" s="115"/>
      <c r="L28" s="36"/>
    </row>
    <row r="29" spans="2:12" s="1" customFormat="1" ht="6.95" customHeight="1">
      <c r="B29" s="36"/>
      <c r="D29" s="60"/>
      <c r="E29" s="60"/>
      <c r="F29" s="60"/>
      <c r="G29" s="60"/>
      <c r="H29" s="60"/>
      <c r="I29" s="120"/>
      <c r="J29" s="60"/>
      <c r="K29" s="60"/>
      <c r="L29" s="36"/>
    </row>
    <row r="30" spans="2:12" s="1" customFormat="1" ht="25.35" customHeight="1">
      <c r="B30" s="36"/>
      <c r="D30" s="121" t="s">
        <v>38</v>
      </c>
      <c r="I30" s="115"/>
      <c r="J30" s="122">
        <f>ROUND(J130, 2)</f>
        <v>0</v>
      </c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14.45" customHeight="1">
      <c r="B32" s="36"/>
      <c r="F32" s="123" t="s">
        <v>40</v>
      </c>
      <c r="I32" s="124" t="s">
        <v>39</v>
      </c>
      <c r="J32" s="123" t="s">
        <v>41</v>
      </c>
      <c r="L32" s="36"/>
    </row>
    <row r="33" spans="2:12" s="1" customFormat="1" ht="14.45" customHeight="1">
      <c r="B33" s="36"/>
      <c r="D33" s="125" t="s">
        <v>42</v>
      </c>
      <c r="E33" s="114" t="s">
        <v>43</v>
      </c>
      <c r="F33" s="126">
        <f>ROUND((SUM(BE130:BE438)),  2)</f>
        <v>0</v>
      </c>
      <c r="I33" s="127">
        <v>0.21</v>
      </c>
      <c r="J33" s="126">
        <f>ROUND(((SUM(BE130:BE438))*I33),  2)</f>
        <v>0</v>
      </c>
      <c r="L33" s="36"/>
    </row>
    <row r="34" spans="2:12" s="1" customFormat="1" ht="14.45" customHeight="1">
      <c r="B34" s="36"/>
      <c r="E34" s="114" t="s">
        <v>44</v>
      </c>
      <c r="F34" s="126">
        <f>ROUND((SUM(BF130:BF438)),  2)</f>
        <v>0</v>
      </c>
      <c r="I34" s="127">
        <v>0.15</v>
      </c>
      <c r="J34" s="126">
        <f>ROUND(((SUM(BF130:BF438))*I34),  2)</f>
        <v>0</v>
      </c>
      <c r="L34" s="36"/>
    </row>
    <row r="35" spans="2:12" s="1" customFormat="1" ht="14.45" hidden="1" customHeight="1">
      <c r="B35" s="36"/>
      <c r="E35" s="114" t="s">
        <v>45</v>
      </c>
      <c r="F35" s="126">
        <f>ROUND((SUM(BG130:BG438)),  2)</f>
        <v>0</v>
      </c>
      <c r="I35" s="127">
        <v>0.21</v>
      </c>
      <c r="J35" s="126">
        <f>0</f>
        <v>0</v>
      </c>
      <c r="L35" s="36"/>
    </row>
    <row r="36" spans="2:12" s="1" customFormat="1" ht="14.45" hidden="1" customHeight="1">
      <c r="B36" s="36"/>
      <c r="E36" s="114" t="s">
        <v>46</v>
      </c>
      <c r="F36" s="126">
        <f>ROUND((SUM(BH130:BH438)),  2)</f>
        <v>0</v>
      </c>
      <c r="I36" s="127">
        <v>0.15</v>
      </c>
      <c r="J36" s="126">
        <f>0</f>
        <v>0</v>
      </c>
      <c r="L36" s="36"/>
    </row>
    <row r="37" spans="2:12" s="1" customFormat="1" ht="14.45" hidden="1" customHeight="1">
      <c r="B37" s="36"/>
      <c r="E37" s="114" t="s">
        <v>47</v>
      </c>
      <c r="F37" s="126">
        <f>ROUND((SUM(BI130:BI438)),  2)</f>
        <v>0</v>
      </c>
      <c r="I37" s="127">
        <v>0</v>
      </c>
      <c r="J37" s="126">
        <f>0</f>
        <v>0</v>
      </c>
      <c r="L37" s="36"/>
    </row>
    <row r="38" spans="2:12" s="1" customFormat="1" ht="6.95" customHeight="1">
      <c r="B38" s="36"/>
      <c r="I38" s="115"/>
      <c r="L38" s="36"/>
    </row>
    <row r="39" spans="2:12" s="1" customFormat="1" ht="25.35" customHeight="1">
      <c r="B39" s="36"/>
      <c r="C39" s="128"/>
      <c r="D39" s="129" t="s">
        <v>48</v>
      </c>
      <c r="E39" s="130"/>
      <c r="F39" s="130"/>
      <c r="G39" s="131" t="s">
        <v>49</v>
      </c>
      <c r="H39" s="132" t="s">
        <v>50</v>
      </c>
      <c r="I39" s="133"/>
      <c r="J39" s="134">
        <f>SUM(J30:J37)</f>
        <v>0</v>
      </c>
      <c r="K39" s="135"/>
      <c r="L39" s="36"/>
    </row>
    <row r="40" spans="2:12" s="1" customFormat="1" ht="14.45" customHeight="1">
      <c r="B40" s="36"/>
      <c r="I40" s="115"/>
      <c r="L40" s="36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47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47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47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47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47" s="1" customFormat="1" ht="12" customHeight="1">
      <c r="B86" s="32"/>
      <c r="C86" s="27" t="s">
        <v>134</v>
      </c>
      <c r="D86" s="33"/>
      <c r="E86" s="33"/>
      <c r="F86" s="33"/>
      <c r="G86" s="33"/>
      <c r="H86" s="33"/>
      <c r="I86" s="115"/>
      <c r="J86" s="33"/>
      <c r="K86" s="33"/>
      <c r="L86" s="36"/>
    </row>
    <row r="87" spans="2:47" s="1" customFormat="1" ht="14.45" customHeight="1">
      <c r="B87" s="32"/>
      <c r="C87" s="33"/>
      <c r="D87" s="33"/>
      <c r="E87" s="269" t="str">
        <f>E9</f>
        <v>01 - stavební část</v>
      </c>
      <c r="F87" s="303"/>
      <c r="G87" s="303"/>
      <c r="H87" s="303"/>
      <c r="I87" s="115"/>
      <c r="J87" s="33"/>
      <c r="K87" s="33"/>
      <c r="L87" s="36"/>
    </row>
    <row r="88" spans="2:47" s="1" customFormat="1" ht="6.95" customHeight="1">
      <c r="B88" s="32"/>
      <c r="C88" s="33"/>
      <c r="D88" s="33"/>
      <c r="E88" s="33"/>
      <c r="F88" s="33"/>
      <c r="G88" s="33"/>
      <c r="H88" s="33"/>
      <c r="I88" s="115"/>
      <c r="J88" s="33"/>
      <c r="K88" s="33"/>
      <c r="L88" s="36"/>
    </row>
    <row r="89" spans="2:47" s="1" customFormat="1" ht="12" customHeight="1">
      <c r="B89" s="32"/>
      <c r="C89" s="27" t="s">
        <v>20</v>
      </c>
      <c r="D89" s="33"/>
      <c r="E89" s="33"/>
      <c r="F89" s="25" t="str">
        <f>F12</f>
        <v>Štětí</v>
      </c>
      <c r="G89" s="33"/>
      <c r="H89" s="33"/>
      <c r="I89" s="116" t="s">
        <v>22</v>
      </c>
      <c r="J89" s="59" t="str">
        <f>IF(J12="","",J12)</f>
        <v>4. 12. 2019</v>
      </c>
      <c r="K89" s="33"/>
      <c r="L89" s="36"/>
    </row>
    <row r="90" spans="2:47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47" s="1" customFormat="1" ht="26.45" customHeight="1">
      <c r="B91" s="32"/>
      <c r="C91" s="27" t="s">
        <v>24</v>
      </c>
      <c r="D91" s="33"/>
      <c r="E91" s="33"/>
      <c r="F91" s="25" t="str">
        <f>E15</f>
        <v>Labe aréna z.s. Nábřežní 835, Štětí</v>
      </c>
      <c r="G91" s="33"/>
      <c r="H91" s="33"/>
      <c r="I91" s="116" t="s">
        <v>31</v>
      </c>
      <c r="J91" s="30" t="str">
        <f>E21</f>
        <v>di5 architekti inženýři</v>
      </c>
      <c r="K91" s="33"/>
      <c r="L91" s="36"/>
    </row>
    <row r="92" spans="2:47" s="1" customFormat="1" ht="15.6" customHeight="1">
      <c r="B92" s="32"/>
      <c r="C92" s="27" t="s">
        <v>29</v>
      </c>
      <c r="D92" s="33"/>
      <c r="E92" s="33"/>
      <c r="F92" s="25" t="str">
        <f>IF(E18="","",E18)</f>
        <v>Vyplň údaj</v>
      </c>
      <c r="G92" s="33"/>
      <c r="H92" s="33"/>
      <c r="I92" s="116" t="s">
        <v>35</v>
      </c>
      <c r="J92" s="30" t="str">
        <f>E24</f>
        <v>J. Nešněra</v>
      </c>
      <c r="K92" s="33"/>
      <c r="L92" s="36"/>
    </row>
    <row r="93" spans="2:47" s="1" customFormat="1" ht="10.35" customHeight="1">
      <c r="B93" s="32"/>
      <c r="C93" s="33"/>
      <c r="D93" s="33"/>
      <c r="E93" s="33"/>
      <c r="F93" s="33"/>
      <c r="G93" s="33"/>
      <c r="H93" s="33"/>
      <c r="I93" s="115"/>
      <c r="J93" s="33"/>
      <c r="K93" s="33"/>
      <c r="L93" s="36"/>
    </row>
    <row r="94" spans="2:47" s="1" customFormat="1" ht="29.25" customHeight="1">
      <c r="B94" s="32"/>
      <c r="C94" s="150" t="s">
        <v>137</v>
      </c>
      <c r="D94" s="151"/>
      <c r="E94" s="151"/>
      <c r="F94" s="151"/>
      <c r="G94" s="151"/>
      <c r="H94" s="151"/>
      <c r="I94" s="152"/>
      <c r="J94" s="153" t="s">
        <v>138</v>
      </c>
      <c r="K94" s="151"/>
      <c r="L94" s="36"/>
    </row>
    <row r="95" spans="2:47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47" s="1" customFormat="1" ht="22.9" customHeight="1">
      <c r="B96" s="32"/>
      <c r="C96" s="154" t="s">
        <v>139</v>
      </c>
      <c r="D96" s="33"/>
      <c r="E96" s="33"/>
      <c r="F96" s="33"/>
      <c r="G96" s="33"/>
      <c r="H96" s="33"/>
      <c r="I96" s="115"/>
      <c r="J96" s="77">
        <f>J130</f>
        <v>0</v>
      </c>
      <c r="K96" s="33"/>
      <c r="L96" s="36"/>
      <c r="AU96" s="15" t="s">
        <v>140</v>
      </c>
    </row>
    <row r="97" spans="2:12" s="8" customFormat="1" ht="24.95" customHeight="1">
      <c r="B97" s="155"/>
      <c r="C97" s="156"/>
      <c r="D97" s="157" t="s">
        <v>141</v>
      </c>
      <c r="E97" s="158"/>
      <c r="F97" s="158"/>
      <c r="G97" s="158"/>
      <c r="H97" s="158"/>
      <c r="I97" s="159"/>
      <c r="J97" s="160">
        <f>J131</f>
        <v>0</v>
      </c>
      <c r="K97" s="156"/>
      <c r="L97" s="161"/>
    </row>
    <row r="98" spans="2:12" s="9" customFormat="1" ht="19.899999999999999" customHeight="1">
      <c r="B98" s="162"/>
      <c r="C98" s="97"/>
      <c r="D98" s="163" t="s">
        <v>142</v>
      </c>
      <c r="E98" s="164"/>
      <c r="F98" s="164"/>
      <c r="G98" s="164"/>
      <c r="H98" s="164"/>
      <c r="I98" s="165"/>
      <c r="J98" s="166">
        <f>J132</f>
        <v>0</v>
      </c>
      <c r="K98" s="97"/>
      <c r="L98" s="167"/>
    </row>
    <row r="99" spans="2:12" s="9" customFormat="1" ht="19.899999999999999" customHeight="1">
      <c r="B99" s="162"/>
      <c r="C99" s="97"/>
      <c r="D99" s="163" t="s">
        <v>143</v>
      </c>
      <c r="E99" s="164"/>
      <c r="F99" s="164"/>
      <c r="G99" s="164"/>
      <c r="H99" s="164"/>
      <c r="I99" s="165"/>
      <c r="J99" s="166">
        <f>J136</f>
        <v>0</v>
      </c>
      <c r="K99" s="97"/>
      <c r="L99" s="167"/>
    </row>
    <row r="100" spans="2:12" s="9" customFormat="1" ht="19.899999999999999" customHeight="1">
      <c r="B100" s="162"/>
      <c r="C100" s="97"/>
      <c r="D100" s="163" t="s">
        <v>144</v>
      </c>
      <c r="E100" s="164"/>
      <c r="F100" s="164"/>
      <c r="G100" s="164"/>
      <c r="H100" s="164"/>
      <c r="I100" s="165"/>
      <c r="J100" s="166">
        <f>J190</f>
        <v>0</v>
      </c>
      <c r="K100" s="97"/>
      <c r="L100" s="167"/>
    </row>
    <row r="101" spans="2:12" s="9" customFormat="1" ht="19.899999999999999" customHeight="1">
      <c r="B101" s="162"/>
      <c r="C101" s="97"/>
      <c r="D101" s="163" t="s">
        <v>145</v>
      </c>
      <c r="E101" s="164"/>
      <c r="F101" s="164"/>
      <c r="G101" s="164"/>
      <c r="H101" s="164"/>
      <c r="I101" s="165"/>
      <c r="J101" s="166">
        <f>J216</f>
        <v>0</v>
      </c>
      <c r="K101" s="97"/>
      <c r="L101" s="167"/>
    </row>
    <row r="102" spans="2:12" s="9" customFormat="1" ht="19.899999999999999" customHeight="1">
      <c r="B102" s="162"/>
      <c r="C102" s="97"/>
      <c r="D102" s="163" t="s">
        <v>146</v>
      </c>
      <c r="E102" s="164"/>
      <c r="F102" s="164"/>
      <c r="G102" s="164"/>
      <c r="H102" s="164"/>
      <c r="I102" s="165"/>
      <c r="J102" s="166">
        <f>J307</f>
        <v>0</v>
      </c>
      <c r="K102" s="97"/>
      <c r="L102" s="167"/>
    </row>
    <row r="103" spans="2:12" s="9" customFormat="1" ht="19.899999999999999" customHeight="1">
      <c r="B103" s="162"/>
      <c r="C103" s="97"/>
      <c r="D103" s="163" t="s">
        <v>147</v>
      </c>
      <c r="E103" s="164"/>
      <c r="F103" s="164"/>
      <c r="G103" s="164"/>
      <c r="H103" s="164"/>
      <c r="I103" s="165"/>
      <c r="J103" s="166">
        <f>J367</f>
        <v>0</v>
      </c>
      <c r="K103" s="97"/>
      <c r="L103" s="167"/>
    </row>
    <row r="104" spans="2:12" s="8" customFormat="1" ht="24.95" customHeight="1">
      <c r="B104" s="155"/>
      <c r="C104" s="156"/>
      <c r="D104" s="157" t="s">
        <v>148</v>
      </c>
      <c r="E104" s="158"/>
      <c r="F104" s="158"/>
      <c r="G104" s="158"/>
      <c r="H104" s="158"/>
      <c r="I104" s="159"/>
      <c r="J104" s="160">
        <f>J370</f>
        <v>0</v>
      </c>
      <c r="K104" s="156"/>
      <c r="L104" s="161"/>
    </row>
    <row r="105" spans="2:12" s="9" customFormat="1" ht="19.899999999999999" customHeight="1">
      <c r="B105" s="162"/>
      <c r="C105" s="97"/>
      <c r="D105" s="163" t="s">
        <v>149</v>
      </c>
      <c r="E105" s="164"/>
      <c r="F105" s="164"/>
      <c r="G105" s="164"/>
      <c r="H105" s="164"/>
      <c r="I105" s="165"/>
      <c r="J105" s="166">
        <f>J371</f>
        <v>0</v>
      </c>
      <c r="K105" s="97"/>
      <c r="L105" s="167"/>
    </row>
    <row r="106" spans="2:12" s="9" customFormat="1" ht="19.899999999999999" customHeight="1">
      <c r="B106" s="162"/>
      <c r="C106" s="97"/>
      <c r="D106" s="163" t="s">
        <v>150</v>
      </c>
      <c r="E106" s="164"/>
      <c r="F106" s="164"/>
      <c r="G106" s="164"/>
      <c r="H106" s="164"/>
      <c r="I106" s="165"/>
      <c r="J106" s="166">
        <f>J380</f>
        <v>0</v>
      </c>
      <c r="K106" s="97"/>
      <c r="L106" s="167"/>
    </row>
    <row r="107" spans="2:12" s="9" customFormat="1" ht="19.899999999999999" customHeight="1">
      <c r="B107" s="162"/>
      <c r="C107" s="97"/>
      <c r="D107" s="163" t="s">
        <v>151</v>
      </c>
      <c r="E107" s="164"/>
      <c r="F107" s="164"/>
      <c r="G107" s="164"/>
      <c r="H107" s="164"/>
      <c r="I107" s="165"/>
      <c r="J107" s="166">
        <f>J399</f>
        <v>0</v>
      </c>
      <c r="K107" s="97"/>
      <c r="L107" s="167"/>
    </row>
    <row r="108" spans="2:12" s="9" customFormat="1" ht="19.899999999999999" customHeight="1">
      <c r="B108" s="162"/>
      <c r="C108" s="97"/>
      <c r="D108" s="163" t="s">
        <v>152</v>
      </c>
      <c r="E108" s="164"/>
      <c r="F108" s="164"/>
      <c r="G108" s="164"/>
      <c r="H108" s="164"/>
      <c r="I108" s="165"/>
      <c r="J108" s="166">
        <f>J406</f>
        <v>0</v>
      </c>
      <c r="K108" s="97"/>
      <c r="L108" s="167"/>
    </row>
    <row r="109" spans="2:12" s="9" customFormat="1" ht="19.899999999999999" customHeight="1">
      <c r="B109" s="162"/>
      <c r="C109" s="97"/>
      <c r="D109" s="163" t="s">
        <v>153</v>
      </c>
      <c r="E109" s="164"/>
      <c r="F109" s="164"/>
      <c r="G109" s="164"/>
      <c r="H109" s="164"/>
      <c r="I109" s="165"/>
      <c r="J109" s="166">
        <f>J431</f>
        <v>0</v>
      </c>
      <c r="K109" s="97"/>
      <c r="L109" s="167"/>
    </row>
    <row r="110" spans="2:12" s="9" customFormat="1" ht="19.899999999999999" customHeight="1">
      <c r="B110" s="162"/>
      <c r="C110" s="97"/>
      <c r="D110" s="163" t="s">
        <v>154</v>
      </c>
      <c r="E110" s="164"/>
      <c r="F110" s="164"/>
      <c r="G110" s="164"/>
      <c r="H110" s="164"/>
      <c r="I110" s="165"/>
      <c r="J110" s="166">
        <f>J436</f>
        <v>0</v>
      </c>
      <c r="K110" s="97"/>
      <c r="L110" s="167"/>
    </row>
    <row r="111" spans="2:12" s="1" customFormat="1" ht="21.75" customHeight="1">
      <c r="B111" s="32"/>
      <c r="C111" s="33"/>
      <c r="D111" s="33"/>
      <c r="E111" s="33"/>
      <c r="F111" s="33"/>
      <c r="G111" s="33"/>
      <c r="H111" s="33"/>
      <c r="I111" s="115"/>
      <c r="J111" s="33"/>
      <c r="K111" s="33"/>
      <c r="L111" s="36"/>
    </row>
    <row r="112" spans="2:12" s="1" customFormat="1" ht="6.95" customHeight="1">
      <c r="B112" s="47"/>
      <c r="C112" s="48"/>
      <c r="D112" s="48"/>
      <c r="E112" s="48"/>
      <c r="F112" s="48"/>
      <c r="G112" s="48"/>
      <c r="H112" s="48"/>
      <c r="I112" s="146"/>
      <c r="J112" s="48"/>
      <c r="K112" s="48"/>
      <c r="L112" s="36"/>
    </row>
    <row r="116" spans="2:12" s="1" customFormat="1" ht="6.95" customHeight="1">
      <c r="B116" s="49"/>
      <c r="C116" s="50"/>
      <c r="D116" s="50"/>
      <c r="E116" s="50"/>
      <c r="F116" s="50"/>
      <c r="G116" s="50"/>
      <c r="H116" s="50"/>
      <c r="I116" s="149"/>
      <c r="J116" s="50"/>
      <c r="K116" s="50"/>
      <c r="L116" s="36"/>
    </row>
    <row r="117" spans="2:12" s="1" customFormat="1" ht="24.95" customHeight="1">
      <c r="B117" s="32"/>
      <c r="C117" s="21" t="s">
        <v>155</v>
      </c>
      <c r="D117" s="33"/>
      <c r="E117" s="33"/>
      <c r="F117" s="33"/>
      <c r="G117" s="33"/>
      <c r="H117" s="33"/>
      <c r="I117" s="115"/>
      <c r="J117" s="33"/>
      <c r="K117" s="33"/>
      <c r="L117" s="36"/>
    </row>
    <row r="118" spans="2:12" s="1" customFormat="1" ht="6.95" customHeight="1">
      <c r="B118" s="32"/>
      <c r="C118" s="33"/>
      <c r="D118" s="33"/>
      <c r="E118" s="33"/>
      <c r="F118" s="33"/>
      <c r="G118" s="33"/>
      <c r="H118" s="33"/>
      <c r="I118" s="115"/>
      <c r="J118" s="33"/>
      <c r="K118" s="33"/>
      <c r="L118" s="36"/>
    </row>
    <row r="119" spans="2:12" s="1" customFormat="1" ht="12" customHeight="1">
      <c r="B119" s="32"/>
      <c r="C119" s="27" t="s">
        <v>16</v>
      </c>
      <c r="D119" s="33"/>
      <c r="E119" s="33"/>
      <c r="F119" s="33"/>
      <c r="G119" s="33"/>
      <c r="H119" s="33"/>
      <c r="I119" s="115"/>
      <c r="J119" s="33"/>
      <c r="K119" s="33"/>
      <c r="L119" s="36"/>
    </row>
    <row r="120" spans="2:12" s="1" customFormat="1" ht="14.45" customHeight="1">
      <c r="B120" s="32"/>
      <c r="C120" s="33"/>
      <c r="D120" s="33"/>
      <c r="E120" s="301" t="str">
        <f>E7</f>
        <v>Labe aréna Štětí - bazén</v>
      </c>
      <c r="F120" s="302"/>
      <c r="G120" s="302"/>
      <c r="H120" s="302"/>
      <c r="I120" s="115"/>
      <c r="J120" s="33"/>
      <c r="K120" s="33"/>
      <c r="L120" s="36"/>
    </row>
    <row r="121" spans="2:12" s="1" customFormat="1" ht="12" customHeight="1">
      <c r="B121" s="32"/>
      <c r="C121" s="27" t="s">
        <v>134</v>
      </c>
      <c r="D121" s="33"/>
      <c r="E121" s="33"/>
      <c r="F121" s="33"/>
      <c r="G121" s="33"/>
      <c r="H121" s="33"/>
      <c r="I121" s="115"/>
      <c r="J121" s="33"/>
      <c r="K121" s="33"/>
      <c r="L121" s="36"/>
    </row>
    <row r="122" spans="2:12" s="1" customFormat="1" ht="14.45" customHeight="1">
      <c r="B122" s="32"/>
      <c r="C122" s="33"/>
      <c r="D122" s="33"/>
      <c r="E122" s="269" t="str">
        <f>E9</f>
        <v>01 - stavební část</v>
      </c>
      <c r="F122" s="303"/>
      <c r="G122" s="303"/>
      <c r="H122" s="303"/>
      <c r="I122" s="115"/>
      <c r="J122" s="33"/>
      <c r="K122" s="33"/>
      <c r="L122" s="36"/>
    </row>
    <row r="123" spans="2:12" s="1" customFormat="1" ht="6.95" customHeight="1">
      <c r="B123" s="32"/>
      <c r="C123" s="33"/>
      <c r="D123" s="33"/>
      <c r="E123" s="33"/>
      <c r="F123" s="33"/>
      <c r="G123" s="33"/>
      <c r="H123" s="33"/>
      <c r="I123" s="115"/>
      <c r="J123" s="33"/>
      <c r="K123" s="33"/>
      <c r="L123" s="36"/>
    </row>
    <row r="124" spans="2:12" s="1" customFormat="1" ht="12" customHeight="1">
      <c r="B124" s="32"/>
      <c r="C124" s="27" t="s">
        <v>20</v>
      </c>
      <c r="D124" s="33"/>
      <c r="E124" s="33"/>
      <c r="F124" s="25" t="str">
        <f>F12</f>
        <v>Štětí</v>
      </c>
      <c r="G124" s="33"/>
      <c r="H124" s="33"/>
      <c r="I124" s="116" t="s">
        <v>22</v>
      </c>
      <c r="J124" s="59" t="str">
        <f>IF(J12="","",J12)</f>
        <v>4. 12. 2019</v>
      </c>
      <c r="K124" s="33"/>
      <c r="L124" s="36"/>
    </row>
    <row r="125" spans="2:12" s="1" customFormat="1" ht="6.95" customHeight="1">
      <c r="B125" s="32"/>
      <c r="C125" s="33"/>
      <c r="D125" s="33"/>
      <c r="E125" s="33"/>
      <c r="F125" s="33"/>
      <c r="G125" s="33"/>
      <c r="H125" s="33"/>
      <c r="I125" s="115"/>
      <c r="J125" s="33"/>
      <c r="K125" s="33"/>
      <c r="L125" s="36"/>
    </row>
    <row r="126" spans="2:12" s="1" customFormat="1" ht="26.45" customHeight="1">
      <c r="B126" s="32"/>
      <c r="C126" s="27" t="s">
        <v>24</v>
      </c>
      <c r="D126" s="33"/>
      <c r="E126" s="33"/>
      <c r="F126" s="25" t="str">
        <f>E15</f>
        <v>Labe aréna z.s. Nábřežní 835, Štětí</v>
      </c>
      <c r="G126" s="33"/>
      <c r="H126" s="33"/>
      <c r="I126" s="116" t="s">
        <v>31</v>
      </c>
      <c r="J126" s="30" t="str">
        <f>E21</f>
        <v>di5 architekti inženýři</v>
      </c>
      <c r="K126" s="33"/>
      <c r="L126" s="36"/>
    </row>
    <row r="127" spans="2:12" s="1" customFormat="1" ht="15.6" customHeight="1">
      <c r="B127" s="32"/>
      <c r="C127" s="27" t="s">
        <v>29</v>
      </c>
      <c r="D127" s="33"/>
      <c r="E127" s="33"/>
      <c r="F127" s="25" t="str">
        <f>IF(E18="","",E18)</f>
        <v>Vyplň údaj</v>
      </c>
      <c r="G127" s="33"/>
      <c r="H127" s="33"/>
      <c r="I127" s="116" t="s">
        <v>35</v>
      </c>
      <c r="J127" s="30" t="str">
        <f>E24</f>
        <v>J. Nešněra</v>
      </c>
      <c r="K127" s="33"/>
      <c r="L127" s="36"/>
    </row>
    <row r="128" spans="2:12" s="1" customFormat="1" ht="10.35" customHeight="1">
      <c r="B128" s="32"/>
      <c r="C128" s="33"/>
      <c r="D128" s="33"/>
      <c r="E128" s="33"/>
      <c r="F128" s="33"/>
      <c r="G128" s="33"/>
      <c r="H128" s="33"/>
      <c r="I128" s="115"/>
      <c r="J128" s="33"/>
      <c r="K128" s="33"/>
      <c r="L128" s="36"/>
    </row>
    <row r="129" spans="2:65" s="10" customFormat="1" ht="29.25" customHeight="1">
      <c r="B129" s="168"/>
      <c r="C129" s="169" t="s">
        <v>156</v>
      </c>
      <c r="D129" s="170" t="s">
        <v>63</v>
      </c>
      <c r="E129" s="170" t="s">
        <v>59</v>
      </c>
      <c r="F129" s="170" t="s">
        <v>60</v>
      </c>
      <c r="G129" s="170" t="s">
        <v>157</v>
      </c>
      <c r="H129" s="170" t="s">
        <v>158</v>
      </c>
      <c r="I129" s="171" t="s">
        <v>159</v>
      </c>
      <c r="J129" s="170" t="s">
        <v>138</v>
      </c>
      <c r="K129" s="172" t="s">
        <v>160</v>
      </c>
      <c r="L129" s="173"/>
      <c r="M129" s="68" t="s">
        <v>1</v>
      </c>
      <c r="N129" s="69" t="s">
        <v>42</v>
      </c>
      <c r="O129" s="69" t="s">
        <v>161</v>
      </c>
      <c r="P129" s="69" t="s">
        <v>162</v>
      </c>
      <c r="Q129" s="69" t="s">
        <v>163</v>
      </c>
      <c r="R129" s="69" t="s">
        <v>164</v>
      </c>
      <c r="S129" s="69" t="s">
        <v>165</v>
      </c>
      <c r="T129" s="70" t="s">
        <v>166</v>
      </c>
    </row>
    <row r="130" spans="2:65" s="1" customFormat="1" ht="22.9" customHeight="1">
      <c r="B130" s="32"/>
      <c r="C130" s="75" t="s">
        <v>167</v>
      </c>
      <c r="D130" s="33"/>
      <c r="E130" s="33"/>
      <c r="F130" s="33"/>
      <c r="G130" s="33"/>
      <c r="H130" s="33"/>
      <c r="I130" s="115"/>
      <c r="J130" s="174">
        <f>BK130</f>
        <v>0</v>
      </c>
      <c r="K130" s="33"/>
      <c r="L130" s="36"/>
      <c r="M130" s="71"/>
      <c r="N130" s="72"/>
      <c r="O130" s="72"/>
      <c r="P130" s="175">
        <f>P131+P370</f>
        <v>0</v>
      </c>
      <c r="Q130" s="72"/>
      <c r="R130" s="175">
        <f>R131+R370</f>
        <v>366.03605019999998</v>
      </c>
      <c r="S130" s="72"/>
      <c r="T130" s="176">
        <f>T131+T370</f>
        <v>1.6221999999999999</v>
      </c>
      <c r="AT130" s="15" t="s">
        <v>77</v>
      </c>
      <c r="AU130" s="15" t="s">
        <v>140</v>
      </c>
      <c r="BK130" s="177">
        <f>BK131+BK370</f>
        <v>0</v>
      </c>
    </row>
    <row r="131" spans="2:65" s="11" customFormat="1" ht="25.9" customHeight="1">
      <c r="B131" s="178"/>
      <c r="C131" s="179"/>
      <c r="D131" s="180" t="s">
        <v>77</v>
      </c>
      <c r="E131" s="181" t="s">
        <v>168</v>
      </c>
      <c r="F131" s="181" t="s">
        <v>169</v>
      </c>
      <c r="G131" s="179"/>
      <c r="H131" s="179"/>
      <c r="I131" s="182"/>
      <c r="J131" s="183">
        <f>BK131</f>
        <v>0</v>
      </c>
      <c r="K131" s="179"/>
      <c r="L131" s="184"/>
      <c r="M131" s="185"/>
      <c r="N131" s="186"/>
      <c r="O131" s="186"/>
      <c r="P131" s="187">
        <f>P132+P136+P190+P216+P307+P367</f>
        <v>0</v>
      </c>
      <c r="Q131" s="186"/>
      <c r="R131" s="187">
        <f>R132+R136+R190+R216+R307+R367</f>
        <v>356.10900349999997</v>
      </c>
      <c r="S131" s="186"/>
      <c r="T131" s="188">
        <f>T132+T136+T190+T216+T307+T367</f>
        <v>1.6221999999999999</v>
      </c>
      <c r="AR131" s="189" t="s">
        <v>85</v>
      </c>
      <c r="AT131" s="190" t="s">
        <v>77</v>
      </c>
      <c r="AU131" s="190" t="s">
        <v>78</v>
      </c>
      <c r="AY131" s="189" t="s">
        <v>170</v>
      </c>
      <c r="BK131" s="191">
        <f>BK132+BK136+BK190+BK216+BK307+BK367</f>
        <v>0</v>
      </c>
    </row>
    <row r="132" spans="2:65" s="11" customFormat="1" ht="22.9" customHeight="1">
      <c r="B132" s="178"/>
      <c r="C132" s="179"/>
      <c r="D132" s="180" t="s">
        <v>77</v>
      </c>
      <c r="E132" s="192" t="s">
        <v>87</v>
      </c>
      <c r="F132" s="192" t="s">
        <v>171</v>
      </c>
      <c r="G132" s="179"/>
      <c r="H132" s="179"/>
      <c r="I132" s="182"/>
      <c r="J132" s="193">
        <f>BK132</f>
        <v>0</v>
      </c>
      <c r="K132" s="179"/>
      <c r="L132" s="184"/>
      <c r="M132" s="185"/>
      <c r="N132" s="186"/>
      <c r="O132" s="186"/>
      <c r="P132" s="187">
        <f>SUM(P133:P135)</f>
        <v>0</v>
      </c>
      <c r="Q132" s="186"/>
      <c r="R132" s="187">
        <f>SUM(R133:R135)</f>
        <v>82.62</v>
      </c>
      <c r="S132" s="186"/>
      <c r="T132" s="188">
        <f>SUM(T133:T135)</f>
        <v>0</v>
      </c>
      <c r="AR132" s="189" t="s">
        <v>85</v>
      </c>
      <c r="AT132" s="190" t="s">
        <v>77</v>
      </c>
      <c r="AU132" s="190" t="s">
        <v>85</v>
      </c>
      <c r="AY132" s="189" t="s">
        <v>170</v>
      </c>
      <c r="BK132" s="191">
        <f>SUM(BK133:BK135)</f>
        <v>0</v>
      </c>
    </row>
    <row r="133" spans="2:65" s="1" customFormat="1" ht="21.6" customHeight="1">
      <c r="B133" s="32"/>
      <c r="C133" s="194" t="s">
        <v>85</v>
      </c>
      <c r="D133" s="194" t="s">
        <v>172</v>
      </c>
      <c r="E133" s="195" t="s">
        <v>173</v>
      </c>
      <c r="F133" s="196" t="s">
        <v>174</v>
      </c>
      <c r="G133" s="197" t="s">
        <v>175</v>
      </c>
      <c r="H133" s="198">
        <v>38.25</v>
      </c>
      <c r="I133" s="199"/>
      <c r="J133" s="200">
        <f>ROUND(I133*H133,2)</f>
        <v>0</v>
      </c>
      <c r="K133" s="196" t="s">
        <v>176</v>
      </c>
      <c r="L133" s="36"/>
      <c r="M133" s="201" t="s">
        <v>1</v>
      </c>
      <c r="N133" s="202" t="s">
        <v>43</v>
      </c>
      <c r="O133" s="64"/>
      <c r="P133" s="203">
        <f>O133*H133</f>
        <v>0</v>
      </c>
      <c r="Q133" s="203">
        <v>2.16</v>
      </c>
      <c r="R133" s="203">
        <f>Q133*H133</f>
        <v>82.62</v>
      </c>
      <c r="S133" s="203">
        <v>0</v>
      </c>
      <c r="T133" s="204">
        <f>S133*H133</f>
        <v>0</v>
      </c>
      <c r="AR133" s="205" t="s">
        <v>177</v>
      </c>
      <c r="AT133" s="205" t="s">
        <v>172</v>
      </c>
      <c r="AU133" s="205" t="s">
        <v>87</v>
      </c>
      <c r="AY133" s="15" t="s">
        <v>170</v>
      </c>
      <c r="BE133" s="206">
        <f>IF(N133="základní",J133,0)</f>
        <v>0</v>
      </c>
      <c r="BF133" s="206">
        <f>IF(N133="snížená",J133,0)</f>
        <v>0</v>
      </c>
      <c r="BG133" s="206">
        <f>IF(N133="zákl. přenesená",J133,0)</f>
        <v>0</v>
      </c>
      <c r="BH133" s="206">
        <f>IF(N133="sníž. přenesená",J133,0)</f>
        <v>0</v>
      </c>
      <c r="BI133" s="206">
        <f>IF(N133="nulová",J133,0)</f>
        <v>0</v>
      </c>
      <c r="BJ133" s="15" t="s">
        <v>85</v>
      </c>
      <c r="BK133" s="206">
        <f>ROUND(I133*H133,2)</f>
        <v>0</v>
      </c>
      <c r="BL133" s="15" t="s">
        <v>177</v>
      </c>
      <c r="BM133" s="205" t="s">
        <v>178</v>
      </c>
    </row>
    <row r="134" spans="2:65" s="1" customFormat="1" ht="11.25">
      <c r="B134" s="32"/>
      <c r="C134" s="33"/>
      <c r="D134" s="207" t="s">
        <v>179</v>
      </c>
      <c r="E134" s="33"/>
      <c r="F134" s="208" t="s">
        <v>180</v>
      </c>
      <c r="G134" s="33"/>
      <c r="H134" s="33"/>
      <c r="I134" s="115"/>
      <c r="J134" s="33"/>
      <c r="K134" s="33"/>
      <c r="L134" s="36"/>
      <c r="M134" s="209"/>
      <c r="N134" s="64"/>
      <c r="O134" s="64"/>
      <c r="P134" s="64"/>
      <c r="Q134" s="64"/>
      <c r="R134" s="64"/>
      <c r="S134" s="64"/>
      <c r="T134" s="65"/>
      <c r="AT134" s="15" t="s">
        <v>179</v>
      </c>
      <c r="AU134" s="15" t="s">
        <v>87</v>
      </c>
    </row>
    <row r="135" spans="2:65" s="12" customFormat="1" ht="11.25">
      <c r="B135" s="210"/>
      <c r="C135" s="211"/>
      <c r="D135" s="207" t="s">
        <v>181</v>
      </c>
      <c r="E135" s="212" t="s">
        <v>1</v>
      </c>
      <c r="F135" s="213" t="s">
        <v>182</v>
      </c>
      <c r="G135" s="211"/>
      <c r="H135" s="214">
        <v>38.25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181</v>
      </c>
      <c r="AU135" s="220" t="s">
        <v>87</v>
      </c>
      <c r="AV135" s="12" t="s">
        <v>87</v>
      </c>
      <c r="AW135" s="12" t="s">
        <v>34</v>
      </c>
      <c r="AX135" s="12" t="s">
        <v>85</v>
      </c>
      <c r="AY135" s="220" t="s">
        <v>170</v>
      </c>
    </row>
    <row r="136" spans="2:65" s="11" customFormat="1" ht="22.9" customHeight="1">
      <c r="B136" s="178"/>
      <c r="C136" s="179"/>
      <c r="D136" s="180" t="s">
        <v>77</v>
      </c>
      <c r="E136" s="192" t="s">
        <v>183</v>
      </c>
      <c r="F136" s="192" t="s">
        <v>184</v>
      </c>
      <c r="G136" s="179"/>
      <c r="H136" s="179"/>
      <c r="I136" s="182"/>
      <c r="J136" s="193">
        <f>BK136</f>
        <v>0</v>
      </c>
      <c r="K136" s="179"/>
      <c r="L136" s="184"/>
      <c r="M136" s="185"/>
      <c r="N136" s="186"/>
      <c r="O136" s="186"/>
      <c r="P136" s="187">
        <f>SUM(P137:P189)</f>
        <v>0</v>
      </c>
      <c r="Q136" s="186"/>
      <c r="R136" s="187">
        <f>SUM(R137:R189)</f>
        <v>100.54457485</v>
      </c>
      <c r="S136" s="186"/>
      <c r="T136" s="188">
        <f>SUM(T137:T189)</f>
        <v>0</v>
      </c>
      <c r="AR136" s="189" t="s">
        <v>85</v>
      </c>
      <c r="AT136" s="190" t="s">
        <v>77</v>
      </c>
      <c r="AU136" s="190" t="s">
        <v>85</v>
      </c>
      <c r="AY136" s="189" t="s">
        <v>170</v>
      </c>
      <c r="BK136" s="191">
        <f>SUM(BK137:BK189)</f>
        <v>0</v>
      </c>
    </row>
    <row r="137" spans="2:65" s="1" customFormat="1" ht="21.6" customHeight="1">
      <c r="B137" s="32"/>
      <c r="C137" s="194" t="s">
        <v>87</v>
      </c>
      <c r="D137" s="194" t="s">
        <v>172</v>
      </c>
      <c r="E137" s="195" t="s">
        <v>185</v>
      </c>
      <c r="F137" s="196" t="s">
        <v>186</v>
      </c>
      <c r="G137" s="197" t="s">
        <v>175</v>
      </c>
      <c r="H137" s="198">
        <v>0.5</v>
      </c>
      <c r="I137" s="199"/>
      <c r="J137" s="200">
        <f>ROUND(I137*H137,2)</f>
        <v>0</v>
      </c>
      <c r="K137" s="196" t="s">
        <v>176</v>
      </c>
      <c r="L137" s="36"/>
      <c r="M137" s="201" t="s">
        <v>1</v>
      </c>
      <c r="N137" s="202" t="s">
        <v>43</v>
      </c>
      <c r="O137" s="64"/>
      <c r="P137" s="203">
        <f>O137*H137</f>
        <v>0</v>
      </c>
      <c r="Q137" s="203">
        <v>2.3305500000000001</v>
      </c>
      <c r="R137" s="203">
        <f>Q137*H137</f>
        <v>1.1652750000000001</v>
      </c>
      <c r="S137" s="203">
        <v>0</v>
      </c>
      <c r="T137" s="204">
        <f>S137*H137</f>
        <v>0</v>
      </c>
      <c r="AR137" s="205" t="s">
        <v>177</v>
      </c>
      <c r="AT137" s="205" t="s">
        <v>172</v>
      </c>
      <c r="AU137" s="205" t="s">
        <v>87</v>
      </c>
      <c r="AY137" s="15" t="s">
        <v>170</v>
      </c>
      <c r="BE137" s="206">
        <f>IF(N137="základní",J137,0)</f>
        <v>0</v>
      </c>
      <c r="BF137" s="206">
        <f>IF(N137="snížená",J137,0)</f>
        <v>0</v>
      </c>
      <c r="BG137" s="206">
        <f>IF(N137="zákl. přenesená",J137,0)</f>
        <v>0</v>
      </c>
      <c r="BH137" s="206">
        <f>IF(N137="sníž. přenesená",J137,0)</f>
        <v>0</v>
      </c>
      <c r="BI137" s="206">
        <f>IF(N137="nulová",J137,0)</f>
        <v>0</v>
      </c>
      <c r="BJ137" s="15" t="s">
        <v>85</v>
      </c>
      <c r="BK137" s="206">
        <f>ROUND(I137*H137,2)</f>
        <v>0</v>
      </c>
      <c r="BL137" s="15" t="s">
        <v>177</v>
      </c>
      <c r="BM137" s="205" t="s">
        <v>187</v>
      </c>
    </row>
    <row r="138" spans="2:65" s="1" customFormat="1" ht="29.25">
      <c r="B138" s="32"/>
      <c r="C138" s="33"/>
      <c r="D138" s="207" t="s">
        <v>179</v>
      </c>
      <c r="E138" s="33"/>
      <c r="F138" s="208" t="s">
        <v>188</v>
      </c>
      <c r="G138" s="33"/>
      <c r="H138" s="33"/>
      <c r="I138" s="115"/>
      <c r="J138" s="33"/>
      <c r="K138" s="33"/>
      <c r="L138" s="36"/>
      <c r="M138" s="209"/>
      <c r="N138" s="64"/>
      <c r="O138" s="64"/>
      <c r="P138" s="64"/>
      <c r="Q138" s="64"/>
      <c r="R138" s="64"/>
      <c r="S138" s="64"/>
      <c r="T138" s="65"/>
      <c r="AT138" s="15" t="s">
        <v>179</v>
      </c>
      <c r="AU138" s="15" t="s">
        <v>87</v>
      </c>
    </row>
    <row r="139" spans="2:65" s="12" customFormat="1" ht="22.5">
      <c r="B139" s="210"/>
      <c r="C139" s="211"/>
      <c r="D139" s="207" t="s">
        <v>181</v>
      </c>
      <c r="E139" s="212" t="s">
        <v>1</v>
      </c>
      <c r="F139" s="213" t="s">
        <v>189</v>
      </c>
      <c r="G139" s="211"/>
      <c r="H139" s="214">
        <v>0.5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181</v>
      </c>
      <c r="AU139" s="220" t="s">
        <v>87</v>
      </c>
      <c r="AV139" s="12" t="s">
        <v>87</v>
      </c>
      <c r="AW139" s="12" t="s">
        <v>34</v>
      </c>
      <c r="AX139" s="12" t="s">
        <v>85</v>
      </c>
      <c r="AY139" s="220" t="s">
        <v>170</v>
      </c>
    </row>
    <row r="140" spans="2:65" s="1" customFormat="1" ht="32.450000000000003" customHeight="1">
      <c r="B140" s="32"/>
      <c r="C140" s="194" t="s">
        <v>183</v>
      </c>
      <c r="D140" s="194" t="s">
        <v>172</v>
      </c>
      <c r="E140" s="195" t="s">
        <v>190</v>
      </c>
      <c r="F140" s="196" t="s">
        <v>191</v>
      </c>
      <c r="G140" s="197" t="s">
        <v>192</v>
      </c>
      <c r="H140" s="198">
        <v>2.8</v>
      </c>
      <c r="I140" s="199"/>
      <c r="J140" s="200">
        <f>ROUND(I140*H140,2)</f>
        <v>0</v>
      </c>
      <c r="K140" s="196" t="s">
        <v>176</v>
      </c>
      <c r="L140" s="36"/>
      <c r="M140" s="201" t="s">
        <v>1</v>
      </c>
      <c r="N140" s="202" t="s">
        <v>43</v>
      </c>
      <c r="O140" s="64"/>
      <c r="P140" s="203">
        <f>O140*H140</f>
        <v>0</v>
      </c>
      <c r="Q140" s="203">
        <v>0</v>
      </c>
      <c r="R140" s="203">
        <f>Q140*H140</f>
        <v>0</v>
      </c>
      <c r="S140" s="203">
        <v>0</v>
      </c>
      <c r="T140" s="204">
        <f>S140*H140</f>
        <v>0</v>
      </c>
      <c r="AR140" s="205" t="s">
        <v>177</v>
      </c>
      <c r="AT140" s="205" t="s">
        <v>172</v>
      </c>
      <c r="AU140" s="205" t="s">
        <v>87</v>
      </c>
      <c r="AY140" s="15" t="s">
        <v>170</v>
      </c>
      <c r="BE140" s="206">
        <f>IF(N140="základní",J140,0)</f>
        <v>0</v>
      </c>
      <c r="BF140" s="206">
        <f>IF(N140="snížená",J140,0)</f>
        <v>0</v>
      </c>
      <c r="BG140" s="206">
        <f>IF(N140="zákl. přenesená",J140,0)</f>
        <v>0</v>
      </c>
      <c r="BH140" s="206">
        <f>IF(N140="sníž. přenesená",J140,0)</f>
        <v>0</v>
      </c>
      <c r="BI140" s="206">
        <f>IF(N140="nulová",J140,0)</f>
        <v>0</v>
      </c>
      <c r="BJ140" s="15" t="s">
        <v>85</v>
      </c>
      <c r="BK140" s="206">
        <f>ROUND(I140*H140,2)</f>
        <v>0</v>
      </c>
      <c r="BL140" s="15" t="s">
        <v>177</v>
      </c>
      <c r="BM140" s="205" t="s">
        <v>193</v>
      </c>
    </row>
    <row r="141" spans="2:65" s="1" customFormat="1" ht="68.25">
      <c r="B141" s="32"/>
      <c r="C141" s="33"/>
      <c r="D141" s="207" t="s">
        <v>179</v>
      </c>
      <c r="E141" s="33"/>
      <c r="F141" s="208" t="s">
        <v>194</v>
      </c>
      <c r="G141" s="33"/>
      <c r="H141" s="33"/>
      <c r="I141" s="115"/>
      <c r="J141" s="33"/>
      <c r="K141" s="33"/>
      <c r="L141" s="36"/>
      <c r="M141" s="209"/>
      <c r="N141" s="64"/>
      <c r="O141" s="64"/>
      <c r="P141" s="64"/>
      <c r="Q141" s="64"/>
      <c r="R141" s="64"/>
      <c r="S141" s="64"/>
      <c r="T141" s="65"/>
      <c r="AT141" s="15" t="s">
        <v>179</v>
      </c>
      <c r="AU141" s="15" t="s">
        <v>87</v>
      </c>
    </row>
    <row r="142" spans="2:65" s="12" customFormat="1" ht="11.25">
      <c r="B142" s="210"/>
      <c r="C142" s="211"/>
      <c r="D142" s="207" t="s">
        <v>181</v>
      </c>
      <c r="E142" s="212" t="s">
        <v>1</v>
      </c>
      <c r="F142" s="213" t="s">
        <v>195</v>
      </c>
      <c r="G142" s="211"/>
      <c r="H142" s="214">
        <v>0.2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181</v>
      </c>
      <c r="AU142" s="220" t="s">
        <v>87</v>
      </c>
      <c r="AV142" s="12" t="s">
        <v>87</v>
      </c>
      <c r="AW142" s="12" t="s">
        <v>34</v>
      </c>
      <c r="AX142" s="12" t="s">
        <v>78</v>
      </c>
      <c r="AY142" s="220" t="s">
        <v>170</v>
      </c>
    </row>
    <row r="143" spans="2:65" s="12" customFormat="1" ht="11.25">
      <c r="B143" s="210"/>
      <c r="C143" s="211"/>
      <c r="D143" s="207" t="s">
        <v>181</v>
      </c>
      <c r="E143" s="212" t="s">
        <v>1</v>
      </c>
      <c r="F143" s="213" t="s">
        <v>196</v>
      </c>
      <c r="G143" s="211"/>
      <c r="H143" s="214">
        <v>0.6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181</v>
      </c>
      <c r="AU143" s="220" t="s">
        <v>87</v>
      </c>
      <c r="AV143" s="12" t="s">
        <v>87</v>
      </c>
      <c r="AW143" s="12" t="s">
        <v>34</v>
      </c>
      <c r="AX143" s="12" t="s">
        <v>78</v>
      </c>
      <c r="AY143" s="220" t="s">
        <v>170</v>
      </c>
    </row>
    <row r="144" spans="2:65" s="12" customFormat="1" ht="11.25">
      <c r="B144" s="210"/>
      <c r="C144" s="211"/>
      <c r="D144" s="207" t="s">
        <v>181</v>
      </c>
      <c r="E144" s="212" t="s">
        <v>1</v>
      </c>
      <c r="F144" s="213" t="s">
        <v>197</v>
      </c>
      <c r="G144" s="211"/>
      <c r="H144" s="214">
        <v>0.2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181</v>
      </c>
      <c r="AU144" s="220" t="s">
        <v>87</v>
      </c>
      <c r="AV144" s="12" t="s">
        <v>87</v>
      </c>
      <c r="AW144" s="12" t="s">
        <v>34</v>
      </c>
      <c r="AX144" s="12" t="s">
        <v>78</v>
      </c>
      <c r="AY144" s="220" t="s">
        <v>170</v>
      </c>
    </row>
    <row r="145" spans="2:65" s="12" customFormat="1" ht="11.25">
      <c r="B145" s="210"/>
      <c r="C145" s="211"/>
      <c r="D145" s="207" t="s">
        <v>181</v>
      </c>
      <c r="E145" s="212" t="s">
        <v>1</v>
      </c>
      <c r="F145" s="213" t="s">
        <v>198</v>
      </c>
      <c r="G145" s="211"/>
      <c r="H145" s="214">
        <v>1.8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181</v>
      </c>
      <c r="AU145" s="220" t="s">
        <v>87</v>
      </c>
      <c r="AV145" s="12" t="s">
        <v>87</v>
      </c>
      <c r="AW145" s="12" t="s">
        <v>34</v>
      </c>
      <c r="AX145" s="12" t="s">
        <v>78</v>
      </c>
      <c r="AY145" s="220" t="s">
        <v>170</v>
      </c>
    </row>
    <row r="146" spans="2:65" s="13" customFormat="1" ht="11.25">
      <c r="B146" s="221"/>
      <c r="C146" s="222"/>
      <c r="D146" s="207" t="s">
        <v>181</v>
      </c>
      <c r="E146" s="223" t="s">
        <v>1</v>
      </c>
      <c r="F146" s="224" t="s">
        <v>199</v>
      </c>
      <c r="G146" s="222"/>
      <c r="H146" s="225">
        <v>2.8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181</v>
      </c>
      <c r="AU146" s="231" t="s">
        <v>87</v>
      </c>
      <c r="AV146" s="13" t="s">
        <v>177</v>
      </c>
      <c r="AW146" s="13" t="s">
        <v>34</v>
      </c>
      <c r="AX146" s="13" t="s">
        <v>85</v>
      </c>
      <c r="AY146" s="231" t="s">
        <v>170</v>
      </c>
    </row>
    <row r="147" spans="2:65" s="1" customFormat="1" ht="32.450000000000003" customHeight="1">
      <c r="B147" s="32"/>
      <c r="C147" s="194" t="s">
        <v>177</v>
      </c>
      <c r="D147" s="194" t="s">
        <v>172</v>
      </c>
      <c r="E147" s="195" t="s">
        <v>200</v>
      </c>
      <c r="F147" s="196" t="s">
        <v>201</v>
      </c>
      <c r="G147" s="197" t="s">
        <v>192</v>
      </c>
      <c r="H147" s="198">
        <v>2.9</v>
      </c>
      <c r="I147" s="199"/>
      <c r="J147" s="200">
        <f>ROUND(I147*H147,2)</f>
        <v>0</v>
      </c>
      <c r="K147" s="196" t="s">
        <v>176</v>
      </c>
      <c r="L147" s="36"/>
      <c r="M147" s="201" t="s">
        <v>1</v>
      </c>
      <c r="N147" s="202" t="s">
        <v>43</v>
      </c>
      <c r="O147" s="64"/>
      <c r="P147" s="203">
        <f>O147*H147</f>
        <v>0</v>
      </c>
      <c r="Q147" s="203">
        <v>0</v>
      </c>
      <c r="R147" s="203">
        <f>Q147*H147</f>
        <v>0</v>
      </c>
      <c r="S147" s="203">
        <v>0</v>
      </c>
      <c r="T147" s="204">
        <f>S147*H147</f>
        <v>0</v>
      </c>
      <c r="AR147" s="205" t="s">
        <v>177</v>
      </c>
      <c r="AT147" s="205" t="s">
        <v>172</v>
      </c>
      <c r="AU147" s="205" t="s">
        <v>87</v>
      </c>
      <c r="AY147" s="15" t="s">
        <v>170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5" t="s">
        <v>85</v>
      </c>
      <c r="BK147" s="206">
        <f>ROUND(I147*H147,2)</f>
        <v>0</v>
      </c>
      <c r="BL147" s="15" t="s">
        <v>177</v>
      </c>
      <c r="BM147" s="205" t="s">
        <v>202</v>
      </c>
    </row>
    <row r="148" spans="2:65" s="1" customFormat="1" ht="68.25">
      <c r="B148" s="32"/>
      <c r="C148" s="33"/>
      <c r="D148" s="207" t="s">
        <v>179</v>
      </c>
      <c r="E148" s="33"/>
      <c r="F148" s="208" t="s">
        <v>203</v>
      </c>
      <c r="G148" s="33"/>
      <c r="H148" s="33"/>
      <c r="I148" s="115"/>
      <c r="J148" s="33"/>
      <c r="K148" s="33"/>
      <c r="L148" s="36"/>
      <c r="M148" s="209"/>
      <c r="N148" s="64"/>
      <c r="O148" s="64"/>
      <c r="P148" s="64"/>
      <c r="Q148" s="64"/>
      <c r="R148" s="64"/>
      <c r="S148" s="64"/>
      <c r="T148" s="65"/>
      <c r="AT148" s="15" t="s">
        <v>179</v>
      </c>
      <c r="AU148" s="15" t="s">
        <v>87</v>
      </c>
    </row>
    <row r="149" spans="2:65" s="12" customFormat="1" ht="11.25">
      <c r="B149" s="210"/>
      <c r="C149" s="211"/>
      <c r="D149" s="207" t="s">
        <v>181</v>
      </c>
      <c r="E149" s="212" t="s">
        <v>1</v>
      </c>
      <c r="F149" s="213" t="s">
        <v>204</v>
      </c>
      <c r="G149" s="211"/>
      <c r="H149" s="214">
        <v>0.3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181</v>
      </c>
      <c r="AU149" s="220" t="s">
        <v>87</v>
      </c>
      <c r="AV149" s="12" t="s">
        <v>87</v>
      </c>
      <c r="AW149" s="12" t="s">
        <v>34</v>
      </c>
      <c r="AX149" s="12" t="s">
        <v>78</v>
      </c>
      <c r="AY149" s="220" t="s">
        <v>170</v>
      </c>
    </row>
    <row r="150" spans="2:65" s="12" customFormat="1" ht="11.25">
      <c r="B150" s="210"/>
      <c r="C150" s="211"/>
      <c r="D150" s="207" t="s">
        <v>181</v>
      </c>
      <c r="E150" s="212" t="s">
        <v>1</v>
      </c>
      <c r="F150" s="213" t="s">
        <v>205</v>
      </c>
      <c r="G150" s="211"/>
      <c r="H150" s="214">
        <v>0.2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181</v>
      </c>
      <c r="AU150" s="220" t="s">
        <v>87</v>
      </c>
      <c r="AV150" s="12" t="s">
        <v>87</v>
      </c>
      <c r="AW150" s="12" t="s">
        <v>34</v>
      </c>
      <c r="AX150" s="12" t="s">
        <v>78</v>
      </c>
      <c r="AY150" s="220" t="s">
        <v>170</v>
      </c>
    </row>
    <row r="151" spans="2:65" s="12" customFormat="1" ht="11.25">
      <c r="B151" s="210"/>
      <c r="C151" s="211"/>
      <c r="D151" s="207" t="s">
        <v>181</v>
      </c>
      <c r="E151" s="212" t="s">
        <v>1</v>
      </c>
      <c r="F151" s="213" t="s">
        <v>206</v>
      </c>
      <c r="G151" s="211"/>
      <c r="H151" s="214">
        <v>1.2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181</v>
      </c>
      <c r="AU151" s="220" t="s">
        <v>87</v>
      </c>
      <c r="AV151" s="12" t="s">
        <v>87</v>
      </c>
      <c r="AW151" s="12" t="s">
        <v>34</v>
      </c>
      <c r="AX151" s="12" t="s">
        <v>78</v>
      </c>
      <c r="AY151" s="220" t="s">
        <v>170</v>
      </c>
    </row>
    <row r="152" spans="2:65" s="12" customFormat="1" ht="11.25">
      <c r="B152" s="210"/>
      <c r="C152" s="211"/>
      <c r="D152" s="207" t="s">
        <v>181</v>
      </c>
      <c r="E152" s="212" t="s">
        <v>1</v>
      </c>
      <c r="F152" s="213" t="s">
        <v>207</v>
      </c>
      <c r="G152" s="211"/>
      <c r="H152" s="214">
        <v>1.2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181</v>
      </c>
      <c r="AU152" s="220" t="s">
        <v>87</v>
      </c>
      <c r="AV152" s="12" t="s">
        <v>87</v>
      </c>
      <c r="AW152" s="12" t="s">
        <v>34</v>
      </c>
      <c r="AX152" s="12" t="s">
        <v>78</v>
      </c>
      <c r="AY152" s="220" t="s">
        <v>170</v>
      </c>
    </row>
    <row r="153" spans="2:65" s="13" customFormat="1" ht="11.25">
      <c r="B153" s="221"/>
      <c r="C153" s="222"/>
      <c r="D153" s="207" t="s">
        <v>181</v>
      </c>
      <c r="E153" s="223" t="s">
        <v>1</v>
      </c>
      <c r="F153" s="224" t="s">
        <v>199</v>
      </c>
      <c r="G153" s="222"/>
      <c r="H153" s="225">
        <v>2.9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181</v>
      </c>
      <c r="AU153" s="231" t="s">
        <v>87</v>
      </c>
      <c r="AV153" s="13" t="s">
        <v>177</v>
      </c>
      <c r="AW153" s="13" t="s">
        <v>34</v>
      </c>
      <c r="AX153" s="13" t="s">
        <v>85</v>
      </c>
      <c r="AY153" s="231" t="s">
        <v>170</v>
      </c>
    </row>
    <row r="154" spans="2:65" s="1" customFormat="1" ht="21.6" customHeight="1">
      <c r="B154" s="32"/>
      <c r="C154" s="194" t="s">
        <v>208</v>
      </c>
      <c r="D154" s="194" t="s">
        <v>172</v>
      </c>
      <c r="E154" s="195" t="s">
        <v>209</v>
      </c>
      <c r="F154" s="196" t="s">
        <v>210</v>
      </c>
      <c r="G154" s="197" t="s">
        <v>175</v>
      </c>
      <c r="H154" s="198">
        <v>19.22</v>
      </c>
      <c r="I154" s="199"/>
      <c r="J154" s="200">
        <f>ROUND(I154*H154,2)</f>
        <v>0</v>
      </c>
      <c r="K154" s="196" t="s">
        <v>176</v>
      </c>
      <c r="L154" s="36"/>
      <c r="M154" s="201" t="s">
        <v>1</v>
      </c>
      <c r="N154" s="202" t="s">
        <v>43</v>
      </c>
      <c r="O154" s="64"/>
      <c r="P154" s="203">
        <f>O154*H154</f>
        <v>0</v>
      </c>
      <c r="Q154" s="203">
        <v>2.45329</v>
      </c>
      <c r="R154" s="203">
        <f>Q154*H154</f>
        <v>47.152233799999998</v>
      </c>
      <c r="S154" s="203">
        <v>0</v>
      </c>
      <c r="T154" s="204">
        <f>S154*H154</f>
        <v>0</v>
      </c>
      <c r="AR154" s="205" t="s">
        <v>177</v>
      </c>
      <c r="AT154" s="205" t="s">
        <v>172</v>
      </c>
      <c r="AU154" s="205" t="s">
        <v>87</v>
      </c>
      <c r="AY154" s="15" t="s">
        <v>170</v>
      </c>
      <c r="BE154" s="206">
        <f>IF(N154="základní",J154,0)</f>
        <v>0</v>
      </c>
      <c r="BF154" s="206">
        <f>IF(N154="snížená",J154,0)</f>
        <v>0</v>
      </c>
      <c r="BG154" s="206">
        <f>IF(N154="zákl. přenesená",J154,0)</f>
        <v>0</v>
      </c>
      <c r="BH154" s="206">
        <f>IF(N154="sníž. přenesená",J154,0)</f>
        <v>0</v>
      </c>
      <c r="BI154" s="206">
        <f>IF(N154="nulová",J154,0)</f>
        <v>0</v>
      </c>
      <c r="BJ154" s="15" t="s">
        <v>85</v>
      </c>
      <c r="BK154" s="206">
        <f>ROUND(I154*H154,2)</f>
        <v>0</v>
      </c>
      <c r="BL154" s="15" t="s">
        <v>177</v>
      </c>
      <c r="BM154" s="205" t="s">
        <v>211</v>
      </c>
    </row>
    <row r="155" spans="2:65" s="1" customFormat="1" ht="19.5">
      <c r="B155" s="32"/>
      <c r="C155" s="33"/>
      <c r="D155" s="207" t="s">
        <v>179</v>
      </c>
      <c r="E155" s="33"/>
      <c r="F155" s="208" t="s">
        <v>212</v>
      </c>
      <c r="G155" s="33"/>
      <c r="H155" s="33"/>
      <c r="I155" s="115"/>
      <c r="J155" s="33"/>
      <c r="K155" s="33"/>
      <c r="L155" s="36"/>
      <c r="M155" s="209"/>
      <c r="N155" s="64"/>
      <c r="O155" s="64"/>
      <c r="P155" s="64"/>
      <c r="Q155" s="64"/>
      <c r="R155" s="64"/>
      <c r="S155" s="64"/>
      <c r="T155" s="65"/>
      <c r="AT155" s="15" t="s">
        <v>179</v>
      </c>
      <c r="AU155" s="15" t="s">
        <v>87</v>
      </c>
    </row>
    <row r="156" spans="2:65" s="1" customFormat="1" ht="21.6" customHeight="1">
      <c r="B156" s="32"/>
      <c r="C156" s="194" t="s">
        <v>213</v>
      </c>
      <c r="D156" s="194" t="s">
        <v>172</v>
      </c>
      <c r="E156" s="195" t="s">
        <v>214</v>
      </c>
      <c r="F156" s="196" t="s">
        <v>215</v>
      </c>
      <c r="G156" s="197" t="s">
        <v>216</v>
      </c>
      <c r="H156" s="198">
        <v>108.825</v>
      </c>
      <c r="I156" s="199"/>
      <c r="J156" s="200">
        <f>ROUND(I156*H156,2)</f>
        <v>0</v>
      </c>
      <c r="K156" s="196" t="s">
        <v>176</v>
      </c>
      <c r="L156" s="36"/>
      <c r="M156" s="201" t="s">
        <v>1</v>
      </c>
      <c r="N156" s="202" t="s">
        <v>43</v>
      </c>
      <c r="O156" s="64"/>
      <c r="P156" s="203">
        <f>O156*H156</f>
        <v>0</v>
      </c>
      <c r="Q156" s="203">
        <v>2.7499999999999998E-3</v>
      </c>
      <c r="R156" s="203">
        <f>Q156*H156</f>
        <v>0.29926874999999997</v>
      </c>
      <c r="S156" s="203">
        <v>0</v>
      </c>
      <c r="T156" s="204">
        <f>S156*H156</f>
        <v>0</v>
      </c>
      <c r="AR156" s="205" t="s">
        <v>177</v>
      </c>
      <c r="AT156" s="205" t="s">
        <v>172</v>
      </c>
      <c r="AU156" s="205" t="s">
        <v>87</v>
      </c>
      <c r="AY156" s="15" t="s">
        <v>170</v>
      </c>
      <c r="BE156" s="206">
        <f>IF(N156="základní",J156,0)</f>
        <v>0</v>
      </c>
      <c r="BF156" s="206">
        <f>IF(N156="snížená",J156,0)</f>
        <v>0</v>
      </c>
      <c r="BG156" s="206">
        <f>IF(N156="zákl. přenesená",J156,0)</f>
        <v>0</v>
      </c>
      <c r="BH156" s="206">
        <f>IF(N156="sníž. přenesená",J156,0)</f>
        <v>0</v>
      </c>
      <c r="BI156" s="206">
        <f>IF(N156="nulová",J156,0)</f>
        <v>0</v>
      </c>
      <c r="BJ156" s="15" t="s">
        <v>85</v>
      </c>
      <c r="BK156" s="206">
        <f>ROUND(I156*H156,2)</f>
        <v>0</v>
      </c>
      <c r="BL156" s="15" t="s">
        <v>177</v>
      </c>
      <c r="BM156" s="205" t="s">
        <v>217</v>
      </c>
    </row>
    <row r="157" spans="2:65" s="1" customFormat="1" ht="19.5">
      <c r="B157" s="32"/>
      <c r="C157" s="33"/>
      <c r="D157" s="207" t="s">
        <v>179</v>
      </c>
      <c r="E157" s="33"/>
      <c r="F157" s="208" t="s">
        <v>218</v>
      </c>
      <c r="G157" s="33"/>
      <c r="H157" s="33"/>
      <c r="I157" s="115"/>
      <c r="J157" s="33"/>
      <c r="K157" s="33"/>
      <c r="L157" s="36"/>
      <c r="M157" s="209"/>
      <c r="N157" s="64"/>
      <c r="O157" s="64"/>
      <c r="P157" s="64"/>
      <c r="Q157" s="64"/>
      <c r="R157" s="64"/>
      <c r="S157" s="64"/>
      <c r="T157" s="65"/>
      <c r="AT157" s="15" t="s">
        <v>179</v>
      </c>
      <c r="AU157" s="15" t="s">
        <v>87</v>
      </c>
    </row>
    <row r="158" spans="2:65" s="12" customFormat="1" ht="11.25">
      <c r="B158" s="210"/>
      <c r="C158" s="211"/>
      <c r="D158" s="207" t="s">
        <v>181</v>
      </c>
      <c r="E158" s="212" t="s">
        <v>1</v>
      </c>
      <c r="F158" s="213" t="s">
        <v>219</v>
      </c>
      <c r="G158" s="211"/>
      <c r="H158" s="214">
        <v>94.825000000000003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181</v>
      </c>
      <c r="AU158" s="220" t="s">
        <v>87</v>
      </c>
      <c r="AV158" s="12" t="s">
        <v>87</v>
      </c>
      <c r="AW158" s="12" t="s">
        <v>34</v>
      </c>
      <c r="AX158" s="12" t="s">
        <v>78</v>
      </c>
      <c r="AY158" s="220" t="s">
        <v>170</v>
      </c>
    </row>
    <row r="159" spans="2:65" s="12" customFormat="1" ht="11.25">
      <c r="B159" s="210"/>
      <c r="C159" s="211"/>
      <c r="D159" s="207" t="s">
        <v>181</v>
      </c>
      <c r="E159" s="212" t="s">
        <v>1</v>
      </c>
      <c r="F159" s="213" t="s">
        <v>220</v>
      </c>
      <c r="G159" s="211"/>
      <c r="H159" s="214">
        <v>14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181</v>
      </c>
      <c r="AU159" s="220" t="s">
        <v>87</v>
      </c>
      <c r="AV159" s="12" t="s">
        <v>87</v>
      </c>
      <c r="AW159" s="12" t="s">
        <v>34</v>
      </c>
      <c r="AX159" s="12" t="s">
        <v>78</v>
      </c>
      <c r="AY159" s="220" t="s">
        <v>170</v>
      </c>
    </row>
    <row r="160" spans="2:65" s="13" customFormat="1" ht="11.25">
      <c r="B160" s="221"/>
      <c r="C160" s="222"/>
      <c r="D160" s="207" t="s">
        <v>181</v>
      </c>
      <c r="E160" s="223" t="s">
        <v>1</v>
      </c>
      <c r="F160" s="224" t="s">
        <v>199</v>
      </c>
      <c r="G160" s="222"/>
      <c r="H160" s="225">
        <v>108.825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181</v>
      </c>
      <c r="AU160" s="231" t="s">
        <v>87</v>
      </c>
      <c r="AV160" s="13" t="s">
        <v>177</v>
      </c>
      <c r="AW160" s="13" t="s">
        <v>34</v>
      </c>
      <c r="AX160" s="13" t="s">
        <v>85</v>
      </c>
      <c r="AY160" s="231" t="s">
        <v>170</v>
      </c>
    </row>
    <row r="161" spans="2:65" s="1" customFormat="1" ht="21.6" customHeight="1">
      <c r="B161" s="32"/>
      <c r="C161" s="194" t="s">
        <v>221</v>
      </c>
      <c r="D161" s="194" t="s">
        <v>172</v>
      </c>
      <c r="E161" s="195" t="s">
        <v>222</v>
      </c>
      <c r="F161" s="196" t="s">
        <v>223</v>
      </c>
      <c r="G161" s="197" t="s">
        <v>216</v>
      </c>
      <c r="H161" s="198">
        <v>108.825</v>
      </c>
      <c r="I161" s="199"/>
      <c r="J161" s="200">
        <f>ROUND(I161*H161,2)</f>
        <v>0</v>
      </c>
      <c r="K161" s="196" t="s">
        <v>176</v>
      </c>
      <c r="L161" s="36"/>
      <c r="M161" s="201" t="s">
        <v>1</v>
      </c>
      <c r="N161" s="202" t="s">
        <v>43</v>
      </c>
      <c r="O161" s="64"/>
      <c r="P161" s="203">
        <f>O161*H161</f>
        <v>0</v>
      </c>
      <c r="Q161" s="203">
        <v>0</v>
      </c>
      <c r="R161" s="203">
        <f>Q161*H161</f>
        <v>0</v>
      </c>
      <c r="S161" s="203">
        <v>0</v>
      </c>
      <c r="T161" s="204">
        <f>S161*H161</f>
        <v>0</v>
      </c>
      <c r="AR161" s="205" t="s">
        <v>177</v>
      </c>
      <c r="AT161" s="205" t="s">
        <v>172</v>
      </c>
      <c r="AU161" s="205" t="s">
        <v>87</v>
      </c>
      <c r="AY161" s="15" t="s">
        <v>170</v>
      </c>
      <c r="BE161" s="206">
        <f>IF(N161="základní",J161,0)</f>
        <v>0</v>
      </c>
      <c r="BF161" s="206">
        <f>IF(N161="snížená",J161,0)</f>
        <v>0</v>
      </c>
      <c r="BG161" s="206">
        <f>IF(N161="zákl. přenesená",J161,0)</f>
        <v>0</v>
      </c>
      <c r="BH161" s="206">
        <f>IF(N161="sníž. přenesená",J161,0)</f>
        <v>0</v>
      </c>
      <c r="BI161" s="206">
        <f>IF(N161="nulová",J161,0)</f>
        <v>0</v>
      </c>
      <c r="BJ161" s="15" t="s">
        <v>85</v>
      </c>
      <c r="BK161" s="206">
        <f>ROUND(I161*H161,2)</f>
        <v>0</v>
      </c>
      <c r="BL161" s="15" t="s">
        <v>177</v>
      </c>
      <c r="BM161" s="205" t="s">
        <v>224</v>
      </c>
    </row>
    <row r="162" spans="2:65" s="1" customFormat="1" ht="19.5">
      <c r="B162" s="32"/>
      <c r="C162" s="33"/>
      <c r="D162" s="207" t="s">
        <v>179</v>
      </c>
      <c r="E162" s="33"/>
      <c r="F162" s="208" t="s">
        <v>225</v>
      </c>
      <c r="G162" s="33"/>
      <c r="H162" s="33"/>
      <c r="I162" s="115"/>
      <c r="J162" s="33"/>
      <c r="K162" s="33"/>
      <c r="L162" s="36"/>
      <c r="M162" s="209"/>
      <c r="N162" s="64"/>
      <c r="O162" s="64"/>
      <c r="P162" s="64"/>
      <c r="Q162" s="64"/>
      <c r="R162" s="64"/>
      <c r="S162" s="64"/>
      <c r="T162" s="65"/>
      <c r="AT162" s="15" t="s">
        <v>179</v>
      </c>
      <c r="AU162" s="15" t="s">
        <v>87</v>
      </c>
    </row>
    <row r="163" spans="2:65" s="1" customFormat="1" ht="21.6" customHeight="1">
      <c r="B163" s="32"/>
      <c r="C163" s="194" t="s">
        <v>226</v>
      </c>
      <c r="D163" s="194" t="s">
        <v>172</v>
      </c>
      <c r="E163" s="195" t="s">
        <v>227</v>
      </c>
      <c r="F163" s="196" t="s">
        <v>228</v>
      </c>
      <c r="G163" s="197" t="s">
        <v>216</v>
      </c>
      <c r="H163" s="198">
        <v>11.256</v>
      </c>
      <c r="I163" s="199"/>
      <c r="J163" s="200">
        <f>ROUND(I163*H163,2)</f>
        <v>0</v>
      </c>
      <c r="K163" s="196" t="s">
        <v>176</v>
      </c>
      <c r="L163" s="36"/>
      <c r="M163" s="201" t="s">
        <v>1</v>
      </c>
      <c r="N163" s="202" t="s">
        <v>43</v>
      </c>
      <c r="O163" s="64"/>
      <c r="P163" s="203">
        <f>O163*H163</f>
        <v>0</v>
      </c>
      <c r="Q163" s="203">
        <v>3.46E-3</v>
      </c>
      <c r="R163" s="203">
        <f>Q163*H163</f>
        <v>3.8945760000000003E-2</v>
      </c>
      <c r="S163" s="203">
        <v>0</v>
      </c>
      <c r="T163" s="204">
        <f>S163*H163</f>
        <v>0</v>
      </c>
      <c r="AR163" s="205" t="s">
        <v>177</v>
      </c>
      <c r="AT163" s="205" t="s">
        <v>172</v>
      </c>
      <c r="AU163" s="205" t="s">
        <v>87</v>
      </c>
      <c r="AY163" s="15" t="s">
        <v>170</v>
      </c>
      <c r="BE163" s="206">
        <f>IF(N163="základní",J163,0)</f>
        <v>0</v>
      </c>
      <c r="BF163" s="206">
        <f>IF(N163="snížená",J163,0)</f>
        <v>0</v>
      </c>
      <c r="BG163" s="206">
        <f>IF(N163="zákl. přenesená",J163,0)</f>
        <v>0</v>
      </c>
      <c r="BH163" s="206">
        <f>IF(N163="sníž. přenesená",J163,0)</f>
        <v>0</v>
      </c>
      <c r="BI163" s="206">
        <f>IF(N163="nulová",J163,0)</f>
        <v>0</v>
      </c>
      <c r="BJ163" s="15" t="s">
        <v>85</v>
      </c>
      <c r="BK163" s="206">
        <f>ROUND(I163*H163,2)</f>
        <v>0</v>
      </c>
      <c r="BL163" s="15" t="s">
        <v>177</v>
      </c>
      <c r="BM163" s="205" t="s">
        <v>229</v>
      </c>
    </row>
    <row r="164" spans="2:65" s="1" customFormat="1" ht="19.5">
      <c r="B164" s="32"/>
      <c r="C164" s="33"/>
      <c r="D164" s="207" t="s">
        <v>179</v>
      </c>
      <c r="E164" s="33"/>
      <c r="F164" s="208" t="s">
        <v>230</v>
      </c>
      <c r="G164" s="33"/>
      <c r="H164" s="33"/>
      <c r="I164" s="115"/>
      <c r="J164" s="33"/>
      <c r="K164" s="33"/>
      <c r="L164" s="36"/>
      <c r="M164" s="209"/>
      <c r="N164" s="64"/>
      <c r="O164" s="64"/>
      <c r="P164" s="64"/>
      <c r="Q164" s="64"/>
      <c r="R164" s="64"/>
      <c r="S164" s="64"/>
      <c r="T164" s="65"/>
      <c r="AT164" s="15" t="s">
        <v>179</v>
      </c>
      <c r="AU164" s="15" t="s">
        <v>87</v>
      </c>
    </row>
    <row r="165" spans="2:65" s="1" customFormat="1" ht="21.6" customHeight="1">
      <c r="B165" s="32"/>
      <c r="C165" s="194" t="s">
        <v>231</v>
      </c>
      <c r="D165" s="194" t="s">
        <v>172</v>
      </c>
      <c r="E165" s="195" t="s">
        <v>232</v>
      </c>
      <c r="F165" s="196" t="s">
        <v>233</v>
      </c>
      <c r="G165" s="197" t="s">
        <v>216</v>
      </c>
      <c r="H165" s="198">
        <v>11.256</v>
      </c>
      <c r="I165" s="199"/>
      <c r="J165" s="200">
        <f>ROUND(I165*H165,2)</f>
        <v>0</v>
      </c>
      <c r="K165" s="196" t="s">
        <v>176</v>
      </c>
      <c r="L165" s="36"/>
      <c r="M165" s="201" t="s">
        <v>1</v>
      </c>
      <c r="N165" s="202" t="s">
        <v>43</v>
      </c>
      <c r="O165" s="64"/>
      <c r="P165" s="203">
        <f>O165*H165</f>
        <v>0</v>
      </c>
      <c r="Q165" s="203">
        <v>0</v>
      </c>
      <c r="R165" s="203">
        <f>Q165*H165</f>
        <v>0</v>
      </c>
      <c r="S165" s="203">
        <v>0</v>
      </c>
      <c r="T165" s="204">
        <f>S165*H165</f>
        <v>0</v>
      </c>
      <c r="AR165" s="205" t="s">
        <v>177</v>
      </c>
      <c r="AT165" s="205" t="s">
        <v>172</v>
      </c>
      <c r="AU165" s="205" t="s">
        <v>87</v>
      </c>
      <c r="AY165" s="15" t="s">
        <v>170</v>
      </c>
      <c r="BE165" s="206">
        <f>IF(N165="základní",J165,0)</f>
        <v>0</v>
      </c>
      <c r="BF165" s="206">
        <f>IF(N165="snížená",J165,0)</f>
        <v>0</v>
      </c>
      <c r="BG165" s="206">
        <f>IF(N165="zákl. přenesená",J165,0)</f>
        <v>0</v>
      </c>
      <c r="BH165" s="206">
        <f>IF(N165="sníž. přenesená",J165,0)</f>
        <v>0</v>
      </c>
      <c r="BI165" s="206">
        <f>IF(N165="nulová",J165,0)</f>
        <v>0</v>
      </c>
      <c r="BJ165" s="15" t="s">
        <v>85</v>
      </c>
      <c r="BK165" s="206">
        <f>ROUND(I165*H165,2)</f>
        <v>0</v>
      </c>
      <c r="BL165" s="15" t="s">
        <v>177</v>
      </c>
      <c r="BM165" s="205" t="s">
        <v>234</v>
      </c>
    </row>
    <row r="166" spans="2:65" s="1" customFormat="1" ht="19.5">
      <c r="B166" s="32"/>
      <c r="C166" s="33"/>
      <c r="D166" s="207" t="s">
        <v>179</v>
      </c>
      <c r="E166" s="33"/>
      <c r="F166" s="208" t="s">
        <v>235</v>
      </c>
      <c r="G166" s="33"/>
      <c r="H166" s="33"/>
      <c r="I166" s="115"/>
      <c r="J166" s="33"/>
      <c r="K166" s="33"/>
      <c r="L166" s="36"/>
      <c r="M166" s="209"/>
      <c r="N166" s="64"/>
      <c r="O166" s="64"/>
      <c r="P166" s="64"/>
      <c r="Q166" s="64"/>
      <c r="R166" s="64"/>
      <c r="S166" s="64"/>
      <c r="T166" s="65"/>
      <c r="AT166" s="15" t="s">
        <v>179</v>
      </c>
      <c r="AU166" s="15" t="s">
        <v>87</v>
      </c>
    </row>
    <row r="167" spans="2:65" s="1" customFormat="1" ht="21.6" customHeight="1">
      <c r="B167" s="32"/>
      <c r="C167" s="194" t="s">
        <v>236</v>
      </c>
      <c r="D167" s="194" t="s">
        <v>172</v>
      </c>
      <c r="E167" s="195" t="s">
        <v>237</v>
      </c>
      <c r="F167" s="196" t="s">
        <v>238</v>
      </c>
      <c r="G167" s="197" t="s">
        <v>216</v>
      </c>
      <c r="H167" s="198">
        <v>1</v>
      </c>
      <c r="I167" s="199"/>
      <c r="J167" s="200">
        <f>ROUND(I167*H167,2)</f>
        <v>0</v>
      </c>
      <c r="K167" s="196" t="s">
        <v>176</v>
      </c>
      <c r="L167" s="36"/>
      <c r="M167" s="201" t="s">
        <v>1</v>
      </c>
      <c r="N167" s="202" t="s">
        <v>43</v>
      </c>
      <c r="O167" s="64"/>
      <c r="P167" s="203">
        <f>O167*H167</f>
        <v>0</v>
      </c>
      <c r="Q167" s="203">
        <v>4.0800000000000003E-3</v>
      </c>
      <c r="R167" s="203">
        <f>Q167*H167</f>
        <v>4.0800000000000003E-3</v>
      </c>
      <c r="S167" s="203">
        <v>0</v>
      </c>
      <c r="T167" s="204">
        <f>S167*H167</f>
        <v>0</v>
      </c>
      <c r="AR167" s="205" t="s">
        <v>177</v>
      </c>
      <c r="AT167" s="205" t="s">
        <v>172</v>
      </c>
      <c r="AU167" s="205" t="s">
        <v>87</v>
      </c>
      <c r="AY167" s="15" t="s">
        <v>170</v>
      </c>
      <c r="BE167" s="206">
        <f>IF(N167="základní",J167,0)</f>
        <v>0</v>
      </c>
      <c r="BF167" s="206">
        <f>IF(N167="snížená",J167,0)</f>
        <v>0</v>
      </c>
      <c r="BG167" s="206">
        <f>IF(N167="zákl. přenesená",J167,0)</f>
        <v>0</v>
      </c>
      <c r="BH167" s="206">
        <f>IF(N167="sníž. přenesená",J167,0)</f>
        <v>0</v>
      </c>
      <c r="BI167" s="206">
        <f>IF(N167="nulová",J167,0)</f>
        <v>0</v>
      </c>
      <c r="BJ167" s="15" t="s">
        <v>85</v>
      </c>
      <c r="BK167" s="206">
        <f>ROUND(I167*H167,2)</f>
        <v>0</v>
      </c>
      <c r="BL167" s="15" t="s">
        <v>177</v>
      </c>
      <c r="BM167" s="205" t="s">
        <v>239</v>
      </c>
    </row>
    <row r="168" spans="2:65" s="1" customFormat="1" ht="29.25">
      <c r="B168" s="32"/>
      <c r="C168" s="33"/>
      <c r="D168" s="207" t="s">
        <v>179</v>
      </c>
      <c r="E168" s="33"/>
      <c r="F168" s="208" t="s">
        <v>240</v>
      </c>
      <c r="G168" s="33"/>
      <c r="H168" s="33"/>
      <c r="I168" s="115"/>
      <c r="J168" s="33"/>
      <c r="K168" s="33"/>
      <c r="L168" s="36"/>
      <c r="M168" s="209"/>
      <c r="N168" s="64"/>
      <c r="O168" s="64"/>
      <c r="P168" s="64"/>
      <c r="Q168" s="64"/>
      <c r="R168" s="64"/>
      <c r="S168" s="64"/>
      <c r="T168" s="65"/>
      <c r="AT168" s="15" t="s">
        <v>179</v>
      </c>
      <c r="AU168" s="15" t="s">
        <v>87</v>
      </c>
    </row>
    <row r="169" spans="2:65" s="1" customFormat="1" ht="32.450000000000003" customHeight="1">
      <c r="B169" s="32"/>
      <c r="C169" s="194" t="s">
        <v>241</v>
      </c>
      <c r="D169" s="194" t="s">
        <v>172</v>
      </c>
      <c r="E169" s="195" t="s">
        <v>242</v>
      </c>
      <c r="F169" s="196" t="s">
        <v>243</v>
      </c>
      <c r="G169" s="197" t="s">
        <v>216</v>
      </c>
      <c r="H169" s="198">
        <v>1</v>
      </c>
      <c r="I169" s="199"/>
      <c r="J169" s="200">
        <f>ROUND(I169*H169,2)</f>
        <v>0</v>
      </c>
      <c r="K169" s="196" t="s">
        <v>176</v>
      </c>
      <c r="L169" s="36"/>
      <c r="M169" s="201" t="s">
        <v>1</v>
      </c>
      <c r="N169" s="202" t="s">
        <v>43</v>
      </c>
      <c r="O169" s="64"/>
      <c r="P169" s="203">
        <f>O169*H169</f>
        <v>0</v>
      </c>
      <c r="Q169" s="203">
        <v>0</v>
      </c>
      <c r="R169" s="203">
        <f>Q169*H169</f>
        <v>0</v>
      </c>
      <c r="S169" s="203">
        <v>0</v>
      </c>
      <c r="T169" s="204">
        <f>S169*H169</f>
        <v>0</v>
      </c>
      <c r="AR169" s="205" t="s">
        <v>177</v>
      </c>
      <c r="AT169" s="205" t="s">
        <v>172</v>
      </c>
      <c r="AU169" s="205" t="s">
        <v>87</v>
      </c>
      <c r="AY169" s="15" t="s">
        <v>170</v>
      </c>
      <c r="BE169" s="206">
        <f>IF(N169="základní",J169,0)</f>
        <v>0</v>
      </c>
      <c r="BF169" s="206">
        <f>IF(N169="snížená",J169,0)</f>
        <v>0</v>
      </c>
      <c r="BG169" s="206">
        <f>IF(N169="zákl. přenesená",J169,0)</f>
        <v>0</v>
      </c>
      <c r="BH169" s="206">
        <f>IF(N169="sníž. přenesená",J169,0)</f>
        <v>0</v>
      </c>
      <c r="BI169" s="206">
        <f>IF(N169="nulová",J169,0)</f>
        <v>0</v>
      </c>
      <c r="BJ169" s="15" t="s">
        <v>85</v>
      </c>
      <c r="BK169" s="206">
        <f>ROUND(I169*H169,2)</f>
        <v>0</v>
      </c>
      <c r="BL169" s="15" t="s">
        <v>177</v>
      </c>
      <c r="BM169" s="205" t="s">
        <v>244</v>
      </c>
    </row>
    <row r="170" spans="2:65" s="1" customFormat="1" ht="29.25">
      <c r="B170" s="32"/>
      <c r="C170" s="33"/>
      <c r="D170" s="207" t="s">
        <v>179</v>
      </c>
      <c r="E170" s="33"/>
      <c r="F170" s="208" t="s">
        <v>245</v>
      </c>
      <c r="G170" s="33"/>
      <c r="H170" s="33"/>
      <c r="I170" s="115"/>
      <c r="J170" s="33"/>
      <c r="K170" s="33"/>
      <c r="L170" s="36"/>
      <c r="M170" s="209"/>
      <c r="N170" s="64"/>
      <c r="O170" s="64"/>
      <c r="P170" s="64"/>
      <c r="Q170" s="64"/>
      <c r="R170" s="64"/>
      <c r="S170" s="64"/>
      <c r="T170" s="65"/>
      <c r="AT170" s="15" t="s">
        <v>179</v>
      </c>
      <c r="AU170" s="15" t="s">
        <v>87</v>
      </c>
    </row>
    <row r="171" spans="2:65" s="1" customFormat="1" ht="21.6" customHeight="1">
      <c r="B171" s="32"/>
      <c r="C171" s="194" t="s">
        <v>246</v>
      </c>
      <c r="D171" s="194" t="s">
        <v>172</v>
      </c>
      <c r="E171" s="195" t="s">
        <v>247</v>
      </c>
      <c r="F171" s="196" t="s">
        <v>248</v>
      </c>
      <c r="G171" s="197" t="s">
        <v>216</v>
      </c>
      <c r="H171" s="198">
        <v>201.911</v>
      </c>
      <c r="I171" s="199"/>
      <c r="J171" s="200">
        <f>ROUND(I171*H171,2)</f>
        <v>0</v>
      </c>
      <c r="K171" s="196" t="s">
        <v>176</v>
      </c>
      <c r="L171" s="36"/>
      <c r="M171" s="201" t="s">
        <v>1</v>
      </c>
      <c r="N171" s="202" t="s">
        <v>43</v>
      </c>
      <c r="O171" s="64"/>
      <c r="P171" s="203">
        <f>O171*H171</f>
        <v>0</v>
      </c>
      <c r="Q171" s="203">
        <v>2.5000000000000001E-3</v>
      </c>
      <c r="R171" s="203">
        <f>Q171*H171</f>
        <v>0.50477749999999999</v>
      </c>
      <c r="S171" s="203">
        <v>0</v>
      </c>
      <c r="T171" s="204">
        <f>S171*H171</f>
        <v>0</v>
      </c>
      <c r="AR171" s="205" t="s">
        <v>177</v>
      </c>
      <c r="AT171" s="205" t="s">
        <v>172</v>
      </c>
      <c r="AU171" s="205" t="s">
        <v>87</v>
      </c>
      <c r="AY171" s="15" t="s">
        <v>170</v>
      </c>
      <c r="BE171" s="206">
        <f>IF(N171="základní",J171,0)</f>
        <v>0</v>
      </c>
      <c r="BF171" s="206">
        <f>IF(N171="snížená",J171,0)</f>
        <v>0</v>
      </c>
      <c r="BG171" s="206">
        <f>IF(N171="zákl. přenesená",J171,0)</f>
        <v>0</v>
      </c>
      <c r="BH171" s="206">
        <f>IF(N171="sníž. přenesená",J171,0)</f>
        <v>0</v>
      </c>
      <c r="BI171" s="206">
        <f>IF(N171="nulová",J171,0)</f>
        <v>0</v>
      </c>
      <c r="BJ171" s="15" t="s">
        <v>85</v>
      </c>
      <c r="BK171" s="206">
        <f>ROUND(I171*H171,2)</f>
        <v>0</v>
      </c>
      <c r="BL171" s="15" t="s">
        <v>177</v>
      </c>
      <c r="BM171" s="205" t="s">
        <v>249</v>
      </c>
    </row>
    <row r="172" spans="2:65" s="1" customFormat="1" ht="19.5">
      <c r="B172" s="32"/>
      <c r="C172" s="33"/>
      <c r="D172" s="207" t="s">
        <v>179</v>
      </c>
      <c r="E172" s="33"/>
      <c r="F172" s="208" t="s">
        <v>250</v>
      </c>
      <c r="G172" s="33"/>
      <c r="H172" s="33"/>
      <c r="I172" s="115"/>
      <c r="J172" s="33"/>
      <c r="K172" s="33"/>
      <c r="L172" s="36"/>
      <c r="M172" s="209"/>
      <c r="N172" s="64"/>
      <c r="O172" s="64"/>
      <c r="P172" s="64"/>
      <c r="Q172" s="64"/>
      <c r="R172" s="64"/>
      <c r="S172" s="64"/>
      <c r="T172" s="65"/>
      <c r="AT172" s="15" t="s">
        <v>179</v>
      </c>
      <c r="AU172" s="15" t="s">
        <v>87</v>
      </c>
    </row>
    <row r="173" spans="2:65" s="1" customFormat="1" ht="14.45" customHeight="1">
      <c r="B173" s="32"/>
      <c r="C173" s="194" t="s">
        <v>251</v>
      </c>
      <c r="D173" s="194" t="s">
        <v>172</v>
      </c>
      <c r="E173" s="195" t="s">
        <v>252</v>
      </c>
      <c r="F173" s="196" t="s">
        <v>253</v>
      </c>
      <c r="G173" s="197" t="s">
        <v>254</v>
      </c>
      <c r="H173" s="198">
        <v>5.1520000000000001</v>
      </c>
      <c r="I173" s="199"/>
      <c r="J173" s="200">
        <f>ROUND(I173*H173,2)</f>
        <v>0</v>
      </c>
      <c r="K173" s="196" t="s">
        <v>176</v>
      </c>
      <c r="L173" s="36"/>
      <c r="M173" s="201" t="s">
        <v>1</v>
      </c>
      <c r="N173" s="202" t="s">
        <v>43</v>
      </c>
      <c r="O173" s="64"/>
      <c r="P173" s="203">
        <f>O173*H173</f>
        <v>0</v>
      </c>
      <c r="Q173" s="203">
        <v>1.04881</v>
      </c>
      <c r="R173" s="203">
        <f>Q173*H173</f>
        <v>5.4034691200000005</v>
      </c>
      <c r="S173" s="203">
        <v>0</v>
      </c>
      <c r="T173" s="204">
        <f>S173*H173</f>
        <v>0</v>
      </c>
      <c r="AR173" s="205" t="s">
        <v>177</v>
      </c>
      <c r="AT173" s="205" t="s">
        <v>172</v>
      </c>
      <c r="AU173" s="205" t="s">
        <v>87</v>
      </c>
      <c r="AY173" s="15" t="s">
        <v>170</v>
      </c>
      <c r="BE173" s="206">
        <f>IF(N173="základní",J173,0)</f>
        <v>0</v>
      </c>
      <c r="BF173" s="206">
        <f>IF(N173="snížená",J173,0)</f>
        <v>0</v>
      </c>
      <c r="BG173" s="206">
        <f>IF(N173="zákl. přenesená",J173,0)</f>
        <v>0</v>
      </c>
      <c r="BH173" s="206">
        <f>IF(N173="sníž. přenesená",J173,0)</f>
        <v>0</v>
      </c>
      <c r="BI173" s="206">
        <f>IF(N173="nulová",J173,0)</f>
        <v>0</v>
      </c>
      <c r="BJ173" s="15" t="s">
        <v>85</v>
      </c>
      <c r="BK173" s="206">
        <f>ROUND(I173*H173,2)</f>
        <v>0</v>
      </c>
      <c r="BL173" s="15" t="s">
        <v>177</v>
      </c>
      <c r="BM173" s="205" t="s">
        <v>255</v>
      </c>
    </row>
    <row r="174" spans="2:65" s="1" customFormat="1" ht="29.25">
      <c r="B174" s="32"/>
      <c r="C174" s="33"/>
      <c r="D174" s="207" t="s">
        <v>179</v>
      </c>
      <c r="E174" s="33"/>
      <c r="F174" s="208" t="s">
        <v>256</v>
      </c>
      <c r="G174" s="33"/>
      <c r="H174" s="33"/>
      <c r="I174" s="115"/>
      <c r="J174" s="33"/>
      <c r="K174" s="33"/>
      <c r="L174" s="36"/>
      <c r="M174" s="209"/>
      <c r="N174" s="64"/>
      <c r="O174" s="64"/>
      <c r="P174" s="64"/>
      <c r="Q174" s="64"/>
      <c r="R174" s="64"/>
      <c r="S174" s="64"/>
      <c r="T174" s="65"/>
      <c r="AT174" s="15" t="s">
        <v>179</v>
      </c>
      <c r="AU174" s="15" t="s">
        <v>87</v>
      </c>
    </row>
    <row r="175" spans="2:65" s="12" customFormat="1" ht="11.25">
      <c r="B175" s="210"/>
      <c r="C175" s="211"/>
      <c r="D175" s="207" t="s">
        <v>181</v>
      </c>
      <c r="E175" s="212" t="s">
        <v>1</v>
      </c>
      <c r="F175" s="213" t="s">
        <v>257</v>
      </c>
      <c r="G175" s="211"/>
      <c r="H175" s="214">
        <v>4.2279999999999998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181</v>
      </c>
      <c r="AU175" s="220" t="s">
        <v>87</v>
      </c>
      <c r="AV175" s="12" t="s">
        <v>87</v>
      </c>
      <c r="AW175" s="12" t="s">
        <v>34</v>
      </c>
      <c r="AX175" s="12" t="s">
        <v>78</v>
      </c>
      <c r="AY175" s="220" t="s">
        <v>170</v>
      </c>
    </row>
    <row r="176" spans="2:65" s="12" customFormat="1" ht="11.25">
      <c r="B176" s="210"/>
      <c r="C176" s="211"/>
      <c r="D176" s="207" t="s">
        <v>181</v>
      </c>
      <c r="E176" s="212" t="s">
        <v>1</v>
      </c>
      <c r="F176" s="213" t="s">
        <v>258</v>
      </c>
      <c r="G176" s="211"/>
      <c r="H176" s="214">
        <v>0.92400000000000004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181</v>
      </c>
      <c r="AU176" s="220" t="s">
        <v>87</v>
      </c>
      <c r="AV176" s="12" t="s">
        <v>87</v>
      </c>
      <c r="AW176" s="12" t="s">
        <v>34</v>
      </c>
      <c r="AX176" s="12" t="s">
        <v>78</v>
      </c>
      <c r="AY176" s="220" t="s">
        <v>170</v>
      </c>
    </row>
    <row r="177" spans="2:65" s="13" customFormat="1" ht="11.25">
      <c r="B177" s="221"/>
      <c r="C177" s="222"/>
      <c r="D177" s="207" t="s">
        <v>181</v>
      </c>
      <c r="E177" s="223" t="s">
        <v>1</v>
      </c>
      <c r="F177" s="224" t="s">
        <v>199</v>
      </c>
      <c r="G177" s="222"/>
      <c r="H177" s="225">
        <v>5.1520000000000001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181</v>
      </c>
      <c r="AU177" s="231" t="s">
        <v>87</v>
      </c>
      <c r="AV177" s="13" t="s">
        <v>177</v>
      </c>
      <c r="AW177" s="13" t="s">
        <v>34</v>
      </c>
      <c r="AX177" s="13" t="s">
        <v>85</v>
      </c>
      <c r="AY177" s="231" t="s">
        <v>170</v>
      </c>
    </row>
    <row r="178" spans="2:65" s="1" customFormat="1" ht="14.45" customHeight="1">
      <c r="B178" s="32"/>
      <c r="C178" s="194" t="s">
        <v>220</v>
      </c>
      <c r="D178" s="194" t="s">
        <v>172</v>
      </c>
      <c r="E178" s="195" t="s">
        <v>259</v>
      </c>
      <c r="F178" s="196" t="s">
        <v>260</v>
      </c>
      <c r="G178" s="197" t="s">
        <v>175</v>
      </c>
      <c r="H178" s="198">
        <v>1</v>
      </c>
      <c r="I178" s="199"/>
      <c r="J178" s="200">
        <f>ROUND(I178*H178,2)</f>
        <v>0</v>
      </c>
      <c r="K178" s="196" t="s">
        <v>176</v>
      </c>
      <c r="L178" s="36"/>
      <c r="M178" s="201" t="s">
        <v>1</v>
      </c>
      <c r="N178" s="202" t="s">
        <v>43</v>
      </c>
      <c r="O178" s="64"/>
      <c r="P178" s="203">
        <f>O178*H178</f>
        <v>0</v>
      </c>
      <c r="Q178" s="203">
        <v>2.2563399999999998</v>
      </c>
      <c r="R178" s="203">
        <f>Q178*H178</f>
        <v>2.2563399999999998</v>
      </c>
      <c r="S178" s="203">
        <v>0</v>
      </c>
      <c r="T178" s="204">
        <f>S178*H178</f>
        <v>0</v>
      </c>
      <c r="AR178" s="205" t="s">
        <v>177</v>
      </c>
      <c r="AT178" s="205" t="s">
        <v>172</v>
      </c>
      <c r="AU178" s="205" t="s">
        <v>87</v>
      </c>
      <c r="AY178" s="15" t="s">
        <v>170</v>
      </c>
      <c r="BE178" s="206">
        <f>IF(N178="základní",J178,0)</f>
        <v>0</v>
      </c>
      <c r="BF178" s="206">
        <f>IF(N178="snížená",J178,0)</f>
        <v>0</v>
      </c>
      <c r="BG178" s="206">
        <f>IF(N178="zákl. přenesená",J178,0)</f>
        <v>0</v>
      </c>
      <c r="BH178" s="206">
        <f>IF(N178="sníž. přenesená",J178,0)</f>
        <v>0</v>
      </c>
      <c r="BI178" s="206">
        <f>IF(N178="nulová",J178,0)</f>
        <v>0</v>
      </c>
      <c r="BJ178" s="15" t="s">
        <v>85</v>
      </c>
      <c r="BK178" s="206">
        <f>ROUND(I178*H178,2)</f>
        <v>0</v>
      </c>
      <c r="BL178" s="15" t="s">
        <v>177</v>
      </c>
      <c r="BM178" s="205" t="s">
        <v>261</v>
      </c>
    </row>
    <row r="179" spans="2:65" s="1" customFormat="1" ht="29.25">
      <c r="B179" s="32"/>
      <c r="C179" s="33"/>
      <c r="D179" s="207" t="s">
        <v>179</v>
      </c>
      <c r="E179" s="33"/>
      <c r="F179" s="208" t="s">
        <v>262</v>
      </c>
      <c r="G179" s="33"/>
      <c r="H179" s="33"/>
      <c r="I179" s="115"/>
      <c r="J179" s="33"/>
      <c r="K179" s="33"/>
      <c r="L179" s="36"/>
      <c r="M179" s="209"/>
      <c r="N179" s="64"/>
      <c r="O179" s="64"/>
      <c r="P179" s="64"/>
      <c r="Q179" s="64"/>
      <c r="R179" s="64"/>
      <c r="S179" s="64"/>
      <c r="T179" s="65"/>
      <c r="AT179" s="15" t="s">
        <v>179</v>
      </c>
      <c r="AU179" s="15" t="s">
        <v>87</v>
      </c>
    </row>
    <row r="180" spans="2:65" s="1" customFormat="1" ht="14.45" customHeight="1">
      <c r="B180" s="32"/>
      <c r="C180" s="194" t="s">
        <v>8</v>
      </c>
      <c r="D180" s="194" t="s">
        <v>172</v>
      </c>
      <c r="E180" s="195" t="s">
        <v>263</v>
      </c>
      <c r="F180" s="196" t="s">
        <v>264</v>
      </c>
      <c r="G180" s="197" t="s">
        <v>175</v>
      </c>
      <c r="H180" s="198">
        <v>4.2</v>
      </c>
      <c r="I180" s="199"/>
      <c r="J180" s="200">
        <f>ROUND(I180*H180,2)</f>
        <v>0</v>
      </c>
      <c r="K180" s="196" t="s">
        <v>176</v>
      </c>
      <c r="L180" s="36"/>
      <c r="M180" s="201" t="s">
        <v>1</v>
      </c>
      <c r="N180" s="202" t="s">
        <v>43</v>
      </c>
      <c r="O180" s="64"/>
      <c r="P180" s="203">
        <f>O180*H180</f>
        <v>0</v>
      </c>
      <c r="Q180" s="203">
        <v>2.45329</v>
      </c>
      <c r="R180" s="203">
        <f>Q180*H180</f>
        <v>10.303818</v>
      </c>
      <c r="S180" s="203">
        <v>0</v>
      </c>
      <c r="T180" s="204">
        <f>S180*H180</f>
        <v>0</v>
      </c>
      <c r="AR180" s="205" t="s">
        <v>177</v>
      </c>
      <c r="AT180" s="205" t="s">
        <v>172</v>
      </c>
      <c r="AU180" s="205" t="s">
        <v>87</v>
      </c>
      <c r="AY180" s="15" t="s">
        <v>170</v>
      </c>
      <c r="BE180" s="206">
        <f>IF(N180="základní",J180,0)</f>
        <v>0</v>
      </c>
      <c r="BF180" s="206">
        <f>IF(N180="snížená",J180,0)</f>
        <v>0</v>
      </c>
      <c r="BG180" s="206">
        <f>IF(N180="zákl. přenesená",J180,0)</f>
        <v>0</v>
      </c>
      <c r="BH180" s="206">
        <f>IF(N180="sníž. přenesená",J180,0)</f>
        <v>0</v>
      </c>
      <c r="BI180" s="206">
        <f>IF(N180="nulová",J180,0)</f>
        <v>0</v>
      </c>
      <c r="BJ180" s="15" t="s">
        <v>85</v>
      </c>
      <c r="BK180" s="206">
        <f>ROUND(I180*H180,2)</f>
        <v>0</v>
      </c>
      <c r="BL180" s="15" t="s">
        <v>177</v>
      </c>
      <c r="BM180" s="205" t="s">
        <v>265</v>
      </c>
    </row>
    <row r="181" spans="2:65" s="1" customFormat="1" ht="29.25">
      <c r="B181" s="32"/>
      <c r="C181" s="33"/>
      <c r="D181" s="207" t="s">
        <v>179</v>
      </c>
      <c r="E181" s="33"/>
      <c r="F181" s="208" t="s">
        <v>266</v>
      </c>
      <c r="G181" s="33"/>
      <c r="H181" s="33"/>
      <c r="I181" s="115"/>
      <c r="J181" s="33"/>
      <c r="K181" s="33"/>
      <c r="L181" s="36"/>
      <c r="M181" s="209"/>
      <c r="N181" s="64"/>
      <c r="O181" s="64"/>
      <c r="P181" s="64"/>
      <c r="Q181" s="64"/>
      <c r="R181" s="64"/>
      <c r="S181" s="64"/>
      <c r="T181" s="65"/>
      <c r="AT181" s="15" t="s">
        <v>179</v>
      </c>
      <c r="AU181" s="15" t="s">
        <v>87</v>
      </c>
    </row>
    <row r="182" spans="2:65" s="12" customFormat="1" ht="22.5">
      <c r="B182" s="210"/>
      <c r="C182" s="211"/>
      <c r="D182" s="207" t="s">
        <v>181</v>
      </c>
      <c r="E182" s="212" t="s">
        <v>1</v>
      </c>
      <c r="F182" s="213" t="s">
        <v>267</v>
      </c>
      <c r="G182" s="211"/>
      <c r="H182" s="214">
        <v>3.99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181</v>
      </c>
      <c r="AU182" s="220" t="s">
        <v>87</v>
      </c>
      <c r="AV182" s="12" t="s">
        <v>87</v>
      </c>
      <c r="AW182" s="12" t="s">
        <v>34</v>
      </c>
      <c r="AX182" s="12" t="s">
        <v>78</v>
      </c>
      <c r="AY182" s="220" t="s">
        <v>170</v>
      </c>
    </row>
    <row r="183" spans="2:65" s="12" customFormat="1" ht="22.5">
      <c r="B183" s="210"/>
      <c r="C183" s="211"/>
      <c r="D183" s="207" t="s">
        <v>181</v>
      </c>
      <c r="E183" s="212" t="s">
        <v>1</v>
      </c>
      <c r="F183" s="213" t="s">
        <v>268</v>
      </c>
      <c r="G183" s="211"/>
      <c r="H183" s="214">
        <v>0.21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181</v>
      </c>
      <c r="AU183" s="220" t="s">
        <v>87</v>
      </c>
      <c r="AV183" s="12" t="s">
        <v>87</v>
      </c>
      <c r="AW183" s="12" t="s">
        <v>34</v>
      </c>
      <c r="AX183" s="12" t="s">
        <v>78</v>
      </c>
      <c r="AY183" s="220" t="s">
        <v>170</v>
      </c>
    </row>
    <row r="184" spans="2:65" s="13" customFormat="1" ht="11.25">
      <c r="B184" s="221"/>
      <c r="C184" s="222"/>
      <c r="D184" s="207" t="s">
        <v>181</v>
      </c>
      <c r="E184" s="223" t="s">
        <v>1</v>
      </c>
      <c r="F184" s="224" t="s">
        <v>199</v>
      </c>
      <c r="G184" s="222"/>
      <c r="H184" s="225">
        <v>4.2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181</v>
      </c>
      <c r="AU184" s="231" t="s">
        <v>87</v>
      </c>
      <c r="AV184" s="13" t="s">
        <v>177</v>
      </c>
      <c r="AW184" s="13" t="s">
        <v>34</v>
      </c>
      <c r="AX184" s="13" t="s">
        <v>85</v>
      </c>
      <c r="AY184" s="231" t="s">
        <v>170</v>
      </c>
    </row>
    <row r="185" spans="2:65" s="1" customFormat="1" ht="21.6" customHeight="1">
      <c r="B185" s="32"/>
      <c r="C185" s="194" t="s">
        <v>269</v>
      </c>
      <c r="D185" s="194" t="s">
        <v>172</v>
      </c>
      <c r="E185" s="195" t="s">
        <v>270</v>
      </c>
      <c r="F185" s="196" t="s">
        <v>271</v>
      </c>
      <c r="G185" s="197" t="s">
        <v>175</v>
      </c>
      <c r="H185" s="198">
        <v>12.898</v>
      </c>
      <c r="I185" s="199"/>
      <c r="J185" s="200">
        <f>ROUND(I185*H185,2)</f>
        <v>0</v>
      </c>
      <c r="K185" s="196" t="s">
        <v>176</v>
      </c>
      <c r="L185" s="36"/>
      <c r="M185" s="201" t="s">
        <v>1</v>
      </c>
      <c r="N185" s="202" t="s">
        <v>43</v>
      </c>
      <c r="O185" s="64"/>
      <c r="P185" s="203">
        <f>O185*H185</f>
        <v>0</v>
      </c>
      <c r="Q185" s="203">
        <v>2.45329</v>
      </c>
      <c r="R185" s="203">
        <f>Q185*H185</f>
        <v>31.64253442</v>
      </c>
      <c r="S185" s="203">
        <v>0</v>
      </c>
      <c r="T185" s="204">
        <f>S185*H185</f>
        <v>0</v>
      </c>
      <c r="AR185" s="205" t="s">
        <v>177</v>
      </c>
      <c r="AT185" s="205" t="s">
        <v>172</v>
      </c>
      <c r="AU185" s="205" t="s">
        <v>87</v>
      </c>
      <c r="AY185" s="15" t="s">
        <v>170</v>
      </c>
      <c r="BE185" s="206">
        <f>IF(N185="základní",J185,0)</f>
        <v>0</v>
      </c>
      <c r="BF185" s="206">
        <f>IF(N185="snížená",J185,0)</f>
        <v>0</v>
      </c>
      <c r="BG185" s="206">
        <f>IF(N185="zákl. přenesená",J185,0)</f>
        <v>0</v>
      </c>
      <c r="BH185" s="206">
        <f>IF(N185="sníž. přenesená",J185,0)</f>
        <v>0</v>
      </c>
      <c r="BI185" s="206">
        <f>IF(N185="nulová",J185,0)</f>
        <v>0</v>
      </c>
      <c r="BJ185" s="15" t="s">
        <v>85</v>
      </c>
      <c r="BK185" s="206">
        <f>ROUND(I185*H185,2)</f>
        <v>0</v>
      </c>
      <c r="BL185" s="15" t="s">
        <v>177</v>
      </c>
      <c r="BM185" s="205" t="s">
        <v>272</v>
      </c>
    </row>
    <row r="186" spans="2:65" s="1" customFormat="1" ht="19.5">
      <c r="B186" s="32"/>
      <c r="C186" s="33"/>
      <c r="D186" s="207" t="s">
        <v>179</v>
      </c>
      <c r="E186" s="33"/>
      <c r="F186" s="208" t="s">
        <v>273</v>
      </c>
      <c r="G186" s="33"/>
      <c r="H186" s="33"/>
      <c r="I186" s="115"/>
      <c r="J186" s="33"/>
      <c r="K186" s="33"/>
      <c r="L186" s="36"/>
      <c r="M186" s="209"/>
      <c r="N186" s="64"/>
      <c r="O186" s="64"/>
      <c r="P186" s="64"/>
      <c r="Q186" s="64"/>
      <c r="R186" s="64"/>
      <c r="S186" s="64"/>
      <c r="T186" s="65"/>
      <c r="AT186" s="15" t="s">
        <v>179</v>
      </c>
      <c r="AU186" s="15" t="s">
        <v>87</v>
      </c>
    </row>
    <row r="187" spans="2:65" s="12" customFormat="1" ht="22.5">
      <c r="B187" s="210"/>
      <c r="C187" s="211"/>
      <c r="D187" s="207" t="s">
        <v>181</v>
      </c>
      <c r="E187" s="212" t="s">
        <v>1</v>
      </c>
      <c r="F187" s="213" t="s">
        <v>274</v>
      </c>
      <c r="G187" s="211"/>
      <c r="H187" s="214">
        <v>12.898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181</v>
      </c>
      <c r="AU187" s="220" t="s">
        <v>87</v>
      </c>
      <c r="AV187" s="12" t="s">
        <v>87</v>
      </c>
      <c r="AW187" s="12" t="s">
        <v>34</v>
      </c>
      <c r="AX187" s="12" t="s">
        <v>85</v>
      </c>
      <c r="AY187" s="220" t="s">
        <v>170</v>
      </c>
    </row>
    <row r="188" spans="2:65" s="1" customFormat="1" ht="14.45" customHeight="1">
      <c r="B188" s="32"/>
      <c r="C188" s="194" t="s">
        <v>275</v>
      </c>
      <c r="D188" s="194" t="s">
        <v>172</v>
      </c>
      <c r="E188" s="195" t="s">
        <v>276</v>
      </c>
      <c r="F188" s="196" t="s">
        <v>277</v>
      </c>
      <c r="G188" s="197" t="s">
        <v>216</v>
      </c>
      <c r="H188" s="198">
        <v>645.03</v>
      </c>
      <c r="I188" s="199"/>
      <c r="J188" s="200">
        <f>ROUND(I188*H188,2)</f>
        <v>0</v>
      </c>
      <c r="K188" s="196" t="s">
        <v>1</v>
      </c>
      <c r="L188" s="36"/>
      <c r="M188" s="201" t="s">
        <v>1</v>
      </c>
      <c r="N188" s="202" t="s">
        <v>43</v>
      </c>
      <c r="O188" s="64"/>
      <c r="P188" s="203">
        <f>O188*H188</f>
        <v>0</v>
      </c>
      <c r="Q188" s="203">
        <v>2.7499999999999998E-3</v>
      </c>
      <c r="R188" s="203">
        <f>Q188*H188</f>
        <v>1.7738324999999999</v>
      </c>
      <c r="S188" s="203">
        <v>0</v>
      </c>
      <c r="T188" s="204">
        <f>S188*H188</f>
        <v>0</v>
      </c>
      <c r="AR188" s="205" t="s">
        <v>177</v>
      </c>
      <c r="AT188" s="205" t="s">
        <v>172</v>
      </c>
      <c r="AU188" s="205" t="s">
        <v>87</v>
      </c>
      <c r="AY188" s="15" t="s">
        <v>170</v>
      </c>
      <c r="BE188" s="206">
        <f>IF(N188="základní",J188,0)</f>
        <v>0</v>
      </c>
      <c r="BF188" s="206">
        <f>IF(N188="snížená",J188,0)</f>
        <v>0</v>
      </c>
      <c r="BG188" s="206">
        <f>IF(N188="zákl. přenesená",J188,0)</f>
        <v>0</v>
      </c>
      <c r="BH188" s="206">
        <f>IF(N188="sníž. přenesená",J188,0)</f>
        <v>0</v>
      </c>
      <c r="BI188" s="206">
        <f>IF(N188="nulová",J188,0)</f>
        <v>0</v>
      </c>
      <c r="BJ188" s="15" t="s">
        <v>85</v>
      </c>
      <c r="BK188" s="206">
        <f>ROUND(I188*H188,2)</f>
        <v>0</v>
      </c>
      <c r="BL188" s="15" t="s">
        <v>177</v>
      </c>
      <c r="BM188" s="205" t="s">
        <v>278</v>
      </c>
    </row>
    <row r="189" spans="2:65" s="1" customFormat="1" ht="11.25">
      <c r="B189" s="32"/>
      <c r="C189" s="33"/>
      <c r="D189" s="207" t="s">
        <v>179</v>
      </c>
      <c r="E189" s="33"/>
      <c r="F189" s="208" t="s">
        <v>277</v>
      </c>
      <c r="G189" s="33"/>
      <c r="H189" s="33"/>
      <c r="I189" s="115"/>
      <c r="J189" s="33"/>
      <c r="K189" s="33"/>
      <c r="L189" s="36"/>
      <c r="M189" s="209"/>
      <c r="N189" s="64"/>
      <c r="O189" s="64"/>
      <c r="P189" s="64"/>
      <c r="Q189" s="64"/>
      <c r="R189" s="64"/>
      <c r="S189" s="64"/>
      <c r="T189" s="65"/>
      <c r="AT189" s="15" t="s">
        <v>179</v>
      </c>
      <c r="AU189" s="15" t="s">
        <v>87</v>
      </c>
    </row>
    <row r="190" spans="2:65" s="11" customFormat="1" ht="22.9" customHeight="1">
      <c r="B190" s="178"/>
      <c r="C190" s="179"/>
      <c r="D190" s="180" t="s">
        <v>77</v>
      </c>
      <c r="E190" s="192" t="s">
        <v>177</v>
      </c>
      <c r="F190" s="192" t="s">
        <v>279</v>
      </c>
      <c r="G190" s="179"/>
      <c r="H190" s="179"/>
      <c r="I190" s="182"/>
      <c r="J190" s="193">
        <f>BK190</f>
        <v>0</v>
      </c>
      <c r="K190" s="179"/>
      <c r="L190" s="184"/>
      <c r="M190" s="185"/>
      <c r="N190" s="186"/>
      <c r="O190" s="186"/>
      <c r="P190" s="187">
        <f>SUM(P191:P215)</f>
        <v>0</v>
      </c>
      <c r="Q190" s="186"/>
      <c r="R190" s="187">
        <f>SUM(R191:R215)</f>
        <v>100.80644189</v>
      </c>
      <c r="S190" s="186"/>
      <c r="T190" s="188">
        <f>SUM(T191:T215)</f>
        <v>0</v>
      </c>
      <c r="AR190" s="189" t="s">
        <v>85</v>
      </c>
      <c r="AT190" s="190" t="s">
        <v>77</v>
      </c>
      <c r="AU190" s="190" t="s">
        <v>85</v>
      </c>
      <c r="AY190" s="189" t="s">
        <v>170</v>
      </c>
      <c r="BK190" s="191">
        <f>SUM(BK191:BK215)</f>
        <v>0</v>
      </c>
    </row>
    <row r="191" spans="2:65" s="1" customFormat="1" ht="14.45" customHeight="1">
      <c r="B191" s="32"/>
      <c r="C191" s="194" t="s">
        <v>280</v>
      </c>
      <c r="D191" s="194" t="s">
        <v>172</v>
      </c>
      <c r="E191" s="195" t="s">
        <v>281</v>
      </c>
      <c r="F191" s="196" t="s">
        <v>282</v>
      </c>
      <c r="G191" s="197" t="s">
        <v>175</v>
      </c>
      <c r="H191" s="198">
        <v>25.989000000000001</v>
      </c>
      <c r="I191" s="199"/>
      <c r="J191" s="200">
        <f>ROUND(I191*H191,2)</f>
        <v>0</v>
      </c>
      <c r="K191" s="196" t="s">
        <v>176</v>
      </c>
      <c r="L191" s="36"/>
      <c r="M191" s="201" t="s">
        <v>1</v>
      </c>
      <c r="N191" s="202" t="s">
        <v>43</v>
      </c>
      <c r="O191" s="64"/>
      <c r="P191" s="203">
        <f>O191*H191</f>
        <v>0</v>
      </c>
      <c r="Q191" s="203">
        <v>2.45343</v>
      </c>
      <c r="R191" s="203">
        <f>Q191*H191</f>
        <v>63.76219227</v>
      </c>
      <c r="S191" s="203">
        <v>0</v>
      </c>
      <c r="T191" s="204">
        <f>S191*H191</f>
        <v>0</v>
      </c>
      <c r="AR191" s="205" t="s">
        <v>177</v>
      </c>
      <c r="AT191" s="205" t="s">
        <v>172</v>
      </c>
      <c r="AU191" s="205" t="s">
        <v>87</v>
      </c>
      <c r="AY191" s="15" t="s">
        <v>170</v>
      </c>
      <c r="BE191" s="206">
        <f>IF(N191="základní",J191,0)</f>
        <v>0</v>
      </c>
      <c r="BF191" s="206">
        <f>IF(N191="snížená",J191,0)</f>
        <v>0</v>
      </c>
      <c r="BG191" s="206">
        <f>IF(N191="zákl. přenesená",J191,0)</f>
        <v>0</v>
      </c>
      <c r="BH191" s="206">
        <f>IF(N191="sníž. přenesená",J191,0)</f>
        <v>0</v>
      </c>
      <c r="BI191" s="206">
        <f>IF(N191="nulová",J191,0)</f>
        <v>0</v>
      </c>
      <c r="BJ191" s="15" t="s">
        <v>85</v>
      </c>
      <c r="BK191" s="206">
        <f>ROUND(I191*H191,2)</f>
        <v>0</v>
      </c>
      <c r="BL191" s="15" t="s">
        <v>177</v>
      </c>
      <c r="BM191" s="205" t="s">
        <v>283</v>
      </c>
    </row>
    <row r="192" spans="2:65" s="1" customFormat="1" ht="39">
      <c r="B192" s="32"/>
      <c r="C192" s="33"/>
      <c r="D192" s="207" t="s">
        <v>179</v>
      </c>
      <c r="E192" s="33"/>
      <c r="F192" s="208" t="s">
        <v>284</v>
      </c>
      <c r="G192" s="33"/>
      <c r="H192" s="33"/>
      <c r="I192" s="115"/>
      <c r="J192" s="33"/>
      <c r="K192" s="33"/>
      <c r="L192" s="36"/>
      <c r="M192" s="209"/>
      <c r="N192" s="64"/>
      <c r="O192" s="64"/>
      <c r="P192" s="64"/>
      <c r="Q192" s="64"/>
      <c r="R192" s="64"/>
      <c r="S192" s="64"/>
      <c r="T192" s="65"/>
      <c r="AT192" s="15" t="s">
        <v>179</v>
      </c>
      <c r="AU192" s="15" t="s">
        <v>87</v>
      </c>
    </row>
    <row r="193" spans="2:65" s="12" customFormat="1" ht="11.25">
      <c r="B193" s="210"/>
      <c r="C193" s="211"/>
      <c r="D193" s="207" t="s">
        <v>181</v>
      </c>
      <c r="E193" s="212" t="s">
        <v>1</v>
      </c>
      <c r="F193" s="213" t="s">
        <v>285</v>
      </c>
      <c r="G193" s="211"/>
      <c r="H193" s="214">
        <v>21.86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181</v>
      </c>
      <c r="AU193" s="220" t="s">
        <v>87</v>
      </c>
      <c r="AV193" s="12" t="s">
        <v>87</v>
      </c>
      <c r="AW193" s="12" t="s">
        <v>34</v>
      </c>
      <c r="AX193" s="12" t="s">
        <v>78</v>
      </c>
      <c r="AY193" s="220" t="s">
        <v>170</v>
      </c>
    </row>
    <row r="194" spans="2:65" s="12" customFormat="1" ht="11.25">
      <c r="B194" s="210"/>
      <c r="C194" s="211"/>
      <c r="D194" s="207" t="s">
        <v>181</v>
      </c>
      <c r="E194" s="212" t="s">
        <v>1</v>
      </c>
      <c r="F194" s="213" t="s">
        <v>286</v>
      </c>
      <c r="G194" s="211"/>
      <c r="H194" s="214">
        <v>4.1289999999999996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181</v>
      </c>
      <c r="AU194" s="220" t="s">
        <v>87</v>
      </c>
      <c r="AV194" s="12" t="s">
        <v>87</v>
      </c>
      <c r="AW194" s="12" t="s">
        <v>34</v>
      </c>
      <c r="AX194" s="12" t="s">
        <v>78</v>
      </c>
      <c r="AY194" s="220" t="s">
        <v>170</v>
      </c>
    </row>
    <row r="195" spans="2:65" s="13" customFormat="1" ht="11.25">
      <c r="B195" s="221"/>
      <c r="C195" s="222"/>
      <c r="D195" s="207" t="s">
        <v>181</v>
      </c>
      <c r="E195" s="223" t="s">
        <v>1</v>
      </c>
      <c r="F195" s="224" t="s">
        <v>199</v>
      </c>
      <c r="G195" s="222"/>
      <c r="H195" s="225">
        <v>25.988999999999997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181</v>
      </c>
      <c r="AU195" s="231" t="s">
        <v>87</v>
      </c>
      <c r="AV195" s="13" t="s">
        <v>177</v>
      </c>
      <c r="AW195" s="13" t="s">
        <v>34</v>
      </c>
      <c r="AX195" s="13" t="s">
        <v>85</v>
      </c>
      <c r="AY195" s="231" t="s">
        <v>170</v>
      </c>
    </row>
    <row r="196" spans="2:65" s="1" customFormat="1" ht="21.6" customHeight="1">
      <c r="B196" s="32"/>
      <c r="C196" s="194" t="s">
        <v>287</v>
      </c>
      <c r="D196" s="194" t="s">
        <v>172</v>
      </c>
      <c r="E196" s="195" t="s">
        <v>288</v>
      </c>
      <c r="F196" s="196" t="s">
        <v>289</v>
      </c>
      <c r="G196" s="197" t="s">
        <v>216</v>
      </c>
      <c r="H196" s="198">
        <v>101</v>
      </c>
      <c r="I196" s="199"/>
      <c r="J196" s="200">
        <f>ROUND(I196*H196,2)</f>
        <v>0</v>
      </c>
      <c r="K196" s="196" t="s">
        <v>176</v>
      </c>
      <c r="L196" s="36"/>
      <c r="M196" s="201" t="s">
        <v>1</v>
      </c>
      <c r="N196" s="202" t="s">
        <v>43</v>
      </c>
      <c r="O196" s="64"/>
      <c r="P196" s="203">
        <f>O196*H196</f>
        <v>0</v>
      </c>
      <c r="Q196" s="203">
        <v>5.3299999999999997E-3</v>
      </c>
      <c r="R196" s="203">
        <f>Q196*H196</f>
        <v>0.53832999999999998</v>
      </c>
      <c r="S196" s="203">
        <v>0</v>
      </c>
      <c r="T196" s="204">
        <f>S196*H196</f>
        <v>0</v>
      </c>
      <c r="AR196" s="205" t="s">
        <v>177</v>
      </c>
      <c r="AT196" s="205" t="s">
        <v>172</v>
      </c>
      <c r="AU196" s="205" t="s">
        <v>87</v>
      </c>
      <c r="AY196" s="15" t="s">
        <v>170</v>
      </c>
      <c r="BE196" s="206">
        <f>IF(N196="základní",J196,0)</f>
        <v>0</v>
      </c>
      <c r="BF196" s="206">
        <f>IF(N196="snížená",J196,0)</f>
        <v>0</v>
      </c>
      <c r="BG196" s="206">
        <f>IF(N196="zákl. přenesená",J196,0)</f>
        <v>0</v>
      </c>
      <c r="BH196" s="206">
        <f>IF(N196="sníž. přenesená",J196,0)</f>
        <v>0</v>
      </c>
      <c r="BI196" s="206">
        <f>IF(N196="nulová",J196,0)</f>
        <v>0</v>
      </c>
      <c r="BJ196" s="15" t="s">
        <v>85</v>
      </c>
      <c r="BK196" s="206">
        <f>ROUND(I196*H196,2)</f>
        <v>0</v>
      </c>
      <c r="BL196" s="15" t="s">
        <v>177</v>
      </c>
      <c r="BM196" s="205" t="s">
        <v>290</v>
      </c>
    </row>
    <row r="197" spans="2:65" s="1" customFormat="1" ht="19.5">
      <c r="B197" s="32"/>
      <c r="C197" s="33"/>
      <c r="D197" s="207" t="s">
        <v>179</v>
      </c>
      <c r="E197" s="33"/>
      <c r="F197" s="208" t="s">
        <v>291</v>
      </c>
      <c r="G197" s="33"/>
      <c r="H197" s="33"/>
      <c r="I197" s="115"/>
      <c r="J197" s="33"/>
      <c r="K197" s="33"/>
      <c r="L197" s="36"/>
      <c r="M197" s="209"/>
      <c r="N197" s="64"/>
      <c r="O197" s="64"/>
      <c r="P197" s="64"/>
      <c r="Q197" s="64"/>
      <c r="R197" s="64"/>
      <c r="S197" s="64"/>
      <c r="T197" s="65"/>
      <c r="AT197" s="15" t="s">
        <v>179</v>
      </c>
      <c r="AU197" s="15" t="s">
        <v>87</v>
      </c>
    </row>
    <row r="198" spans="2:65" s="12" customFormat="1" ht="11.25">
      <c r="B198" s="210"/>
      <c r="C198" s="211"/>
      <c r="D198" s="207" t="s">
        <v>181</v>
      </c>
      <c r="E198" s="212" t="s">
        <v>1</v>
      </c>
      <c r="F198" s="213" t="s">
        <v>292</v>
      </c>
      <c r="G198" s="211"/>
      <c r="H198" s="214">
        <v>101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181</v>
      </c>
      <c r="AU198" s="220" t="s">
        <v>87</v>
      </c>
      <c r="AV198" s="12" t="s">
        <v>87</v>
      </c>
      <c r="AW198" s="12" t="s">
        <v>34</v>
      </c>
      <c r="AX198" s="12" t="s">
        <v>85</v>
      </c>
      <c r="AY198" s="220" t="s">
        <v>170</v>
      </c>
    </row>
    <row r="199" spans="2:65" s="1" customFormat="1" ht="21.6" customHeight="1">
      <c r="B199" s="32"/>
      <c r="C199" s="194" t="s">
        <v>293</v>
      </c>
      <c r="D199" s="194" t="s">
        <v>172</v>
      </c>
      <c r="E199" s="195" t="s">
        <v>294</v>
      </c>
      <c r="F199" s="196" t="s">
        <v>295</v>
      </c>
      <c r="G199" s="197" t="s">
        <v>216</v>
      </c>
      <c r="H199" s="198">
        <v>101</v>
      </c>
      <c r="I199" s="199"/>
      <c r="J199" s="200">
        <f>ROUND(I199*H199,2)</f>
        <v>0</v>
      </c>
      <c r="K199" s="196" t="s">
        <v>176</v>
      </c>
      <c r="L199" s="36"/>
      <c r="M199" s="201" t="s">
        <v>1</v>
      </c>
      <c r="N199" s="202" t="s">
        <v>43</v>
      </c>
      <c r="O199" s="64"/>
      <c r="P199" s="203">
        <f>O199*H199</f>
        <v>0</v>
      </c>
      <c r="Q199" s="203">
        <v>0</v>
      </c>
      <c r="R199" s="203">
        <f>Q199*H199</f>
        <v>0</v>
      </c>
      <c r="S199" s="203">
        <v>0</v>
      </c>
      <c r="T199" s="204">
        <f>S199*H199</f>
        <v>0</v>
      </c>
      <c r="AR199" s="205" t="s">
        <v>177</v>
      </c>
      <c r="AT199" s="205" t="s">
        <v>172</v>
      </c>
      <c r="AU199" s="205" t="s">
        <v>87</v>
      </c>
      <c r="AY199" s="15" t="s">
        <v>170</v>
      </c>
      <c r="BE199" s="206">
        <f>IF(N199="základní",J199,0)</f>
        <v>0</v>
      </c>
      <c r="BF199" s="206">
        <f>IF(N199="snížená",J199,0)</f>
        <v>0</v>
      </c>
      <c r="BG199" s="206">
        <f>IF(N199="zákl. přenesená",J199,0)</f>
        <v>0</v>
      </c>
      <c r="BH199" s="206">
        <f>IF(N199="sníž. přenesená",J199,0)</f>
        <v>0</v>
      </c>
      <c r="BI199" s="206">
        <f>IF(N199="nulová",J199,0)</f>
        <v>0</v>
      </c>
      <c r="BJ199" s="15" t="s">
        <v>85</v>
      </c>
      <c r="BK199" s="206">
        <f>ROUND(I199*H199,2)</f>
        <v>0</v>
      </c>
      <c r="BL199" s="15" t="s">
        <v>177</v>
      </c>
      <c r="BM199" s="205" t="s">
        <v>296</v>
      </c>
    </row>
    <row r="200" spans="2:65" s="1" customFormat="1" ht="19.5">
      <c r="B200" s="32"/>
      <c r="C200" s="33"/>
      <c r="D200" s="207" t="s">
        <v>179</v>
      </c>
      <c r="E200" s="33"/>
      <c r="F200" s="208" t="s">
        <v>297</v>
      </c>
      <c r="G200" s="33"/>
      <c r="H200" s="33"/>
      <c r="I200" s="115"/>
      <c r="J200" s="33"/>
      <c r="K200" s="33"/>
      <c r="L200" s="36"/>
      <c r="M200" s="209"/>
      <c r="N200" s="64"/>
      <c r="O200" s="64"/>
      <c r="P200" s="64"/>
      <c r="Q200" s="64"/>
      <c r="R200" s="64"/>
      <c r="S200" s="64"/>
      <c r="T200" s="65"/>
      <c r="AT200" s="15" t="s">
        <v>179</v>
      </c>
      <c r="AU200" s="15" t="s">
        <v>87</v>
      </c>
    </row>
    <row r="201" spans="2:65" s="1" customFormat="1" ht="21.6" customHeight="1">
      <c r="B201" s="32"/>
      <c r="C201" s="194" t="s">
        <v>7</v>
      </c>
      <c r="D201" s="194" t="s">
        <v>172</v>
      </c>
      <c r="E201" s="195" t="s">
        <v>298</v>
      </c>
      <c r="F201" s="196" t="s">
        <v>299</v>
      </c>
      <c r="G201" s="197" t="s">
        <v>216</v>
      </c>
      <c r="H201" s="198">
        <v>84.3</v>
      </c>
      <c r="I201" s="199"/>
      <c r="J201" s="200">
        <f>ROUND(I201*H201,2)</f>
        <v>0</v>
      </c>
      <c r="K201" s="196" t="s">
        <v>176</v>
      </c>
      <c r="L201" s="36"/>
      <c r="M201" s="201" t="s">
        <v>1</v>
      </c>
      <c r="N201" s="202" t="s">
        <v>43</v>
      </c>
      <c r="O201" s="64"/>
      <c r="P201" s="203">
        <f>O201*H201</f>
        <v>0</v>
      </c>
      <c r="Q201" s="203">
        <v>8.8000000000000003E-4</v>
      </c>
      <c r="R201" s="203">
        <f>Q201*H201</f>
        <v>7.4184E-2</v>
      </c>
      <c r="S201" s="203">
        <v>0</v>
      </c>
      <c r="T201" s="204">
        <f>S201*H201</f>
        <v>0</v>
      </c>
      <c r="AR201" s="205" t="s">
        <v>177</v>
      </c>
      <c r="AT201" s="205" t="s">
        <v>172</v>
      </c>
      <c r="AU201" s="205" t="s">
        <v>87</v>
      </c>
      <c r="AY201" s="15" t="s">
        <v>170</v>
      </c>
      <c r="BE201" s="206">
        <f>IF(N201="základní",J201,0)</f>
        <v>0</v>
      </c>
      <c r="BF201" s="206">
        <f>IF(N201="snížená",J201,0)</f>
        <v>0</v>
      </c>
      <c r="BG201" s="206">
        <f>IF(N201="zákl. přenesená",J201,0)</f>
        <v>0</v>
      </c>
      <c r="BH201" s="206">
        <f>IF(N201="sníž. přenesená",J201,0)</f>
        <v>0</v>
      </c>
      <c r="BI201" s="206">
        <f>IF(N201="nulová",J201,0)</f>
        <v>0</v>
      </c>
      <c r="BJ201" s="15" t="s">
        <v>85</v>
      </c>
      <c r="BK201" s="206">
        <f>ROUND(I201*H201,2)</f>
        <v>0</v>
      </c>
      <c r="BL201" s="15" t="s">
        <v>177</v>
      </c>
      <c r="BM201" s="205" t="s">
        <v>300</v>
      </c>
    </row>
    <row r="202" spans="2:65" s="1" customFormat="1" ht="29.25">
      <c r="B202" s="32"/>
      <c r="C202" s="33"/>
      <c r="D202" s="207" t="s">
        <v>179</v>
      </c>
      <c r="E202" s="33"/>
      <c r="F202" s="208" t="s">
        <v>301</v>
      </c>
      <c r="G202" s="33"/>
      <c r="H202" s="33"/>
      <c r="I202" s="115"/>
      <c r="J202" s="33"/>
      <c r="K202" s="33"/>
      <c r="L202" s="36"/>
      <c r="M202" s="209"/>
      <c r="N202" s="64"/>
      <c r="O202" s="64"/>
      <c r="P202" s="64"/>
      <c r="Q202" s="64"/>
      <c r="R202" s="64"/>
      <c r="S202" s="64"/>
      <c r="T202" s="65"/>
      <c r="AT202" s="15" t="s">
        <v>179</v>
      </c>
      <c r="AU202" s="15" t="s">
        <v>87</v>
      </c>
    </row>
    <row r="203" spans="2:65" s="1" customFormat="1" ht="21.6" customHeight="1">
      <c r="B203" s="32"/>
      <c r="C203" s="194" t="s">
        <v>302</v>
      </c>
      <c r="D203" s="194" t="s">
        <v>172</v>
      </c>
      <c r="E203" s="195" t="s">
        <v>303</v>
      </c>
      <c r="F203" s="196" t="s">
        <v>304</v>
      </c>
      <c r="G203" s="197" t="s">
        <v>216</v>
      </c>
      <c r="H203" s="198">
        <v>84.3</v>
      </c>
      <c r="I203" s="199"/>
      <c r="J203" s="200">
        <f>ROUND(I203*H203,2)</f>
        <v>0</v>
      </c>
      <c r="K203" s="196" t="s">
        <v>176</v>
      </c>
      <c r="L203" s="36"/>
      <c r="M203" s="201" t="s">
        <v>1</v>
      </c>
      <c r="N203" s="202" t="s">
        <v>43</v>
      </c>
      <c r="O203" s="64"/>
      <c r="P203" s="203">
        <f>O203*H203</f>
        <v>0</v>
      </c>
      <c r="Q203" s="203">
        <v>0</v>
      </c>
      <c r="R203" s="203">
        <f>Q203*H203</f>
        <v>0</v>
      </c>
      <c r="S203" s="203">
        <v>0</v>
      </c>
      <c r="T203" s="204">
        <f>S203*H203</f>
        <v>0</v>
      </c>
      <c r="AR203" s="205" t="s">
        <v>177</v>
      </c>
      <c r="AT203" s="205" t="s">
        <v>172</v>
      </c>
      <c r="AU203" s="205" t="s">
        <v>87</v>
      </c>
      <c r="AY203" s="15" t="s">
        <v>170</v>
      </c>
      <c r="BE203" s="206">
        <f>IF(N203="základní",J203,0)</f>
        <v>0</v>
      </c>
      <c r="BF203" s="206">
        <f>IF(N203="snížená",J203,0)</f>
        <v>0</v>
      </c>
      <c r="BG203" s="206">
        <f>IF(N203="zákl. přenesená",J203,0)</f>
        <v>0</v>
      </c>
      <c r="BH203" s="206">
        <f>IF(N203="sníž. přenesená",J203,0)</f>
        <v>0</v>
      </c>
      <c r="BI203" s="206">
        <f>IF(N203="nulová",J203,0)</f>
        <v>0</v>
      </c>
      <c r="BJ203" s="15" t="s">
        <v>85</v>
      </c>
      <c r="BK203" s="206">
        <f>ROUND(I203*H203,2)</f>
        <v>0</v>
      </c>
      <c r="BL203" s="15" t="s">
        <v>177</v>
      </c>
      <c r="BM203" s="205" t="s">
        <v>305</v>
      </c>
    </row>
    <row r="204" spans="2:65" s="1" customFormat="1" ht="29.25">
      <c r="B204" s="32"/>
      <c r="C204" s="33"/>
      <c r="D204" s="207" t="s">
        <v>179</v>
      </c>
      <c r="E204" s="33"/>
      <c r="F204" s="208" t="s">
        <v>306</v>
      </c>
      <c r="G204" s="33"/>
      <c r="H204" s="33"/>
      <c r="I204" s="115"/>
      <c r="J204" s="33"/>
      <c r="K204" s="33"/>
      <c r="L204" s="36"/>
      <c r="M204" s="209"/>
      <c r="N204" s="64"/>
      <c r="O204" s="64"/>
      <c r="P204" s="64"/>
      <c r="Q204" s="64"/>
      <c r="R204" s="64"/>
      <c r="S204" s="64"/>
      <c r="T204" s="65"/>
      <c r="AT204" s="15" t="s">
        <v>179</v>
      </c>
      <c r="AU204" s="15" t="s">
        <v>87</v>
      </c>
    </row>
    <row r="205" spans="2:65" s="1" customFormat="1" ht="14.45" customHeight="1">
      <c r="B205" s="32"/>
      <c r="C205" s="194" t="s">
        <v>307</v>
      </c>
      <c r="D205" s="194" t="s">
        <v>172</v>
      </c>
      <c r="E205" s="195" t="s">
        <v>308</v>
      </c>
      <c r="F205" s="196" t="s">
        <v>309</v>
      </c>
      <c r="G205" s="197" t="s">
        <v>254</v>
      </c>
      <c r="H205" s="198">
        <v>5.7169999999999996</v>
      </c>
      <c r="I205" s="199"/>
      <c r="J205" s="200">
        <f>ROUND(I205*H205,2)</f>
        <v>0</v>
      </c>
      <c r="K205" s="196" t="s">
        <v>176</v>
      </c>
      <c r="L205" s="36"/>
      <c r="M205" s="201" t="s">
        <v>1</v>
      </c>
      <c r="N205" s="202" t="s">
        <v>43</v>
      </c>
      <c r="O205" s="64"/>
      <c r="P205" s="203">
        <f>O205*H205</f>
        <v>0</v>
      </c>
      <c r="Q205" s="203">
        <v>1.0551600000000001</v>
      </c>
      <c r="R205" s="203">
        <f>Q205*H205</f>
        <v>6.03234972</v>
      </c>
      <c r="S205" s="203">
        <v>0</v>
      </c>
      <c r="T205" s="204">
        <f>S205*H205</f>
        <v>0</v>
      </c>
      <c r="AR205" s="205" t="s">
        <v>177</v>
      </c>
      <c r="AT205" s="205" t="s">
        <v>172</v>
      </c>
      <c r="AU205" s="205" t="s">
        <v>87</v>
      </c>
      <c r="AY205" s="15" t="s">
        <v>170</v>
      </c>
      <c r="BE205" s="206">
        <f>IF(N205="základní",J205,0)</f>
        <v>0</v>
      </c>
      <c r="BF205" s="206">
        <f>IF(N205="snížená",J205,0)</f>
        <v>0</v>
      </c>
      <c r="BG205" s="206">
        <f>IF(N205="zákl. přenesená",J205,0)</f>
        <v>0</v>
      </c>
      <c r="BH205" s="206">
        <f>IF(N205="sníž. přenesená",J205,0)</f>
        <v>0</v>
      </c>
      <c r="BI205" s="206">
        <f>IF(N205="nulová",J205,0)</f>
        <v>0</v>
      </c>
      <c r="BJ205" s="15" t="s">
        <v>85</v>
      </c>
      <c r="BK205" s="206">
        <f>ROUND(I205*H205,2)</f>
        <v>0</v>
      </c>
      <c r="BL205" s="15" t="s">
        <v>177</v>
      </c>
      <c r="BM205" s="205" t="s">
        <v>310</v>
      </c>
    </row>
    <row r="206" spans="2:65" s="1" customFormat="1" ht="58.5">
      <c r="B206" s="32"/>
      <c r="C206" s="33"/>
      <c r="D206" s="207" t="s">
        <v>179</v>
      </c>
      <c r="E206" s="33"/>
      <c r="F206" s="208" t="s">
        <v>311</v>
      </c>
      <c r="G206" s="33"/>
      <c r="H206" s="33"/>
      <c r="I206" s="115"/>
      <c r="J206" s="33"/>
      <c r="K206" s="33"/>
      <c r="L206" s="36"/>
      <c r="M206" s="209"/>
      <c r="N206" s="64"/>
      <c r="O206" s="64"/>
      <c r="P206" s="64"/>
      <c r="Q206" s="64"/>
      <c r="R206" s="64"/>
      <c r="S206" s="64"/>
      <c r="T206" s="65"/>
      <c r="AT206" s="15" t="s">
        <v>179</v>
      </c>
      <c r="AU206" s="15" t="s">
        <v>87</v>
      </c>
    </row>
    <row r="207" spans="2:65" s="12" customFormat="1" ht="11.25">
      <c r="B207" s="210"/>
      <c r="C207" s="211"/>
      <c r="D207" s="207" t="s">
        <v>181</v>
      </c>
      <c r="E207" s="212" t="s">
        <v>1</v>
      </c>
      <c r="F207" s="213" t="s">
        <v>312</v>
      </c>
      <c r="G207" s="211"/>
      <c r="H207" s="214">
        <v>5.7169999999999996</v>
      </c>
      <c r="I207" s="215"/>
      <c r="J207" s="211"/>
      <c r="K207" s="211"/>
      <c r="L207" s="216"/>
      <c r="M207" s="217"/>
      <c r="N207" s="218"/>
      <c r="O207" s="218"/>
      <c r="P207" s="218"/>
      <c r="Q207" s="218"/>
      <c r="R207" s="218"/>
      <c r="S207" s="218"/>
      <c r="T207" s="219"/>
      <c r="AT207" s="220" t="s">
        <v>181</v>
      </c>
      <c r="AU207" s="220" t="s">
        <v>87</v>
      </c>
      <c r="AV207" s="12" t="s">
        <v>87</v>
      </c>
      <c r="AW207" s="12" t="s">
        <v>34</v>
      </c>
      <c r="AX207" s="12" t="s">
        <v>85</v>
      </c>
      <c r="AY207" s="220" t="s">
        <v>170</v>
      </c>
    </row>
    <row r="208" spans="2:65" s="1" customFormat="1" ht="21.6" customHeight="1">
      <c r="B208" s="32"/>
      <c r="C208" s="194" t="s">
        <v>313</v>
      </c>
      <c r="D208" s="194" t="s">
        <v>172</v>
      </c>
      <c r="E208" s="195" t="s">
        <v>314</v>
      </c>
      <c r="F208" s="196" t="s">
        <v>315</v>
      </c>
      <c r="G208" s="197" t="s">
        <v>175</v>
      </c>
      <c r="H208" s="198">
        <v>12.27</v>
      </c>
      <c r="I208" s="199"/>
      <c r="J208" s="200">
        <f>ROUND(I208*H208,2)</f>
        <v>0</v>
      </c>
      <c r="K208" s="196" t="s">
        <v>176</v>
      </c>
      <c r="L208" s="36"/>
      <c r="M208" s="201" t="s">
        <v>1</v>
      </c>
      <c r="N208" s="202" t="s">
        <v>43</v>
      </c>
      <c r="O208" s="64"/>
      <c r="P208" s="203">
        <f>O208*H208</f>
        <v>0</v>
      </c>
      <c r="Q208" s="203">
        <v>2.4533700000000001</v>
      </c>
      <c r="R208" s="203">
        <f>Q208*H208</f>
        <v>30.102849899999999</v>
      </c>
      <c r="S208" s="203">
        <v>0</v>
      </c>
      <c r="T208" s="204">
        <f>S208*H208</f>
        <v>0</v>
      </c>
      <c r="AR208" s="205" t="s">
        <v>177</v>
      </c>
      <c r="AT208" s="205" t="s">
        <v>172</v>
      </c>
      <c r="AU208" s="205" t="s">
        <v>87</v>
      </c>
      <c r="AY208" s="15" t="s">
        <v>170</v>
      </c>
      <c r="BE208" s="206">
        <f>IF(N208="základní",J208,0)</f>
        <v>0</v>
      </c>
      <c r="BF208" s="206">
        <f>IF(N208="snížená",J208,0)</f>
        <v>0</v>
      </c>
      <c r="BG208" s="206">
        <f>IF(N208="zákl. přenesená",J208,0)</f>
        <v>0</v>
      </c>
      <c r="BH208" s="206">
        <f>IF(N208="sníž. přenesená",J208,0)</f>
        <v>0</v>
      </c>
      <c r="BI208" s="206">
        <f>IF(N208="nulová",J208,0)</f>
        <v>0</v>
      </c>
      <c r="BJ208" s="15" t="s">
        <v>85</v>
      </c>
      <c r="BK208" s="206">
        <f>ROUND(I208*H208,2)</f>
        <v>0</v>
      </c>
      <c r="BL208" s="15" t="s">
        <v>177</v>
      </c>
      <c r="BM208" s="205" t="s">
        <v>316</v>
      </c>
    </row>
    <row r="209" spans="2:65" s="1" customFormat="1" ht="29.25">
      <c r="B209" s="32"/>
      <c r="C209" s="33"/>
      <c r="D209" s="207" t="s">
        <v>179</v>
      </c>
      <c r="E209" s="33"/>
      <c r="F209" s="208" t="s">
        <v>317</v>
      </c>
      <c r="G209" s="33"/>
      <c r="H209" s="33"/>
      <c r="I209" s="115"/>
      <c r="J209" s="33"/>
      <c r="K209" s="33"/>
      <c r="L209" s="36"/>
      <c r="M209" s="209"/>
      <c r="N209" s="64"/>
      <c r="O209" s="64"/>
      <c r="P209" s="64"/>
      <c r="Q209" s="64"/>
      <c r="R209" s="64"/>
      <c r="S209" s="64"/>
      <c r="T209" s="65"/>
      <c r="AT209" s="15" t="s">
        <v>179</v>
      </c>
      <c r="AU209" s="15" t="s">
        <v>87</v>
      </c>
    </row>
    <row r="210" spans="2:65" s="12" customFormat="1" ht="22.5">
      <c r="B210" s="210"/>
      <c r="C210" s="211"/>
      <c r="D210" s="207" t="s">
        <v>181</v>
      </c>
      <c r="E210" s="212" t="s">
        <v>1</v>
      </c>
      <c r="F210" s="213" t="s">
        <v>318</v>
      </c>
      <c r="G210" s="211"/>
      <c r="H210" s="214">
        <v>12.27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181</v>
      </c>
      <c r="AU210" s="220" t="s">
        <v>87</v>
      </c>
      <c r="AV210" s="12" t="s">
        <v>87</v>
      </c>
      <c r="AW210" s="12" t="s">
        <v>34</v>
      </c>
      <c r="AX210" s="12" t="s">
        <v>85</v>
      </c>
      <c r="AY210" s="220" t="s">
        <v>170</v>
      </c>
    </row>
    <row r="211" spans="2:65" s="1" customFormat="1" ht="14.45" customHeight="1">
      <c r="B211" s="32"/>
      <c r="C211" s="194" t="s">
        <v>319</v>
      </c>
      <c r="D211" s="194" t="s">
        <v>172</v>
      </c>
      <c r="E211" s="195" t="s">
        <v>320</v>
      </c>
      <c r="F211" s="196" t="s">
        <v>321</v>
      </c>
      <c r="G211" s="197" t="s">
        <v>216</v>
      </c>
      <c r="H211" s="198">
        <v>36.700000000000003</v>
      </c>
      <c r="I211" s="199"/>
      <c r="J211" s="200">
        <f>ROUND(I211*H211,2)</f>
        <v>0</v>
      </c>
      <c r="K211" s="196" t="s">
        <v>176</v>
      </c>
      <c r="L211" s="36"/>
      <c r="M211" s="201" t="s">
        <v>1</v>
      </c>
      <c r="N211" s="202" t="s">
        <v>43</v>
      </c>
      <c r="O211" s="64"/>
      <c r="P211" s="203">
        <f>O211*H211</f>
        <v>0</v>
      </c>
      <c r="Q211" s="203">
        <v>8.0800000000000004E-3</v>
      </c>
      <c r="R211" s="203">
        <f>Q211*H211</f>
        <v>0.29653600000000002</v>
      </c>
      <c r="S211" s="203">
        <v>0</v>
      </c>
      <c r="T211" s="204">
        <f>S211*H211</f>
        <v>0</v>
      </c>
      <c r="AR211" s="205" t="s">
        <v>177</v>
      </c>
      <c r="AT211" s="205" t="s">
        <v>172</v>
      </c>
      <c r="AU211" s="205" t="s">
        <v>87</v>
      </c>
      <c r="AY211" s="15" t="s">
        <v>170</v>
      </c>
      <c r="BE211" s="206">
        <f>IF(N211="základní",J211,0)</f>
        <v>0</v>
      </c>
      <c r="BF211" s="206">
        <f>IF(N211="snížená",J211,0)</f>
        <v>0</v>
      </c>
      <c r="BG211" s="206">
        <f>IF(N211="zákl. přenesená",J211,0)</f>
        <v>0</v>
      </c>
      <c r="BH211" s="206">
        <f>IF(N211="sníž. přenesená",J211,0)</f>
        <v>0</v>
      </c>
      <c r="BI211" s="206">
        <f>IF(N211="nulová",J211,0)</f>
        <v>0</v>
      </c>
      <c r="BJ211" s="15" t="s">
        <v>85</v>
      </c>
      <c r="BK211" s="206">
        <f>ROUND(I211*H211,2)</f>
        <v>0</v>
      </c>
      <c r="BL211" s="15" t="s">
        <v>177</v>
      </c>
      <c r="BM211" s="205" t="s">
        <v>322</v>
      </c>
    </row>
    <row r="212" spans="2:65" s="1" customFormat="1" ht="19.5">
      <c r="B212" s="32"/>
      <c r="C212" s="33"/>
      <c r="D212" s="207" t="s">
        <v>179</v>
      </c>
      <c r="E212" s="33"/>
      <c r="F212" s="208" t="s">
        <v>323</v>
      </c>
      <c r="G212" s="33"/>
      <c r="H212" s="33"/>
      <c r="I212" s="115"/>
      <c r="J212" s="33"/>
      <c r="K212" s="33"/>
      <c r="L212" s="36"/>
      <c r="M212" s="209"/>
      <c r="N212" s="64"/>
      <c r="O212" s="64"/>
      <c r="P212" s="64"/>
      <c r="Q212" s="64"/>
      <c r="R212" s="64"/>
      <c r="S212" s="64"/>
      <c r="T212" s="65"/>
      <c r="AT212" s="15" t="s">
        <v>179</v>
      </c>
      <c r="AU212" s="15" t="s">
        <v>87</v>
      </c>
    </row>
    <row r="213" spans="2:65" s="12" customFormat="1" ht="11.25">
      <c r="B213" s="210"/>
      <c r="C213" s="211"/>
      <c r="D213" s="207" t="s">
        <v>181</v>
      </c>
      <c r="E213" s="212" t="s">
        <v>1</v>
      </c>
      <c r="F213" s="213" t="s">
        <v>324</v>
      </c>
      <c r="G213" s="211"/>
      <c r="H213" s="214">
        <v>36.700000000000003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181</v>
      </c>
      <c r="AU213" s="220" t="s">
        <v>87</v>
      </c>
      <c r="AV213" s="12" t="s">
        <v>87</v>
      </c>
      <c r="AW213" s="12" t="s">
        <v>34</v>
      </c>
      <c r="AX213" s="12" t="s">
        <v>85</v>
      </c>
      <c r="AY213" s="220" t="s">
        <v>170</v>
      </c>
    </row>
    <row r="214" spans="2:65" s="1" customFormat="1" ht="21.6" customHeight="1">
      <c r="B214" s="32"/>
      <c r="C214" s="194" t="s">
        <v>325</v>
      </c>
      <c r="D214" s="194" t="s">
        <v>172</v>
      </c>
      <c r="E214" s="195" t="s">
        <v>326</v>
      </c>
      <c r="F214" s="196" t="s">
        <v>327</v>
      </c>
      <c r="G214" s="197" t="s">
        <v>216</v>
      </c>
      <c r="H214" s="198">
        <v>36.700000000000003</v>
      </c>
      <c r="I214" s="199"/>
      <c r="J214" s="200">
        <f>ROUND(I214*H214,2)</f>
        <v>0</v>
      </c>
      <c r="K214" s="196" t="s">
        <v>176</v>
      </c>
      <c r="L214" s="36"/>
      <c r="M214" s="201" t="s">
        <v>1</v>
      </c>
      <c r="N214" s="202" t="s">
        <v>43</v>
      </c>
      <c r="O214" s="64"/>
      <c r="P214" s="203">
        <f>O214*H214</f>
        <v>0</v>
      </c>
      <c r="Q214" s="203">
        <v>0</v>
      </c>
      <c r="R214" s="203">
        <f>Q214*H214</f>
        <v>0</v>
      </c>
      <c r="S214" s="203">
        <v>0</v>
      </c>
      <c r="T214" s="204">
        <f>S214*H214</f>
        <v>0</v>
      </c>
      <c r="AR214" s="205" t="s">
        <v>177</v>
      </c>
      <c r="AT214" s="205" t="s">
        <v>172</v>
      </c>
      <c r="AU214" s="205" t="s">
        <v>87</v>
      </c>
      <c r="AY214" s="15" t="s">
        <v>170</v>
      </c>
      <c r="BE214" s="206">
        <f>IF(N214="základní",J214,0)</f>
        <v>0</v>
      </c>
      <c r="BF214" s="206">
        <f>IF(N214="snížená",J214,0)</f>
        <v>0</v>
      </c>
      <c r="BG214" s="206">
        <f>IF(N214="zákl. přenesená",J214,0)</f>
        <v>0</v>
      </c>
      <c r="BH214" s="206">
        <f>IF(N214="sníž. přenesená",J214,0)</f>
        <v>0</v>
      </c>
      <c r="BI214" s="206">
        <f>IF(N214="nulová",J214,0)</f>
        <v>0</v>
      </c>
      <c r="BJ214" s="15" t="s">
        <v>85</v>
      </c>
      <c r="BK214" s="206">
        <f>ROUND(I214*H214,2)</f>
        <v>0</v>
      </c>
      <c r="BL214" s="15" t="s">
        <v>177</v>
      </c>
      <c r="BM214" s="205" t="s">
        <v>328</v>
      </c>
    </row>
    <row r="215" spans="2:65" s="1" customFormat="1" ht="19.5">
      <c r="B215" s="32"/>
      <c r="C215" s="33"/>
      <c r="D215" s="207" t="s">
        <v>179</v>
      </c>
      <c r="E215" s="33"/>
      <c r="F215" s="208" t="s">
        <v>329</v>
      </c>
      <c r="G215" s="33"/>
      <c r="H215" s="33"/>
      <c r="I215" s="115"/>
      <c r="J215" s="33"/>
      <c r="K215" s="33"/>
      <c r="L215" s="36"/>
      <c r="M215" s="209"/>
      <c r="N215" s="64"/>
      <c r="O215" s="64"/>
      <c r="P215" s="64"/>
      <c r="Q215" s="64"/>
      <c r="R215" s="64"/>
      <c r="S215" s="64"/>
      <c r="T215" s="65"/>
      <c r="AT215" s="15" t="s">
        <v>179</v>
      </c>
      <c r="AU215" s="15" t="s">
        <v>87</v>
      </c>
    </row>
    <row r="216" spans="2:65" s="11" customFormat="1" ht="22.9" customHeight="1">
      <c r="B216" s="178"/>
      <c r="C216" s="179"/>
      <c r="D216" s="180" t="s">
        <v>77</v>
      </c>
      <c r="E216" s="192" t="s">
        <v>213</v>
      </c>
      <c r="F216" s="192" t="s">
        <v>330</v>
      </c>
      <c r="G216" s="179"/>
      <c r="H216" s="179"/>
      <c r="I216" s="182"/>
      <c r="J216" s="193">
        <f>BK216</f>
        <v>0</v>
      </c>
      <c r="K216" s="179"/>
      <c r="L216" s="184"/>
      <c r="M216" s="185"/>
      <c r="N216" s="186"/>
      <c r="O216" s="186"/>
      <c r="P216" s="187">
        <f>SUM(P217:P306)</f>
        <v>0</v>
      </c>
      <c r="Q216" s="186"/>
      <c r="R216" s="187">
        <f>SUM(R217:R306)</f>
        <v>67.697219459999985</v>
      </c>
      <c r="S216" s="186"/>
      <c r="T216" s="188">
        <f>SUM(T217:T306)</f>
        <v>0</v>
      </c>
      <c r="AR216" s="189" t="s">
        <v>85</v>
      </c>
      <c r="AT216" s="190" t="s">
        <v>77</v>
      </c>
      <c r="AU216" s="190" t="s">
        <v>85</v>
      </c>
      <c r="AY216" s="189" t="s">
        <v>170</v>
      </c>
      <c r="BK216" s="191">
        <f>SUM(BK217:BK306)</f>
        <v>0</v>
      </c>
    </row>
    <row r="217" spans="2:65" s="1" customFormat="1" ht="21.6" customHeight="1">
      <c r="B217" s="32"/>
      <c r="C217" s="194" t="s">
        <v>331</v>
      </c>
      <c r="D217" s="194" t="s">
        <v>172</v>
      </c>
      <c r="E217" s="195" t="s">
        <v>332</v>
      </c>
      <c r="F217" s="196" t="s">
        <v>333</v>
      </c>
      <c r="G217" s="197" t="s">
        <v>216</v>
      </c>
      <c r="H217" s="198">
        <v>122.35</v>
      </c>
      <c r="I217" s="199"/>
      <c r="J217" s="200">
        <f>ROUND(I217*H217,2)</f>
        <v>0</v>
      </c>
      <c r="K217" s="196" t="s">
        <v>176</v>
      </c>
      <c r="L217" s="36"/>
      <c r="M217" s="201" t="s">
        <v>1</v>
      </c>
      <c r="N217" s="202" t="s">
        <v>43</v>
      </c>
      <c r="O217" s="64"/>
      <c r="P217" s="203">
        <f>O217*H217</f>
        <v>0</v>
      </c>
      <c r="Q217" s="203">
        <v>8.5000000000000006E-3</v>
      </c>
      <c r="R217" s="203">
        <f>Q217*H217</f>
        <v>1.0399750000000001</v>
      </c>
      <c r="S217" s="203">
        <v>0</v>
      </c>
      <c r="T217" s="204">
        <f>S217*H217</f>
        <v>0</v>
      </c>
      <c r="AR217" s="205" t="s">
        <v>177</v>
      </c>
      <c r="AT217" s="205" t="s">
        <v>172</v>
      </c>
      <c r="AU217" s="205" t="s">
        <v>87</v>
      </c>
      <c r="AY217" s="15" t="s">
        <v>170</v>
      </c>
      <c r="BE217" s="206">
        <f>IF(N217="základní",J217,0)</f>
        <v>0</v>
      </c>
      <c r="BF217" s="206">
        <f>IF(N217="snížená",J217,0)</f>
        <v>0</v>
      </c>
      <c r="BG217" s="206">
        <f>IF(N217="zákl. přenesená",J217,0)</f>
        <v>0</v>
      </c>
      <c r="BH217" s="206">
        <f>IF(N217="sníž. přenesená",J217,0)</f>
        <v>0</v>
      </c>
      <c r="BI217" s="206">
        <f>IF(N217="nulová",J217,0)</f>
        <v>0</v>
      </c>
      <c r="BJ217" s="15" t="s">
        <v>85</v>
      </c>
      <c r="BK217" s="206">
        <f>ROUND(I217*H217,2)</f>
        <v>0</v>
      </c>
      <c r="BL217" s="15" t="s">
        <v>177</v>
      </c>
      <c r="BM217" s="205" t="s">
        <v>334</v>
      </c>
    </row>
    <row r="218" spans="2:65" s="1" customFormat="1" ht="29.25">
      <c r="B218" s="32"/>
      <c r="C218" s="33"/>
      <c r="D218" s="207" t="s">
        <v>179</v>
      </c>
      <c r="E218" s="33"/>
      <c r="F218" s="208" t="s">
        <v>335</v>
      </c>
      <c r="G218" s="33"/>
      <c r="H218" s="33"/>
      <c r="I218" s="115"/>
      <c r="J218" s="33"/>
      <c r="K218" s="33"/>
      <c r="L218" s="36"/>
      <c r="M218" s="209"/>
      <c r="N218" s="64"/>
      <c r="O218" s="64"/>
      <c r="P218" s="64"/>
      <c r="Q218" s="64"/>
      <c r="R218" s="64"/>
      <c r="S218" s="64"/>
      <c r="T218" s="65"/>
      <c r="AT218" s="15" t="s">
        <v>179</v>
      </c>
      <c r="AU218" s="15" t="s">
        <v>87</v>
      </c>
    </row>
    <row r="219" spans="2:65" s="1" customFormat="1" ht="21.6" customHeight="1">
      <c r="B219" s="32"/>
      <c r="C219" s="232" t="s">
        <v>336</v>
      </c>
      <c r="D219" s="232" t="s">
        <v>337</v>
      </c>
      <c r="E219" s="233" t="s">
        <v>338</v>
      </c>
      <c r="F219" s="234" t="s">
        <v>339</v>
      </c>
      <c r="G219" s="235" t="s">
        <v>216</v>
      </c>
      <c r="H219" s="236">
        <v>124.797</v>
      </c>
      <c r="I219" s="237"/>
      <c r="J219" s="238">
        <f>ROUND(I219*H219,2)</f>
        <v>0</v>
      </c>
      <c r="K219" s="234" t="s">
        <v>1</v>
      </c>
      <c r="L219" s="239"/>
      <c r="M219" s="240" t="s">
        <v>1</v>
      </c>
      <c r="N219" s="241" t="s">
        <v>43</v>
      </c>
      <c r="O219" s="64"/>
      <c r="P219" s="203">
        <f>O219*H219</f>
        <v>0</v>
      </c>
      <c r="Q219" s="203">
        <v>4.1999999999999997E-3</v>
      </c>
      <c r="R219" s="203">
        <f>Q219*H219</f>
        <v>0.52414739999999993</v>
      </c>
      <c r="S219" s="203">
        <v>0</v>
      </c>
      <c r="T219" s="204">
        <f>S219*H219</f>
        <v>0</v>
      </c>
      <c r="AR219" s="205" t="s">
        <v>226</v>
      </c>
      <c r="AT219" s="205" t="s">
        <v>337</v>
      </c>
      <c r="AU219" s="205" t="s">
        <v>87</v>
      </c>
      <c r="AY219" s="15" t="s">
        <v>170</v>
      </c>
      <c r="BE219" s="206">
        <f>IF(N219="základní",J219,0)</f>
        <v>0</v>
      </c>
      <c r="BF219" s="206">
        <f>IF(N219="snížená",J219,0)</f>
        <v>0</v>
      </c>
      <c r="BG219" s="206">
        <f>IF(N219="zákl. přenesená",J219,0)</f>
        <v>0</v>
      </c>
      <c r="BH219" s="206">
        <f>IF(N219="sníž. přenesená",J219,0)</f>
        <v>0</v>
      </c>
      <c r="BI219" s="206">
        <f>IF(N219="nulová",J219,0)</f>
        <v>0</v>
      </c>
      <c r="BJ219" s="15" t="s">
        <v>85</v>
      </c>
      <c r="BK219" s="206">
        <f>ROUND(I219*H219,2)</f>
        <v>0</v>
      </c>
      <c r="BL219" s="15" t="s">
        <v>177</v>
      </c>
      <c r="BM219" s="205" t="s">
        <v>340</v>
      </c>
    </row>
    <row r="220" spans="2:65" s="1" customFormat="1" ht="19.5">
      <c r="B220" s="32"/>
      <c r="C220" s="33"/>
      <c r="D220" s="207" t="s">
        <v>179</v>
      </c>
      <c r="E220" s="33"/>
      <c r="F220" s="208" t="s">
        <v>339</v>
      </c>
      <c r="G220" s="33"/>
      <c r="H220" s="33"/>
      <c r="I220" s="115"/>
      <c r="J220" s="33"/>
      <c r="K220" s="33"/>
      <c r="L220" s="36"/>
      <c r="M220" s="209"/>
      <c r="N220" s="64"/>
      <c r="O220" s="64"/>
      <c r="P220" s="64"/>
      <c r="Q220" s="64"/>
      <c r="R220" s="64"/>
      <c r="S220" s="64"/>
      <c r="T220" s="65"/>
      <c r="AT220" s="15" t="s">
        <v>179</v>
      </c>
      <c r="AU220" s="15" t="s">
        <v>87</v>
      </c>
    </row>
    <row r="221" spans="2:65" s="12" customFormat="1" ht="11.25">
      <c r="B221" s="210"/>
      <c r="C221" s="211"/>
      <c r="D221" s="207" t="s">
        <v>181</v>
      </c>
      <c r="E221" s="211"/>
      <c r="F221" s="213" t="s">
        <v>341</v>
      </c>
      <c r="G221" s="211"/>
      <c r="H221" s="214">
        <v>124.797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181</v>
      </c>
      <c r="AU221" s="220" t="s">
        <v>87</v>
      </c>
      <c r="AV221" s="12" t="s">
        <v>87</v>
      </c>
      <c r="AW221" s="12" t="s">
        <v>4</v>
      </c>
      <c r="AX221" s="12" t="s">
        <v>85</v>
      </c>
      <c r="AY221" s="220" t="s">
        <v>170</v>
      </c>
    </row>
    <row r="222" spans="2:65" s="1" customFormat="1" ht="21.6" customHeight="1">
      <c r="B222" s="32"/>
      <c r="C222" s="194" t="s">
        <v>342</v>
      </c>
      <c r="D222" s="194" t="s">
        <v>172</v>
      </c>
      <c r="E222" s="195" t="s">
        <v>343</v>
      </c>
      <c r="F222" s="196" t="s">
        <v>344</v>
      </c>
      <c r="G222" s="197" t="s">
        <v>192</v>
      </c>
      <c r="H222" s="198">
        <v>42</v>
      </c>
      <c r="I222" s="199"/>
      <c r="J222" s="200">
        <f>ROUND(I222*H222,2)</f>
        <v>0</v>
      </c>
      <c r="K222" s="196" t="s">
        <v>176</v>
      </c>
      <c r="L222" s="36"/>
      <c r="M222" s="201" t="s">
        <v>1</v>
      </c>
      <c r="N222" s="202" t="s">
        <v>43</v>
      </c>
      <c r="O222" s="64"/>
      <c r="P222" s="203">
        <f>O222*H222</f>
        <v>0</v>
      </c>
      <c r="Q222" s="203">
        <v>6.0000000000000002E-5</v>
      </c>
      <c r="R222" s="203">
        <f>Q222*H222</f>
        <v>2.5200000000000001E-3</v>
      </c>
      <c r="S222" s="203">
        <v>0</v>
      </c>
      <c r="T222" s="204">
        <f>S222*H222</f>
        <v>0</v>
      </c>
      <c r="AR222" s="205" t="s">
        <v>177</v>
      </c>
      <c r="AT222" s="205" t="s">
        <v>172</v>
      </c>
      <c r="AU222" s="205" t="s">
        <v>87</v>
      </c>
      <c r="AY222" s="15" t="s">
        <v>170</v>
      </c>
      <c r="BE222" s="206">
        <f>IF(N222="základní",J222,0)</f>
        <v>0</v>
      </c>
      <c r="BF222" s="206">
        <f>IF(N222="snížená",J222,0)</f>
        <v>0</v>
      </c>
      <c r="BG222" s="206">
        <f>IF(N222="zákl. přenesená",J222,0)</f>
        <v>0</v>
      </c>
      <c r="BH222" s="206">
        <f>IF(N222="sníž. přenesená",J222,0)</f>
        <v>0</v>
      </c>
      <c r="BI222" s="206">
        <f>IF(N222="nulová",J222,0)</f>
        <v>0</v>
      </c>
      <c r="BJ222" s="15" t="s">
        <v>85</v>
      </c>
      <c r="BK222" s="206">
        <f>ROUND(I222*H222,2)</f>
        <v>0</v>
      </c>
      <c r="BL222" s="15" t="s">
        <v>177</v>
      </c>
      <c r="BM222" s="205" t="s">
        <v>345</v>
      </c>
    </row>
    <row r="223" spans="2:65" s="1" customFormat="1" ht="19.5">
      <c r="B223" s="32"/>
      <c r="C223" s="33"/>
      <c r="D223" s="207" t="s">
        <v>179</v>
      </c>
      <c r="E223" s="33"/>
      <c r="F223" s="208" t="s">
        <v>346</v>
      </c>
      <c r="G223" s="33"/>
      <c r="H223" s="33"/>
      <c r="I223" s="115"/>
      <c r="J223" s="33"/>
      <c r="K223" s="33"/>
      <c r="L223" s="36"/>
      <c r="M223" s="209"/>
      <c r="N223" s="64"/>
      <c r="O223" s="64"/>
      <c r="P223" s="64"/>
      <c r="Q223" s="64"/>
      <c r="R223" s="64"/>
      <c r="S223" s="64"/>
      <c r="T223" s="65"/>
      <c r="AT223" s="15" t="s">
        <v>179</v>
      </c>
      <c r="AU223" s="15" t="s">
        <v>87</v>
      </c>
    </row>
    <row r="224" spans="2:65" s="1" customFormat="1" ht="21.6" customHeight="1">
      <c r="B224" s="32"/>
      <c r="C224" s="232" t="s">
        <v>347</v>
      </c>
      <c r="D224" s="232" t="s">
        <v>337</v>
      </c>
      <c r="E224" s="233" t="s">
        <v>348</v>
      </c>
      <c r="F224" s="234" t="s">
        <v>349</v>
      </c>
      <c r="G224" s="235" t="s">
        <v>192</v>
      </c>
      <c r="H224" s="236">
        <v>44.1</v>
      </c>
      <c r="I224" s="237"/>
      <c r="J224" s="238">
        <f>ROUND(I224*H224,2)</f>
        <v>0</v>
      </c>
      <c r="K224" s="234" t="s">
        <v>176</v>
      </c>
      <c r="L224" s="239"/>
      <c r="M224" s="240" t="s">
        <v>1</v>
      </c>
      <c r="N224" s="241" t="s">
        <v>43</v>
      </c>
      <c r="O224" s="64"/>
      <c r="P224" s="203">
        <f>O224*H224</f>
        <v>0</v>
      </c>
      <c r="Q224" s="203">
        <v>6.8000000000000005E-4</v>
      </c>
      <c r="R224" s="203">
        <f>Q224*H224</f>
        <v>2.9988000000000004E-2</v>
      </c>
      <c r="S224" s="203">
        <v>0</v>
      </c>
      <c r="T224" s="204">
        <f>S224*H224</f>
        <v>0</v>
      </c>
      <c r="AR224" s="205" t="s">
        <v>226</v>
      </c>
      <c r="AT224" s="205" t="s">
        <v>337</v>
      </c>
      <c r="AU224" s="205" t="s">
        <v>87</v>
      </c>
      <c r="AY224" s="15" t="s">
        <v>170</v>
      </c>
      <c r="BE224" s="206">
        <f>IF(N224="základní",J224,0)</f>
        <v>0</v>
      </c>
      <c r="BF224" s="206">
        <f>IF(N224="snížená",J224,0)</f>
        <v>0</v>
      </c>
      <c r="BG224" s="206">
        <f>IF(N224="zákl. přenesená",J224,0)</f>
        <v>0</v>
      </c>
      <c r="BH224" s="206">
        <f>IF(N224="sníž. přenesená",J224,0)</f>
        <v>0</v>
      </c>
      <c r="BI224" s="206">
        <f>IF(N224="nulová",J224,0)</f>
        <v>0</v>
      </c>
      <c r="BJ224" s="15" t="s">
        <v>85</v>
      </c>
      <c r="BK224" s="206">
        <f>ROUND(I224*H224,2)</f>
        <v>0</v>
      </c>
      <c r="BL224" s="15" t="s">
        <v>177</v>
      </c>
      <c r="BM224" s="205" t="s">
        <v>350</v>
      </c>
    </row>
    <row r="225" spans="2:65" s="1" customFormat="1" ht="19.5">
      <c r="B225" s="32"/>
      <c r="C225" s="33"/>
      <c r="D225" s="207" t="s">
        <v>179</v>
      </c>
      <c r="E225" s="33"/>
      <c r="F225" s="208" t="s">
        <v>349</v>
      </c>
      <c r="G225" s="33"/>
      <c r="H225" s="33"/>
      <c r="I225" s="115"/>
      <c r="J225" s="33"/>
      <c r="K225" s="33"/>
      <c r="L225" s="36"/>
      <c r="M225" s="209"/>
      <c r="N225" s="64"/>
      <c r="O225" s="64"/>
      <c r="P225" s="64"/>
      <c r="Q225" s="64"/>
      <c r="R225" s="64"/>
      <c r="S225" s="64"/>
      <c r="T225" s="65"/>
      <c r="AT225" s="15" t="s">
        <v>179</v>
      </c>
      <c r="AU225" s="15" t="s">
        <v>87</v>
      </c>
    </row>
    <row r="226" spans="2:65" s="12" customFormat="1" ht="11.25">
      <c r="B226" s="210"/>
      <c r="C226" s="211"/>
      <c r="D226" s="207" t="s">
        <v>181</v>
      </c>
      <c r="E226" s="211"/>
      <c r="F226" s="213" t="s">
        <v>351</v>
      </c>
      <c r="G226" s="211"/>
      <c r="H226" s="214">
        <v>44.1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181</v>
      </c>
      <c r="AU226" s="220" t="s">
        <v>87</v>
      </c>
      <c r="AV226" s="12" t="s">
        <v>87</v>
      </c>
      <c r="AW226" s="12" t="s">
        <v>4</v>
      </c>
      <c r="AX226" s="12" t="s">
        <v>85</v>
      </c>
      <c r="AY226" s="220" t="s">
        <v>170</v>
      </c>
    </row>
    <row r="227" spans="2:65" s="1" customFormat="1" ht="21.6" customHeight="1">
      <c r="B227" s="32"/>
      <c r="C227" s="194" t="s">
        <v>352</v>
      </c>
      <c r="D227" s="194" t="s">
        <v>172</v>
      </c>
      <c r="E227" s="195" t="s">
        <v>353</v>
      </c>
      <c r="F227" s="196" t="s">
        <v>354</v>
      </c>
      <c r="G227" s="197" t="s">
        <v>216</v>
      </c>
      <c r="H227" s="198">
        <v>122.35</v>
      </c>
      <c r="I227" s="199"/>
      <c r="J227" s="200">
        <f>ROUND(I227*H227,2)</f>
        <v>0</v>
      </c>
      <c r="K227" s="196" t="s">
        <v>176</v>
      </c>
      <c r="L227" s="36"/>
      <c r="M227" s="201" t="s">
        <v>1</v>
      </c>
      <c r="N227" s="202" t="s">
        <v>43</v>
      </c>
      <c r="O227" s="64"/>
      <c r="P227" s="203">
        <f>O227*H227</f>
        <v>0</v>
      </c>
      <c r="Q227" s="203">
        <v>2.6800000000000001E-3</v>
      </c>
      <c r="R227" s="203">
        <f>Q227*H227</f>
        <v>0.32789800000000002</v>
      </c>
      <c r="S227" s="203">
        <v>0</v>
      </c>
      <c r="T227" s="204">
        <f>S227*H227</f>
        <v>0</v>
      </c>
      <c r="AR227" s="205" t="s">
        <v>177</v>
      </c>
      <c r="AT227" s="205" t="s">
        <v>172</v>
      </c>
      <c r="AU227" s="205" t="s">
        <v>87</v>
      </c>
      <c r="AY227" s="15" t="s">
        <v>170</v>
      </c>
      <c r="BE227" s="206">
        <f>IF(N227="základní",J227,0)</f>
        <v>0</v>
      </c>
      <c r="BF227" s="206">
        <f>IF(N227="snížená",J227,0)</f>
        <v>0</v>
      </c>
      <c r="BG227" s="206">
        <f>IF(N227="zákl. přenesená",J227,0)</f>
        <v>0</v>
      </c>
      <c r="BH227" s="206">
        <f>IF(N227="sníž. přenesená",J227,0)</f>
        <v>0</v>
      </c>
      <c r="BI227" s="206">
        <f>IF(N227="nulová",J227,0)</f>
        <v>0</v>
      </c>
      <c r="BJ227" s="15" t="s">
        <v>85</v>
      </c>
      <c r="BK227" s="206">
        <f>ROUND(I227*H227,2)</f>
        <v>0</v>
      </c>
      <c r="BL227" s="15" t="s">
        <v>177</v>
      </c>
      <c r="BM227" s="205" t="s">
        <v>355</v>
      </c>
    </row>
    <row r="228" spans="2:65" s="1" customFormat="1" ht="29.25">
      <c r="B228" s="32"/>
      <c r="C228" s="33"/>
      <c r="D228" s="207" t="s">
        <v>179</v>
      </c>
      <c r="E228" s="33"/>
      <c r="F228" s="208" t="s">
        <v>356</v>
      </c>
      <c r="G228" s="33"/>
      <c r="H228" s="33"/>
      <c r="I228" s="115"/>
      <c r="J228" s="33"/>
      <c r="K228" s="33"/>
      <c r="L228" s="36"/>
      <c r="M228" s="209"/>
      <c r="N228" s="64"/>
      <c r="O228" s="64"/>
      <c r="P228" s="64"/>
      <c r="Q228" s="64"/>
      <c r="R228" s="64"/>
      <c r="S228" s="64"/>
      <c r="T228" s="65"/>
      <c r="AT228" s="15" t="s">
        <v>179</v>
      </c>
      <c r="AU228" s="15" t="s">
        <v>87</v>
      </c>
    </row>
    <row r="229" spans="2:65" s="1" customFormat="1" ht="21.6" customHeight="1">
      <c r="B229" s="32"/>
      <c r="C229" s="194" t="s">
        <v>357</v>
      </c>
      <c r="D229" s="194" t="s">
        <v>172</v>
      </c>
      <c r="E229" s="195" t="s">
        <v>358</v>
      </c>
      <c r="F229" s="196" t="s">
        <v>359</v>
      </c>
      <c r="G229" s="197" t="s">
        <v>175</v>
      </c>
      <c r="H229" s="198">
        <v>0.03</v>
      </c>
      <c r="I229" s="199"/>
      <c r="J229" s="200">
        <f>ROUND(I229*H229,2)</f>
        <v>0</v>
      </c>
      <c r="K229" s="196" t="s">
        <v>176</v>
      </c>
      <c r="L229" s="36"/>
      <c r="M229" s="201" t="s">
        <v>1</v>
      </c>
      <c r="N229" s="202" t="s">
        <v>43</v>
      </c>
      <c r="O229" s="64"/>
      <c r="P229" s="203">
        <f>O229*H229</f>
        <v>0</v>
      </c>
      <c r="Q229" s="203">
        <v>2.2563399999999998</v>
      </c>
      <c r="R229" s="203">
        <f>Q229*H229</f>
        <v>6.7690199999999992E-2</v>
      </c>
      <c r="S229" s="203">
        <v>0</v>
      </c>
      <c r="T229" s="204">
        <f>S229*H229</f>
        <v>0</v>
      </c>
      <c r="AR229" s="205" t="s">
        <v>177</v>
      </c>
      <c r="AT229" s="205" t="s">
        <v>172</v>
      </c>
      <c r="AU229" s="205" t="s">
        <v>87</v>
      </c>
      <c r="AY229" s="15" t="s">
        <v>170</v>
      </c>
      <c r="BE229" s="206">
        <f>IF(N229="základní",J229,0)</f>
        <v>0</v>
      </c>
      <c r="BF229" s="206">
        <f>IF(N229="snížená",J229,0)</f>
        <v>0</v>
      </c>
      <c r="BG229" s="206">
        <f>IF(N229="zákl. přenesená",J229,0)</f>
        <v>0</v>
      </c>
      <c r="BH229" s="206">
        <f>IF(N229="sníž. přenesená",J229,0)</f>
        <v>0</v>
      </c>
      <c r="BI229" s="206">
        <f>IF(N229="nulová",J229,0)</f>
        <v>0</v>
      </c>
      <c r="BJ229" s="15" t="s">
        <v>85</v>
      </c>
      <c r="BK229" s="206">
        <f>ROUND(I229*H229,2)</f>
        <v>0</v>
      </c>
      <c r="BL229" s="15" t="s">
        <v>177</v>
      </c>
      <c r="BM229" s="205" t="s">
        <v>360</v>
      </c>
    </row>
    <row r="230" spans="2:65" s="1" customFormat="1" ht="29.25">
      <c r="B230" s="32"/>
      <c r="C230" s="33"/>
      <c r="D230" s="207" t="s">
        <v>179</v>
      </c>
      <c r="E230" s="33"/>
      <c r="F230" s="208" t="s">
        <v>361</v>
      </c>
      <c r="G230" s="33"/>
      <c r="H230" s="33"/>
      <c r="I230" s="115"/>
      <c r="J230" s="33"/>
      <c r="K230" s="33"/>
      <c r="L230" s="36"/>
      <c r="M230" s="209"/>
      <c r="N230" s="64"/>
      <c r="O230" s="64"/>
      <c r="P230" s="64"/>
      <c r="Q230" s="64"/>
      <c r="R230" s="64"/>
      <c r="S230" s="64"/>
      <c r="T230" s="65"/>
      <c r="AT230" s="15" t="s">
        <v>179</v>
      </c>
      <c r="AU230" s="15" t="s">
        <v>87</v>
      </c>
    </row>
    <row r="231" spans="2:65" s="12" customFormat="1" ht="33.75">
      <c r="B231" s="210"/>
      <c r="C231" s="211"/>
      <c r="D231" s="207" t="s">
        <v>181</v>
      </c>
      <c r="E231" s="212" t="s">
        <v>1</v>
      </c>
      <c r="F231" s="213" t="s">
        <v>362</v>
      </c>
      <c r="G231" s="211"/>
      <c r="H231" s="214">
        <v>0.03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181</v>
      </c>
      <c r="AU231" s="220" t="s">
        <v>87</v>
      </c>
      <c r="AV231" s="12" t="s">
        <v>87</v>
      </c>
      <c r="AW231" s="12" t="s">
        <v>34</v>
      </c>
      <c r="AX231" s="12" t="s">
        <v>85</v>
      </c>
      <c r="AY231" s="220" t="s">
        <v>170</v>
      </c>
    </row>
    <row r="232" spans="2:65" s="1" customFormat="1" ht="21.6" customHeight="1">
      <c r="B232" s="32"/>
      <c r="C232" s="194" t="s">
        <v>363</v>
      </c>
      <c r="D232" s="194" t="s">
        <v>172</v>
      </c>
      <c r="E232" s="195" t="s">
        <v>364</v>
      </c>
      <c r="F232" s="196" t="s">
        <v>365</v>
      </c>
      <c r="G232" s="197" t="s">
        <v>175</v>
      </c>
      <c r="H232" s="198">
        <v>25.54</v>
      </c>
      <c r="I232" s="199"/>
      <c r="J232" s="200">
        <f>ROUND(I232*H232,2)</f>
        <v>0</v>
      </c>
      <c r="K232" s="196" t="s">
        <v>176</v>
      </c>
      <c r="L232" s="36"/>
      <c r="M232" s="201" t="s">
        <v>1</v>
      </c>
      <c r="N232" s="202" t="s">
        <v>43</v>
      </c>
      <c r="O232" s="64"/>
      <c r="P232" s="203">
        <f>O232*H232</f>
        <v>0</v>
      </c>
      <c r="Q232" s="203">
        <v>2.45329</v>
      </c>
      <c r="R232" s="203">
        <f>Q232*H232</f>
        <v>62.657026599999995</v>
      </c>
      <c r="S232" s="203">
        <v>0</v>
      </c>
      <c r="T232" s="204">
        <f>S232*H232</f>
        <v>0</v>
      </c>
      <c r="AR232" s="205" t="s">
        <v>177</v>
      </c>
      <c r="AT232" s="205" t="s">
        <v>172</v>
      </c>
      <c r="AU232" s="205" t="s">
        <v>87</v>
      </c>
      <c r="AY232" s="15" t="s">
        <v>170</v>
      </c>
      <c r="BE232" s="206">
        <f>IF(N232="základní",J232,0)</f>
        <v>0</v>
      </c>
      <c r="BF232" s="206">
        <f>IF(N232="snížená",J232,0)</f>
        <v>0</v>
      </c>
      <c r="BG232" s="206">
        <f>IF(N232="zákl. přenesená",J232,0)</f>
        <v>0</v>
      </c>
      <c r="BH232" s="206">
        <f>IF(N232="sníž. přenesená",J232,0)</f>
        <v>0</v>
      </c>
      <c r="BI232" s="206">
        <f>IF(N232="nulová",J232,0)</f>
        <v>0</v>
      </c>
      <c r="BJ232" s="15" t="s">
        <v>85</v>
      </c>
      <c r="BK232" s="206">
        <f>ROUND(I232*H232,2)</f>
        <v>0</v>
      </c>
      <c r="BL232" s="15" t="s">
        <v>177</v>
      </c>
      <c r="BM232" s="205" t="s">
        <v>366</v>
      </c>
    </row>
    <row r="233" spans="2:65" s="1" customFormat="1" ht="19.5">
      <c r="B233" s="32"/>
      <c r="C233" s="33"/>
      <c r="D233" s="207" t="s">
        <v>179</v>
      </c>
      <c r="E233" s="33"/>
      <c r="F233" s="208" t="s">
        <v>367</v>
      </c>
      <c r="G233" s="33"/>
      <c r="H233" s="33"/>
      <c r="I233" s="115"/>
      <c r="J233" s="33"/>
      <c r="K233" s="33"/>
      <c r="L233" s="36"/>
      <c r="M233" s="209"/>
      <c r="N233" s="64"/>
      <c r="O233" s="64"/>
      <c r="P233" s="64"/>
      <c r="Q233" s="64"/>
      <c r="R233" s="64"/>
      <c r="S233" s="64"/>
      <c r="T233" s="65"/>
      <c r="AT233" s="15" t="s">
        <v>179</v>
      </c>
      <c r="AU233" s="15" t="s">
        <v>87</v>
      </c>
    </row>
    <row r="234" spans="2:65" s="1" customFormat="1" ht="21.6" customHeight="1">
      <c r="B234" s="32"/>
      <c r="C234" s="194" t="s">
        <v>368</v>
      </c>
      <c r="D234" s="194" t="s">
        <v>172</v>
      </c>
      <c r="E234" s="195" t="s">
        <v>369</v>
      </c>
      <c r="F234" s="196" t="s">
        <v>370</v>
      </c>
      <c r="G234" s="197" t="s">
        <v>175</v>
      </c>
      <c r="H234" s="198">
        <v>25.54</v>
      </c>
      <c r="I234" s="199"/>
      <c r="J234" s="200">
        <f>ROUND(I234*H234,2)</f>
        <v>0</v>
      </c>
      <c r="K234" s="196" t="s">
        <v>176</v>
      </c>
      <c r="L234" s="36"/>
      <c r="M234" s="201" t="s">
        <v>1</v>
      </c>
      <c r="N234" s="202" t="s">
        <v>43</v>
      </c>
      <c r="O234" s="64"/>
      <c r="P234" s="203">
        <f>O234*H234</f>
        <v>0</v>
      </c>
      <c r="Q234" s="203">
        <v>0</v>
      </c>
      <c r="R234" s="203">
        <f>Q234*H234</f>
        <v>0</v>
      </c>
      <c r="S234" s="203">
        <v>0</v>
      </c>
      <c r="T234" s="204">
        <f>S234*H234</f>
        <v>0</v>
      </c>
      <c r="AR234" s="205" t="s">
        <v>177</v>
      </c>
      <c r="AT234" s="205" t="s">
        <v>172</v>
      </c>
      <c r="AU234" s="205" t="s">
        <v>87</v>
      </c>
      <c r="AY234" s="15" t="s">
        <v>170</v>
      </c>
      <c r="BE234" s="206">
        <f>IF(N234="základní",J234,0)</f>
        <v>0</v>
      </c>
      <c r="BF234" s="206">
        <f>IF(N234="snížená",J234,0)</f>
        <v>0</v>
      </c>
      <c r="BG234" s="206">
        <f>IF(N234="zákl. přenesená",J234,0)</f>
        <v>0</v>
      </c>
      <c r="BH234" s="206">
        <f>IF(N234="sníž. přenesená",J234,0)</f>
        <v>0</v>
      </c>
      <c r="BI234" s="206">
        <f>IF(N234="nulová",J234,0)</f>
        <v>0</v>
      </c>
      <c r="BJ234" s="15" t="s">
        <v>85</v>
      </c>
      <c r="BK234" s="206">
        <f>ROUND(I234*H234,2)</f>
        <v>0</v>
      </c>
      <c r="BL234" s="15" t="s">
        <v>177</v>
      </c>
      <c r="BM234" s="205" t="s">
        <v>371</v>
      </c>
    </row>
    <row r="235" spans="2:65" s="1" customFormat="1" ht="19.5">
      <c r="B235" s="32"/>
      <c r="C235" s="33"/>
      <c r="D235" s="207" t="s">
        <v>179</v>
      </c>
      <c r="E235" s="33"/>
      <c r="F235" s="208" t="s">
        <v>372</v>
      </c>
      <c r="G235" s="33"/>
      <c r="H235" s="33"/>
      <c r="I235" s="115"/>
      <c r="J235" s="33"/>
      <c r="K235" s="33"/>
      <c r="L235" s="36"/>
      <c r="M235" s="209"/>
      <c r="N235" s="64"/>
      <c r="O235" s="64"/>
      <c r="P235" s="64"/>
      <c r="Q235" s="64"/>
      <c r="R235" s="64"/>
      <c r="S235" s="64"/>
      <c r="T235" s="65"/>
      <c r="AT235" s="15" t="s">
        <v>179</v>
      </c>
      <c r="AU235" s="15" t="s">
        <v>87</v>
      </c>
    </row>
    <row r="236" spans="2:65" s="1" customFormat="1" ht="14.45" customHeight="1">
      <c r="B236" s="32"/>
      <c r="C236" s="194" t="s">
        <v>373</v>
      </c>
      <c r="D236" s="194" t="s">
        <v>172</v>
      </c>
      <c r="E236" s="195" t="s">
        <v>374</v>
      </c>
      <c r="F236" s="196" t="s">
        <v>375</v>
      </c>
      <c r="G236" s="197" t="s">
        <v>254</v>
      </c>
      <c r="H236" s="198">
        <v>0.73799999999999999</v>
      </c>
      <c r="I236" s="199"/>
      <c r="J236" s="200">
        <f>ROUND(I236*H236,2)</f>
        <v>0</v>
      </c>
      <c r="K236" s="196" t="s">
        <v>176</v>
      </c>
      <c r="L236" s="36"/>
      <c r="M236" s="201" t="s">
        <v>1</v>
      </c>
      <c r="N236" s="202" t="s">
        <v>43</v>
      </c>
      <c r="O236" s="64"/>
      <c r="P236" s="203">
        <f>O236*H236</f>
        <v>0</v>
      </c>
      <c r="Q236" s="203">
        <v>1.06277</v>
      </c>
      <c r="R236" s="203">
        <f>Q236*H236</f>
        <v>0.78432426</v>
      </c>
      <c r="S236" s="203">
        <v>0</v>
      </c>
      <c r="T236" s="204">
        <f>S236*H236</f>
        <v>0</v>
      </c>
      <c r="AR236" s="205" t="s">
        <v>177</v>
      </c>
      <c r="AT236" s="205" t="s">
        <v>172</v>
      </c>
      <c r="AU236" s="205" t="s">
        <v>87</v>
      </c>
      <c r="AY236" s="15" t="s">
        <v>170</v>
      </c>
      <c r="BE236" s="206">
        <f>IF(N236="základní",J236,0)</f>
        <v>0</v>
      </c>
      <c r="BF236" s="206">
        <f>IF(N236="snížená",J236,0)</f>
        <v>0</v>
      </c>
      <c r="BG236" s="206">
        <f>IF(N236="zákl. přenesená",J236,0)</f>
        <v>0</v>
      </c>
      <c r="BH236" s="206">
        <f>IF(N236="sníž. přenesená",J236,0)</f>
        <v>0</v>
      </c>
      <c r="BI236" s="206">
        <f>IF(N236="nulová",J236,0)</f>
        <v>0</v>
      </c>
      <c r="BJ236" s="15" t="s">
        <v>85</v>
      </c>
      <c r="BK236" s="206">
        <f>ROUND(I236*H236,2)</f>
        <v>0</v>
      </c>
      <c r="BL236" s="15" t="s">
        <v>177</v>
      </c>
      <c r="BM236" s="205" t="s">
        <v>376</v>
      </c>
    </row>
    <row r="237" spans="2:65" s="1" customFormat="1" ht="11.25">
      <c r="B237" s="32"/>
      <c r="C237" s="33"/>
      <c r="D237" s="207" t="s">
        <v>179</v>
      </c>
      <c r="E237" s="33"/>
      <c r="F237" s="208" t="s">
        <v>377</v>
      </c>
      <c r="G237" s="33"/>
      <c r="H237" s="33"/>
      <c r="I237" s="115"/>
      <c r="J237" s="33"/>
      <c r="K237" s="33"/>
      <c r="L237" s="36"/>
      <c r="M237" s="209"/>
      <c r="N237" s="64"/>
      <c r="O237" s="64"/>
      <c r="P237" s="64"/>
      <c r="Q237" s="64"/>
      <c r="R237" s="64"/>
      <c r="S237" s="64"/>
      <c r="T237" s="65"/>
      <c r="AT237" s="15" t="s">
        <v>179</v>
      </c>
      <c r="AU237" s="15" t="s">
        <v>87</v>
      </c>
    </row>
    <row r="238" spans="2:65" s="12" customFormat="1" ht="11.25">
      <c r="B238" s="210"/>
      <c r="C238" s="211"/>
      <c r="D238" s="207" t="s">
        <v>181</v>
      </c>
      <c r="E238" s="212" t="s">
        <v>1</v>
      </c>
      <c r="F238" s="213" t="s">
        <v>378</v>
      </c>
      <c r="G238" s="211"/>
      <c r="H238" s="214">
        <v>0.73799999999999999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181</v>
      </c>
      <c r="AU238" s="220" t="s">
        <v>87</v>
      </c>
      <c r="AV238" s="12" t="s">
        <v>87</v>
      </c>
      <c r="AW238" s="12" t="s">
        <v>34</v>
      </c>
      <c r="AX238" s="12" t="s">
        <v>85</v>
      </c>
      <c r="AY238" s="220" t="s">
        <v>170</v>
      </c>
    </row>
    <row r="239" spans="2:65" s="1" customFormat="1" ht="21.6" customHeight="1">
      <c r="B239" s="32"/>
      <c r="C239" s="194" t="s">
        <v>379</v>
      </c>
      <c r="D239" s="194" t="s">
        <v>172</v>
      </c>
      <c r="E239" s="195" t="s">
        <v>380</v>
      </c>
      <c r="F239" s="196" t="s">
        <v>381</v>
      </c>
      <c r="G239" s="197" t="s">
        <v>382</v>
      </c>
      <c r="H239" s="198">
        <v>2</v>
      </c>
      <c r="I239" s="199"/>
      <c r="J239" s="200">
        <f>ROUND(I239*H239,2)</f>
        <v>0</v>
      </c>
      <c r="K239" s="196" t="s">
        <v>1</v>
      </c>
      <c r="L239" s="36"/>
      <c r="M239" s="201" t="s">
        <v>1</v>
      </c>
      <c r="N239" s="202" t="s">
        <v>43</v>
      </c>
      <c r="O239" s="64"/>
      <c r="P239" s="203">
        <f>O239*H239</f>
        <v>0</v>
      </c>
      <c r="Q239" s="203">
        <v>2.5159999999999998E-2</v>
      </c>
      <c r="R239" s="203">
        <f>Q239*H239</f>
        <v>5.0319999999999997E-2</v>
      </c>
      <c r="S239" s="203">
        <v>0</v>
      </c>
      <c r="T239" s="204">
        <f>S239*H239</f>
        <v>0</v>
      </c>
      <c r="AR239" s="205" t="s">
        <v>177</v>
      </c>
      <c r="AT239" s="205" t="s">
        <v>172</v>
      </c>
      <c r="AU239" s="205" t="s">
        <v>87</v>
      </c>
      <c r="AY239" s="15" t="s">
        <v>170</v>
      </c>
      <c r="BE239" s="206">
        <f>IF(N239="základní",J239,0)</f>
        <v>0</v>
      </c>
      <c r="BF239" s="206">
        <f>IF(N239="snížená",J239,0)</f>
        <v>0</v>
      </c>
      <c r="BG239" s="206">
        <f>IF(N239="zákl. přenesená",J239,0)</f>
        <v>0</v>
      </c>
      <c r="BH239" s="206">
        <f>IF(N239="sníž. přenesená",J239,0)</f>
        <v>0</v>
      </c>
      <c r="BI239" s="206">
        <f>IF(N239="nulová",J239,0)</f>
        <v>0</v>
      </c>
      <c r="BJ239" s="15" t="s">
        <v>85</v>
      </c>
      <c r="BK239" s="206">
        <f>ROUND(I239*H239,2)</f>
        <v>0</v>
      </c>
      <c r="BL239" s="15" t="s">
        <v>177</v>
      </c>
      <c r="BM239" s="205" t="s">
        <v>383</v>
      </c>
    </row>
    <row r="240" spans="2:65" s="1" customFormat="1" ht="19.5">
      <c r="B240" s="32"/>
      <c r="C240" s="33"/>
      <c r="D240" s="207" t="s">
        <v>179</v>
      </c>
      <c r="E240" s="33"/>
      <c r="F240" s="208" t="s">
        <v>381</v>
      </c>
      <c r="G240" s="33"/>
      <c r="H240" s="33"/>
      <c r="I240" s="115"/>
      <c r="J240" s="33"/>
      <c r="K240" s="33"/>
      <c r="L240" s="36"/>
      <c r="M240" s="209"/>
      <c r="N240" s="64"/>
      <c r="O240" s="64"/>
      <c r="P240" s="64"/>
      <c r="Q240" s="64"/>
      <c r="R240" s="64"/>
      <c r="S240" s="64"/>
      <c r="T240" s="65"/>
      <c r="AT240" s="15" t="s">
        <v>179</v>
      </c>
      <c r="AU240" s="15" t="s">
        <v>87</v>
      </c>
    </row>
    <row r="241" spans="2:65" s="1" customFormat="1" ht="21.6" customHeight="1">
      <c r="B241" s="32"/>
      <c r="C241" s="194" t="s">
        <v>384</v>
      </c>
      <c r="D241" s="194" t="s">
        <v>172</v>
      </c>
      <c r="E241" s="195" t="s">
        <v>385</v>
      </c>
      <c r="F241" s="196" t="s">
        <v>386</v>
      </c>
      <c r="G241" s="197" t="s">
        <v>382</v>
      </c>
      <c r="H241" s="198">
        <v>1</v>
      </c>
      <c r="I241" s="199"/>
      <c r="J241" s="200">
        <f>ROUND(I241*H241,2)</f>
        <v>0</v>
      </c>
      <c r="K241" s="196" t="s">
        <v>1</v>
      </c>
      <c r="L241" s="36"/>
      <c r="M241" s="201" t="s">
        <v>1</v>
      </c>
      <c r="N241" s="202" t="s">
        <v>43</v>
      </c>
      <c r="O241" s="64"/>
      <c r="P241" s="203">
        <f>O241*H241</f>
        <v>0</v>
      </c>
      <c r="Q241" s="203">
        <v>2.5159999999999998E-2</v>
      </c>
      <c r="R241" s="203">
        <f>Q241*H241</f>
        <v>2.5159999999999998E-2</v>
      </c>
      <c r="S241" s="203">
        <v>0</v>
      </c>
      <c r="T241" s="204">
        <f>S241*H241</f>
        <v>0</v>
      </c>
      <c r="AR241" s="205" t="s">
        <v>177</v>
      </c>
      <c r="AT241" s="205" t="s">
        <v>172</v>
      </c>
      <c r="AU241" s="205" t="s">
        <v>87</v>
      </c>
      <c r="AY241" s="15" t="s">
        <v>170</v>
      </c>
      <c r="BE241" s="206">
        <f>IF(N241="základní",J241,0)</f>
        <v>0</v>
      </c>
      <c r="BF241" s="206">
        <f>IF(N241="snížená",J241,0)</f>
        <v>0</v>
      </c>
      <c r="BG241" s="206">
        <f>IF(N241="zákl. přenesená",J241,0)</f>
        <v>0</v>
      </c>
      <c r="BH241" s="206">
        <f>IF(N241="sníž. přenesená",J241,0)</f>
        <v>0</v>
      </c>
      <c r="BI241" s="206">
        <f>IF(N241="nulová",J241,0)</f>
        <v>0</v>
      </c>
      <c r="BJ241" s="15" t="s">
        <v>85</v>
      </c>
      <c r="BK241" s="206">
        <f>ROUND(I241*H241,2)</f>
        <v>0</v>
      </c>
      <c r="BL241" s="15" t="s">
        <v>177</v>
      </c>
      <c r="BM241" s="205" t="s">
        <v>387</v>
      </c>
    </row>
    <row r="242" spans="2:65" s="1" customFormat="1" ht="19.5">
      <c r="B242" s="32"/>
      <c r="C242" s="33"/>
      <c r="D242" s="207" t="s">
        <v>179</v>
      </c>
      <c r="E242" s="33"/>
      <c r="F242" s="208" t="s">
        <v>386</v>
      </c>
      <c r="G242" s="33"/>
      <c r="H242" s="33"/>
      <c r="I242" s="115"/>
      <c r="J242" s="33"/>
      <c r="K242" s="33"/>
      <c r="L242" s="36"/>
      <c r="M242" s="209"/>
      <c r="N242" s="64"/>
      <c r="O242" s="64"/>
      <c r="P242" s="64"/>
      <c r="Q242" s="64"/>
      <c r="R242" s="64"/>
      <c r="S242" s="64"/>
      <c r="T242" s="65"/>
      <c r="AT242" s="15" t="s">
        <v>179</v>
      </c>
      <c r="AU242" s="15" t="s">
        <v>87</v>
      </c>
    </row>
    <row r="243" spans="2:65" s="1" customFormat="1" ht="21.6" customHeight="1">
      <c r="B243" s="32"/>
      <c r="C243" s="194" t="s">
        <v>388</v>
      </c>
      <c r="D243" s="194" t="s">
        <v>172</v>
      </c>
      <c r="E243" s="195" t="s">
        <v>389</v>
      </c>
      <c r="F243" s="196" t="s">
        <v>390</v>
      </c>
      <c r="G243" s="197" t="s">
        <v>382</v>
      </c>
      <c r="H243" s="198">
        <v>1</v>
      </c>
      <c r="I243" s="199"/>
      <c r="J243" s="200">
        <f>ROUND(I243*H243,2)</f>
        <v>0</v>
      </c>
      <c r="K243" s="196" t="s">
        <v>1</v>
      </c>
      <c r="L243" s="36"/>
      <c r="M243" s="201" t="s">
        <v>1</v>
      </c>
      <c r="N243" s="202" t="s">
        <v>43</v>
      </c>
      <c r="O243" s="64"/>
      <c r="P243" s="203">
        <f>O243*H243</f>
        <v>0</v>
      </c>
      <c r="Q243" s="203">
        <v>2.5159999999999998E-2</v>
      </c>
      <c r="R243" s="203">
        <f>Q243*H243</f>
        <v>2.5159999999999998E-2</v>
      </c>
      <c r="S243" s="203">
        <v>0</v>
      </c>
      <c r="T243" s="204">
        <f>S243*H243</f>
        <v>0</v>
      </c>
      <c r="AR243" s="205" t="s">
        <v>177</v>
      </c>
      <c r="AT243" s="205" t="s">
        <v>172</v>
      </c>
      <c r="AU243" s="205" t="s">
        <v>87</v>
      </c>
      <c r="AY243" s="15" t="s">
        <v>170</v>
      </c>
      <c r="BE243" s="206">
        <f>IF(N243="základní",J243,0)</f>
        <v>0</v>
      </c>
      <c r="BF243" s="206">
        <f>IF(N243="snížená",J243,0)</f>
        <v>0</v>
      </c>
      <c r="BG243" s="206">
        <f>IF(N243="zákl. přenesená",J243,0)</f>
        <v>0</v>
      </c>
      <c r="BH243" s="206">
        <f>IF(N243="sníž. přenesená",J243,0)</f>
        <v>0</v>
      </c>
      <c r="BI243" s="206">
        <f>IF(N243="nulová",J243,0)</f>
        <v>0</v>
      </c>
      <c r="BJ243" s="15" t="s">
        <v>85</v>
      </c>
      <c r="BK243" s="206">
        <f>ROUND(I243*H243,2)</f>
        <v>0</v>
      </c>
      <c r="BL243" s="15" t="s">
        <v>177</v>
      </c>
      <c r="BM243" s="205" t="s">
        <v>391</v>
      </c>
    </row>
    <row r="244" spans="2:65" s="1" customFormat="1" ht="19.5">
      <c r="B244" s="32"/>
      <c r="C244" s="33"/>
      <c r="D244" s="207" t="s">
        <v>179</v>
      </c>
      <c r="E244" s="33"/>
      <c r="F244" s="208" t="s">
        <v>390</v>
      </c>
      <c r="G244" s="33"/>
      <c r="H244" s="33"/>
      <c r="I244" s="115"/>
      <c r="J244" s="33"/>
      <c r="K244" s="33"/>
      <c r="L244" s="36"/>
      <c r="M244" s="209"/>
      <c r="N244" s="64"/>
      <c r="O244" s="64"/>
      <c r="P244" s="64"/>
      <c r="Q244" s="64"/>
      <c r="R244" s="64"/>
      <c r="S244" s="64"/>
      <c r="T244" s="65"/>
      <c r="AT244" s="15" t="s">
        <v>179</v>
      </c>
      <c r="AU244" s="15" t="s">
        <v>87</v>
      </c>
    </row>
    <row r="245" spans="2:65" s="1" customFormat="1" ht="21.6" customHeight="1">
      <c r="B245" s="32"/>
      <c r="C245" s="194" t="s">
        <v>392</v>
      </c>
      <c r="D245" s="194" t="s">
        <v>172</v>
      </c>
      <c r="E245" s="195" t="s">
        <v>393</v>
      </c>
      <c r="F245" s="196" t="s">
        <v>394</v>
      </c>
      <c r="G245" s="197" t="s">
        <v>382</v>
      </c>
      <c r="H245" s="198">
        <v>1</v>
      </c>
      <c r="I245" s="199"/>
      <c r="J245" s="200">
        <f>ROUND(I245*H245,2)</f>
        <v>0</v>
      </c>
      <c r="K245" s="196" t="s">
        <v>1</v>
      </c>
      <c r="L245" s="36"/>
      <c r="M245" s="201" t="s">
        <v>1</v>
      </c>
      <c r="N245" s="202" t="s">
        <v>43</v>
      </c>
      <c r="O245" s="64"/>
      <c r="P245" s="203">
        <f>O245*H245</f>
        <v>0</v>
      </c>
      <c r="Q245" s="203">
        <v>2.5159999999999998E-2</v>
      </c>
      <c r="R245" s="203">
        <f>Q245*H245</f>
        <v>2.5159999999999998E-2</v>
      </c>
      <c r="S245" s="203">
        <v>0</v>
      </c>
      <c r="T245" s="204">
        <f>S245*H245</f>
        <v>0</v>
      </c>
      <c r="AR245" s="205" t="s">
        <v>177</v>
      </c>
      <c r="AT245" s="205" t="s">
        <v>172</v>
      </c>
      <c r="AU245" s="205" t="s">
        <v>87</v>
      </c>
      <c r="AY245" s="15" t="s">
        <v>170</v>
      </c>
      <c r="BE245" s="206">
        <f>IF(N245="základní",J245,0)</f>
        <v>0</v>
      </c>
      <c r="BF245" s="206">
        <f>IF(N245="snížená",J245,0)</f>
        <v>0</v>
      </c>
      <c r="BG245" s="206">
        <f>IF(N245="zákl. přenesená",J245,0)</f>
        <v>0</v>
      </c>
      <c r="BH245" s="206">
        <f>IF(N245="sníž. přenesená",J245,0)</f>
        <v>0</v>
      </c>
      <c r="BI245" s="206">
        <f>IF(N245="nulová",J245,0)</f>
        <v>0</v>
      </c>
      <c r="BJ245" s="15" t="s">
        <v>85</v>
      </c>
      <c r="BK245" s="206">
        <f>ROUND(I245*H245,2)</f>
        <v>0</v>
      </c>
      <c r="BL245" s="15" t="s">
        <v>177</v>
      </c>
      <c r="BM245" s="205" t="s">
        <v>395</v>
      </c>
    </row>
    <row r="246" spans="2:65" s="1" customFormat="1" ht="19.5">
      <c r="B246" s="32"/>
      <c r="C246" s="33"/>
      <c r="D246" s="207" t="s">
        <v>179</v>
      </c>
      <c r="E246" s="33"/>
      <c r="F246" s="208" t="s">
        <v>394</v>
      </c>
      <c r="G246" s="33"/>
      <c r="H246" s="33"/>
      <c r="I246" s="115"/>
      <c r="J246" s="33"/>
      <c r="K246" s="33"/>
      <c r="L246" s="36"/>
      <c r="M246" s="209"/>
      <c r="N246" s="64"/>
      <c r="O246" s="64"/>
      <c r="P246" s="64"/>
      <c r="Q246" s="64"/>
      <c r="R246" s="64"/>
      <c r="S246" s="64"/>
      <c r="T246" s="65"/>
      <c r="AT246" s="15" t="s">
        <v>179</v>
      </c>
      <c r="AU246" s="15" t="s">
        <v>87</v>
      </c>
    </row>
    <row r="247" spans="2:65" s="1" customFormat="1" ht="21.6" customHeight="1">
      <c r="B247" s="32"/>
      <c r="C247" s="194" t="s">
        <v>396</v>
      </c>
      <c r="D247" s="194" t="s">
        <v>172</v>
      </c>
      <c r="E247" s="195" t="s">
        <v>397</v>
      </c>
      <c r="F247" s="196" t="s">
        <v>398</v>
      </c>
      <c r="G247" s="197" t="s">
        <v>382</v>
      </c>
      <c r="H247" s="198">
        <v>5</v>
      </c>
      <c r="I247" s="199"/>
      <c r="J247" s="200">
        <f>ROUND(I247*H247,2)</f>
        <v>0</v>
      </c>
      <c r="K247" s="196" t="s">
        <v>1</v>
      </c>
      <c r="L247" s="36"/>
      <c r="M247" s="201" t="s">
        <v>1</v>
      </c>
      <c r="N247" s="202" t="s">
        <v>43</v>
      </c>
      <c r="O247" s="64"/>
      <c r="P247" s="203">
        <f>O247*H247</f>
        <v>0</v>
      </c>
      <c r="Q247" s="203">
        <v>2.5159999999999998E-2</v>
      </c>
      <c r="R247" s="203">
        <f>Q247*H247</f>
        <v>0.1258</v>
      </c>
      <c r="S247" s="203">
        <v>0</v>
      </c>
      <c r="T247" s="204">
        <f>S247*H247</f>
        <v>0</v>
      </c>
      <c r="AR247" s="205" t="s">
        <v>177</v>
      </c>
      <c r="AT247" s="205" t="s">
        <v>172</v>
      </c>
      <c r="AU247" s="205" t="s">
        <v>87</v>
      </c>
      <c r="AY247" s="15" t="s">
        <v>170</v>
      </c>
      <c r="BE247" s="206">
        <f>IF(N247="základní",J247,0)</f>
        <v>0</v>
      </c>
      <c r="BF247" s="206">
        <f>IF(N247="snížená",J247,0)</f>
        <v>0</v>
      </c>
      <c r="BG247" s="206">
        <f>IF(N247="zákl. přenesená",J247,0)</f>
        <v>0</v>
      </c>
      <c r="BH247" s="206">
        <f>IF(N247="sníž. přenesená",J247,0)</f>
        <v>0</v>
      </c>
      <c r="BI247" s="206">
        <f>IF(N247="nulová",J247,0)</f>
        <v>0</v>
      </c>
      <c r="BJ247" s="15" t="s">
        <v>85</v>
      </c>
      <c r="BK247" s="206">
        <f>ROUND(I247*H247,2)</f>
        <v>0</v>
      </c>
      <c r="BL247" s="15" t="s">
        <v>177</v>
      </c>
      <c r="BM247" s="205" t="s">
        <v>399</v>
      </c>
    </row>
    <row r="248" spans="2:65" s="1" customFormat="1" ht="19.5">
      <c r="B248" s="32"/>
      <c r="C248" s="33"/>
      <c r="D248" s="207" t="s">
        <v>179</v>
      </c>
      <c r="E248" s="33"/>
      <c r="F248" s="208" t="s">
        <v>398</v>
      </c>
      <c r="G248" s="33"/>
      <c r="H248" s="33"/>
      <c r="I248" s="115"/>
      <c r="J248" s="33"/>
      <c r="K248" s="33"/>
      <c r="L248" s="36"/>
      <c r="M248" s="209"/>
      <c r="N248" s="64"/>
      <c r="O248" s="64"/>
      <c r="P248" s="64"/>
      <c r="Q248" s="64"/>
      <c r="R248" s="64"/>
      <c r="S248" s="64"/>
      <c r="T248" s="65"/>
      <c r="AT248" s="15" t="s">
        <v>179</v>
      </c>
      <c r="AU248" s="15" t="s">
        <v>87</v>
      </c>
    </row>
    <row r="249" spans="2:65" s="1" customFormat="1" ht="21.6" customHeight="1">
      <c r="B249" s="32"/>
      <c r="C249" s="194" t="s">
        <v>400</v>
      </c>
      <c r="D249" s="194" t="s">
        <v>172</v>
      </c>
      <c r="E249" s="195" t="s">
        <v>401</v>
      </c>
      <c r="F249" s="196" t="s">
        <v>402</v>
      </c>
      <c r="G249" s="197" t="s">
        <v>382</v>
      </c>
      <c r="H249" s="198">
        <v>5</v>
      </c>
      <c r="I249" s="199"/>
      <c r="J249" s="200">
        <f>ROUND(I249*H249,2)</f>
        <v>0</v>
      </c>
      <c r="K249" s="196" t="s">
        <v>1</v>
      </c>
      <c r="L249" s="36"/>
      <c r="M249" s="201" t="s">
        <v>1</v>
      </c>
      <c r="N249" s="202" t="s">
        <v>43</v>
      </c>
      <c r="O249" s="64"/>
      <c r="P249" s="203">
        <f>O249*H249</f>
        <v>0</v>
      </c>
      <c r="Q249" s="203">
        <v>2.5159999999999998E-2</v>
      </c>
      <c r="R249" s="203">
        <f>Q249*H249</f>
        <v>0.1258</v>
      </c>
      <c r="S249" s="203">
        <v>0</v>
      </c>
      <c r="T249" s="204">
        <f>S249*H249</f>
        <v>0</v>
      </c>
      <c r="AR249" s="205" t="s">
        <v>177</v>
      </c>
      <c r="AT249" s="205" t="s">
        <v>172</v>
      </c>
      <c r="AU249" s="205" t="s">
        <v>87</v>
      </c>
      <c r="AY249" s="15" t="s">
        <v>170</v>
      </c>
      <c r="BE249" s="206">
        <f>IF(N249="základní",J249,0)</f>
        <v>0</v>
      </c>
      <c r="BF249" s="206">
        <f>IF(N249="snížená",J249,0)</f>
        <v>0</v>
      </c>
      <c r="BG249" s="206">
        <f>IF(N249="zákl. přenesená",J249,0)</f>
        <v>0</v>
      </c>
      <c r="BH249" s="206">
        <f>IF(N249="sníž. přenesená",J249,0)</f>
        <v>0</v>
      </c>
      <c r="BI249" s="206">
        <f>IF(N249="nulová",J249,0)</f>
        <v>0</v>
      </c>
      <c r="BJ249" s="15" t="s">
        <v>85</v>
      </c>
      <c r="BK249" s="206">
        <f>ROUND(I249*H249,2)</f>
        <v>0</v>
      </c>
      <c r="BL249" s="15" t="s">
        <v>177</v>
      </c>
      <c r="BM249" s="205" t="s">
        <v>403</v>
      </c>
    </row>
    <row r="250" spans="2:65" s="1" customFormat="1" ht="19.5">
      <c r="B250" s="32"/>
      <c r="C250" s="33"/>
      <c r="D250" s="207" t="s">
        <v>179</v>
      </c>
      <c r="E250" s="33"/>
      <c r="F250" s="208" t="s">
        <v>402</v>
      </c>
      <c r="G250" s="33"/>
      <c r="H250" s="33"/>
      <c r="I250" s="115"/>
      <c r="J250" s="33"/>
      <c r="K250" s="33"/>
      <c r="L250" s="36"/>
      <c r="M250" s="209"/>
      <c r="N250" s="64"/>
      <c r="O250" s="64"/>
      <c r="P250" s="64"/>
      <c r="Q250" s="64"/>
      <c r="R250" s="64"/>
      <c r="S250" s="64"/>
      <c r="T250" s="65"/>
      <c r="AT250" s="15" t="s">
        <v>179</v>
      </c>
      <c r="AU250" s="15" t="s">
        <v>87</v>
      </c>
    </row>
    <row r="251" spans="2:65" s="1" customFormat="1" ht="21.6" customHeight="1">
      <c r="B251" s="32"/>
      <c r="C251" s="194" t="s">
        <v>404</v>
      </c>
      <c r="D251" s="194" t="s">
        <v>172</v>
      </c>
      <c r="E251" s="195" t="s">
        <v>405</v>
      </c>
      <c r="F251" s="196" t="s">
        <v>406</v>
      </c>
      <c r="G251" s="197" t="s">
        <v>382</v>
      </c>
      <c r="H251" s="198">
        <v>1</v>
      </c>
      <c r="I251" s="199"/>
      <c r="J251" s="200">
        <f>ROUND(I251*H251,2)</f>
        <v>0</v>
      </c>
      <c r="K251" s="196" t="s">
        <v>1</v>
      </c>
      <c r="L251" s="36"/>
      <c r="M251" s="201" t="s">
        <v>1</v>
      </c>
      <c r="N251" s="202" t="s">
        <v>43</v>
      </c>
      <c r="O251" s="64"/>
      <c r="P251" s="203">
        <f>O251*H251</f>
        <v>0</v>
      </c>
      <c r="Q251" s="203">
        <v>2.5159999999999998E-2</v>
      </c>
      <c r="R251" s="203">
        <f>Q251*H251</f>
        <v>2.5159999999999998E-2</v>
      </c>
      <c r="S251" s="203">
        <v>0</v>
      </c>
      <c r="T251" s="204">
        <f>S251*H251</f>
        <v>0</v>
      </c>
      <c r="AR251" s="205" t="s">
        <v>177</v>
      </c>
      <c r="AT251" s="205" t="s">
        <v>172</v>
      </c>
      <c r="AU251" s="205" t="s">
        <v>87</v>
      </c>
      <c r="AY251" s="15" t="s">
        <v>170</v>
      </c>
      <c r="BE251" s="206">
        <f>IF(N251="základní",J251,0)</f>
        <v>0</v>
      </c>
      <c r="BF251" s="206">
        <f>IF(N251="snížená",J251,0)</f>
        <v>0</v>
      </c>
      <c r="BG251" s="206">
        <f>IF(N251="zákl. přenesená",J251,0)</f>
        <v>0</v>
      </c>
      <c r="BH251" s="206">
        <f>IF(N251="sníž. přenesená",J251,0)</f>
        <v>0</v>
      </c>
      <c r="BI251" s="206">
        <f>IF(N251="nulová",J251,0)</f>
        <v>0</v>
      </c>
      <c r="BJ251" s="15" t="s">
        <v>85</v>
      </c>
      <c r="BK251" s="206">
        <f>ROUND(I251*H251,2)</f>
        <v>0</v>
      </c>
      <c r="BL251" s="15" t="s">
        <v>177</v>
      </c>
      <c r="BM251" s="205" t="s">
        <v>407</v>
      </c>
    </row>
    <row r="252" spans="2:65" s="1" customFormat="1" ht="19.5">
      <c r="B252" s="32"/>
      <c r="C252" s="33"/>
      <c r="D252" s="207" t="s">
        <v>179</v>
      </c>
      <c r="E252" s="33"/>
      <c r="F252" s="208" t="s">
        <v>406</v>
      </c>
      <c r="G252" s="33"/>
      <c r="H252" s="33"/>
      <c r="I252" s="115"/>
      <c r="J252" s="33"/>
      <c r="K252" s="33"/>
      <c r="L252" s="36"/>
      <c r="M252" s="209"/>
      <c r="N252" s="64"/>
      <c r="O252" s="64"/>
      <c r="P252" s="64"/>
      <c r="Q252" s="64"/>
      <c r="R252" s="64"/>
      <c r="S252" s="64"/>
      <c r="T252" s="65"/>
      <c r="AT252" s="15" t="s">
        <v>179</v>
      </c>
      <c r="AU252" s="15" t="s">
        <v>87</v>
      </c>
    </row>
    <row r="253" spans="2:65" s="1" customFormat="1" ht="21.6" customHeight="1">
      <c r="B253" s="32"/>
      <c r="C253" s="194" t="s">
        <v>408</v>
      </c>
      <c r="D253" s="194" t="s">
        <v>172</v>
      </c>
      <c r="E253" s="195" t="s">
        <v>409</v>
      </c>
      <c r="F253" s="196" t="s">
        <v>410</v>
      </c>
      <c r="G253" s="197" t="s">
        <v>382</v>
      </c>
      <c r="H253" s="198">
        <v>2</v>
      </c>
      <c r="I253" s="199"/>
      <c r="J253" s="200">
        <f>ROUND(I253*H253,2)</f>
        <v>0</v>
      </c>
      <c r="K253" s="196" t="s">
        <v>1</v>
      </c>
      <c r="L253" s="36"/>
      <c r="M253" s="201" t="s">
        <v>1</v>
      </c>
      <c r="N253" s="202" t="s">
        <v>43</v>
      </c>
      <c r="O253" s="64"/>
      <c r="P253" s="203">
        <f>O253*H253</f>
        <v>0</v>
      </c>
      <c r="Q253" s="203">
        <v>2.5159999999999998E-2</v>
      </c>
      <c r="R253" s="203">
        <f>Q253*H253</f>
        <v>5.0319999999999997E-2</v>
      </c>
      <c r="S253" s="203">
        <v>0</v>
      </c>
      <c r="T253" s="204">
        <f>S253*H253</f>
        <v>0</v>
      </c>
      <c r="AR253" s="205" t="s">
        <v>177</v>
      </c>
      <c r="AT253" s="205" t="s">
        <v>172</v>
      </c>
      <c r="AU253" s="205" t="s">
        <v>87</v>
      </c>
      <c r="AY253" s="15" t="s">
        <v>170</v>
      </c>
      <c r="BE253" s="206">
        <f>IF(N253="základní",J253,0)</f>
        <v>0</v>
      </c>
      <c r="BF253" s="206">
        <f>IF(N253="snížená",J253,0)</f>
        <v>0</v>
      </c>
      <c r="BG253" s="206">
        <f>IF(N253="zákl. přenesená",J253,0)</f>
        <v>0</v>
      </c>
      <c r="BH253" s="206">
        <f>IF(N253="sníž. přenesená",J253,0)</f>
        <v>0</v>
      </c>
      <c r="BI253" s="206">
        <f>IF(N253="nulová",J253,0)</f>
        <v>0</v>
      </c>
      <c r="BJ253" s="15" t="s">
        <v>85</v>
      </c>
      <c r="BK253" s="206">
        <f>ROUND(I253*H253,2)</f>
        <v>0</v>
      </c>
      <c r="BL253" s="15" t="s">
        <v>177</v>
      </c>
      <c r="BM253" s="205" t="s">
        <v>411</v>
      </c>
    </row>
    <row r="254" spans="2:65" s="1" customFormat="1" ht="11.25">
      <c r="B254" s="32"/>
      <c r="C254" s="33"/>
      <c r="D254" s="207" t="s">
        <v>179</v>
      </c>
      <c r="E254" s="33"/>
      <c r="F254" s="208" t="s">
        <v>410</v>
      </c>
      <c r="G254" s="33"/>
      <c r="H254" s="33"/>
      <c r="I254" s="115"/>
      <c r="J254" s="33"/>
      <c r="K254" s="33"/>
      <c r="L254" s="36"/>
      <c r="M254" s="209"/>
      <c r="N254" s="64"/>
      <c r="O254" s="64"/>
      <c r="P254" s="64"/>
      <c r="Q254" s="64"/>
      <c r="R254" s="64"/>
      <c r="S254" s="64"/>
      <c r="T254" s="65"/>
      <c r="AT254" s="15" t="s">
        <v>179</v>
      </c>
      <c r="AU254" s="15" t="s">
        <v>87</v>
      </c>
    </row>
    <row r="255" spans="2:65" s="1" customFormat="1" ht="21.6" customHeight="1">
      <c r="B255" s="32"/>
      <c r="C255" s="194" t="s">
        <v>412</v>
      </c>
      <c r="D255" s="194" t="s">
        <v>172</v>
      </c>
      <c r="E255" s="195" t="s">
        <v>413</v>
      </c>
      <c r="F255" s="196" t="s">
        <v>414</v>
      </c>
      <c r="G255" s="197" t="s">
        <v>382</v>
      </c>
      <c r="H255" s="198">
        <v>3</v>
      </c>
      <c r="I255" s="199"/>
      <c r="J255" s="200">
        <f>ROUND(I255*H255,2)</f>
        <v>0</v>
      </c>
      <c r="K255" s="196" t="s">
        <v>1</v>
      </c>
      <c r="L255" s="36"/>
      <c r="M255" s="201" t="s">
        <v>1</v>
      </c>
      <c r="N255" s="202" t="s">
        <v>43</v>
      </c>
      <c r="O255" s="64"/>
      <c r="P255" s="203">
        <f>O255*H255</f>
        <v>0</v>
      </c>
      <c r="Q255" s="203">
        <v>0</v>
      </c>
      <c r="R255" s="203">
        <f>Q255*H255</f>
        <v>0</v>
      </c>
      <c r="S255" s="203">
        <v>0</v>
      </c>
      <c r="T255" s="204">
        <f>S255*H255</f>
        <v>0</v>
      </c>
      <c r="AR255" s="205" t="s">
        <v>177</v>
      </c>
      <c r="AT255" s="205" t="s">
        <v>172</v>
      </c>
      <c r="AU255" s="205" t="s">
        <v>87</v>
      </c>
      <c r="AY255" s="15" t="s">
        <v>170</v>
      </c>
      <c r="BE255" s="206">
        <f>IF(N255="základní",J255,0)</f>
        <v>0</v>
      </c>
      <c r="BF255" s="206">
        <f>IF(N255="snížená",J255,0)</f>
        <v>0</v>
      </c>
      <c r="BG255" s="206">
        <f>IF(N255="zákl. přenesená",J255,0)</f>
        <v>0</v>
      </c>
      <c r="BH255" s="206">
        <f>IF(N255="sníž. přenesená",J255,0)</f>
        <v>0</v>
      </c>
      <c r="BI255" s="206">
        <f>IF(N255="nulová",J255,0)</f>
        <v>0</v>
      </c>
      <c r="BJ255" s="15" t="s">
        <v>85</v>
      </c>
      <c r="BK255" s="206">
        <f>ROUND(I255*H255,2)</f>
        <v>0</v>
      </c>
      <c r="BL255" s="15" t="s">
        <v>177</v>
      </c>
      <c r="BM255" s="205" t="s">
        <v>415</v>
      </c>
    </row>
    <row r="256" spans="2:65" s="1" customFormat="1" ht="19.5">
      <c r="B256" s="32"/>
      <c r="C256" s="33"/>
      <c r="D256" s="207" t="s">
        <v>179</v>
      </c>
      <c r="E256" s="33"/>
      <c r="F256" s="208" t="s">
        <v>414</v>
      </c>
      <c r="G256" s="33"/>
      <c r="H256" s="33"/>
      <c r="I256" s="115"/>
      <c r="J256" s="33"/>
      <c r="K256" s="33"/>
      <c r="L256" s="36"/>
      <c r="M256" s="209"/>
      <c r="N256" s="64"/>
      <c r="O256" s="64"/>
      <c r="P256" s="64"/>
      <c r="Q256" s="64"/>
      <c r="R256" s="64"/>
      <c r="S256" s="64"/>
      <c r="T256" s="65"/>
      <c r="AT256" s="15" t="s">
        <v>179</v>
      </c>
      <c r="AU256" s="15" t="s">
        <v>87</v>
      </c>
    </row>
    <row r="257" spans="2:65" s="1" customFormat="1" ht="21.6" customHeight="1">
      <c r="B257" s="32"/>
      <c r="C257" s="194" t="s">
        <v>416</v>
      </c>
      <c r="D257" s="194" t="s">
        <v>172</v>
      </c>
      <c r="E257" s="195" t="s">
        <v>417</v>
      </c>
      <c r="F257" s="196" t="s">
        <v>418</v>
      </c>
      <c r="G257" s="197" t="s">
        <v>382</v>
      </c>
      <c r="H257" s="198">
        <v>3</v>
      </c>
      <c r="I257" s="199"/>
      <c r="J257" s="200">
        <f>ROUND(I257*H257,2)</f>
        <v>0</v>
      </c>
      <c r="K257" s="196" t="s">
        <v>1</v>
      </c>
      <c r="L257" s="36"/>
      <c r="M257" s="201" t="s">
        <v>1</v>
      </c>
      <c r="N257" s="202" t="s">
        <v>43</v>
      </c>
      <c r="O257" s="64"/>
      <c r="P257" s="203">
        <f>O257*H257</f>
        <v>0</v>
      </c>
      <c r="Q257" s="203">
        <v>2.5159999999999998E-2</v>
      </c>
      <c r="R257" s="203">
        <f>Q257*H257</f>
        <v>7.5479999999999992E-2</v>
      </c>
      <c r="S257" s="203">
        <v>0</v>
      </c>
      <c r="T257" s="204">
        <f>S257*H257</f>
        <v>0</v>
      </c>
      <c r="AR257" s="205" t="s">
        <v>177</v>
      </c>
      <c r="AT257" s="205" t="s">
        <v>172</v>
      </c>
      <c r="AU257" s="205" t="s">
        <v>87</v>
      </c>
      <c r="AY257" s="15" t="s">
        <v>170</v>
      </c>
      <c r="BE257" s="206">
        <f>IF(N257="základní",J257,0)</f>
        <v>0</v>
      </c>
      <c r="BF257" s="206">
        <f>IF(N257="snížená",J257,0)</f>
        <v>0</v>
      </c>
      <c r="BG257" s="206">
        <f>IF(N257="zákl. přenesená",J257,0)</f>
        <v>0</v>
      </c>
      <c r="BH257" s="206">
        <f>IF(N257="sníž. přenesená",J257,0)</f>
        <v>0</v>
      </c>
      <c r="BI257" s="206">
        <f>IF(N257="nulová",J257,0)</f>
        <v>0</v>
      </c>
      <c r="BJ257" s="15" t="s">
        <v>85</v>
      </c>
      <c r="BK257" s="206">
        <f>ROUND(I257*H257,2)</f>
        <v>0</v>
      </c>
      <c r="BL257" s="15" t="s">
        <v>177</v>
      </c>
      <c r="BM257" s="205" t="s">
        <v>419</v>
      </c>
    </row>
    <row r="258" spans="2:65" s="1" customFormat="1" ht="11.25">
      <c r="B258" s="32"/>
      <c r="C258" s="33"/>
      <c r="D258" s="207" t="s">
        <v>179</v>
      </c>
      <c r="E258" s="33"/>
      <c r="F258" s="208" t="s">
        <v>418</v>
      </c>
      <c r="G258" s="33"/>
      <c r="H258" s="33"/>
      <c r="I258" s="115"/>
      <c r="J258" s="33"/>
      <c r="K258" s="33"/>
      <c r="L258" s="36"/>
      <c r="M258" s="209"/>
      <c r="N258" s="64"/>
      <c r="O258" s="64"/>
      <c r="P258" s="64"/>
      <c r="Q258" s="64"/>
      <c r="R258" s="64"/>
      <c r="S258" s="64"/>
      <c r="T258" s="65"/>
      <c r="AT258" s="15" t="s">
        <v>179</v>
      </c>
      <c r="AU258" s="15" t="s">
        <v>87</v>
      </c>
    </row>
    <row r="259" spans="2:65" s="1" customFormat="1" ht="21.6" customHeight="1">
      <c r="B259" s="32"/>
      <c r="C259" s="194" t="s">
        <v>420</v>
      </c>
      <c r="D259" s="194" t="s">
        <v>172</v>
      </c>
      <c r="E259" s="195" t="s">
        <v>421</v>
      </c>
      <c r="F259" s="196" t="s">
        <v>422</v>
      </c>
      <c r="G259" s="197" t="s">
        <v>423</v>
      </c>
      <c r="H259" s="198">
        <v>1</v>
      </c>
      <c r="I259" s="199"/>
      <c r="J259" s="200">
        <f>ROUND(I259*H259,2)</f>
        <v>0</v>
      </c>
      <c r="K259" s="196" t="s">
        <v>1</v>
      </c>
      <c r="L259" s="36"/>
      <c r="M259" s="201" t="s">
        <v>1</v>
      </c>
      <c r="N259" s="202" t="s">
        <v>43</v>
      </c>
      <c r="O259" s="64"/>
      <c r="P259" s="203">
        <f>O259*H259</f>
        <v>0</v>
      </c>
      <c r="Q259" s="203">
        <v>2.5159999999999998E-2</v>
      </c>
      <c r="R259" s="203">
        <f>Q259*H259</f>
        <v>2.5159999999999998E-2</v>
      </c>
      <c r="S259" s="203">
        <v>0</v>
      </c>
      <c r="T259" s="204">
        <f>S259*H259</f>
        <v>0</v>
      </c>
      <c r="AR259" s="205" t="s">
        <v>177</v>
      </c>
      <c r="AT259" s="205" t="s">
        <v>172</v>
      </c>
      <c r="AU259" s="205" t="s">
        <v>87</v>
      </c>
      <c r="AY259" s="15" t="s">
        <v>170</v>
      </c>
      <c r="BE259" s="206">
        <f>IF(N259="základní",J259,0)</f>
        <v>0</v>
      </c>
      <c r="BF259" s="206">
        <f>IF(N259="snížená",J259,0)</f>
        <v>0</v>
      </c>
      <c r="BG259" s="206">
        <f>IF(N259="zákl. přenesená",J259,0)</f>
        <v>0</v>
      </c>
      <c r="BH259" s="206">
        <f>IF(N259="sníž. přenesená",J259,0)</f>
        <v>0</v>
      </c>
      <c r="BI259" s="206">
        <f>IF(N259="nulová",J259,0)</f>
        <v>0</v>
      </c>
      <c r="BJ259" s="15" t="s">
        <v>85</v>
      </c>
      <c r="BK259" s="206">
        <f>ROUND(I259*H259,2)</f>
        <v>0</v>
      </c>
      <c r="BL259" s="15" t="s">
        <v>177</v>
      </c>
      <c r="BM259" s="205" t="s">
        <v>424</v>
      </c>
    </row>
    <row r="260" spans="2:65" s="1" customFormat="1" ht="11.25">
      <c r="B260" s="32"/>
      <c r="C260" s="33"/>
      <c r="D260" s="207" t="s">
        <v>179</v>
      </c>
      <c r="E260" s="33"/>
      <c r="F260" s="208" t="s">
        <v>422</v>
      </c>
      <c r="G260" s="33"/>
      <c r="H260" s="33"/>
      <c r="I260" s="115"/>
      <c r="J260" s="33"/>
      <c r="K260" s="33"/>
      <c r="L260" s="36"/>
      <c r="M260" s="209"/>
      <c r="N260" s="64"/>
      <c r="O260" s="64"/>
      <c r="P260" s="64"/>
      <c r="Q260" s="64"/>
      <c r="R260" s="64"/>
      <c r="S260" s="64"/>
      <c r="T260" s="65"/>
      <c r="AT260" s="15" t="s">
        <v>179</v>
      </c>
      <c r="AU260" s="15" t="s">
        <v>87</v>
      </c>
    </row>
    <row r="261" spans="2:65" s="1" customFormat="1" ht="21.6" customHeight="1">
      <c r="B261" s="32"/>
      <c r="C261" s="194" t="s">
        <v>425</v>
      </c>
      <c r="D261" s="194" t="s">
        <v>172</v>
      </c>
      <c r="E261" s="195" t="s">
        <v>426</v>
      </c>
      <c r="F261" s="196" t="s">
        <v>427</v>
      </c>
      <c r="G261" s="197" t="s">
        <v>382</v>
      </c>
      <c r="H261" s="198">
        <v>6</v>
      </c>
      <c r="I261" s="199"/>
      <c r="J261" s="200">
        <f>ROUND(I261*H261,2)</f>
        <v>0</v>
      </c>
      <c r="K261" s="196" t="s">
        <v>1</v>
      </c>
      <c r="L261" s="36"/>
      <c r="M261" s="201" t="s">
        <v>1</v>
      </c>
      <c r="N261" s="202" t="s">
        <v>43</v>
      </c>
      <c r="O261" s="64"/>
      <c r="P261" s="203">
        <f>O261*H261</f>
        <v>0</v>
      </c>
      <c r="Q261" s="203">
        <v>2.5159999999999998E-2</v>
      </c>
      <c r="R261" s="203">
        <f>Q261*H261</f>
        <v>0.15095999999999998</v>
      </c>
      <c r="S261" s="203">
        <v>0</v>
      </c>
      <c r="T261" s="204">
        <f>S261*H261</f>
        <v>0</v>
      </c>
      <c r="AR261" s="205" t="s">
        <v>177</v>
      </c>
      <c r="AT261" s="205" t="s">
        <v>172</v>
      </c>
      <c r="AU261" s="205" t="s">
        <v>87</v>
      </c>
      <c r="AY261" s="15" t="s">
        <v>170</v>
      </c>
      <c r="BE261" s="206">
        <f>IF(N261="základní",J261,0)</f>
        <v>0</v>
      </c>
      <c r="BF261" s="206">
        <f>IF(N261="snížená",J261,0)</f>
        <v>0</v>
      </c>
      <c r="BG261" s="206">
        <f>IF(N261="zákl. přenesená",J261,0)</f>
        <v>0</v>
      </c>
      <c r="BH261" s="206">
        <f>IF(N261="sníž. přenesená",J261,0)</f>
        <v>0</v>
      </c>
      <c r="BI261" s="206">
        <f>IF(N261="nulová",J261,0)</f>
        <v>0</v>
      </c>
      <c r="BJ261" s="15" t="s">
        <v>85</v>
      </c>
      <c r="BK261" s="206">
        <f>ROUND(I261*H261,2)</f>
        <v>0</v>
      </c>
      <c r="BL261" s="15" t="s">
        <v>177</v>
      </c>
      <c r="BM261" s="205" t="s">
        <v>428</v>
      </c>
    </row>
    <row r="262" spans="2:65" s="1" customFormat="1" ht="19.5">
      <c r="B262" s="32"/>
      <c r="C262" s="33"/>
      <c r="D262" s="207" t="s">
        <v>179</v>
      </c>
      <c r="E262" s="33"/>
      <c r="F262" s="208" t="s">
        <v>427</v>
      </c>
      <c r="G262" s="33"/>
      <c r="H262" s="33"/>
      <c r="I262" s="115"/>
      <c r="J262" s="33"/>
      <c r="K262" s="33"/>
      <c r="L262" s="36"/>
      <c r="M262" s="209"/>
      <c r="N262" s="64"/>
      <c r="O262" s="64"/>
      <c r="P262" s="64"/>
      <c r="Q262" s="64"/>
      <c r="R262" s="64"/>
      <c r="S262" s="64"/>
      <c r="T262" s="65"/>
      <c r="AT262" s="15" t="s">
        <v>179</v>
      </c>
      <c r="AU262" s="15" t="s">
        <v>87</v>
      </c>
    </row>
    <row r="263" spans="2:65" s="1" customFormat="1" ht="21.6" customHeight="1">
      <c r="B263" s="32"/>
      <c r="C263" s="194" t="s">
        <v>429</v>
      </c>
      <c r="D263" s="194" t="s">
        <v>172</v>
      </c>
      <c r="E263" s="195" t="s">
        <v>430</v>
      </c>
      <c r="F263" s="196" t="s">
        <v>431</v>
      </c>
      <c r="G263" s="197" t="s">
        <v>423</v>
      </c>
      <c r="H263" s="198">
        <v>1</v>
      </c>
      <c r="I263" s="199"/>
      <c r="J263" s="200">
        <f>ROUND(I263*H263,2)</f>
        <v>0</v>
      </c>
      <c r="K263" s="196" t="s">
        <v>1</v>
      </c>
      <c r="L263" s="36"/>
      <c r="M263" s="201" t="s">
        <v>1</v>
      </c>
      <c r="N263" s="202" t="s">
        <v>43</v>
      </c>
      <c r="O263" s="64"/>
      <c r="P263" s="203">
        <f>O263*H263</f>
        <v>0</v>
      </c>
      <c r="Q263" s="203">
        <v>2.5159999999999998E-2</v>
      </c>
      <c r="R263" s="203">
        <f>Q263*H263</f>
        <v>2.5159999999999998E-2</v>
      </c>
      <c r="S263" s="203">
        <v>0</v>
      </c>
      <c r="T263" s="204">
        <f>S263*H263</f>
        <v>0</v>
      </c>
      <c r="AR263" s="205" t="s">
        <v>177</v>
      </c>
      <c r="AT263" s="205" t="s">
        <v>172</v>
      </c>
      <c r="AU263" s="205" t="s">
        <v>87</v>
      </c>
      <c r="AY263" s="15" t="s">
        <v>170</v>
      </c>
      <c r="BE263" s="206">
        <f>IF(N263="základní",J263,0)</f>
        <v>0</v>
      </c>
      <c r="BF263" s="206">
        <f>IF(N263="snížená",J263,0)</f>
        <v>0</v>
      </c>
      <c r="BG263" s="206">
        <f>IF(N263="zákl. přenesená",J263,0)</f>
        <v>0</v>
      </c>
      <c r="BH263" s="206">
        <f>IF(N263="sníž. přenesená",J263,0)</f>
        <v>0</v>
      </c>
      <c r="BI263" s="206">
        <f>IF(N263="nulová",J263,0)</f>
        <v>0</v>
      </c>
      <c r="BJ263" s="15" t="s">
        <v>85</v>
      </c>
      <c r="BK263" s="206">
        <f>ROUND(I263*H263,2)</f>
        <v>0</v>
      </c>
      <c r="BL263" s="15" t="s">
        <v>177</v>
      </c>
      <c r="BM263" s="205" t="s">
        <v>432</v>
      </c>
    </row>
    <row r="264" spans="2:65" s="1" customFormat="1" ht="11.25">
      <c r="B264" s="32"/>
      <c r="C264" s="33"/>
      <c r="D264" s="207" t="s">
        <v>179</v>
      </c>
      <c r="E264" s="33"/>
      <c r="F264" s="208" t="s">
        <v>431</v>
      </c>
      <c r="G264" s="33"/>
      <c r="H264" s="33"/>
      <c r="I264" s="115"/>
      <c r="J264" s="33"/>
      <c r="K264" s="33"/>
      <c r="L264" s="36"/>
      <c r="M264" s="209"/>
      <c r="N264" s="64"/>
      <c r="O264" s="64"/>
      <c r="P264" s="64"/>
      <c r="Q264" s="64"/>
      <c r="R264" s="64"/>
      <c r="S264" s="64"/>
      <c r="T264" s="65"/>
      <c r="AT264" s="15" t="s">
        <v>179</v>
      </c>
      <c r="AU264" s="15" t="s">
        <v>87</v>
      </c>
    </row>
    <row r="265" spans="2:65" s="1" customFormat="1" ht="21.6" customHeight="1">
      <c r="B265" s="32"/>
      <c r="C265" s="194" t="s">
        <v>433</v>
      </c>
      <c r="D265" s="194" t="s">
        <v>172</v>
      </c>
      <c r="E265" s="195" t="s">
        <v>434</v>
      </c>
      <c r="F265" s="196" t="s">
        <v>435</v>
      </c>
      <c r="G265" s="197" t="s">
        <v>382</v>
      </c>
      <c r="H265" s="198">
        <v>5</v>
      </c>
      <c r="I265" s="199"/>
      <c r="J265" s="200">
        <f>ROUND(I265*H265,2)</f>
        <v>0</v>
      </c>
      <c r="K265" s="196" t="s">
        <v>1</v>
      </c>
      <c r="L265" s="36"/>
      <c r="M265" s="201" t="s">
        <v>1</v>
      </c>
      <c r="N265" s="202" t="s">
        <v>43</v>
      </c>
      <c r="O265" s="64"/>
      <c r="P265" s="203">
        <f>O265*H265</f>
        <v>0</v>
      </c>
      <c r="Q265" s="203">
        <v>2.5159999999999998E-2</v>
      </c>
      <c r="R265" s="203">
        <f>Q265*H265</f>
        <v>0.1258</v>
      </c>
      <c r="S265" s="203">
        <v>0</v>
      </c>
      <c r="T265" s="204">
        <f>S265*H265</f>
        <v>0</v>
      </c>
      <c r="AR265" s="205" t="s">
        <v>177</v>
      </c>
      <c r="AT265" s="205" t="s">
        <v>172</v>
      </c>
      <c r="AU265" s="205" t="s">
        <v>87</v>
      </c>
      <c r="AY265" s="15" t="s">
        <v>170</v>
      </c>
      <c r="BE265" s="206">
        <f>IF(N265="základní",J265,0)</f>
        <v>0</v>
      </c>
      <c r="BF265" s="206">
        <f>IF(N265="snížená",J265,0)</f>
        <v>0</v>
      </c>
      <c r="BG265" s="206">
        <f>IF(N265="zákl. přenesená",J265,0)</f>
        <v>0</v>
      </c>
      <c r="BH265" s="206">
        <f>IF(N265="sníž. přenesená",J265,0)</f>
        <v>0</v>
      </c>
      <c r="BI265" s="206">
        <f>IF(N265="nulová",J265,0)</f>
        <v>0</v>
      </c>
      <c r="BJ265" s="15" t="s">
        <v>85</v>
      </c>
      <c r="BK265" s="206">
        <f>ROUND(I265*H265,2)</f>
        <v>0</v>
      </c>
      <c r="BL265" s="15" t="s">
        <v>177</v>
      </c>
      <c r="BM265" s="205" t="s">
        <v>436</v>
      </c>
    </row>
    <row r="266" spans="2:65" s="1" customFormat="1" ht="11.25">
      <c r="B266" s="32"/>
      <c r="C266" s="33"/>
      <c r="D266" s="207" t="s">
        <v>179</v>
      </c>
      <c r="E266" s="33"/>
      <c r="F266" s="208" t="s">
        <v>435</v>
      </c>
      <c r="G266" s="33"/>
      <c r="H266" s="33"/>
      <c r="I266" s="115"/>
      <c r="J266" s="33"/>
      <c r="K266" s="33"/>
      <c r="L266" s="36"/>
      <c r="M266" s="209"/>
      <c r="N266" s="64"/>
      <c r="O266" s="64"/>
      <c r="P266" s="64"/>
      <c r="Q266" s="64"/>
      <c r="R266" s="64"/>
      <c r="S266" s="64"/>
      <c r="T266" s="65"/>
      <c r="AT266" s="15" t="s">
        <v>179</v>
      </c>
      <c r="AU266" s="15" t="s">
        <v>87</v>
      </c>
    </row>
    <row r="267" spans="2:65" s="1" customFormat="1" ht="21.6" customHeight="1">
      <c r="B267" s="32"/>
      <c r="C267" s="194" t="s">
        <v>437</v>
      </c>
      <c r="D267" s="194" t="s">
        <v>172</v>
      </c>
      <c r="E267" s="195" t="s">
        <v>438</v>
      </c>
      <c r="F267" s="196" t="s">
        <v>439</v>
      </c>
      <c r="G267" s="197" t="s">
        <v>382</v>
      </c>
      <c r="H267" s="198">
        <v>4</v>
      </c>
      <c r="I267" s="199"/>
      <c r="J267" s="200">
        <f>ROUND(I267*H267,2)</f>
        <v>0</v>
      </c>
      <c r="K267" s="196" t="s">
        <v>1</v>
      </c>
      <c r="L267" s="36"/>
      <c r="M267" s="201" t="s">
        <v>1</v>
      </c>
      <c r="N267" s="202" t="s">
        <v>43</v>
      </c>
      <c r="O267" s="64"/>
      <c r="P267" s="203">
        <f>O267*H267</f>
        <v>0</v>
      </c>
      <c r="Q267" s="203">
        <v>2.5159999999999998E-2</v>
      </c>
      <c r="R267" s="203">
        <f>Q267*H267</f>
        <v>0.10063999999999999</v>
      </c>
      <c r="S267" s="203">
        <v>0</v>
      </c>
      <c r="T267" s="204">
        <f>S267*H267</f>
        <v>0</v>
      </c>
      <c r="AR267" s="205" t="s">
        <v>177</v>
      </c>
      <c r="AT267" s="205" t="s">
        <v>172</v>
      </c>
      <c r="AU267" s="205" t="s">
        <v>87</v>
      </c>
      <c r="AY267" s="15" t="s">
        <v>170</v>
      </c>
      <c r="BE267" s="206">
        <f>IF(N267="základní",J267,0)</f>
        <v>0</v>
      </c>
      <c r="BF267" s="206">
        <f>IF(N267="snížená",J267,0)</f>
        <v>0</v>
      </c>
      <c r="BG267" s="206">
        <f>IF(N267="zákl. přenesená",J267,0)</f>
        <v>0</v>
      </c>
      <c r="BH267" s="206">
        <f>IF(N267="sníž. přenesená",J267,0)</f>
        <v>0</v>
      </c>
      <c r="BI267" s="206">
        <f>IF(N267="nulová",J267,0)</f>
        <v>0</v>
      </c>
      <c r="BJ267" s="15" t="s">
        <v>85</v>
      </c>
      <c r="BK267" s="206">
        <f>ROUND(I267*H267,2)</f>
        <v>0</v>
      </c>
      <c r="BL267" s="15" t="s">
        <v>177</v>
      </c>
      <c r="BM267" s="205" t="s">
        <v>440</v>
      </c>
    </row>
    <row r="268" spans="2:65" s="1" customFormat="1" ht="19.5">
      <c r="B268" s="32"/>
      <c r="C268" s="33"/>
      <c r="D268" s="207" t="s">
        <v>179</v>
      </c>
      <c r="E268" s="33"/>
      <c r="F268" s="208" t="s">
        <v>439</v>
      </c>
      <c r="G268" s="33"/>
      <c r="H268" s="33"/>
      <c r="I268" s="115"/>
      <c r="J268" s="33"/>
      <c r="K268" s="33"/>
      <c r="L268" s="36"/>
      <c r="M268" s="209"/>
      <c r="N268" s="64"/>
      <c r="O268" s="64"/>
      <c r="P268" s="64"/>
      <c r="Q268" s="64"/>
      <c r="R268" s="64"/>
      <c r="S268" s="64"/>
      <c r="T268" s="65"/>
      <c r="AT268" s="15" t="s">
        <v>179</v>
      </c>
      <c r="AU268" s="15" t="s">
        <v>87</v>
      </c>
    </row>
    <row r="269" spans="2:65" s="1" customFormat="1" ht="14.45" customHeight="1">
      <c r="B269" s="32"/>
      <c r="C269" s="194" t="s">
        <v>441</v>
      </c>
      <c r="D269" s="194" t="s">
        <v>172</v>
      </c>
      <c r="E269" s="195" t="s">
        <v>442</v>
      </c>
      <c r="F269" s="196" t="s">
        <v>443</v>
      </c>
      <c r="G269" s="197" t="s">
        <v>382</v>
      </c>
      <c r="H269" s="198">
        <v>5</v>
      </c>
      <c r="I269" s="199"/>
      <c r="J269" s="200">
        <f>ROUND(I269*H269,2)</f>
        <v>0</v>
      </c>
      <c r="K269" s="196" t="s">
        <v>176</v>
      </c>
      <c r="L269" s="36"/>
      <c r="M269" s="201" t="s">
        <v>1</v>
      </c>
      <c r="N269" s="202" t="s">
        <v>43</v>
      </c>
      <c r="O269" s="64"/>
      <c r="P269" s="203">
        <f>O269*H269</f>
        <v>0</v>
      </c>
      <c r="Q269" s="203">
        <v>2.5159999999999998E-2</v>
      </c>
      <c r="R269" s="203">
        <f>Q269*H269</f>
        <v>0.1258</v>
      </c>
      <c r="S269" s="203">
        <v>0</v>
      </c>
      <c r="T269" s="204">
        <f>S269*H269</f>
        <v>0</v>
      </c>
      <c r="AR269" s="205" t="s">
        <v>177</v>
      </c>
      <c r="AT269" s="205" t="s">
        <v>172</v>
      </c>
      <c r="AU269" s="205" t="s">
        <v>87</v>
      </c>
      <c r="AY269" s="15" t="s">
        <v>170</v>
      </c>
      <c r="BE269" s="206">
        <f>IF(N269="základní",J269,0)</f>
        <v>0</v>
      </c>
      <c r="BF269" s="206">
        <f>IF(N269="snížená",J269,0)</f>
        <v>0</v>
      </c>
      <c r="BG269" s="206">
        <f>IF(N269="zákl. přenesená",J269,0)</f>
        <v>0</v>
      </c>
      <c r="BH269" s="206">
        <f>IF(N269="sníž. přenesená",J269,0)</f>
        <v>0</v>
      </c>
      <c r="BI269" s="206">
        <f>IF(N269="nulová",J269,0)</f>
        <v>0</v>
      </c>
      <c r="BJ269" s="15" t="s">
        <v>85</v>
      </c>
      <c r="BK269" s="206">
        <f>ROUND(I269*H269,2)</f>
        <v>0</v>
      </c>
      <c r="BL269" s="15" t="s">
        <v>177</v>
      </c>
      <c r="BM269" s="205" t="s">
        <v>444</v>
      </c>
    </row>
    <row r="270" spans="2:65" s="1" customFormat="1" ht="48.75">
      <c r="B270" s="32"/>
      <c r="C270" s="33"/>
      <c r="D270" s="207" t="s">
        <v>179</v>
      </c>
      <c r="E270" s="33"/>
      <c r="F270" s="208" t="s">
        <v>445</v>
      </c>
      <c r="G270" s="33"/>
      <c r="H270" s="33"/>
      <c r="I270" s="115"/>
      <c r="J270" s="33"/>
      <c r="K270" s="33"/>
      <c r="L270" s="36"/>
      <c r="M270" s="209"/>
      <c r="N270" s="64"/>
      <c r="O270" s="64"/>
      <c r="P270" s="64"/>
      <c r="Q270" s="64"/>
      <c r="R270" s="64"/>
      <c r="S270" s="64"/>
      <c r="T270" s="65"/>
      <c r="AT270" s="15" t="s">
        <v>179</v>
      </c>
      <c r="AU270" s="15" t="s">
        <v>87</v>
      </c>
    </row>
    <row r="271" spans="2:65" s="1" customFormat="1" ht="14.45" customHeight="1">
      <c r="B271" s="32"/>
      <c r="C271" s="194" t="s">
        <v>446</v>
      </c>
      <c r="D271" s="194" t="s">
        <v>172</v>
      </c>
      <c r="E271" s="195" t="s">
        <v>447</v>
      </c>
      <c r="F271" s="196" t="s">
        <v>448</v>
      </c>
      <c r="G271" s="197" t="s">
        <v>382</v>
      </c>
      <c r="H271" s="198">
        <v>5</v>
      </c>
      <c r="I271" s="199"/>
      <c r="J271" s="200">
        <f>ROUND(I271*H271,2)</f>
        <v>0</v>
      </c>
      <c r="K271" s="196" t="s">
        <v>176</v>
      </c>
      <c r="L271" s="36"/>
      <c r="M271" s="201" t="s">
        <v>1</v>
      </c>
      <c r="N271" s="202" t="s">
        <v>43</v>
      </c>
      <c r="O271" s="64"/>
      <c r="P271" s="203">
        <f>O271*H271</f>
        <v>0</v>
      </c>
      <c r="Q271" s="203">
        <v>2.5159999999999998E-2</v>
      </c>
      <c r="R271" s="203">
        <f>Q271*H271</f>
        <v>0.1258</v>
      </c>
      <c r="S271" s="203">
        <v>0</v>
      </c>
      <c r="T271" s="204">
        <f>S271*H271</f>
        <v>0</v>
      </c>
      <c r="AR271" s="205" t="s">
        <v>177</v>
      </c>
      <c r="AT271" s="205" t="s">
        <v>172</v>
      </c>
      <c r="AU271" s="205" t="s">
        <v>87</v>
      </c>
      <c r="AY271" s="15" t="s">
        <v>170</v>
      </c>
      <c r="BE271" s="206">
        <f>IF(N271="základní",J271,0)</f>
        <v>0</v>
      </c>
      <c r="BF271" s="206">
        <f>IF(N271="snížená",J271,0)</f>
        <v>0</v>
      </c>
      <c r="BG271" s="206">
        <f>IF(N271="zákl. přenesená",J271,0)</f>
        <v>0</v>
      </c>
      <c r="BH271" s="206">
        <f>IF(N271="sníž. přenesená",J271,0)</f>
        <v>0</v>
      </c>
      <c r="BI271" s="206">
        <f>IF(N271="nulová",J271,0)</f>
        <v>0</v>
      </c>
      <c r="BJ271" s="15" t="s">
        <v>85</v>
      </c>
      <c r="BK271" s="206">
        <f>ROUND(I271*H271,2)</f>
        <v>0</v>
      </c>
      <c r="BL271" s="15" t="s">
        <v>177</v>
      </c>
      <c r="BM271" s="205" t="s">
        <v>449</v>
      </c>
    </row>
    <row r="272" spans="2:65" s="1" customFormat="1" ht="117">
      <c r="B272" s="32"/>
      <c r="C272" s="33"/>
      <c r="D272" s="207" t="s">
        <v>179</v>
      </c>
      <c r="E272" s="33"/>
      <c r="F272" s="208" t="s">
        <v>450</v>
      </c>
      <c r="G272" s="33"/>
      <c r="H272" s="33"/>
      <c r="I272" s="115"/>
      <c r="J272" s="33"/>
      <c r="K272" s="33"/>
      <c r="L272" s="36"/>
      <c r="M272" s="209"/>
      <c r="N272" s="64"/>
      <c r="O272" s="64"/>
      <c r="P272" s="64"/>
      <c r="Q272" s="64"/>
      <c r="R272" s="64"/>
      <c r="S272" s="64"/>
      <c r="T272" s="65"/>
      <c r="AT272" s="15" t="s">
        <v>179</v>
      </c>
      <c r="AU272" s="15" t="s">
        <v>87</v>
      </c>
    </row>
    <row r="273" spans="2:65" s="1" customFormat="1" ht="21.6" customHeight="1">
      <c r="B273" s="32"/>
      <c r="C273" s="194" t="s">
        <v>451</v>
      </c>
      <c r="D273" s="194" t="s">
        <v>172</v>
      </c>
      <c r="E273" s="195" t="s">
        <v>452</v>
      </c>
      <c r="F273" s="196" t="s">
        <v>453</v>
      </c>
      <c r="G273" s="197" t="s">
        <v>382</v>
      </c>
      <c r="H273" s="198">
        <v>5</v>
      </c>
      <c r="I273" s="199"/>
      <c r="J273" s="200">
        <f>ROUND(I273*H273,2)</f>
        <v>0</v>
      </c>
      <c r="K273" s="196" t="s">
        <v>176</v>
      </c>
      <c r="L273" s="36"/>
      <c r="M273" s="201" t="s">
        <v>1</v>
      </c>
      <c r="N273" s="202" t="s">
        <v>43</v>
      </c>
      <c r="O273" s="64"/>
      <c r="P273" s="203">
        <f>O273*H273</f>
        <v>0</v>
      </c>
      <c r="Q273" s="203">
        <v>2.5159999999999998E-2</v>
      </c>
      <c r="R273" s="203">
        <f>Q273*H273</f>
        <v>0.1258</v>
      </c>
      <c r="S273" s="203">
        <v>0</v>
      </c>
      <c r="T273" s="204">
        <f>S273*H273</f>
        <v>0</v>
      </c>
      <c r="AR273" s="205" t="s">
        <v>177</v>
      </c>
      <c r="AT273" s="205" t="s">
        <v>172</v>
      </c>
      <c r="AU273" s="205" t="s">
        <v>87</v>
      </c>
      <c r="AY273" s="15" t="s">
        <v>170</v>
      </c>
      <c r="BE273" s="206">
        <f>IF(N273="základní",J273,0)</f>
        <v>0</v>
      </c>
      <c r="BF273" s="206">
        <f>IF(N273="snížená",J273,0)</f>
        <v>0</v>
      </c>
      <c r="BG273" s="206">
        <f>IF(N273="zákl. přenesená",J273,0)</f>
        <v>0</v>
      </c>
      <c r="BH273" s="206">
        <f>IF(N273="sníž. přenesená",J273,0)</f>
        <v>0</v>
      </c>
      <c r="BI273" s="206">
        <f>IF(N273="nulová",J273,0)</f>
        <v>0</v>
      </c>
      <c r="BJ273" s="15" t="s">
        <v>85</v>
      </c>
      <c r="BK273" s="206">
        <f>ROUND(I273*H273,2)</f>
        <v>0</v>
      </c>
      <c r="BL273" s="15" t="s">
        <v>177</v>
      </c>
      <c r="BM273" s="205" t="s">
        <v>454</v>
      </c>
    </row>
    <row r="274" spans="2:65" s="1" customFormat="1" ht="136.5">
      <c r="B274" s="32"/>
      <c r="C274" s="33"/>
      <c r="D274" s="207" t="s">
        <v>179</v>
      </c>
      <c r="E274" s="33"/>
      <c r="F274" s="208" t="s">
        <v>455</v>
      </c>
      <c r="G274" s="33"/>
      <c r="H274" s="33"/>
      <c r="I274" s="115"/>
      <c r="J274" s="33"/>
      <c r="K274" s="33"/>
      <c r="L274" s="36"/>
      <c r="M274" s="209"/>
      <c r="N274" s="64"/>
      <c r="O274" s="64"/>
      <c r="P274" s="64"/>
      <c r="Q274" s="64"/>
      <c r="R274" s="64"/>
      <c r="S274" s="64"/>
      <c r="T274" s="65"/>
      <c r="AT274" s="15" t="s">
        <v>179</v>
      </c>
      <c r="AU274" s="15" t="s">
        <v>87</v>
      </c>
    </row>
    <row r="275" spans="2:65" s="1" customFormat="1" ht="21.6" customHeight="1">
      <c r="B275" s="32"/>
      <c r="C275" s="194" t="s">
        <v>456</v>
      </c>
      <c r="D275" s="194" t="s">
        <v>172</v>
      </c>
      <c r="E275" s="195" t="s">
        <v>457</v>
      </c>
      <c r="F275" s="196" t="s">
        <v>458</v>
      </c>
      <c r="G275" s="197" t="s">
        <v>382</v>
      </c>
      <c r="H275" s="198">
        <v>1</v>
      </c>
      <c r="I275" s="199"/>
      <c r="J275" s="200">
        <f>ROUND(I275*H275,2)</f>
        <v>0</v>
      </c>
      <c r="K275" s="196" t="s">
        <v>1</v>
      </c>
      <c r="L275" s="36"/>
      <c r="M275" s="201" t="s">
        <v>1</v>
      </c>
      <c r="N275" s="202" t="s">
        <v>43</v>
      </c>
      <c r="O275" s="64"/>
      <c r="P275" s="203">
        <f>O275*H275</f>
        <v>0</v>
      </c>
      <c r="Q275" s="203">
        <v>2.5159999999999998E-2</v>
      </c>
      <c r="R275" s="203">
        <f>Q275*H275</f>
        <v>2.5159999999999998E-2</v>
      </c>
      <c r="S275" s="203">
        <v>0</v>
      </c>
      <c r="T275" s="204">
        <f>S275*H275</f>
        <v>0</v>
      </c>
      <c r="AR275" s="205" t="s">
        <v>177</v>
      </c>
      <c r="AT275" s="205" t="s">
        <v>172</v>
      </c>
      <c r="AU275" s="205" t="s">
        <v>87</v>
      </c>
      <c r="AY275" s="15" t="s">
        <v>170</v>
      </c>
      <c r="BE275" s="206">
        <f>IF(N275="základní",J275,0)</f>
        <v>0</v>
      </c>
      <c r="BF275" s="206">
        <f>IF(N275="snížená",J275,0)</f>
        <v>0</v>
      </c>
      <c r="BG275" s="206">
        <f>IF(N275="zákl. přenesená",J275,0)</f>
        <v>0</v>
      </c>
      <c r="BH275" s="206">
        <f>IF(N275="sníž. přenesená",J275,0)</f>
        <v>0</v>
      </c>
      <c r="BI275" s="206">
        <f>IF(N275="nulová",J275,0)</f>
        <v>0</v>
      </c>
      <c r="BJ275" s="15" t="s">
        <v>85</v>
      </c>
      <c r="BK275" s="206">
        <f>ROUND(I275*H275,2)</f>
        <v>0</v>
      </c>
      <c r="BL275" s="15" t="s">
        <v>177</v>
      </c>
      <c r="BM275" s="205" t="s">
        <v>459</v>
      </c>
    </row>
    <row r="276" spans="2:65" s="1" customFormat="1" ht="97.5">
      <c r="B276" s="32"/>
      <c r="C276" s="33"/>
      <c r="D276" s="207" t="s">
        <v>179</v>
      </c>
      <c r="E276" s="33"/>
      <c r="F276" s="208" t="s">
        <v>460</v>
      </c>
      <c r="G276" s="33"/>
      <c r="H276" s="33"/>
      <c r="I276" s="115"/>
      <c r="J276" s="33"/>
      <c r="K276" s="33"/>
      <c r="L276" s="36"/>
      <c r="M276" s="209"/>
      <c r="N276" s="64"/>
      <c r="O276" s="64"/>
      <c r="P276" s="64"/>
      <c r="Q276" s="64"/>
      <c r="R276" s="64"/>
      <c r="S276" s="64"/>
      <c r="T276" s="65"/>
      <c r="AT276" s="15" t="s">
        <v>179</v>
      </c>
      <c r="AU276" s="15" t="s">
        <v>87</v>
      </c>
    </row>
    <row r="277" spans="2:65" s="1" customFormat="1" ht="21.6" customHeight="1">
      <c r="B277" s="32"/>
      <c r="C277" s="194" t="s">
        <v>461</v>
      </c>
      <c r="D277" s="194" t="s">
        <v>172</v>
      </c>
      <c r="E277" s="195" t="s">
        <v>462</v>
      </c>
      <c r="F277" s="196" t="s">
        <v>463</v>
      </c>
      <c r="G277" s="197" t="s">
        <v>382</v>
      </c>
      <c r="H277" s="198">
        <v>1</v>
      </c>
      <c r="I277" s="199"/>
      <c r="J277" s="200">
        <f>ROUND(I277*H277,2)</f>
        <v>0</v>
      </c>
      <c r="K277" s="196" t="s">
        <v>1</v>
      </c>
      <c r="L277" s="36"/>
      <c r="M277" s="201" t="s">
        <v>1</v>
      </c>
      <c r="N277" s="202" t="s">
        <v>43</v>
      </c>
      <c r="O277" s="64"/>
      <c r="P277" s="203">
        <f>O277*H277</f>
        <v>0</v>
      </c>
      <c r="Q277" s="203">
        <v>2.5159999999999998E-2</v>
      </c>
      <c r="R277" s="203">
        <f>Q277*H277</f>
        <v>2.5159999999999998E-2</v>
      </c>
      <c r="S277" s="203">
        <v>0</v>
      </c>
      <c r="T277" s="204">
        <f>S277*H277</f>
        <v>0</v>
      </c>
      <c r="AR277" s="205" t="s">
        <v>177</v>
      </c>
      <c r="AT277" s="205" t="s">
        <v>172</v>
      </c>
      <c r="AU277" s="205" t="s">
        <v>87</v>
      </c>
      <c r="AY277" s="15" t="s">
        <v>170</v>
      </c>
      <c r="BE277" s="206">
        <f>IF(N277="základní",J277,0)</f>
        <v>0</v>
      </c>
      <c r="BF277" s="206">
        <f>IF(N277="snížená",J277,0)</f>
        <v>0</v>
      </c>
      <c r="BG277" s="206">
        <f>IF(N277="zákl. přenesená",J277,0)</f>
        <v>0</v>
      </c>
      <c r="BH277" s="206">
        <f>IF(N277="sníž. přenesená",J277,0)</f>
        <v>0</v>
      </c>
      <c r="BI277" s="206">
        <f>IF(N277="nulová",J277,0)</f>
        <v>0</v>
      </c>
      <c r="BJ277" s="15" t="s">
        <v>85</v>
      </c>
      <c r="BK277" s="206">
        <f>ROUND(I277*H277,2)</f>
        <v>0</v>
      </c>
      <c r="BL277" s="15" t="s">
        <v>177</v>
      </c>
      <c r="BM277" s="205" t="s">
        <v>464</v>
      </c>
    </row>
    <row r="278" spans="2:65" s="1" customFormat="1" ht="19.5">
      <c r="B278" s="32"/>
      <c r="C278" s="33"/>
      <c r="D278" s="207" t="s">
        <v>179</v>
      </c>
      <c r="E278" s="33"/>
      <c r="F278" s="208" t="s">
        <v>465</v>
      </c>
      <c r="G278" s="33"/>
      <c r="H278" s="33"/>
      <c r="I278" s="115"/>
      <c r="J278" s="33"/>
      <c r="K278" s="33"/>
      <c r="L278" s="36"/>
      <c r="M278" s="209"/>
      <c r="N278" s="64"/>
      <c r="O278" s="64"/>
      <c r="P278" s="64"/>
      <c r="Q278" s="64"/>
      <c r="R278" s="64"/>
      <c r="S278" s="64"/>
      <c r="T278" s="65"/>
      <c r="AT278" s="15" t="s">
        <v>179</v>
      </c>
      <c r="AU278" s="15" t="s">
        <v>87</v>
      </c>
    </row>
    <row r="279" spans="2:65" s="1" customFormat="1" ht="21.6" customHeight="1">
      <c r="B279" s="32"/>
      <c r="C279" s="194" t="s">
        <v>466</v>
      </c>
      <c r="D279" s="194" t="s">
        <v>172</v>
      </c>
      <c r="E279" s="195" t="s">
        <v>467</v>
      </c>
      <c r="F279" s="196" t="s">
        <v>468</v>
      </c>
      <c r="G279" s="197" t="s">
        <v>382</v>
      </c>
      <c r="H279" s="198">
        <v>1</v>
      </c>
      <c r="I279" s="199"/>
      <c r="J279" s="200">
        <f>ROUND(I279*H279,2)</f>
        <v>0</v>
      </c>
      <c r="K279" s="196" t="s">
        <v>1</v>
      </c>
      <c r="L279" s="36"/>
      <c r="M279" s="201" t="s">
        <v>1</v>
      </c>
      <c r="N279" s="202" t="s">
        <v>43</v>
      </c>
      <c r="O279" s="64"/>
      <c r="P279" s="203">
        <f>O279*H279</f>
        <v>0</v>
      </c>
      <c r="Q279" s="203">
        <v>2.5159999999999998E-2</v>
      </c>
      <c r="R279" s="203">
        <f>Q279*H279</f>
        <v>2.5159999999999998E-2</v>
      </c>
      <c r="S279" s="203">
        <v>0</v>
      </c>
      <c r="T279" s="204">
        <f>S279*H279</f>
        <v>0</v>
      </c>
      <c r="AR279" s="205" t="s">
        <v>177</v>
      </c>
      <c r="AT279" s="205" t="s">
        <v>172</v>
      </c>
      <c r="AU279" s="205" t="s">
        <v>87</v>
      </c>
      <c r="AY279" s="15" t="s">
        <v>170</v>
      </c>
      <c r="BE279" s="206">
        <f>IF(N279="základní",J279,0)</f>
        <v>0</v>
      </c>
      <c r="BF279" s="206">
        <f>IF(N279="snížená",J279,0)</f>
        <v>0</v>
      </c>
      <c r="BG279" s="206">
        <f>IF(N279="zákl. přenesená",J279,0)</f>
        <v>0</v>
      </c>
      <c r="BH279" s="206">
        <f>IF(N279="sníž. přenesená",J279,0)</f>
        <v>0</v>
      </c>
      <c r="BI279" s="206">
        <f>IF(N279="nulová",J279,0)</f>
        <v>0</v>
      </c>
      <c r="BJ279" s="15" t="s">
        <v>85</v>
      </c>
      <c r="BK279" s="206">
        <f>ROUND(I279*H279,2)</f>
        <v>0</v>
      </c>
      <c r="BL279" s="15" t="s">
        <v>177</v>
      </c>
      <c r="BM279" s="205" t="s">
        <v>469</v>
      </c>
    </row>
    <row r="280" spans="2:65" s="1" customFormat="1" ht="19.5">
      <c r="B280" s="32"/>
      <c r="C280" s="33"/>
      <c r="D280" s="207" t="s">
        <v>179</v>
      </c>
      <c r="E280" s="33"/>
      <c r="F280" s="208" t="s">
        <v>468</v>
      </c>
      <c r="G280" s="33"/>
      <c r="H280" s="33"/>
      <c r="I280" s="115"/>
      <c r="J280" s="33"/>
      <c r="K280" s="33"/>
      <c r="L280" s="36"/>
      <c r="M280" s="209"/>
      <c r="N280" s="64"/>
      <c r="O280" s="64"/>
      <c r="P280" s="64"/>
      <c r="Q280" s="64"/>
      <c r="R280" s="64"/>
      <c r="S280" s="64"/>
      <c r="T280" s="65"/>
      <c r="AT280" s="15" t="s">
        <v>179</v>
      </c>
      <c r="AU280" s="15" t="s">
        <v>87</v>
      </c>
    </row>
    <row r="281" spans="2:65" s="1" customFormat="1" ht="21.6" customHeight="1">
      <c r="B281" s="32"/>
      <c r="C281" s="194" t="s">
        <v>470</v>
      </c>
      <c r="D281" s="194" t="s">
        <v>172</v>
      </c>
      <c r="E281" s="195" t="s">
        <v>471</v>
      </c>
      <c r="F281" s="196" t="s">
        <v>472</v>
      </c>
      <c r="G281" s="197" t="s">
        <v>382</v>
      </c>
      <c r="H281" s="198">
        <v>2</v>
      </c>
      <c r="I281" s="199"/>
      <c r="J281" s="200">
        <f>ROUND(I281*H281,2)</f>
        <v>0</v>
      </c>
      <c r="K281" s="196" t="s">
        <v>1</v>
      </c>
      <c r="L281" s="36"/>
      <c r="M281" s="201" t="s">
        <v>1</v>
      </c>
      <c r="N281" s="202" t="s">
        <v>43</v>
      </c>
      <c r="O281" s="64"/>
      <c r="P281" s="203">
        <f>O281*H281</f>
        <v>0</v>
      </c>
      <c r="Q281" s="203">
        <v>2.5159999999999998E-2</v>
      </c>
      <c r="R281" s="203">
        <f>Q281*H281</f>
        <v>5.0319999999999997E-2</v>
      </c>
      <c r="S281" s="203">
        <v>0</v>
      </c>
      <c r="T281" s="204">
        <f>S281*H281</f>
        <v>0</v>
      </c>
      <c r="AR281" s="205" t="s">
        <v>177</v>
      </c>
      <c r="AT281" s="205" t="s">
        <v>172</v>
      </c>
      <c r="AU281" s="205" t="s">
        <v>87</v>
      </c>
      <c r="AY281" s="15" t="s">
        <v>170</v>
      </c>
      <c r="BE281" s="206">
        <f>IF(N281="základní",J281,0)</f>
        <v>0</v>
      </c>
      <c r="BF281" s="206">
        <f>IF(N281="snížená",J281,0)</f>
        <v>0</v>
      </c>
      <c r="BG281" s="206">
        <f>IF(N281="zákl. přenesená",J281,0)</f>
        <v>0</v>
      </c>
      <c r="BH281" s="206">
        <f>IF(N281="sníž. přenesená",J281,0)</f>
        <v>0</v>
      </c>
      <c r="BI281" s="206">
        <f>IF(N281="nulová",J281,0)</f>
        <v>0</v>
      </c>
      <c r="BJ281" s="15" t="s">
        <v>85</v>
      </c>
      <c r="BK281" s="206">
        <f>ROUND(I281*H281,2)</f>
        <v>0</v>
      </c>
      <c r="BL281" s="15" t="s">
        <v>177</v>
      </c>
      <c r="BM281" s="205" t="s">
        <v>473</v>
      </c>
    </row>
    <row r="282" spans="2:65" s="1" customFormat="1" ht="19.5">
      <c r="B282" s="32"/>
      <c r="C282" s="33"/>
      <c r="D282" s="207" t="s">
        <v>179</v>
      </c>
      <c r="E282" s="33"/>
      <c r="F282" s="208" t="s">
        <v>468</v>
      </c>
      <c r="G282" s="33"/>
      <c r="H282" s="33"/>
      <c r="I282" s="115"/>
      <c r="J282" s="33"/>
      <c r="K282" s="33"/>
      <c r="L282" s="36"/>
      <c r="M282" s="209"/>
      <c r="N282" s="64"/>
      <c r="O282" s="64"/>
      <c r="P282" s="64"/>
      <c r="Q282" s="64"/>
      <c r="R282" s="64"/>
      <c r="S282" s="64"/>
      <c r="T282" s="65"/>
      <c r="AT282" s="15" t="s">
        <v>179</v>
      </c>
      <c r="AU282" s="15" t="s">
        <v>87</v>
      </c>
    </row>
    <row r="283" spans="2:65" s="1" customFormat="1" ht="21.6" customHeight="1">
      <c r="B283" s="32"/>
      <c r="C283" s="194" t="s">
        <v>474</v>
      </c>
      <c r="D283" s="194" t="s">
        <v>172</v>
      </c>
      <c r="E283" s="195" t="s">
        <v>475</v>
      </c>
      <c r="F283" s="196" t="s">
        <v>476</v>
      </c>
      <c r="G283" s="197" t="s">
        <v>382</v>
      </c>
      <c r="H283" s="198">
        <v>1</v>
      </c>
      <c r="I283" s="199"/>
      <c r="J283" s="200">
        <f>ROUND(I283*H283,2)</f>
        <v>0</v>
      </c>
      <c r="K283" s="196" t="s">
        <v>1</v>
      </c>
      <c r="L283" s="36"/>
      <c r="M283" s="201" t="s">
        <v>1</v>
      </c>
      <c r="N283" s="202" t="s">
        <v>43</v>
      </c>
      <c r="O283" s="64"/>
      <c r="P283" s="203">
        <f>O283*H283</f>
        <v>0</v>
      </c>
      <c r="Q283" s="203">
        <v>2.5159999999999998E-2</v>
      </c>
      <c r="R283" s="203">
        <f>Q283*H283</f>
        <v>2.5159999999999998E-2</v>
      </c>
      <c r="S283" s="203">
        <v>0</v>
      </c>
      <c r="T283" s="204">
        <f>S283*H283</f>
        <v>0</v>
      </c>
      <c r="AR283" s="205" t="s">
        <v>177</v>
      </c>
      <c r="AT283" s="205" t="s">
        <v>172</v>
      </c>
      <c r="AU283" s="205" t="s">
        <v>87</v>
      </c>
      <c r="AY283" s="15" t="s">
        <v>170</v>
      </c>
      <c r="BE283" s="206">
        <f>IF(N283="základní",J283,0)</f>
        <v>0</v>
      </c>
      <c r="BF283" s="206">
        <f>IF(N283="snížená",J283,0)</f>
        <v>0</v>
      </c>
      <c r="BG283" s="206">
        <f>IF(N283="zákl. přenesená",J283,0)</f>
        <v>0</v>
      </c>
      <c r="BH283" s="206">
        <f>IF(N283="sníž. přenesená",J283,0)</f>
        <v>0</v>
      </c>
      <c r="BI283" s="206">
        <f>IF(N283="nulová",J283,0)</f>
        <v>0</v>
      </c>
      <c r="BJ283" s="15" t="s">
        <v>85</v>
      </c>
      <c r="BK283" s="206">
        <f>ROUND(I283*H283,2)</f>
        <v>0</v>
      </c>
      <c r="BL283" s="15" t="s">
        <v>177</v>
      </c>
      <c r="BM283" s="205" t="s">
        <v>477</v>
      </c>
    </row>
    <row r="284" spans="2:65" s="1" customFormat="1" ht="19.5">
      <c r="B284" s="32"/>
      <c r="C284" s="33"/>
      <c r="D284" s="207" t="s">
        <v>179</v>
      </c>
      <c r="E284" s="33"/>
      <c r="F284" s="208" t="s">
        <v>476</v>
      </c>
      <c r="G284" s="33"/>
      <c r="H284" s="33"/>
      <c r="I284" s="115"/>
      <c r="J284" s="33"/>
      <c r="K284" s="33"/>
      <c r="L284" s="36"/>
      <c r="M284" s="209"/>
      <c r="N284" s="64"/>
      <c r="O284" s="64"/>
      <c r="P284" s="64"/>
      <c r="Q284" s="64"/>
      <c r="R284" s="64"/>
      <c r="S284" s="64"/>
      <c r="T284" s="65"/>
      <c r="AT284" s="15" t="s">
        <v>179</v>
      </c>
      <c r="AU284" s="15" t="s">
        <v>87</v>
      </c>
    </row>
    <row r="285" spans="2:65" s="1" customFormat="1" ht="21.6" customHeight="1">
      <c r="B285" s="32"/>
      <c r="C285" s="194" t="s">
        <v>478</v>
      </c>
      <c r="D285" s="194" t="s">
        <v>172</v>
      </c>
      <c r="E285" s="195" t="s">
        <v>479</v>
      </c>
      <c r="F285" s="196" t="s">
        <v>480</v>
      </c>
      <c r="G285" s="197" t="s">
        <v>382</v>
      </c>
      <c r="H285" s="198">
        <v>2</v>
      </c>
      <c r="I285" s="199"/>
      <c r="J285" s="200">
        <f>ROUND(I285*H285,2)</f>
        <v>0</v>
      </c>
      <c r="K285" s="196" t="s">
        <v>1</v>
      </c>
      <c r="L285" s="36"/>
      <c r="M285" s="201" t="s">
        <v>1</v>
      </c>
      <c r="N285" s="202" t="s">
        <v>43</v>
      </c>
      <c r="O285" s="64"/>
      <c r="P285" s="203">
        <f>O285*H285</f>
        <v>0</v>
      </c>
      <c r="Q285" s="203">
        <v>2.5159999999999998E-2</v>
      </c>
      <c r="R285" s="203">
        <f>Q285*H285</f>
        <v>5.0319999999999997E-2</v>
      </c>
      <c r="S285" s="203">
        <v>0</v>
      </c>
      <c r="T285" s="204">
        <f>S285*H285</f>
        <v>0</v>
      </c>
      <c r="AR285" s="205" t="s">
        <v>177</v>
      </c>
      <c r="AT285" s="205" t="s">
        <v>172</v>
      </c>
      <c r="AU285" s="205" t="s">
        <v>87</v>
      </c>
      <c r="AY285" s="15" t="s">
        <v>170</v>
      </c>
      <c r="BE285" s="206">
        <f>IF(N285="základní",J285,0)</f>
        <v>0</v>
      </c>
      <c r="BF285" s="206">
        <f>IF(N285="snížená",J285,0)</f>
        <v>0</v>
      </c>
      <c r="BG285" s="206">
        <f>IF(N285="zákl. přenesená",J285,0)</f>
        <v>0</v>
      </c>
      <c r="BH285" s="206">
        <f>IF(N285="sníž. přenesená",J285,0)</f>
        <v>0</v>
      </c>
      <c r="BI285" s="206">
        <f>IF(N285="nulová",J285,0)</f>
        <v>0</v>
      </c>
      <c r="BJ285" s="15" t="s">
        <v>85</v>
      </c>
      <c r="BK285" s="206">
        <f>ROUND(I285*H285,2)</f>
        <v>0</v>
      </c>
      <c r="BL285" s="15" t="s">
        <v>177</v>
      </c>
      <c r="BM285" s="205" t="s">
        <v>481</v>
      </c>
    </row>
    <row r="286" spans="2:65" s="1" customFormat="1" ht="19.5">
      <c r="B286" s="32"/>
      <c r="C286" s="33"/>
      <c r="D286" s="207" t="s">
        <v>179</v>
      </c>
      <c r="E286" s="33"/>
      <c r="F286" s="208" t="s">
        <v>480</v>
      </c>
      <c r="G286" s="33"/>
      <c r="H286" s="33"/>
      <c r="I286" s="115"/>
      <c r="J286" s="33"/>
      <c r="K286" s="33"/>
      <c r="L286" s="36"/>
      <c r="M286" s="209"/>
      <c r="N286" s="64"/>
      <c r="O286" s="64"/>
      <c r="P286" s="64"/>
      <c r="Q286" s="64"/>
      <c r="R286" s="64"/>
      <c r="S286" s="64"/>
      <c r="T286" s="65"/>
      <c r="AT286" s="15" t="s">
        <v>179</v>
      </c>
      <c r="AU286" s="15" t="s">
        <v>87</v>
      </c>
    </row>
    <row r="287" spans="2:65" s="1" customFormat="1" ht="21.6" customHeight="1">
      <c r="B287" s="32"/>
      <c r="C287" s="194" t="s">
        <v>482</v>
      </c>
      <c r="D287" s="194" t="s">
        <v>172</v>
      </c>
      <c r="E287" s="195" t="s">
        <v>483</v>
      </c>
      <c r="F287" s="196" t="s">
        <v>484</v>
      </c>
      <c r="G287" s="197" t="s">
        <v>382</v>
      </c>
      <c r="H287" s="198">
        <v>2</v>
      </c>
      <c r="I287" s="199"/>
      <c r="J287" s="200">
        <f>ROUND(I287*H287,2)</f>
        <v>0</v>
      </c>
      <c r="K287" s="196" t="s">
        <v>1</v>
      </c>
      <c r="L287" s="36"/>
      <c r="M287" s="201" t="s">
        <v>1</v>
      </c>
      <c r="N287" s="202" t="s">
        <v>43</v>
      </c>
      <c r="O287" s="64"/>
      <c r="P287" s="203">
        <f>O287*H287</f>
        <v>0</v>
      </c>
      <c r="Q287" s="203">
        <v>2.5159999999999998E-2</v>
      </c>
      <c r="R287" s="203">
        <f>Q287*H287</f>
        <v>5.0319999999999997E-2</v>
      </c>
      <c r="S287" s="203">
        <v>0</v>
      </c>
      <c r="T287" s="204">
        <f>S287*H287</f>
        <v>0</v>
      </c>
      <c r="AR287" s="205" t="s">
        <v>177</v>
      </c>
      <c r="AT287" s="205" t="s">
        <v>172</v>
      </c>
      <c r="AU287" s="205" t="s">
        <v>87</v>
      </c>
      <c r="AY287" s="15" t="s">
        <v>170</v>
      </c>
      <c r="BE287" s="206">
        <f>IF(N287="základní",J287,0)</f>
        <v>0</v>
      </c>
      <c r="BF287" s="206">
        <f>IF(N287="snížená",J287,0)</f>
        <v>0</v>
      </c>
      <c r="BG287" s="206">
        <f>IF(N287="zákl. přenesená",J287,0)</f>
        <v>0</v>
      </c>
      <c r="BH287" s="206">
        <f>IF(N287="sníž. přenesená",J287,0)</f>
        <v>0</v>
      </c>
      <c r="BI287" s="206">
        <f>IF(N287="nulová",J287,0)</f>
        <v>0</v>
      </c>
      <c r="BJ287" s="15" t="s">
        <v>85</v>
      </c>
      <c r="BK287" s="206">
        <f>ROUND(I287*H287,2)</f>
        <v>0</v>
      </c>
      <c r="BL287" s="15" t="s">
        <v>177</v>
      </c>
      <c r="BM287" s="205" t="s">
        <v>485</v>
      </c>
    </row>
    <row r="288" spans="2:65" s="1" customFormat="1" ht="19.5">
      <c r="B288" s="32"/>
      <c r="C288" s="33"/>
      <c r="D288" s="207" t="s">
        <v>179</v>
      </c>
      <c r="E288" s="33"/>
      <c r="F288" s="208" t="s">
        <v>484</v>
      </c>
      <c r="G288" s="33"/>
      <c r="H288" s="33"/>
      <c r="I288" s="115"/>
      <c r="J288" s="33"/>
      <c r="K288" s="33"/>
      <c r="L288" s="36"/>
      <c r="M288" s="209"/>
      <c r="N288" s="64"/>
      <c r="O288" s="64"/>
      <c r="P288" s="64"/>
      <c r="Q288" s="64"/>
      <c r="R288" s="64"/>
      <c r="S288" s="64"/>
      <c r="T288" s="65"/>
      <c r="AT288" s="15" t="s">
        <v>179</v>
      </c>
      <c r="AU288" s="15" t="s">
        <v>87</v>
      </c>
    </row>
    <row r="289" spans="2:65" s="1" customFormat="1" ht="21.6" customHeight="1">
      <c r="B289" s="32"/>
      <c r="C289" s="194" t="s">
        <v>486</v>
      </c>
      <c r="D289" s="194" t="s">
        <v>172</v>
      </c>
      <c r="E289" s="195" t="s">
        <v>487</v>
      </c>
      <c r="F289" s="196" t="s">
        <v>488</v>
      </c>
      <c r="G289" s="197" t="s">
        <v>382</v>
      </c>
      <c r="H289" s="198">
        <v>2</v>
      </c>
      <c r="I289" s="199"/>
      <c r="J289" s="200">
        <f>ROUND(I289*H289,2)</f>
        <v>0</v>
      </c>
      <c r="K289" s="196" t="s">
        <v>1</v>
      </c>
      <c r="L289" s="36"/>
      <c r="M289" s="201" t="s">
        <v>1</v>
      </c>
      <c r="N289" s="202" t="s">
        <v>43</v>
      </c>
      <c r="O289" s="64"/>
      <c r="P289" s="203">
        <f>O289*H289</f>
        <v>0</v>
      </c>
      <c r="Q289" s="203">
        <v>2.5159999999999998E-2</v>
      </c>
      <c r="R289" s="203">
        <f>Q289*H289</f>
        <v>5.0319999999999997E-2</v>
      </c>
      <c r="S289" s="203">
        <v>0</v>
      </c>
      <c r="T289" s="204">
        <f>S289*H289</f>
        <v>0</v>
      </c>
      <c r="AR289" s="205" t="s">
        <v>177</v>
      </c>
      <c r="AT289" s="205" t="s">
        <v>172</v>
      </c>
      <c r="AU289" s="205" t="s">
        <v>87</v>
      </c>
      <c r="AY289" s="15" t="s">
        <v>170</v>
      </c>
      <c r="BE289" s="206">
        <f>IF(N289="základní",J289,0)</f>
        <v>0</v>
      </c>
      <c r="BF289" s="206">
        <f>IF(N289="snížená",J289,0)</f>
        <v>0</v>
      </c>
      <c r="BG289" s="206">
        <f>IF(N289="zákl. přenesená",J289,0)</f>
        <v>0</v>
      </c>
      <c r="BH289" s="206">
        <f>IF(N289="sníž. přenesená",J289,0)</f>
        <v>0</v>
      </c>
      <c r="BI289" s="206">
        <f>IF(N289="nulová",J289,0)</f>
        <v>0</v>
      </c>
      <c r="BJ289" s="15" t="s">
        <v>85</v>
      </c>
      <c r="BK289" s="206">
        <f>ROUND(I289*H289,2)</f>
        <v>0</v>
      </c>
      <c r="BL289" s="15" t="s">
        <v>177</v>
      </c>
      <c r="BM289" s="205" t="s">
        <v>489</v>
      </c>
    </row>
    <row r="290" spans="2:65" s="1" customFormat="1" ht="11.25">
      <c r="B290" s="32"/>
      <c r="C290" s="33"/>
      <c r="D290" s="207" t="s">
        <v>179</v>
      </c>
      <c r="E290" s="33"/>
      <c r="F290" s="208" t="s">
        <v>488</v>
      </c>
      <c r="G290" s="33"/>
      <c r="H290" s="33"/>
      <c r="I290" s="115"/>
      <c r="J290" s="33"/>
      <c r="K290" s="33"/>
      <c r="L290" s="36"/>
      <c r="M290" s="209"/>
      <c r="N290" s="64"/>
      <c r="O290" s="64"/>
      <c r="P290" s="64"/>
      <c r="Q290" s="64"/>
      <c r="R290" s="64"/>
      <c r="S290" s="64"/>
      <c r="T290" s="65"/>
      <c r="AT290" s="15" t="s">
        <v>179</v>
      </c>
      <c r="AU290" s="15" t="s">
        <v>87</v>
      </c>
    </row>
    <row r="291" spans="2:65" s="1" customFormat="1" ht="21.6" customHeight="1">
      <c r="B291" s="32"/>
      <c r="C291" s="194" t="s">
        <v>490</v>
      </c>
      <c r="D291" s="194" t="s">
        <v>172</v>
      </c>
      <c r="E291" s="195" t="s">
        <v>491</v>
      </c>
      <c r="F291" s="196" t="s">
        <v>492</v>
      </c>
      <c r="G291" s="197" t="s">
        <v>382</v>
      </c>
      <c r="H291" s="198">
        <v>1</v>
      </c>
      <c r="I291" s="199"/>
      <c r="J291" s="200">
        <f>ROUND(I291*H291,2)</f>
        <v>0</v>
      </c>
      <c r="K291" s="196" t="s">
        <v>1</v>
      </c>
      <c r="L291" s="36"/>
      <c r="M291" s="201" t="s">
        <v>1</v>
      </c>
      <c r="N291" s="202" t="s">
        <v>43</v>
      </c>
      <c r="O291" s="64"/>
      <c r="P291" s="203">
        <f>O291*H291</f>
        <v>0</v>
      </c>
      <c r="Q291" s="203">
        <v>2.5159999999999998E-2</v>
      </c>
      <c r="R291" s="203">
        <f>Q291*H291</f>
        <v>2.5159999999999998E-2</v>
      </c>
      <c r="S291" s="203">
        <v>0</v>
      </c>
      <c r="T291" s="204">
        <f>S291*H291</f>
        <v>0</v>
      </c>
      <c r="AR291" s="205" t="s">
        <v>177</v>
      </c>
      <c r="AT291" s="205" t="s">
        <v>172</v>
      </c>
      <c r="AU291" s="205" t="s">
        <v>87</v>
      </c>
      <c r="AY291" s="15" t="s">
        <v>170</v>
      </c>
      <c r="BE291" s="206">
        <f>IF(N291="základní",J291,0)</f>
        <v>0</v>
      </c>
      <c r="BF291" s="206">
        <f>IF(N291="snížená",J291,0)</f>
        <v>0</v>
      </c>
      <c r="BG291" s="206">
        <f>IF(N291="zákl. přenesená",J291,0)</f>
        <v>0</v>
      </c>
      <c r="BH291" s="206">
        <f>IF(N291="sníž. přenesená",J291,0)</f>
        <v>0</v>
      </c>
      <c r="BI291" s="206">
        <f>IF(N291="nulová",J291,0)</f>
        <v>0</v>
      </c>
      <c r="BJ291" s="15" t="s">
        <v>85</v>
      </c>
      <c r="BK291" s="206">
        <f>ROUND(I291*H291,2)</f>
        <v>0</v>
      </c>
      <c r="BL291" s="15" t="s">
        <v>177</v>
      </c>
      <c r="BM291" s="205" t="s">
        <v>493</v>
      </c>
    </row>
    <row r="292" spans="2:65" s="1" customFormat="1" ht="11.25">
      <c r="B292" s="32"/>
      <c r="C292" s="33"/>
      <c r="D292" s="207" t="s">
        <v>179</v>
      </c>
      <c r="E292" s="33"/>
      <c r="F292" s="208" t="s">
        <v>492</v>
      </c>
      <c r="G292" s="33"/>
      <c r="H292" s="33"/>
      <c r="I292" s="115"/>
      <c r="J292" s="33"/>
      <c r="K292" s="33"/>
      <c r="L292" s="36"/>
      <c r="M292" s="209"/>
      <c r="N292" s="64"/>
      <c r="O292" s="64"/>
      <c r="P292" s="64"/>
      <c r="Q292" s="64"/>
      <c r="R292" s="64"/>
      <c r="S292" s="64"/>
      <c r="T292" s="65"/>
      <c r="AT292" s="15" t="s">
        <v>179</v>
      </c>
      <c r="AU292" s="15" t="s">
        <v>87</v>
      </c>
    </row>
    <row r="293" spans="2:65" s="1" customFormat="1" ht="21.6" customHeight="1">
      <c r="B293" s="32"/>
      <c r="C293" s="194" t="s">
        <v>494</v>
      </c>
      <c r="D293" s="194" t="s">
        <v>172</v>
      </c>
      <c r="E293" s="195" t="s">
        <v>495</v>
      </c>
      <c r="F293" s="196" t="s">
        <v>496</v>
      </c>
      <c r="G293" s="197" t="s">
        <v>382</v>
      </c>
      <c r="H293" s="198">
        <v>1</v>
      </c>
      <c r="I293" s="199"/>
      <c r="J293" s="200">
        <f>ROUND(I293*H293,2)</f>
        <v>0</v>
      </c>
      <c r="K293" s="196" t="s">
        <v>1</v>
      </c>
      <c r="L293" s="36"/>
      <c r="M293" s="201" t="s">
        <v>1</v>
      </c>
      <c r="N293" s="202" t="s">
        <v>43</v>
      </c>
      <c r="O293" s="64"/>
      <c r="P293" s="203">
        <f>O293*H293</f>
        <v>0</v>
      </c>
      <c r="Q293" s="203">
        <v>2.5159999999999998E-2</v>
      </c>
      <c r="R293" s="203">
        <f>Q293*H293</f>
        <v>2.5159999999999998E-2</v>
      </c>
      <c r="S293" s="203">
        <v>0</v>
      </c>
      <c r="T293" s="204">
        <f>S293*H293</f>
        <v>0</v>
      </c>
      <c r="AR293" s="205" t="s">
        <v>177</v>
      </c>
      <c r="AT293" s="205" t="s">
        <v>172</v>
      </c>
      <c r="AU293" s="205" t="s">
        <v>87</v>
      </c>
      <c r="AY293" s="15" t="s">
        <v>170</v>
      </c>
      <c r="BE293" s="206">
        <f>IF(N293="základní",J293,0)</f>
        <v>0</v>
      </c>
      <c r="BF293" s="206">
        <f>IF(N293="snížená",J293,0)</f>
        <v>0</v>
      </c>
      <c r="BG293" s="206">
        <f>IF(N293="zákl. přenesená",J293,0)</f>
        <v>0</v>
      </c>
      <c r="BH293" s="206">
        <f>IF(N293="sníž. přenesená",J293,0)</f>
        <v>0</v>
      </c>
      <c r="BI293" s="206">
        <f>IF(N293="nulová",J293,0)</f>
        <v>0</v>
      </c>
      <c r="BJ293" s="15" t="s">
        <v>85</v>
      </c>
      <c r="BK293" s="206">
        <f>ROUND(I293*H293,2)</f>
        <v>0</v>
      </c>
      <c r="BL293" s="15" t="s">
        <v>177</v>
      </c>
      <c r="BM293" s="205" t="s">
        <v>497</v>
      </c>
    </row>
    <row r="294" spans="2:65" s="1" customFormat="1" ht="19.5">
      <c r="B294" s="32"/>
      <c r="C294" s="33"/>
      <c r="D294" s="207" t="s">
        <v>179</v>
      </c>
      <c r="E294" s="33"/>
      <c r="F294" s="208" t="s">
        <v>496</v>
      </c>
      <c r="G294" s="33"/>
      <c r="H294" s="33"/>
      <c r="I294" s="115"/>
      <c r="J294" s="33"/>
      <c r="K294" s="33"/>
      <c r="L294" s="36"/>
      <c r="M294" s="209"/>
      <c r="N294" s="64"/>
      <c r="O294" s="64"/>
      <c r="P294" s="64"/>
      <c r="Q294" s="64"/>
      <c r="R294" s="64"/>
      <c r="S294" s="64"/>
      <c r="T294" s="65"/>
      <c r="AT294" s="15" t="s">
        <v>179</v>
      </c>
      <c r="AU294" s="15" t="s">
        <v>87</v>
      </c>
    </row>
    <row r="295" spans="2:65" s="1" customFormat="1" ht="21.6" customHeight="1">
      <c r="B295" s="32"/>
      <c r="C295" s="194" t="s">
        <v>498</v>
      </c>
      <c r="D295" s="194" t="s">
        <v>172</v>
      </c>
      <c r="E295" s="195" t="s">
        <v>499</v>
      </c>
      <c r="F295" s="196" t="s">
        <v>500</v>
      </c>
      <c r="G295" s="197" t="s">
        <v>382</v>
      </c>
      <c r="H295" s="198">
        <v>1</v>
      </c>
      <c r="I295" s="199"/>
      <c r="J295" s="200">
        <f>ROUND(I295*H295,2)</f>
        <v>0</v>
      </c>
      <c r="K295" s="196" t="s">
        <v>1</v>
      </c>
      <c r="L295" s="36"/>
      <c r="M295" s="201" t="s">
        <v>1</v>
      </c>
      <c r="N295" s="202" t="s">
        <v>43</v>
      </c>
      <c r="O295" s="64"/>
      <c r="P295" s="203">
        <f>O295*H295</f>
        <v>0</v>
      </c>
      <c r="Q295" s="203">
        <v>0</v>
      </c>
      <c r="R295" s="203">
        <f>Q295*H295</f>
        <v>0</v>
      </c>
      <c r="S295" s="203">
        <v>0</v>
      </c>
      <c r="T295" s="204">
        <f>S295*H295</f>
        <v>0</v>
      </c>
      <c r="AR295" s="205" t="s">
        <v>177</v>
      </c>
      <c r="AT295" s="205" t="s">
        <v>172</v>
      </c>
      <c r="AU295" s="205" t="s">
        <v>87</v>
      </c>
      <c r="AY295" s="15" t="s">
        <v>170</v>
      </c>
      <c r="BE295" s="206">
        <f>IF(N295="základní",J295,0)</f>
        <v>0</v>
      </c>
      <c r="BF295" s="206">
        <f>IF(N295="snížená",J295,0)</f>
        <v>0</v>
      </c>
      <c r="BG295" s="206">
        <f>IF(N295="zákl. přenesená",J295,0)</f>
        <v>0</v>
      </c>
      <c r="BH295" s="206">
        <f>IF(N295="sníž. přenesená",J295,0)</f>
        <v>0</v>
      </c>
      <c r="BI295" s="206">
        <f>IF(N295="nulová",J295,0)</f>
        <v>0</v>
      </c>
      <c r="BJ295" s="15" t="s">
        <v>85</v>
      </c>
      <c r="BK295" s="206">
        <f>ROUND(I295*H295,2)</f>
        <v>0</v>
      </c>
      <c r="BL295" s="15" t="s">
        <v>177</v>
      </c>
      <c r="BM295" s="205" t="s">
        <v>501</v>
      </c>
    </row>
    <row r="296" spans="2:65" s="1" customFormat="1" ht="19.5">
      <c r="B296" s="32"/>
      <c r="C296" s="33"/>
      <c r="D296" s="207" t="s">
        <v>179</v>
      </c>
      <c r="E296" s="33"/>
      <c r="F296" s="208" t="s">
        <v>500</v>
      </c>
      <c r="G296" s="33"/>
      <c r="H296" s="33"/>
      <c r="I296" s="115"/>
      <c r="J296" s="33"/>
      <c r="K296" s="33"/>
      <c r="L296" s="36"/>
      <c r="M296" s="209"/>
      <c r="N296" s="64"/>
      <c r="O296" s="64"/>
      <c r="P296" s="64"/>
      <c r="Q296" s="64"/>
      <c r="R296" s="64"/>
      <c r="S296" s="64"/>
      <c r="T296" s="65"/>
      <c r="AT296" s="15" t="s">
        <v>179</v>
      </c>
      <c r="AU296" s="15" t="s">
        <v>87</v>
      </c>
    </row>
    <row r="297" spans="2:65" s="1" customFormat="1" ht="21.6" customHeight="1">
      <c r="B297" s="32"/>
      <c r="C297" s="194" t="s">
        <v>502</v>
      </c>
      <c r="D297" s="194" t="s">
        <v>172</v>
      </c>
      <c r="E297" s="195" t="s">
        <v>503</v>
      </c>
      <c r="F297" s="196" t="s">
        <v>504</v>
      </c>
      <c r="G297" s="197" t="s">
        <v>382</v>
      </c>
      <c r="H297" s="198">
        <v>1</v>
      </c>
      <c r="I297" s="199"/>
      <c r="J297" s="200">
        <f>ROUND(I297*H297,2)</f>
        <v>0</v>
      </c>
      <c r="K297" s="196" t="s">
        <v>176</v>
      </c>
      <c r="L297" s="36"/>
      <c r="M297" s="201" t="s">
        <v>1</v>
      </c>
      <c r="N297" s="202" t="s">
        <v>43</v>
      </c>
      <c r="O297" s="64"/>
      <c r="P297" s="203">
        <f>O297*H297</f>
        <v>0</v>
      </c>
      <c r="Q297" s="203">
        <v>0.54769000000000001</v>
      </c>
      <c r="R297" s="203">
        <f>Q297*H297</f>
        <v>0.54769000000000001</v>
      </c>
      <c r="S297" s="203">
        <v>0</v>
      </c>
      <c r="T297" s="204">
        <f>S297*H297</f>
        <v>0</v>
      </c>
      <c r="AR297" s="205" t="s">
        <v>177</v>
      </c>
      <c r="AT297" s="205" t="s">
        <v>172</v>
      </c>
      <c r="AU297" s="205" t="s">
        <v>87</v>
      </c>
      <c r="AY297" s="15" t="s">
        <v>170</v>
      </c>
      <c r="BE297" s="206">
        <f>IF(N297="základní",J297,0)</f>
        <v>0</v>
      </c>
      <c r="BF297" s="206">
        <f>IF(N297="snížená",J297,0)</f>
        <v>0</v>
      </c>
      <c r="BG297" s="206">
        <f>IF(N297="zákl. přenesená",J297,0)</f>
        <v>0</v>
      </c>
      <c r="BH297" s="206">
        <f>IF(N297="sníž. přenesená",J297,0)</f>
        <v>0</v>
      </c>
      <c r="BI297" s="206">
        <f>IF(N297="nulová",J297,0)</f>
        <v>0</v>
      </c>
      <c r="BJ297" s="15" t="s">
        <v>85</v>
      </c>
      <c r="BK297" s="206">
        <f>ROUND(I297*H297,2)</f>
        <v>0</v>
      </c>
      <c r="BL297" s="15" t="s">
        <v>177</v>
      </c>
      <c r="BM297" s="205" t="s">
        <v>505</v>
      </c>
    </row>
    <row r="298" spans="2:65" s="1" customFormat="1" ht="29.25">
      <c r="B298" s="32"/>
      <c r="C298" s="33"/>
      <c r="D298" s="207" t="s">
        <v>179</v>
      </c>
      <c r="E298" s="33"/>
      <c r="F298" s="208" t="s">
        <v>506</v>
      </c>
      <c r="G298" s="33"/>
      <c r="H298" s="33"/>
      <c r="I298" s="115"/>
      <c r="J298" s="33"/>
      <c r="K298" s="33"/>
      <c r="L298" s="36"/>
      <c r="M298" s="209"/>
      <c r="N298" s="64"/>
      <c r="O298" s="64"/>
      <c r="P298" s="64"/>
      <c r="Q298" s="64"/>
      <c r="R298" s="64"/>
      <c r="S298" s="64"/>
      <c r="T298" s="65"/>
      <c r="AT298" s="15" t="s">
        <v>179</v>
      </c>
      <c r="AU298" s="15" t="s">
        <v>87</v>
      </c>
    </row>
    <row r="299" spans="2:65" s="1" customFormat="1" ht="32.450000000000003" customHeight="1">
      <c r="B299" s="32"/>
      <c r="C299" s="232" t="s">
        <v>507</v>
      </c>
      <c r="D299" s="232" t="s">
        <v>337</v>
      </c>
      <c r="E299" s="233" t="s">
        <v>508</v>
      </c>
      <c r="F299" s="234" t="s">
        <v>509</v>
      </c>
      <c r="G299" s="235" t="s">
        <v>382</v>
      </c>
      <c r="H299" s="236">
        <v>1</v>
      </c>
      <c r="I299" s="237"/>
      <c r="J299" s="238">
        <f>ROUND(I299*H299,2)</f>
        <v>0</v>
      </c>
      <c r="K299" s="234" t="s">
        <v>1</v>
      </c>
      <c r="L299" s="239"/>
      <c r="M299" s="240" t="s">
        <v>1</v>
      </c>
      <c r="N299" s="241" t="s">
        <v>43</v>
      </c>
      <c r="O299" s="64"/>
      <c r="P299" s="203">
        <f>O299*H299</f>
        <v>0</v>
      </c>
      <c r="Q299" s="203">
        <v>3.024E-2</v>
      </c>
      <c r="R299" s="203">
        <f>Q299*H299</f>
        <v>3.024E-2</v>
      </c>
      <c r="S299" s="203">
        <v>0</v>
      </c>
      <c r="T299" s="204">
        <f>S299*H299</f>
        <v>0</v>
      </c>
      <c r="AR299" s="205" t="s">
        <v>226</v>
      </c>
      <c r="AT299" s="205" t="s">
        <v>337</v>
      </c>
      <c r="AU299" s="205" t="s">
        <v>87</v>
      </c>
      <c r="AY299" s="15" t="s">
        <v>170</v>
      </c>
      <c r="BE299" s="206">
        <f>IF(N299="základní",J299,0)</f>
        <v>0</v>
      </c>
      <c r="BF299" s="206">
        <f>IF(N299="snížená",J299,0)</f>
        <v>0</v>
      </c>
      <c r="BG299" s="206">
        <f>IF(N299="zákl. přenesená",J299,0)</f>
        <v>0</v>
      </c>
      <c r="BH299" s="206">
        <f>IF(N299="sníž. přenesená",J299,0)</f>
        <v>0</v>
      </c>
      <c r="BI299" s="206">
        <f>IF(N299="nulová",J299,0)</f>
        <v>0</v>
      </c>
      <c r="BJ299" s="15" t="s">
        <v>85</v>
      </c>
      <c r="BK299" s="206">
        <f>ROUND(I299*H299,2)</f>
        <v>0</v>
      </c>
      <c r="BL299" s="15" t="s">
        <v>177</v>
      </c>
      <c r="BM299" s="205" t="s">
        <v>510</v>
      </c>
    </row>
    <row r="300" spans="2:65" s="1" customFormat="1" ht="29.25">
      <c r="B300" s="32"/>
      <c r="C300" s="33"/>
      <c r="D300" s="207" t="s">
        <v>179</v>
      </c>
      <c r="E300" s="33"/>
      <c r="F300" s="208" t="s">
        <v>511</v>
      </c>
      <c r="G300" s="33"/>
      <c r="H300" s="33"/>
      <c r="I300" s="115"/>
      <c r="J300" s="33"/>
      <c r="K300" s="33"/>
      <c r="L300" s="36"/>
      <c r="M300" s="209"/>
      <c r="N300" s="64"/>
      <c r="O300" s="64"/>
      <c r="P300" s="64"/>
      <c r="Q300" s="64"/>
      <c r="R300" s="64"/>
      <c r="S300" s="64"/>
      <c r="T300" s="65"/>
      <c r="AT300" s="15" t="s">
        <v>179</v>
      </c>
      <c r="AU300" s="15" t="s">
        <v>87</v>
      </c>
    </row>
    <row r="301" spans="2:65" s="1" customFormat="1" ht="21.6" customHeight="1">
      <c r="B301" s="32"/>
      <c r="C301" s="194" t="s">
        <v>512</v>
      </c>
      <c r="D301" s="194" t="s">
        <v>172</v>
      </c>
      <c r="E301" s="195" t="s">
        <v>513</v>
      </c>
      <c r="F301" s="196" t="s">
        <v>514</v>
      </c>
      <c r="G301" s="197" t="s">
        <v>382</v>
      </c>
      <c r="H301" s="198">
        <v>2</v>
      </c>
      <c r="I301" s="199"/>
      <c r="J301" s="200">
        <f>ROUND(I301*H301,2)</f>
        <v>0</v>
      </c>
      <c r="K301" s="196" t="s">
        <v>1</v>
      </c>
      <c r="L301" s="36"/>
      <c r="M301" s="201" t="s">
        <v>1</v>
      </c>
      <c r="N301" s="202" t="s">
        <v>43</v>
      </c>
      <c r="O301" s="64"/>
      <c r="P301" s="203">
        <f>O301*H301</f>
        <v>0</v>
      </c>
      <c r="Q301" s="203">
        <v>0</v>
      </c>
      <c r="R301" s="203">
        <f>Q301*H301</f>
        <v>0</v>
      </c>
      <c r="S301" s="203">
        <v>0</v>
      </c>
      <c r="T301" s="204">
        <f>S301*H301</f>
        <v>0</v>
      </c>
      <c r="AR301" s="205" t="s">
        <v>177</v>
      </c>
      <c r="AT301" s="205" t="s">
        <v>172</v>
      </c>
      <c r="AU301" s="205" t="s">
        <v>87</v>
      </c>
      <c r="AY301" s="15" t="s">
        <v>170</v>
      </c>
      <c r="BE301" s="206">
        <f>IF(N301="základní",J301,0)</f>
        <v>0</v>
      </c>
      <c r="BF301" s="206">
        <f>IF(N301="snížená",J301,0)</f>
        <v>0</v>
      </c>
      <c r="BG301" s="206">
        <f>IF(N301="zákl. přenesená",J301,0)</f>
        <v>0</v>
      </c>
      <c r="BH301" s="206">
        <f>IF(N301="sníž. přenesená",J301,0)</f>
        <v>0</v>
      </c>
      <c r="BI301" s="206">
        <f>IF(N301="nulová",J301,0)</f>
        <v>0</v>
      </c>
      <c r="BJ301" s="15" t="s">
        <v>85</v>
      </c>
      <c r="BK301" s="206">
        <f>ROUND(I301*H301,2)</f>
        <v>0</v>
      </c>
      <c r="BL301" s="15" t="s">
        <v>177</v>
      </c>
      <c r="BM301" s="205" t="s">
        <v>515</v>
      </c>
    </row>
    <row r="302" spans="2:65" s="1" customFormat="1" ht="19.5">
      <c r="B302" s="32"/>
      <c r="C302" s="33"/>
      <c r="D302" s="207" t="s">
        <v>179</v>
      </c>
      <c r="E302" s="33"/>
      <c r="F302" s="208" t="s">
        <v>514</v>
      </c>
      <c r="G302" s="33"/>
      <c r="H302" s="33"/>
      <c r="I302" s="115"/>
      <c r="J302" s="33"/>
      <c r="K302" s="33"/>
      <c r="L302" s="36"/>
      <c r="M302" s="209"/>
      <c r="N302" s="64"/>
      <c r="O302" s="64"/>
      <c r="P302" s="64"/>
      <c r="Q302" s="64"/>
      <c r="R302" s="64"/>
      <c r="S302" s="64"/>
      <c r="T302" s="65"/>
      <c r="AT302" s="15" t="s">
        <v>179</v>
      </c>
      <c r="AU302" s="15" t="s">
        <v>87</v>
      </c>
    </row>
    <row r="303" spans="2:65" s="1" customFormat="1" ht="21.6" customHeight="1">
      <c r="B303" s="32"/>
      <c r="C303" s="194" t="s">
        <v>516</v>
      </c>
      <c r="D303" s="194" t="s">
        <v>172</v>
      </c>
      <c r="E303" s="195" t="s">
        <v>517</v>
      </c>
      <c r="F303" s="196" t="s">
        <v>518</v>
      </c>
      <c r="G303" s="197" t="s">
        <v>382</v>
      </c>
      <c r="H303" s="198">
        <v>8</v>
      </c>
      <c r="I303" s="199"/>
      <c r="J303" s="200">
        <f>ROUND(I303*H303,2)</f>
        <v>0</v>
      </c>
      <c r="K303" s="196" t="s">
        <v>1</v>
      </c>
      <c r="L303" s="36"/>
      <c r="M303" s="201" t="s">
        <v>1</v>
      </c>
      <c r="N303" s="202" t="s">
        <v>43</v>
      </c>
      <c r="O303" s="64"/>
      <c r="P303" s="203">
        <f>O303*H303</f>
        <v>0</v>
      </c>
      <c r="Q303" s="203">
        <v>0</v>
      </c>
      <c r="R303" s="203">
        <f>Q303*H303</f>
        <v>0</v>
      </c>
      <c r="S303" s="203">
        <v>0</v>
      </c>
      <c r="T303" s="204">
        <f>S303*H303</f>
        <v>0</v>
      </c>
      <c r="AR303" s="205" t="s">
        <v>177</v>
      </c>
      <c r="AT303" s="205" t="s">
        <v>172</v>
      </c>
      <c r="AU303" s="205" t="s">
        <v>87</v>
      </c>
      <c r="AY303" s="15" t="s">
        <v>170</v>
      </c>
      <c r="BE303" s="206">
        <f>IF(N303="základní",J303,0)</f>
        <v>0</v>
      </c>
      <c r="BF303" s="206">
        <f>IF(N303="snížená",J303,0)</f>
        <v>0</v>
      </c>
      <c r="BG303" s="206">
        <f>IF(N303="zákl. přenesená",J303,0)</f>
        <v>0</v>
      </c>
      <c r="BH303" s="206">
        <f>IF(N303="sníž. přenesená",J303,0)</f>
        <v>0</v>
      </c>
      <c r="BI303" s="206">
        <f>IF(N303="nulová",J303,0)</f>
        <v>0</v>
      </c>
      <c r="BJ303" s="15" t="s">
        <v>85</v>
      </c>
      <c r="BK303" s="206">
        <f>ROUND(I303*H303,2)</f>
        <v>0</v>
      </c>
      <c r="BL303" s="15" t="s">
        <v>177</v>
      </c>
      <c r="BM303" s="205" t="s">
        <v>519</v>
      </c>
    </row>
    <row r="304" spans="2:65" s="1" customFormat="1" ht="11.25">
      <c r="B304" s="32"/>
      <c r="C304" s="33"/>
      <c r="D304" s="207" t="s">
        <v>179</v>
      </c>
      <c r="E304" s="33"/>
      <c r="F304" s="208" t="s">
        <v>518</v>
      </c>
      <c r="G304" s="33"/>
      <c r="H304" s="33"/>
      <c r="I304" s="115"/>
      <c r="J304" s="33"/>
      <c r="K304" s="33"/>
      <c r="L304" s="36"/>
      <c r="M304" s="209"/>
      <c r="N304" s="64"/>
      <c r="O304" s="64"/>
      <c r="P304" s="64"/>
      <c r="Q304" s="64"/>
      <c r="R304" s="64"/>
      <c r="S304" s="64"/>
      <c r="T304" s="65"/>
      <c r="AT304" s="15" t="s">
        <v>179</v>
      </c>
      <c r="AU304" s="15" t="s">
        <v>87</v>
      </c>
    </row>
    <row r="305" spans="2:65" s="1" customFormat="1" ht="14.45" customHeight="1">
      <c r="B305" s="32"/>
      <c r="C305" s="194" t="s">
        <v>520</v>
      </c>
      <c r="D305" s="194" t="s">
        <v>172</v>
      </c>
      <c r="E305" s="195" t="s">
        <v>521</v>
      </c>
      <c r="F305" s="196" t="s">
        <v>522</v>
      </c>
      <c r="G305" s="197" t="s">
        <v>382</v>
      </c>
      <c r="H305" s="198">
        <v>10</v>
      </c>
      <c r="I305" s="199"/>
      <c r="J305" s="200">
        <f>ROUND(I305*H305,2)</f>
        <v>0</v>
      </c>
      <c r="K305" s="196" t="s">
        <v>1</v>
      </c>
      <c r="L305" s="36"/>
      <c r="M305" s="201" t="s">
        <v>1</v>
      </c>
      <c r="N305" s="202" t="s">
        <v>43</v>
      </c>
      <c r="O305" s="64"/>
      <c r="P305" s="203">
        <f>O305*H305</f>
        <v>0</v>
      </c>
      <c r="Q305" s="203">
        <v>0</v>
      </c>
      <c r="R305" s="203">
        <f>Q305*H305</f>
        <v>0</v>
      </c>
      <c r="S305" s="203">
        <v>0</v>
      </c>
      <c r="T305" s="204">
        <f>S305*H305</f>
        <v>0</v>
      </c>
      <c r="AR305" s="205" t="s">
        <v>177</v>
      </c>
      <c r="AT305" s="205" t="s">
        <v>172</v>
      </c>
      <c r="AU305" s="205" t="s">
        <v>87</v>
      </c>
      <c r="AY305" s="15" t="s">
        <v>170</v>
      </c>
      <c r="BE305" s="206">
        <f>IF(N305="základní",J305,0)</f>
        <v>0</v>
      </c>
      <c r="BF305" s="206">
        <f>IF(N305="snížená",J305,0)</f>
        <v>0</v>
      </c>
      <c r="BG305" s="206">
        <f>IF(N305="zákl. přenesená",J305,0)</f>
        <v>0</v>
      </c>
      <c r="BH305" s="206">
        <f>IF(N305="sníž. přenesená",J305,0)</f>
        <v>0</v>
      </c>
      <c r="BI305" s="206">
        <f>IF(N305="nulová",J305,0)</f>
        <v>0</v>
      </c>
      <c r="BJ305" s="15" t="s">
        <v>85</v>
      </c>
      <c r="BK305" s="206">
        <f>ROUND(I305*H305,2)</f>
        <v>0</v>
      </c>
      <c r="BL305" s="15" t="s">
        <v>177</v>
      </c>
      <c r="BM305" s="205" t="s">
        <v>523</v>
      </c>
    </row>
    <row r="306" spans="2:65" s="1" customFormat="1" ht="11.25">
      <c r="B306" s="32"/>
      <c r="C306" s="33"/>
      <c r="D306" s="207" t="s">
        <v>179</v>
      </c>
      <c r="E306" s="33"/>
      <c r="F306" s="208" t="s">
        <v>522</v>
      </c>
      <c r="G306" s="33"/>
      <c r="H306" s="33"/>
      <c r="I306" s="115"/>
      <c r="J306" s="33"/>
      <c r="K306" s="33"/>
      <c r="L306" s="36"/>
      <c r="M306" s="209"/>
      <c r="N306" s="64"/>
      <c r="O306" s="64"/>
      <c r="P306" s="64"/>
      <c r="Q306" s="64"/>
      <c r="R306" s="64"/>
      <c r="S306" s="64"/>
      <c r="T306" s="65"/>
      <c r="AT306" s="15" t="s">
        <v>179</v>
      </c>
      <c r="AU306" s="15" t="s">
        <v>87</v>
      </c>
    </row>
    <row r="307" spans="2:65" s="11" customFormat="1" ht="22.9" customHeight="1">
      <c r="B307" s="178"/>
      <c r="C307" s="179"/>
      <c r="D307" s="180" t="s">
        <v>77</v>
      </c>
      <c r="E307" s="192" t="s">
        <v>231</v>
      </c>
      <c r="F307" s="192" t="s">
        <v>524</v>
      </c>
      <c r="G307" s="179"/>
      <c r="H307" s="179"/>
      <c r="I307" s="182"/>
      <c r="J307" s="193">
        <f>BK307</f>
        <v>0</v>
      </c>
      <c r="K307" s="179"/>
      <c r="L307" s="184"/>
      <c r="M307" s="185"/>
      <c r="N307" s="186"/>
      <c r="O307" s="186"/>
      <c r="P307" s="187">
        <f>SUM(P308:P366)</f>
        <v>0</v>
      </c>
      <c r="Q307" s="186"/>
      <c r="R307" s="187">
        <f>SUM(R308:R366)</f>
        <v>4.4407673000000001</v>
      </c>
      <c r="S307" s="186"/>
      <c r="T307" s="188">
        <f>SUM(T308:T366)</f>
        <v>1.6221999999999999</v>
      </c>
      <c r="AR307" s="189" t="s">
        <v>85</v>
      </c>
      <c r="AT307" s="190" t="s">
        <v>77</v>
      </c>
      <c r="AU307" s="190" t="s">
        <v>85</v>
      </c>
      <c r="AY307" s="189" t="s">
        <v>170</v>
      </c>
      <c r="BK307" s="191">
        <f>SUM(BK308:BK366)</f>
        <v>0</v>
      </c>
    </row>
    <row r="308" spans="2:65" s="1" customFormat="1" ht="14.45" customHeight="1">
      <c r="B308" s="32"/>
      <c r="C308" s="194" t="s">
        <v>525</v>
      </c>
      <c r="D308" s="194" t="s">
        <v>172</v>
      </c>
      <c r="E308" s="195" t="s">
        <v>526</v>
      </c>
      <c r="F308" s="196" t="s">
        <v>527</v>
      </c>
      <c r="G308" s="197" t="s">
        <v>382</v>
      </c>
      <c r="H308" s="198">
        <v>8</v>
      </c>
      <c r="I308" s="199"/>
      <c r="J308" s="200">
        <f>ROUND(I308*H308,2)</f>
        <v>0</v>
      </c>
      <c r="K308" s="196" t="s">
        <v>1</v>
      </c>
      <c r="L308" s="36"/>
      <c r="M308" s="201" t="s">
        <v>1</v>
      </c>
      <c r="N308" s="202" t="s">
        <v>43</v>
      </c>
      <c r="O308" s="64"/>
      <c r="P308" s="203">
        <f>O308*H308</f>
        <v>0</v>
      </c>
      <c r="Q308" s="203">
        <v>0</v>
      </c>
      <c r="R308" s="203">
        <f>Q308*H308</f>
        <v>0</v>
      </c>
      <c r="S308" s="203">
        <v>0</v>
      </c>
      <c r="T308" s="204">
        <f>S308*H308</f>
        <v>0</v>
      </c>
      <c r="AR308" s="205" t="s">
        <v>177</v>
      </c>
      <c r="AT308" s="205" t="s">
        <v>172</v>
      </c>
      <c r="AU308" s="205" t="s">
        <v>87</v>
      </c>
      <c r="AY308" s="15" t="s">
        <v>170</v>
      </c>
      <c r="BE308" s="206">
        <f>IF(N308="základní",J308,0)</f>
        <v>0</v>
      </c>
      <c r="BF308" s="206">
        <f>IF(N308="snížená",J308,0)</f>
        <v>0</v>
      </c>
      <c r="BG308" s="206">
        <f>IF(N308="zákl. přenesená",J308,0)</f>
        <v>0</v>
      </c>
      <c r="BH308" s="206">
        <f>IF(N308="sníž. přenesená",J308,0)</f>
        <v>0</v>
      </c>
      <c r="BI308" s="206">
        <f>IF(N308="nulová",J308,0)</f>
        <v>0</v>
      </c>
      <c r="BJ308" s="15" t="s">
        <v>85</v>
      </c>
      <c r="BK308" s="206">
        <f>ROUND(I308*H308,2)</f>
        <v>0</v>
      </c>
      <c r="BL308" s="15" t="s">
        <v>177</v>
      </c>
      <c r="BM308" s="205" t="s">
        <v>528</v>
      </c>
    </row>
    <row r="309" spans="2:65" s="1" customFormat="1" ht="11.25">
      <c r="B309" s="32"/>
      <c r="C309" s="33"/>
      <c r="D309" s="207" t="s">
        <v>179</v>
      </c>
      <c r="E309" s="33"/>
      <c r="F309" s="208" t="s">
        <v>527</v>
      </c>
      <c r="G309" s="33"/>
      <c r="H309" s="33"/>
      <c r="I309" s="115"/>
      <c r="J309" s="33"/>
      <c r="K309" s="33"/>
      <c r="L309" s="36"/>
      <c r="M309" s="209"/>
      <c r="N309" s="64"/>
      <c r="O309" s="64"/>
      <c r="P309" s="64"/>
      <c r="Q309" s="64"/>
      <c r="R309" s="64"/>
      <c r="S309" s="64"/>
      <c r="T309" s="65"/>
      <c r="AT309" s="15" t="s">
        <v>179</v>
      </c>
      <c r="AU309" s="15" t="s">
        <v>87</v>
      </c>
    </row>
    <row r="310" spans="2:65" s="1" customFormat="1" ht="14.45" customHeight="1">
      <c r="B310" s="32"/>
      <c r="C310" s="194" t="s">
        <v>529</v>
      </c>
      <c r="D310" s="194" t="s">
        <v>172</v>
      </c>
      <c r="E310" s="195" t="s">
        <v>530</v>
      </c>
      <c r="F310" s="196" t="s">
        <v>531</v>
      </c>
      <c r="G310" s="197" t="s">
        <v>423</v>
      </c>
      <c r="H310" s="198">
        <v>1</v>
      </c>
      <c r="I310" s="199"/>
      <c r="J310" s="200">
        <f>ROUND(I310*H310,2)</f>
        <v>0</v>
      </c>
      <c r="K310" s="196" t="s">
        <v>1</v>
      </c>
      <c r="L310" s="36"/>
      <c r="M310" s="201" t="s">
        <v>1</v>
      </c>
      <c r="N310" s="202" t="s">
        <v>43</v>
      </c>
      <c r="O310" s="64"/>
      <c r="P310" s="203">
        <f>O310*H310</f>
        <v>0</v>
      </c>
      <c r="Q310" s="203">
        <v>0</v>
      </c>
      <c r="R310" s="203">
        <f>Q310*H310</f>
        <v>0</v>
      </c>
      <c r="S310" s="203">
        <v>0</v>
      </c>
      <c r="T310" s="204">
        <f>S310*H310</f>
        <v>0</v>
      </c>
      <c r="AR310" s="205" t="s">
        <v>269</v>
      </c>
      <c r="AT310" s="205" t="s">
        <v>172</v>
      </c>
      <c r="AU310" s="205" t="s">
        <v>87</v>
      </c>
      <c r="AY310" s="15" t="s">
        <v>170</v>
      </c>
      <c r="BE310" s="206">
        <f>IF(N310="základní",J310,0)</f>
        <v>0</v>
      </c>
      <c r="BF310" s="206">
        <f>IF(N310="snížená",J310,0)</f>
        <v>0</v>
      </c>
      <c r="BG310" s="206">
        <f>IF(N310="zákl. přenesená",J310,0)</f>
        <v>0</v>
      </c>
      <c r="BH310" s="206">
        <f>IF(N310="sníž. přenesená",J310,0)</f>
        <v>0</v>
      </c>
      <c r="BI310" s="206">
        <f>IF(N310="nulová",J310,0)</f>
        <v>0</v>
      </c>
      <c r="BJ310" s="15" t="s">
        <v>85</v>
      </c>
      <c r="BK310" s="206">
        <f>ROUND(I310*H310,2)</f>
        <v>0</v>
      </c>
      <c r="BL310" s="15" t="s">
        <v>269</v>
      </c>
      <c r="BM310" s="205" t="s">
        <v>532</v>
      </c>
    </row>
    <row r="311" spans="2:65" s="1" customFormat="1" ht="11.25">
      <c r="B311" s="32"/>
      <c r="C311" s="33"/>
      <c r="D311" s="207" t="s">
        <v>179</v>
      </c>
      <c r="E311" s="33"/>
      <c r="F311" s="208" t="s">
        <v>531</v>
      </c>
      <c r="G311" s="33"/>
      <c r="H311" s="33"/>
      <c r="I311" s="115"/>
      <c r="J311" s="33"/>
      <c r="K311" s="33"/>
      <c r="L311" s="36"/>
      <c r="M311" s="209"/>
      <c r="N311" s="64"/>
      <c r="O311" s="64"/>
      <c r="P311" s="64"/>
      <c r="Q311" s="64"/>
      <c r="R311" s="64"/>
      <c r="S311" s="64"/>
      <c r="T311" s="65"/>
      <c r="AT311" s="15" t="s">
        <v>179</v>
      </c>
      <c r="AU311" s="15" t="s">
        <v>87</v>
      </c>
    </row>
    <row r="312" spans="2:65" s="1" customFormat="1" ht="21.6" customHeight="1">
      <c r="B312" s="32"/>
      <c r="C312" s="194" t="s">
        <v>533</v>
      </c>
      <c r="D312" s="194" t="s">
        <v>172</v>
      </c>
      <c r="E312" s="195" t="s">
        <v>534</v>
      </c>
      <c r="F312" s="196" t="s">
        <v>535</v>
      </c>
      <c r="G312" s="197" t="s">
        <v>192</v>
      </c>
      <c r="H312" s="198">
        <v>15</v>
      </c>
      <c r="I312" s="199"/>
      <c r="J312" s="200">
        <f>ROUND(I312*H312,2)</f>
        <v>0</v>
      </c>
      <c r="K312" s="196" t="s">
        <v>176</v>
      </c>
      <c r="L312" s="36"/>
      <c r="M312" s="201" t="s">
        <v>1</v>
      </c>
      <c r="N312" s="202" t="s">
        <v>43</v>
      </c>
      <c r="O312" s="64"/>
      <c r="P312" s="203">
        <f>O312*H312</f>
        <v>0</v>
      </c>
      <c r="Q312" s="203">
        <v>1.3699999999999999E-3</v>
      </c>
      <c r="R312" s="203">
        <f>Q312*H312</f>
        <v>2.0549999999999999E-2</v>
      </c>
      <c r="S312" s="203">
        <v>0</v>
      </c>
      <c r="T312" s="204">
        <f>S312*H312</f>
        <v>0</v>
      </c>
      <c r="AR312" s="205" t="s">
        <v>177</v>
      </c>
      <c r="AT312" s="205" t="s">
        <v>172</v>
      </c>
      <c r="AU312" s="205" t="s">
        <v>87</v>
      </c>
      <c r="AY312" s="15" t="s">
        <v>170</v>
      </c>
      <c r="BE312" s="206">
        <f>IF(N312="základní",J312,0)</f>
        <v>0</v>
      </c>
      <c r="BF312" s="206">
        <f>IF(N312="snížená",J312,0)</f>
        <v>0</v>
      </c>
      <c r="BG312" s="206">
        <f>IF(N312="zákl. přenesená",J312,0)</f>
        <v>0</v>
      </c>
      <c r="BH312" s="206">
        <f>IF(N312="sníž. přenesená",J312,0)</f>
        <v>0</v>
      </c>
      <c r="BI312" s="206">
        <f>IF(N312="nulová",J312,0)</f>
        <v>0</v>
      </c>
      <c r="BJ312" s="15" t="s">
        <v>85</v>
      </c>
      <c r="BK312" s="206">
        <f>ROUND(I312*H312,2)</f>
        <v>0</v>
      </c>
      <c r="BL312" s="15" t="s">
        <v>177</v>
      </c>
      <c r="BM312" s="205" t="s">
        <v>536</v>
      </c>
    </row>
    <row r="313" spans="2:65" s="1" customFormat="1" ht="19.5">
      <c r="B313" s="32"/>
      <c r="C313" s="33"/>
      <c r="D313" s="207" t="s">
        <v>179</v>
      </c>
      <c r="E313" s="33"/>
      <c r="F313" s="208" t="s">
        <v>537</v>
      </c>
      <c r="G313" s="33"/>
      <c r="H313" s="33"/>
      <c r="I313" s="115"/>
      <c r="J313" s="33"/>
      <c r="K313" s="33"/>
      <c r="L313" s="36"/>
      <c r="M313" s="209"/>
      <c r="N313" s="64"/>
      <c r="O313" s="64"/>
      <c r="P313" s="64"/>
      <c r="Q313" s="64"/>
      <c r="R313" s="64"/>
      <c r="S313" s="64"/>
      <c r="T313" s="65"/>
      <c r="AT313" s="15" t="s">
        <v>179</v>
      </c>
      <c r="AU313" s="15" t="s">
        <v>87</v>
      </c>
    </row>
    <row r="314" spans="2:65" s="1" customFormat="1" ht="32.450000000000003" customHeight="1">
      <c r="B314" s="32"/>
      <c r="C314" s="194" t="s">
        <v>538</v>
      </c>
      <c r="D314" s="194" t="s">
        <v>172</v>
      </c>
      <c r="E314" s="195" t="s">
        <v>539</v>
      </c>
      <c r="F314" s="196" t="s">
        <v>540</v>
      </c>
      <c r="G314" s="197" t="s">
        <v>192</v>
      </c>
      <c r="H314" s="198">
        <v>111.7</v>
      </c>
      <c r="I314" s="199"/>
      <c r="J314" s="200">
        <f>ROUND(I314*H314,2)</f>
        <v>0</v>
      </c>
      <c r="K314" s="196" t="s">
        <v>176</v>
      </c>
      <c r="L314" s="36"/>
      <c r="M314" s="201" t="s">
        <v>1</v>
      </c>
      <c r="N314" s="202" t="s">
        <v>43</v>
      </c>
      <c r="O314" s="64"/>
      <c r="P314" s="203">
        <f>O314*H314</f>
        <v>0</v>
      </c>
      <c r="Q314" s="203">
        <v>1.2199999999999999E-3</v>
      </c>
      <c r="R314" s="203">
        <f>Q314*H314</f>
        <v>0.13627400000000001</v>
      </c>
      <c r="S314" s="203">
        <v>0</v>
      </c>
      <c r="T314" s="204">
        <f>S314*H314</f>
        <v>0</v>
      </c>
      <c r="AR314" s="205" t="s">
        <v>177</v>
      </c>
      <c r="AT314" s="205" t="s">
        <v>172</v>
      </c>
      <c r="AU314" s="205" t="s">
        <v>87</v>
      </c>
      <c r="AY314" s="15" t="s">
        <v>170</v>
      </c>
      <c r="BE314" s="206">
        <f>IF(N314="základní",J314,0)</f>
        <v>0</v>
      </c>
      <c r="BF314" s="206">
        <f>IF(N314="snížená",J314,0)</f>
        <v>0</v>
      </c>
      <c r="BG314" s="206">
        <f>IF(N314="zákl. přenesená",J314,0)</f>
        <v>0</v>
      </c>
      <c r="BH314" s="206">
        <f>IF(N314="sníž. přenesená",J314,0)</f>
        <v>0</v>
      </c>
      <c r="BI314" s="206">
        <f>IF(N314="nulová",J314,0)</f>
        <v>0</v>
      </c>
      <c r="BJ314" s="15" t="s">
        <v>85</v>
      </c>
      <c r="BK314" s="206">
        <f>ROUND(I314*H314,2)</f>
        <v>0</v>
      </c>
      <c r="BL314" s="15" t="s">
        <v>177</v>
      </c>
      <c r="BM314" s="205" t="s">
        <v>541</v>
      </c>
    </row>
    <row r="315" spans="2:65" s="1" customFormat="1" ht="39">
      <c r="B315" s="32"/>
      <c r="C315" s="33"/>
      <c r="D315" s="207" t="s">
        <v>179</v>
      </c>
      <c r="E315" s="33"/>
      <c r="F315" s="208" t="s">
        <v>542</v>
      </c>
      <c r="G315" s="33"/>
      <c r="H315" s="33"/>
      <c r="I315" s="115"/>
      <c r="J315" s="33"/>
      <c r="K315" s="33"/>
      <c r="L315" s="36"/>
      <c r="M315" s="209"/>
      <c r="N315" s="64"/>
      <c r="O315" s="64"/>
      <c r="P315" s="64"/>
      <c r="Q315" s="64"/>
      <c r="R315" s="64"/>
      <c r="S315" s="64"/>
      <c r="T315" s="65"/>
      <c r="AT315" s="15" t="s">
        <v>179</v>
      </c>
      <c r="AU315" s="15" t="s">
        <v>87</v>
      </c>
    </row>
    <row r="316" spans="2:65" s="1" customFormat="1" ht="21.6" customHeight="1">
      <c r="B316" s="32"/>
      <c r="C316" s="194" t="s">
        <v>543</v>
      </c>
      <c r="D316" s="194" t="s">
        <v>172</v>
      </c>
      <c r="E316" s="195" t="s">
        <v>544</v>
      </c>
      <c r="F316" s="196" t="s">
        <v>545</v>
      </c>
      <c r="G316" s="197" t="s">
        <v>192</v>
      </c>
      <c r="H316" s="198">
        <v>413.37</v>
      </c>
      <c r="I316" s="199"/>
      <c r="J316" s="200">
        <f>ROUND(I316*H316,2)</f>
        <v>0</v>
      </c>
      <c r="K316" s="196" t="s">
        <v>176</v>
      </c>
      <c r="L316" s="36"/>
      <c r="M316" s="201" t="s">
        <v>1</v>
      </c>
      <c r="N316" s="202" t="s">
        <v>43</v>
      </c>
      <c r="O316" s="64"/>
      <c r="P316" s="203">
        <f>O316*H316</f>
        <v>0</v>
      </c>
      <c r="Q316" s="203">
        <v>4.47E-3</v>
      </c>
      <c r="R316" s="203">
        <f>Q316*H316</f>
        <v>1.8477639000000001</v>
      </c>
      <c r="S316" s="203">
        <v>0</v>
      </c>
      <c r="T316" s="204">
        <f>S316*H316</f>
        <v>0</v>
      </c>
      <c r="AR316" s="205" t="s">
        <v>177</v>
      </c>
      <c r="AT316" s="205" t="s">
        <v>172</v>
      </c>
      <c r="AU316" s="205" t="s">
        <v>87</v>
      </c>
      <c r="AY316" s="15" t="s">
        <v>170</v>
      </c>
      <c r="BE316" s="206">
        <f>IF(N316="základní",J316,0)</f>
        <v>0</v>
      </c>
      <c r="BF316" s="206">
        <f>IF(N316="snížená",J316,0)</f>
        <v>0</v>
      </c>
      <c r="BG316" s="206">
        <f>IF(N316="zákl. přenesená",J316,0)</f>
        <v>0</v>
      </c>
      <c r="BH316" s="206">
        <f>IF(N316="sníž. přenesená",J316,0)</f>
        <v>0</v>
      </c>
      <c r="BI316" s="206">
        <f>IF(N316="nulová",J316,0)</f>
        <v>0</v>
      </c>
      <c r="BJ316" s="15" t="s">
        <v>85</v>
      </c>
      <c r="BK316" s="206">
        <f>ROUND(I316*H316,2)</f>
        <v>0</v>
      </c>
      <c r="BL316" s="15" t="s">
        <v>177</v>
      </c>
      <c r="BM316" s="205" t="s">
        <v>546</v>
      </c>
    </row>
    <row r="317" spans="2:65" s="1" customFormat="1" ht="19.5">
      <c r="B317" s="32"/>
      <c r="C317" s="33"/>
      <c r="D317" s="207" t="s">
        <v>179</v>
      </c>
      <c r="E317" s="33"/>
      <c r="F317" s="208" t="s">
        <v>545</v>
      </c>
      <c r="G317" s="33"/>
      <c r="H317" s="33"/>
      <c r="I317" s="115"/>
      <c r="J317" s="33"/>
      <c r="K317" s="33"/>
      <c r="L317" s="36"/>
      <c r="M317" s="209"/>
      <c r="N317" s="64"/>
      <c r="O317" s="64"/>
      <c r="P317" s="64"/>
      <c r="Q317" s="64"/>
      <c r="R317" s="64"/>
      <c r="S317" s="64"/>
      <c r="T317" s="65"/>
      <c r="AT317" s="15" t="s">
        <v>179</v>
      </c>
      <c r="AU317" s="15" t="s">
        <v>87</v>
      </c>
    </row>
    <row r="318" spans="2:65" s="1" customFormat="1" ht="43.15" customHeight="1">
      <c r="B318" s="32"/>
      <c r="C318" s="194" t="s">
        <v>547</v>
      </c>
      <c r="D318" s="194" t="s">
        <v>172</v>
      </c>
      <c r="E318" s="195" t="s">
        <v>548</v>
      </c>
      <c r="F318" s="196" t="s">
        <v>549</v>
      </c>
      <c r="G318" s="197" t="s">
        <v>423</v>
      </c>
      <c r="H318" s="198">
        <v>1</v>
      </c>
      <c r="I318" s="199"/>
      <c r="J318" s="200">
        <f>ROUND(I318*H318,2)</f>
        <v>0</v>
      </c>
      <c r="K318" s="196" t="s">
        <v>1</v>
      </c>
      <c r="L318" s="36"/>
      <c r="M318" s="201" t="s">
        <v>1</v>
      </c>
      <c r="N318" s="202" t="s">
        <v>43</v>
      </c>
      <c r="O318" s="64"/>
      <c r="P318" s="203">
        <f>O318*H318</f>
        <v>0</v>
      </c>
      <c r="Q318" s="203">
        <v>0</v>
      </c>
      <c r="R318" s="203">
        <f>Q318*H318</f>
        <v>0</v>
      </c>
      <c r="S318" s="203">
        <v>0</v>
      </c>
      <c r="T318" s="204">
        <f>S318*H318</f>
        <v>0</v>
      </c>
      <c r="AR318" s="205" t="s">
        <v>177</v>
      </c>
      <c r="AT318" s="205" t="s">
        <v>172</v>
      </c>
      <c r="AU318" s="205" t="s">
        <v>87</v>
      </c>
      <c r="AY318" s="15" t="s">
        <v>170</v>
      </c>
      <c r="BE318" s="206">
        <f>IF(N318="základní",J318,0)</f>
        <v>0</v>
      </c>
      <c r="BF318" s="206">
        <f>IF(N318="snížená",J318,0)</f>
        <v>0</v>
      </c>
      <c r="BG318" s="206">
        <f>IF(N318="zákl. přenesená",J318,0)</f>
        <v>0</v>
      </c>
      <c r="BH318" s="206">
        <f>IF(N318="sníž. přenesená",J318,0)</f>
        <v>0</v>
      </c>
      <c r="BI318" s="206">
        <f>IF(N318="nulová",J318,0)</f>
        <v>0</v>
      </c>
      <c r="BJ318" s="15" t="s">
        <v>85</v>
      </c>
      <c r="BK318" s="206">
        <f>ROUND(I318*H318,2)</f>
        <v>0</v>
      </c>
      <c r="BL318" s="15" t="s">
        <v>177</v>
      </c>
      <c r="BM318" s="205" t="s">
        <v>550</v>
      </c>
    </row>
    <row r="319" spans="2:65" s="1" customFormat="1" ht="29.25">
      <c r="B319" s="32"/>
      <c r="C319" s="33"/>
      <c r="D319" s="207" t="s">
        <v>179</v>
      </c>
      <c r="E319" s="33"/>
      <c r="F319" s="208" t="s">
        <v>549</v>
      </c>
      <c r="G319" s="33"/>
      <c r="H319" s="33"/>
      <c r="I319" s="115"/>
      <c r="J319" s="33"/>
      <c r="K319" s="33"/>
      <c r="L319" s="36"/>
      <c r="M319" s="209"/>
      <c r="N319" s="64"/>
      <c r="O319" s="64"/>
      <c r="P319" s="64"/>
      <c r="Q319" s="64"/>
      <c r="R319" s="64"/>
      <c r="S319" s="64"/>
      <c r="T319" s="65"/>
      <c r="AT319" s="15" t="s">
        <v>179</v>
      </c>
      <c r="AU319" s="15" t="s">
        <v>87</v>
      </c>
    </row>
    <row r="320" spans="2:65" s="1" customFormat="1" ht="43.15" customHeight="1">
      <c r="B320" s="32"/>
      <c r="C320" s="194" t="s">
        <v>551</v>
      </c>
      <c r="D320" s="194" t="s">
        <v>172</v>
      </c>
      <c r="E320" s="195" t="s">
        <v>552</v>
      </c>
      <c r="F320" s="196" t="s">
        <v>553</v>
      </c>
      <c r="G320" s="197" t="s">
        <v>423</v>
      </c>
      <c r="H320" s="198">
        <v>1</v>
      </c>
      <c r="I320" s="199"/>
      <c r="J320" s="200">
        <f>ROUND(I320*H320,2)</f>
        <v>0</v>
      </c>
      <c r="K320" s="196" t="s">
        <v>1</v>
      </c>
      <c r="L320" s="36"/>
      <c r="M320" s="201" t="s">
        <v>1</v>
      </c>
      <c r="N320" s="202" t="s">
        <v>43</v>
      </c>
      <c r="O320" s="64"/>
      <c r="P320" s="203">
        <f>O320*H320</f>
        <v>0</v>
      </c>
      <c r="Q320" s="203">
        <v>0</v>
      </c>
      <c r="R320" s="203">
        <f>Q320*H320</f>
        <v>0</v>
      </c>
      <c r="S320" s="203">
        <v>0</v>
      </c>
      <c r="T320" s="204">
        <f>S320*H320</f>
        <v>0</v>
      </c>
      <c r="AR320" s="205" t="s">
        <v>177</v>
      </c>
      <c r="AT320" s="205" t="s">
        <v>172</v>
      </c>
      <c r="AU320" s="205" t="s">
        <v>87</v>
      </c>
      <c r="AY320" s="15" t="s">
        <v>170</v>
      </c>
      <c r="BE320" s="206">
        <f>IF(N320="základní",J320,0)</f>
        <v>0</v>
      </c>
      <c r="BF320" s="206">
        <f>IF(N320="snížená",J320,0)</f>
        <v>0</v>
      </c>
      <c r="BG320" s="206">
        <f>IF(N320="zákl. přenesená",J320,0)</f>
        <v>0</v>
      </c>
      <c r="BH320" s="206">
        <f>IF(N320="sníž. přenesená",J320,0)</f>
        <v>0</v>
      </c>
      <c r="BI320" s="206">
        <f>IF(N320="nulová",J320,0)</f>
        <v>0</v>
      </c>
      <c r="BJ320" s="15" t="s">
        <v>85</v>
      </c>
      <c r="BK320" s="206">
        <f>ROUND(I320*H320,2)</f>
        <v>0</v>
      </c>
      <c r="BL320" s="15" t="s">
        <v>177</v>
      </c>
      <c r="BM320" s="205" t="s">
        <v>554</v>
      </c>
    </row>
    <row r="321" spans="2:65" s="1" customFormat="1" ht="29.25">
      <c r="B321" s="32"/>
      <c r="C321" s="33"/>
      <c r="D321" s="207" t="s">
        <v>179</v>
      </c>
      <c r="E321" s="33"/>
      <c r="F321" s="208" t="s">
        <v>553</v>
      </c>
      <c r="G321" s="33"/>
      <c r="H321" s="33"/>
      <c r="I321" s="115"/>
      <c r="J321" s="33"/>
      <c r="K321" s="33"/>
      <c r="L321" s="36"/>
      <c r="M321" s="209"/>
      <c r="N321" s="64"/>
      <c r="O321" s="64"/>
      <c r="P321" s="64"/>
      <c r="Q321" s="64"/>
      <c r="R321" s="64"/>
      <c r="S321" s="64"/>
      <c r="T321" s="65"/>
      <c r="AT321" s="15" t="s">
        <v>179</v>
      </c>
      <c r="AU321" s="15" t="s">
        <v>87</v>
      </c>
    </row>
    <row r="322" spans="2:65" s="1" customFormat="1" ht="32.450000000000003" customHeight="1">
      <c r="B322" s="32"/>
      <c r="C322" s="194" t="s">
        <v>555</v>
      </c>
      <c r="D322" s="194" t="s">
        <v>172</v>
      </c>
      <c r="E322" s="195" t="s">
        <v>556</v>
      </c>
      <c r="F322" s="196" t="s">
        <v>557</v>
      </c>
      <c r="G322" s="197" t="s">
        <v>382</v>
      </c>
      <c r="H322" s="198">
        <v>6</v>
      </c>
      <c r="I322" s="199"/>
      <c r="J322" s="200">
        <f>ROUND(I322*H322,2)</f>
        <v>0</v>
      </c>
      <c r="K322" s="196" t="s">
        <v>176</v>
      </c>
      <c r="L322" s="36"/>
      <c r="M322" s="201" t="s">
        <v>1</v>
      </c>
      <c r="N322" s="202" t="s">
        <v>43</v>
      </c>
      <c r="O322" s="64"/>
      <c r="P322" s="203">
        <f>O322*H322</f>
        <v>0</v>
      </c>
      <c r="Q322" s="203">
        <v>4.0000000000000003E-5</v>
      </c>
      <c r="R322" s="203">
        <f>Q322*H322</f>
        <v>2.4000000000000003E-4</v>
      </c>
      <c r="S322" s="203">
        <v>0</v>
      </c>
      <c r="T322" s="204">
        <f>S322*H322</f>
        <v>0</v>
      </c>
      <c r="AR322" s="205" t="s">
        <v>177</v>
      </c>
      <c r="AT322" s="205" t="s">
        <v>172</v>
      </c>
      <c r="AU322" s="205" t="s">
        <v>87</v>
      </c>
      <c r="AY322" s="15" t="s">
        <v>170</v>
      </c>
      <c r="BE322" s="206">
        <f>IF(N322="základní",J322,0)</f>
        <v>0</v>
      </c>
      <c r="BF322" s="206">
        <f>IF(N322="snížená",J322,0)</f>
        <v>0</v>
      </c>
      <c r="BG322" s="206">
        <f>IF(N322="zákl. přenesená",J322,0)</f>
        <v>0</v>
      </c>
      <c r="BH322" s="206">
        <f>IF(N322="sníž. přenesená",J322,0)</f>
        <v>0</v>
      </c>
      <c r="BI322" s="206">
        <f>IF(N322="nulová",J322,0)</f>
        <v>0</v>
      </c>
      <c r="BJ322" s="15" t="s">
        <v>85</v>
      </c>
      <c r="BK322" s="206">
        <f>ROUND(I322*H322,2)</f>
        <v>0</v>
      </c>
      <c r="BL322" s="15" t="s">
        <v>177</v>
      </c>
      <c r="BM322" s="205" t="s">
        <v>558</v>
      </c>
    </row>
    <row r="323" spans="2:65" s="1" customFormat="1" ht="29.25">
      <c r="B323" s="32"/>
      <c r="C323" s="33"/>
      <c r="D323" s="207" t="s">
        <v>179</v>
      </c>
      <c r="E323" s="33"/>
      <c r="F323" s="208" t="s">
        <v>559</v>
      </c>
      <c r="G323" s="33"/>
      <c r="H323" s="33"/>
      <c r="I323" s="115"/>
      <c r="J323" s="33"/>
      <c r="K323" s="33"/>
      <c r="L323" s="36"/>
      <c r="M323" s="209"/>
      <c r="N323" s="64"/>
      <c r="O323" s="64"/>
      <c r="P323" s="64"/>
      <c r="Q323" s="64"/>
      <c r="R323" s="64"/>
      <c r="S323" s="64"/>
      <c r="T323" s="65"/>
      <c r="AT323" s="15" t="s">
        <v>179</v>
      </c>
      <c r="AU323" s="15" t="s">
        <v>87</v>
      </c>
    </row>
    <row r="324" spans="2:65" s="1" customFormat="1" ht="32.450000000000003" customHeight="1">
      <c r="B324" s="32"/>
      <c r="C324" s="194" t="s">
        <v>560</v>
      </c>
      <c r="D324" s="194" t="s">
        <v>172</v>
      </c>
      <c r="E324" s="195" t="s">
        <v>561</v>
      </c>
      <c r="F324" s="196" t="s">
        <v>562</v>
      </c>
      <c r="G324" s="197" t="s">
        <v>382</v>
      </c>
      <c r="H324" s="198">
        <v>207</v>
      </c>
      <c r="I324" s="199"/>
      <c r="J324" s="200">
        <f>ROUND(I324*H324,2)</f>
        <v>0</v>
      </c>
      <c r="K324" s="196" t="s">
        <v>176</v>
      </c>
      <c r="L324" s="36"/>
      <c r="M324" s="201" t="s">
        <v>1</v>
      </c>
      <c r="N324" s="202" t="s">
        <v>43</v>
      </c>
      <c r="O324" s="64"/>
      <c r="P324" s="203">
        <f>O324*H324</f>
        <v>0</v>
      </c>
      <c r="Q324" s="203">
        <v>4.0000000000000003E-5</v>
      </c>
      <c r="R324" s="203">
        <f>Q324*H324</f>
        <v>8.2800000000000009E-3</v>
      </c>
      <c r="S324" s="203">
        <v>0</v>
      </c>
      <c r="T324" s="204">
        <f>S324*H324</f>
        <v>0</v>
      </c>
      <c r="AR324" s="205" t="s">
        <v>177</v>
      </c>
      <c r="AT324" s="205" t="s">
        <v>172</v>
      </c>
      <c r="AU324" s="205" t="s">
        <v>87</v>
      </c>
      <c r="AY324" s="15" t="s">
        <v>170</v>
      </c>
      <c r="BE324" s="206">
        <f>IF(N324="základní",J324,0)</f>
        <v>0</v>
      </c>
      <c r="BF324" s="206">
        <f>IF(N324="snížená",J324,0)</f>
        <v>0</v>
      </c>
      <c r="BG324" s="206">
        <f>IF(N324="zákl. přenesená",J324,0)</f>
        <v>0</v>
      </c>
      <c r="BH324" s="206">
        <f>IF(N324="sníž. přenesená",J324,0)</f>
        <v>0</v>
      </c>
      <c r="BI324" s="206">
        <f>IF(N324="nulová",J324,0)</f>
        <v>0</v>
      </c>
      <c r="BJ324" s="15" t="s">
        <v>85</v>
      </c>
      <c r="BK324" s="206">
        <f>ROUND(I324*H324,2)</f>
        <v>0</v>
      </c>
      <c r="BL324" s="15" t="s">
        <v>177</v>
      </c>
      <c r="BM324" s="205" t="s">
        <v>563</v>
      </c>
    </row>
    <row r="325" spans="2:65" s="1" customFormat="1" ht="29.25">
      <c r="B325" s="32"/>
      <c r="C325" s="33"/>
      <c r="D325" s="207" t="s">
        <v>179</v>
      </c>
      <c r="E325" s="33"/>
      <c r="F325" s="208" t="s">
        <v>564</v>
      </c>
      <c r="G325" s="33"/>
      <c r="H325" s="33"/>
      <c r="I325" s="115"/>
      <c r="J325" s="33"/>
      <c r="K325" s="33"/>
      <c r="L325" s="36"/>
      <c r="M325" s="209"/>
      <c r="N325" s="64"/>
      <c r="O325" s="64"/>
      <c r="P325" s="64"/>
      <c r="Q325" s="64"/>
      <c r="R325" s="64"/>
      <c r="S325" s="64"/>
      <c r="T325" s="65"/>
      <c r="AT325" s="15" t="s">
        <v>179</v>
      </c>
      <c r="AU325" s="15" t="s">
        <v>87</v>
      </c>
    </row>
    <row r="326" spans="2:65" s="1" customFormat="1" ht="21.6" customHeight="1">
      <c r="B326" s="32"/>
      <c r="C326" s="194" t="s">
        <v>565</v>
      </c>
      <c r="D326" s="194" t="s">
        <v>172</v>
      </c>
      <c r="E326" s="195" t="s">
        <v>566</v>
      </c>
      <c r="F326" s="196" t="s">
        <v>567</v>
      </c>
      <c r="G326" s="197" t="s">
        <v>382</v>
      </c>
      <c r="H326" s="198">
        <v>6</v>
      </c>
      <c r="I326" s="199"/>
      <c r="J326" s="200">
        <f>ROUND(I326*H326,2)</f>
        <v>0</v>
      </c>
      <c r="K326" s="196" t="s">
        <v>176</v>
      </c>
      <c r="L326" s="36"/>
      <c r="M326" s="201" t="s">
        <v>1</v>
      </c>
      <c r="N326" s="202" t="s">
        <v>43</v>
      </c>
      <c r="O326" s="64"/>
      <c r="P326" s="203">
        <f>O326*H326</f>
        <v>0</v>
      </c>
      <c r="Q326" s="203">
        <v>2.0000000000000001E-4</v>
      </c>
      <c r="R326" s="203">
        <f>Q326*H326</f>
        <v>1.2000000000000001E-3</v>
      </c>
      <c r="S326" s="203">
        <v>0</v>
      </c>
      <c r="T326" s="204">
        <f>S326*H326</f>
        <v>0</v>
      </c>
      <c r="AR326" s="205" t="s">
        <v>177</v>
      </c>
      <c r="AT326" s="205" t="s">
        <v>172</v>
      </c>
      <c r="AU326" s="205" t="s">
        <v>87</v>
      </c>
      <c r="AY326" s="15" t="s">
        <v>170</v>
      </c>
      <c r="BE326" s="206">
        <f>IF(N326="základní",J326,0)</f>
        <v>0</v>
      </c>
      <c r="BF326" s="206">
        <f>IF(N326="snížená",J326,0)</f>
        <v>0</v>
      </c>
      <c r="BG326" s="206">
        <f>IF(N326="zákl. přenesená",J326,0)</f>
        <v>0</v>
      </c>
      <c r="BH326" s="206">
        <f>IF(N326="sníž. přenesená",J326,0)</f>
        <v>0</v>
      </c>
      <c r="BI326" s="206">
        <f>IF(N326="nulová",J326,0)</f>
        <v>0</v>
      </c>
      <c r="BJ326" s="15" t="s">
        <v>85</v>
      </c>
      <c r="BK326" s="206">
        <f>ROUND(I326*H326,2)</f>
        <v>0</v>
      </c>
      <c r="BL326" s="15" t="s">
        <v>177</v>
      </c>
      <c r="BM326" s="205" t="s">
        <v>568</v>
      </c>
    </row>
    <row r="327" spans="2:65" s="1" customFormat="1" ht="19.5">
      <c r="B327" s="32"/>
      <c r="C327" s="33"/>
      <c r="D327" s="207" t="s">
        <v>179</v>
      </c>
      <c r="E327" s="33"/>
      <c r="F327" s="208" t="s">
        <v>569</v>
      </c>
      <c r="G327" s="33"/>
      <c r="H327" s="33"/>
      <c r="I327" s="115"/>
      <c r="J327" s="33"/>
      <c r="K327" s="33"/>
      <c r="L327" s="36"/>
      <c r="M327" s="209"/>
      <c r="N327" s="64"/>
      <c r="O327" s="64"/>
      <c r="P327" s="64"/>
      <c r="Q327" s="64"/>
      <c r="R327" s="64"/>
      <c r="S327" s="64"/>
      <c r="T327" s="65"/>
      <c r="AT327" s="15" t="s">
        <v>179</v>
      </c>
      <c r="AU327" s="15" t="s">
        <v>87</v>
      </c>
    </row>
    <row r="328" spans="2:65" s="1" customFormat="1" ht="21.6" customHeight="1">
      <c r="B328" s="32"/>
      <c r="C328" s="194" t="s">
        <v>570</v>
      </c>
      <c r="D328" s="194" t="s">
        <v>172</v>
      </c>
      <c r="E328" s="195" t="s">
        <v>571</v>
      </c>
      <c r="F328" s="196" t="s">
        <v>572</v>
      </c>
      <c r="G328" s="197" t="s">
        <v>382</v>
      </c>
      <c r="H328" s="198">
        <v>207</v>
      </c>
      <c r="I328" s="199"/>
      <c r="J328" s="200">
        <f>ROUND(I328*H328,2)</f>
        <v>0</v>
      </c>
      <c r="K328" s="196" t="s">
        <v>176</v>
      </c>
      <c r="L328" s="36"/>
      <c r="M328" s="201" t="s">
        <v>1</v>
      </c>
      <c r="N328" s="202" t="s">
        <v>43</v>
      </c>
      <c r="O328" s="64"/>
      <c r="P328" s="203">
        <f>O328*H328</f>
        <v>0</v>
      </c>
      <c r="Q328" s="203">
        <v>2.7E-4</v>
      </c>
      <c r="R328" s="203">
        <f>Q328*H328</f>
        <v>5.5890000000000002E-2</v>
      </c>
      <c r="S328" s="203">
        <v>0</v>
      </c>
      <c r="T328" s="204">
        <f>S328*H328</f>
        <v>0</v>
      </c>
      <c r="AR328" s="205" t="s">
        <v>177</v>
      </c>
      <c r="AT328" s="205" t="s">
        <v>172</v>
      </c>
      <c r="AU328" s="205" t="s">
        <v>87</v>
      </c>
      <c r="AY328" s="15" t="s">
        <v>170</v>
      </c>
      <c r="BE328" s="206">
        <f>IF(N328="základní",J328,0)</f>
        <v>0</v>
      </c>
      <c r="BF328" s="206">
        <f>IF(N328="snížená",J328,0)</f>
        <v>0</v>
      </c>
      <c r="BG328" s="206">
        <f>IF(N328="zákl. přenesená",J328,0)</f>
        <v>0</v>
      </c>
      <c r="BH328" s="206">
        <f>IF(N328="sníž. přenesená",J328,0)</f>
        <v>0</v>
      </c>
      <c r="BI328" s="206">
        <f>IF(N328="nulová",J328,0)</f>
        <v>0</v>
      </c>
      <c r="BJ328" s="15" t="s">
        <v>85</v>
      </c>
      <c r="BK328" s="206">
        <f>ROUND(I328*H328,2)</f>
        <v>0</v>
      </c>
      <c r="BL328" s="15" t="s">
        <v>177</v>
      </c>
      <c r="BM328" s="205" t="s">
        <v>573</v>
      </c>
    </row>
    <row r="329" spans="2:65" s="1" customFormat="1" ht="19.5">
      <c r="B329" s="32"/>
      <c r="C329" s="33"/>
      <c r="D329" s="207" t="s">
        <v>179</v>
      </c>
      <c r="E329" s="33"/>
      <c r="F329" s="208" t="s">
        <v>574</v>
      </c>
      <c r="G329" s="33"/>
      <c r="H329" s="33"/>
      <c r="I329" s="115"/>
      <c r="J329" s="33"/>
      <c r="K329" s="33"/>
      <c r="L329" s="36"/>
      <c r="M329" s="209"/>
      <c r="N329" s="64"/>
      <c r="O329" s="64"/>
      <c r="P329" s="64"/>
      <c r="Q329" s="64"/>
      <c r="R329" s="64"/>
      <c r="S329" s="64"/>
      <c r="T329" s="65"/>
      <c r="AT329" s="15" t="s">
        <v>179</v>
      </c>
      <c r="AU329" s="15" t="s">
        <v>87</v>
      </c>
    </row>
    <row r="330" spans="2:65" s="1" customFormat="1" ht="14.45" customHeight="1">
      <c r="B330" s="32"/>
      <c r="C330" s="194" t="s">
        <v>575</v>
      </c>
      <c r="D330" s="194" t="s">
        <v>172</v>
      </c>
      <c r="E330" s="195" t="s">
        <v>576</v>
      </c>
      <c r="F330" s="196" t="s">
        <v>577</v>
      </c>
      <c r="G330" s="197" t="s">
        <v>175</v>
      </c>
      <c r="H330" s="198">
        <v>0.159</v>
      </c>
      <c r="I330" s="199"/>
      <c r="J330" s="200">
        <f>ROUND(I330*H330,2)</f>
        <v>0</v>
      </c>
      <c r="K330" s="196" t="s">
        <v>176</v>
      </c>
      <c r="L330" s="36"/>
      <c r="M330" s="201" t="s">
        <v>1</v>
      </c>
      <c r="N330" s="202" t="s">
        <v>43</v>
      </c>
      <c r="O330" s="64"/>
      <c r="P330" s="203">
        <f>O330*H330</f>
        <v>0</v>
      </c>
      <c r="Q330" s="203">
        <v>0</v>
      </c>
      <c r="R330" s="203">
        <f>Q330*H330</f>
        <v>0</v>
      </c>
      <c r="S330" s="203">
        <v>2.4</v>
      </c>
      <c r="T330" s="204">
        <f>S330*H330</f>
        <v>0.38159999999999999</v>
      </c>
      <c r="AR330" s="205" t="s">
        <v>177</v>
      </c>
      <c r="AT330" s="205" t="s">
        <v>172</v>
      </c>
      <c r="AU330" s="205" t="s">
        <v>87</v>
      </c>
      <c r="AY330" s="15" t="s">
        <v>170</v>
      </c>
      <c r="BE330" s="206">
        <f>IF(N330="základní",J330,0)</f>
        <v>0</v>
      </c>
      <c r="BF330" s="206">
        <f>IF(N330="snížená",J330,0)</f>
        <v>0</v>
      </c>
      <c r="BG330" s="206">
        <f>IF(N330="zákl. přenesená",J330,0)</f>
        <v>0</v>
      </c>
      <c r="BH330" s="206">
        <f>IF(N330="sníž. přenesená",J330,0)</f>
        <v>0</v>
      </c>
      <c r="BI330" s="206">
        <f>IF(N330="nulová",J330,0)</f>
        <v>0</v>
      </c>
      <c r="BJ330" s="15" t="s">
        <v>85</v>
      </c>
      <c r="BK330" s="206">
        <f>ROUND(I330*H330,2)</f>
        <v>0</v>
      </c>
      <c r="BL330" s="15" t="s">
        <v>177</v>
      </c>
      <c r="BM330" s="205" t="s">
        <v>578</v>
      </c>
    </row>
    <row r="331" spans="2:65" s="1" customFormat="1" ht="19.5">
      <c r="B331" s="32"/>
      <c r="C331" s="33"/>
      <c r="D331" s="207" t="s">
        <v>179</v>
      </c>
      <c r="E331" s="33"/>
      <c r="F331" s="208" t="s">
        <v>579</v>
      </c>
      <c r="G331" s="33"/>
      <c r="H331" s="33"/>
      <c r="I331" s="115"/>
      <c r="J331" s="33"/>
      <c r="K331" s="33"/>
      <c r="L331" s="36"/>
      <c r="M331" s="209"/>
      <c r="N331" s="64"/>
      <c r="O331" s="64"/>
      <c r="P331" s="64"/>
      <c r="Q331" s="64"/>
      <c r="R331" s="64"/>
      <c r="S331" s="64"/>
      <c r="T331" s="65"/>
      <c r="AT331" s="15" t="s">
        <v>179</v>
      </c>
      <c r="AU331" s="15" t="s">
        <v>87</v>
      </c>
    </row>
    <row r="332" spans="2:65" s="1" customFormat="1" ht="21.6" customHeight="1">
      <c r="B332" s="32"/>
      <c r="C332" s="194" t="s">
        <v>580</v>
      </c>
      <c r="D332" s="194" t="s">
        <v>172</v>
      </c>
      <c r="E332" s="195" t="s">
        <v>581</v>
      </c>
      <c r="F332" s="196" t="s">
        <v>582</v>
      </c>
      <c r="G332" s="197" t="s">
        <v>216</v>
      </c>
      <c r="H332" s="198">
        <v>69.5</v>
      </c>
      <c r="I332" s="199"/>
      <c r="J332" s="200">
        <f>ROUND(I332*H332,2)</f>
        <v>0</v>
      </c>
      <c r="K332" s="196" t="s">
        <v>176</v>
      </c>
      <c r="L332" s="36"/>
      <c r="M332" s="201" t="s">
        <v>1</v>
      </c>
      <c r="N332" s="202" t="s">
        <v>43</v>
      </c>
      <c r="O332" s="64"/>
      <c r="P332" s="203">
        <f>O332*H332</f>
        <v>0</v>
      </c>
      <c r="Q332" s="203">
        <v>0</v>
      </c>
      <c r="R332" s="203">
        <f>Q332*H332</f>
        <v>0</v>
      </c>
      <c r="S332" s="203">
        <v>1.4999999999999999E-2</v>
      </c>
      <c r="T332" s="204">
        <f>S332*H332</f>
        <v>1.0425</v>
      </c>
      <c r="AR332" s="205" t="s">
        <v>177</v>
      </c>
      <c r="AT332" s="205" t="s">
        <v>172</v>
      </c>
      <c r="AU332" s="205" t="s">
        <v>87</v>
      </c>
      <c r="AY332" s="15" t="s">
        <v>170</v>
      </c>
      <c r="BE332" s="206">
        <f>IF(N332="základní",J332,0)</f>
        <v>0</v>
      </c>
      <c r="BF332" s="206">
        <f>IF(N332="snížená",J332,0)</f>
        <v>0</v>
      </c>
      <c r="BG332" s="206">
        <f>IF(N332="zákl. přenesená",J332,0)</f>
        <v>0</v>
      </c>
      <c r="BH332" s="206">
        <f>IF(N332="sníž. přenesená",J332,0)</f>
        <v>0</v>
      </c>
      <c r="BI332" s="206">
        <f>IF(N332="nulová",J332,0)</f>
        <v>0</v>
      </c>
      <c r="BJ332" s="15" t="s">
        <v>85</v>
      </c>
      <c r="BK332" s="206">
        <f>ROUND(I332*H332,2)</f>
        <v>0</v>
      </c>
      <c r="BL332" s="15" t="s">
        <v>177</v>
      </c>
      <c r="BM332" s="205" t="s">
        <v>583</v>
      </c>
    </row>
    <row r="333" spans="2:65" s="1" customFormat="1" ht="29.25">
      <c r="B333" s="32"/>
      <c r="C333" s="33"/>
      <c r="D333" s="207" t="s">
        <v>179</v>
      </c>
      <c r="E333" s="33"/>
      <c r="F333" s="208" t="s">
        <v>584</v>
      </c>
      <c r="G333" s="33"/>
      <c r="H333" s="33"/>
      <c r="I333" s="115"/>
      <c r="J333" s="33"/>
      <c r="K333" s="33"/>
      <c r="L333" s="36"/>
      <c r="M333" s="209"/>
      <c r="N333" s="64"/>
      <c r="O333" s="64"/>
      <c r="P333" s="64"/>
      <c r="Q333" s="64"/>
      <c r="R333" s="64"/>
      <c r="S333" s="64"/>
      <c r="T333" s="65"/>
      <c r="AT333" s="15" t="s">
        <v>179</v>
      </c>
      <c r="AU333" s="15" t="s">
        <v>87</v>
      </c>
    </row>
    <row r="334" spans="2:65" s="1" customFormat="1" ht="21.6" customHeight="1">
      <c r="B334" s="32"/>
      <c r="C334" s="194" t="s">
        <v>585</v>
      </c>
      <c r="D334" s="194" t="s">
        <v>172</v>
      </c>
      <c r="E334" s="195" t="s">
        <v>586</v>
      </c>
      <c r="F334" s="196" t="s">
        <v>587</v>
      </c>
      <c r="G334" s="197" t="s">
        <v>192</v>
      </c>
      <c r="H334" s="198">
        <v>2.4</v>
      </c>
      <c r="I334" s="199"/>
      <c r="J334" s="200">
        <f>ROUND(I334*H334,2)</f>
        <v>0</v>
      </c>
      <c r="K334" s="196" t="s">
        <v>176</v>
      </c>
      <c r="L334" s="36"/>
      <c r="M334" s="201" t="s">
        <v>1</v>
      </c>
      <c r="N334" s="202" t="s">
        <v>43</v>
      </c>
      <c r="O334" s="64"/>
      <c r="P334" s="203">
        <f>O334*H334</f>
        <v>0</v>
      </c>
      <c r="Q334" s="203">
        <v>8.1999999999999998E-4</v>
      </c>
      <c r="R334" s="203">
        <f>Q334*H334</f>
        <v>1.9679999999999997E-3</v>
      </c>
      <c r="S334" s="203">
        <v>1.0999999999999999E-2</v>
      </c>
      <c r="T334" s="204">
        <f>S334*H334</f>
        <v>2.6399999999999996E-2</v>
      </c>
      <c r="AR334" s="205" t="s">
        <v>177</v>
      </c>
      <c r="AT334" s="205" t="s">
        <v>172</v>
      </c>
      <c r="AU334" s="205" t="s">
        <v>87</v>
      </c>
      <c r="AY334" s="15" t="s">
        <v>170</v>
      </c>
      <c r="BE334" s="206">
        <f>IF(N334="základní",J334,0)</f>
        <v>0</v>
      </c>
      <c r="BF334" s="206">
        <f>IF(N334="snížená",J334,0)</f>
        <v>0</v>
      </c>
      <c r="BG334" s="206">
        <f>IF(N334="zákl. přenesená",J334,0)</f>
        <v>0</v>
      </c>
      <c r="BH334" s="206">
        <f>IF(N334="sníž. přenesená",J334,0)</f>
        <v>0</v>
      </c>
      <c r="BI334" s="206">
        <f>IF(N334="nulová",J334,0)</f>
        <v>0</v>
      </c>
      <c r="BJ334" s="15" t="s">
        <v>85</v>
      </c>
      <c r="BK334" s="206">
        <f>ROUND(I334*H334,2)</f>
        <v>0</v>
      </c>
      <c r="BL334" s="15" t="s">
        <v>177</v>
      </c>
      <c r="BM334" s="205" t="s">
        <v>588</v>
      </c>
    </row>
    <row r="335" spans="2:65" s="1" customFormat="1" ht="29.25">
      <c r="B335" s="32"/>
      <c r="C335" s="33"/>
      <c r="D335" s="207" t="s">
        <v>179</v>
      </c>
      <c r="E335" s="33"/>
      <c r="F335" s="208" t="s">
        <v>589</v>
      </c>
      <c r="G335" s="33"/>
      <c r="H335" s="33"/>
      <c r="I335" s="115"/>
      <c r="J335" s="33"/>
      <c r="K335" s="33"/>
      <c r="L335" s="36"/>
      <c r="M335" s="209"/>
      <c r="N335" s="64"/>
      <c r="O335" s="64"/>
      <c r="P335" s="64"/>
      <c r="Q335" s="64"/>
      <c r="R335" s="64"/>
      <c r="S335" s="64"/>
      <c r="T335" s="65"/>
      <c r="AT335" s="15" t="s">
        <v>179</v>
      </c>
      <c r="AU335" s="15" t="s">
        <v>87</v>
      </c>
    </row>
    <row r="336" spans="2:65" s="12" customFormat="1" ht="11.25">
      <c r="B336" s="210"/>
      <c r="C336" s="211"/>
      <c r="D336" s="207" t="s">
        <v>181</v>
      </c>
      <c r="E336" s="212" t="s">
        <v>1</v>
      </c>
      <c r="F336" s="213" t="s">
        <v>590</v>
      </c>
      <c r="G336" s="211"/>
      <c r="H336" s="214">
        <v>2.4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181</v>
      </c>
      <c r="AU336" s="220" t="s">
        <v>87</v>
      </c>
      <c r="AV336" s="12" t="s">
        <v>87</v>
      </c>
      <c r="AW336" s="12" t="s">
        <v>34</v>
      </c>
      <c r="AX336" s="12" t="s">
        <v>85</v>
      </c>
      <c r="AY336" s="220" t="s">
        <v>170</v>
      </c>
    </row>
    <row r="337" spans="2:65" s="1" customFormat="1" ht="21.6" customHeight="1">
      <c r="B337" s="32"/>
      <c r="C337" s="194" t="s">
        <v>591</v>
      </c>
      <c r="D337" s="194" t="s">
        <v>172</v>
      </c>
      <c r="E337" s="195" t="s">
        <v>592</v>
      </c>
      <c r="F337" s="196" t="s">
        <v>593</v>
      </c>
      <c r="G337" s="197" t="s">
        <v>192</v>
      </c>
      <c r="H337" s="198">
        <v>0.4</v>
      </c>
      <c r="I337" s="199"/>
      <c r="J337" s="200">
        <f>ROUND(I337*H337,2)</f>
        <v>0</v>
      </c>
      <c r="K337" s="196" t="s">
        <v>176</v>
      </c>
      <c r="L337" s="36"/>
      <c r="M337" s="201" t="s">
        <v>1</v>
      </c>
      <c r="N337" s="202" t="s">
        <v>43</v>
      </c>
      <c r="O337" s="64"/>
      <c r="P337" s="203">
        <f>O337*H337</f>
        <v>0</v>
      </c>
      <c r="Q337" s="203">
        <v>8.4000000000000003E-4</v>
      </c>
      <c r="R337" s="203">
        <f>Q337*H337</f>
        <v>3.3600000000000004E-4</v>
      </c>
      <c r="S337" s="203">
        <v>0.02</v>
      </c>
      <c r="T337" s="204">
        <f>S337*H337</f>
        <v>8.0000000000000002E-3</v>
      </c>
      <c r="AR337" s="205" t="s">
        <v>177</v>
      </c>
      <c r="AT337" s="205" t="s">
        <v>172</v>
      </c>
      <c r="AU337" s="205" t="s">
        <v>87</v>
      </c>
      <c r="AY337" s="15" t="s">
        <v>170</v>
      </c>
      <c r="BE337" s="206">
        <f>IF(N337="základní",J337,0)</f>
        <v>0</v>
      </c>
      <c r="BF337" s="206">
        <f>IF(N337="snížená",J337,0)</f>
        <v>0</v>
      </c>
      <c r="BG337" s="206">
        <f>IF(N337="zákl. přenesená",J337,0)</f>
        <v>0</v>
      </c>
      <c r="BH337" s="206">
        <f>IF(N337="sníž. přenesená",J337,0)</f>
        <v>0</v>
      </c>
      <c r="BI337" s="206">
        <f>IF(N337="nulová",J337,0)</f>
        <v>0</v>
      </c>
      <c r="BJ337" s="15" t="s">
        <v>85</v>
      </c>
      <c r="BK337" s="206">
        <f>ROUND(I337*H337,2)</f>
        <v>0</v>
      </c>
      <c r="BL337" s="15" t="s">
        <v>177</v>
      </c>
      <c r="BM337" s="205" t="s">
        <v>594</v>
      </c>
    </row>
    <row r="338" spans="2:65" s="1" customFormat="1" ht="29.25">
      <c r="B338" s="32"/>
      <c r="C338" s="33"/>
      <c r="D338" s="207" t="s">
        <v>179</v>
      </c>
      <c r="E338" s="33"/>
      <c r="F338" s="208" t="s">
        <v>595</v>
      </c>
      <c r="G338" s="33"/>
      <c r="H338" s="33"/>
      <c r="I338" s="115"/>
      <c r="J338" s="33"/>
      <c r="K338" s="33"/>
      <c r="L338" s="36"/>
      <c r="M338" s="209"/>
      <c r="N338" s="64"/>
      <c r="O338" s="64"/>
      <c r="P338" s="64"/>
      <c r="Q338" s="64"/>
      <c r="R338" s="64"/>
      <c r="S338" s="64"/>
      <c r="T338" s="65"/>
      <c r="AT338" s="15" t="s">
        <v>179</v>
      </c>
      <c r="AU338" s="15" t="s">
        <v>87</v>
      </c>
    </row>
    <row r="339" spans="2:65" s="12" customFormat="1" ht="11.25">
      <c r="B339" s="210"/>
      <c r="C339" s="211"/>
      <c r="D339" s="207" t="s">
        <v>181</v>
      </c>
      <c r="E339" s="212" t="s">
        <v>1</v>
      </c>
      <c r="F339" s="213" t="s">
        <v>596</v>
      </c>
      <c r="G339" s="211"/>
      <c r="H339" s="214">
        <v>0.4</v>
      </c>
      <c r="I339" s="215"/>
      <c r="J339" s="211"/>
      <c r="K339" s="211"/>
      <c r="L339" s="216"/>
      <c r="M339" s="217"/>
      <c r="N339" s="218"/>
      <c r="O339" s="218"/>
      <c r="P339" s="218"/>
      <c r="Q339" s="218"/>
      <c r="R339" s="218"/>
      <c r="S339" s="218"/>
      <c r="T339" s="219"/>
      <c r="AT339" s="220" t="s">
        <v>181</v>
      </c>
      <c r="AU339" s="220" t="s">
        <v>87</v>
      </c>
      <c r="AV339" s="12" t="s">
        <v>87</v>
      </c>
      <c r="AW339" s="12" t="s">
        <v>34</v>
      </c>
      <c r="AX339" s="12" t="s">
        <v>85</v>
      </c>
      <c r="AY339" s="220" t="s">
        <v>170</v>
      </c>
    </row>
    <row r="340" spans="2:65" s="1" customFormat="1" ht="21.6" customHeight="1">
      <c r="B340" s="32"/>
      <c r="C340" s="194" t="s">
        <v>597</v>
      </c>
      <c r="D340" s="194" t="s">
        <v>172</v>
      </c>
      <c r="E340" s="195" t="s">
        <v>598</v>
      </c>
      <c r="F340" s="196" t="s">
        <v>599</v>
      </c>
      <c r="G340" s="197" t="s">
        <v>192</v>
      </c>
      <c r="H340" s="198">
        <v>0.6</v>
      </c>
      <c r="I340" s="199"/>
      <c r="J340" s="200">
        <f>ROUND(I340*H340,2)</f>
        <v>0</v>
      </c>
      <c r="K340" s="196" t="s">
        <v>176</v>
      </c>
      <c r="L340" s="36"/>
      <c r="M340" s="201" t="s">
        <v>1</v>
      </c>
      <c r="N340" s="202" t="s">
        <v>43</v>
      </c>
      <c r="O340" s="64"/>
      <c r="P340" s="203">
        <f>O340*H340</f>
        <v>0</v>
      </c>
      <c r="Q340" s="203">
        <v>9.6000000000000002E-4</v>
      </c>
      <c r="R340" s="203">
        <f>Q340*H340</f>
        <v>5.7600000000000001E-4</v>
      </c>
      <c r="S340" s="203">
        <v>3.1E-2</v>
      </c>
      <c r="T340" s="204">
        <f>S340*H340</f>
        <v>1.8599999999999998E-2</v>
      </c>
      <c r="AR340" s="205" t="s">
        <v>177</v>
      </c>
      <c r="AT340" s="205" t="s">
        <v>172</v>
      </c>
      <c r="AU340" s="205" t="s">
        <v>87</v>
      </c>
      <c r="AY340" s="15" t="s">
        <v>170</v>
      </c>
      <c r="BE340" s="206">
        <f>IF(N340="základní",J340,0)</f>
        <v>0</v>
      </c>
      <c r="BF340" s="206">
        <f>IF(N340="snížená",J340,0)</f>
        <v>0</v>
      </c>
      <c r="BG340" s="206">
        <f>IF(N340="zákl. přenesená",J340,0)</f>
        <v>0</v>
      </c>
      <c r="BH340" s="206">
        <f>IF(N340="sníž. přenesená",J340,0)</f>
        <v>0</v>
      </c>
      <c r="BI340" s="206">
        <f>IF(N340="nulová",J340,0)</f>
        <v>0</v>
      </c>
      <c r="BJ340" s="15" t="s">
        <v>85</v>
      </c>
      <c r="BK340" s="206">
        <f>ROUND(I340*H340,2)</f>
        <v>0</v>
      </c>
      <c r="BL340" s="15" t="s">
        <v>177</v>
      </c>
      <c r="BM340" s="205" t="s">
        <v>600</v>
      </c>
    </row>
    <row r="341" spans="2:65" s="1" customFormat="1" ht="29.25">
      <c r="B341" s="32"/>
      <c r="C341" s="33"/>
      <c r="D341" s="207" t="s">
        <v>179</v>
      </c>
      <c r="E341" s="33"/>
      <c r="F341" s="208" t="s">
        <v>601</v>
      </c>
      <c r="G341" s="33"/>
      <c r="H341" s="33"/>
      <c r="I341" s="115"/>
      <c r="J341" s="33"/>
      <c r="K341" s="33"/>
      <c r="L341" s="36"/>
      <c r="M341" s="209"/>
      <c r="N341" s="64"/>
      <c r="O341" s="64"/>
      <c r="P341" s="64"/>
      <c r="Q341" s="64"/>
      <c r="R341" s="64"/>
      <c r="S341" s="64"/>
      <c r="T341" s="65"/>
      <c r="AT341" s="15" t="s">
        <v>179</v>
      </c>
      <c r="AU341" s="15" t="s">
        <v>87</v>
      </c>
    </row>
    <row r="342" spans="2:65" s="12" customFormat="1" ht="11.25">
      <c r="B342" s="210"/>
      <c r="C342" s="211"/>
      <c r="D342" s="207" t="s">
        <v>181</v>
      </c>
      <c r="E342" s="212" t="s">
        <v>1</v>
      </c>
      <c r="F342" s="213" t="s">
        <v>602</v>
      </c>
      <c r="G342" s="211"/>
      <c r="H342" s="214">
        <v>0.6</v>
      </c>
      <c r="I342" s="215"/>
      <c r="J342" s="211"/>
      <c r="K342" s="211"/>
      <c r="L342" s="216"/>
      <c r="M342" s="217"/>
      <c r="N342" s="218"/>
      <c r="O342" s="218"/>
      <c r="P342" s="218"/>
      <c r="Q342" s="218"/>
      <c r="R342" s="218"/>
      <c r="S342" s="218"/>
      <c r="T342" s="219"/>
      <c r="AT342" s="220" t="s">
        <v>181</v>
      </c>
      <c r="AU342" s="220" t="s">
        <v>87</v>
      </c>
      <c r="AV342" s="12" t="s">
        <v>87</v>
      </c>
      <c r="AW342" s="12" t="s">
        <v>34</v>
      </c>
      <c r="AX342" s="12" t="s">
        <v>85</v>
      </c>
      <c r="AY342" s="220" t="s">
        <v>170</v>
      </c>
    </row>
    <row r="343" spans="2:65" s="1" customFormat="1" ht="21.6" customHeight="1">
      <c r="B343" s="32"/>
      <c r="C343" s="194" t="s">
        <v>603</v>
      </c>
      <c r="D343" s="194" t="s">
        <v>172</v>
      </c>
      <c r="E343" s="195" t="s">
        <v>604</v>
      </c>
      <c r="F343" s="196" t="s">
        <v>605</v>
      </c>
      <c r="G343" s="197" t="s">
        <v>192</v>
      </c>
      <c r="H343" s="198">
        <v>0.2</v>
      </c>
      <c r="I343" s="199"/>
      <c r="J343" s="200">
        <f>ROUND(I343*H343,2)</f>
        <v>0</v>
      </c>
      <c r="K343" s="196" t="s">
        <v>176</v>
      </c>
      <c r="L343" s="36"/>
      <c r="M343" s="201" t="s">
        <v>1</v>
      </c>
      <c r="N343" s="202" t="s">
        <v>43</v>
      </c>
      <c r="O343" s="64"/>
      <c r="P343" s="203">
        <f>O343*H343</f>
        <v>0</v>
      </c>
      <c r="Q343" s="203">
        <v>3.0899999999999999E-3</v>
      </c>
      <c r="R343" s="203">
        <f>Q343*H343</f>
        <v>6.1800000000000006E-4</v>
      </c>
      <c r="S343" s="203">
        <v>0.126</v>
      </c>
      <c r="T343" s="204">
        <f>S343*H343</f>
        <v>2.52E-2</v>
      </c>
      <c r="AR343" s="205" t="s">
        <v>177</v>
      </c>
      <c r="AT343" s="205" t="s">
        <v>172</v>
      </c>
      <c r="AU343" s="205" t="s">
        <v>87</v>
      </c>
      <c r="AY343" s="15" t="s">
        <v>170</v>
      </c>
      <c r="BE343" s="206">
        <f>IF(N343="základní",J343,0)</f>
        <v>0</v>
      </c>
      <c r="BF343" s="206">
        <f>IF(N343="snížená",J343,0)</f>
        <v>0</v>
      </c>
      <c r="BG343" s="206">
        <f>IF(N343="zákl. přenesená",J343,0)</f>
        <v>0</v>
      </c>
      <c r="BH343" s="206">
        <f>IF(N343="sníž. přenesená",J343,0)</f>
        <v>0</v>
      </c>
      <c r="BI343" s="206">
        <f>IF(N343="nulová",J343,0)</f>
        <v>0</v>
      </c>
      <c r="BJ343" s="15" t="s">
        <v>85</v>
      </c>
      <c r="BK343" s="206">
        <f>ROUND(I343*H343,2)</f>
        <v>0</v>
      </c>
      <c r="BL343" s="15" t="s">
        <v>177</v>
      </c>
      <c r="BM343" s="205" t="s">
        <v>606</v>
      </c>
    </row>
    <row r="344" spans="2:65" s="1" customFormat="1" ht="29.25">
      <c r="B344" s="32"/>
      <c r="C344" s="33"/>
      <c r="D344" s="207" t="s">
        <v>179</v>
      </c>
      <c r="E344" s="33"/>
      <c r="F344" s="208" t="s">
        <v>607</v>
      </c>
      <c r="G344" s="33"/>
      <c r="H344" s="33"/>
      <c r="I344" s="115"/>
      <c r="J344" s="33"/>
      <c r="K344" s="33"/>
      <c r="L344" s="36"/>
      <c r="M344" s="209"/>
      <c r="N344" s="64"/>
      <c r="O344" s="64"/>
      <c r="P344" s="64"/>
      <c r="Q344" s="64"/>
      <c r="R344" s="64"/>
      <c r="S344" s="64"/>
      <c r="T344" s="65"/>
      <c r="AT344" s="15" t="s">
        <v>179</v>
      </c>
      <c r="AU344" s="15" t="s">
        <v>87</v>
      </c>
    </row>
    <row r="345" spans="2:65" s="1" customFormat="1" ht="21.6" customHeight="1">
      <c r="B345" s="32"/>
      <c r="C345" s="194" t="s">
        <v>608</v>
      </c>
      <c r="D345" s="194" t="s">
        <v>172</v>
      </c>
      <c r="E345" s="195" t="s">
        <v>609</v>
      </c>
      <c r="F345" s="196" t="s">
        <v>610</v>
      </c>
      <c r="G345" s="197" t="s">
        <v>216</v>
      </c>
      <c r="H345" s="198">
        <v>23.54</v>
      </c>
      <c r="I345" s="199"/>
      <c r="J345" s="200">
        <f>ROUND(I345*H345,2)</f>
        <v>0</v>
      </c>
      <c r="K345" s="196" t="s">
        <v>176</v>
      </c>
      <c r="L345" s="36"/>
      <c r="M345" s="201" t="s">
        <v>1</v>
      </c>
      <c r="N345" s="202" t="s">
        <v>43</v>
      </c>
      <c r="O345" s="64"/>
      <c r="P345" s="203">
        <f>O345*H345</f>
        <v>0</v>
      </c>
      <c r="Q345" s="203">
        <v>3.8850000000000003E-2</v>
      </c>
      <c r="R345" s="203">
        <f>Q345*H345</f>
        <v>0.91452900000000004</v>
      </c>
      <c r="S345" s="203">
        <v>0</v>
      </c>
      <c r="T345" s="204">
        <f>S345*H345</f>
        <v>0</v>
      </c>
      <c r="AR345" s="205" t="s">
        <v>177</v>
      </c>
      <c r="AT345" s="205" t="s">
        <v>172</v>
      </c>
      <c r="AU345" s="205" t="s">
        <v>87</v>
      </c>
      <c r="AY345" s="15" t="s">
        <v>170</v>
      </c>
      <c r="BE345" s="206">
        <f>IF(N345="základní",J345,0)</f>
        <v>0</v>
      </c>
      <c r="BF345" s="206">
        <f>IF(N345="snížená",J345,0)</f>
        <v>0</v>
      </c>
      <c r="BG345" s="206">
        <f>IF(N345="zákl. přenesená",J345,0)</f>
        <v>0</v>
      </c>
      <c r="BH345" s="206">
        <f>IF(N345="sníž. přenesená",J345,0)</f>
        <v>0</v>
      </c>
      <c r="BI345" s="206">
        <f>IF(N345="nulová",J345,0)</f>
        <v>0</v>
      </c>
      <c r="BJ345" s="15" t="s">
        <v>85</v>
      </c>
      <c r="BK345" s="206">
        <f>ROUND(I345*H345,2)</f>
        <v>0</v>
      </c>
      <c r="BL345" s="15" t="s">
        <v>177</v>
      </c>
      <c r="BM345" s="205" t="s">
        <v>611</v>
      </c>
    </row>
    <row r="346" spans="2:65" s="1" customFormat="1" ht="19.5">
      <c r="B346" s="32"/>
      <c r="C346" s="33"/>
      <c r="D346" s="207" t="s">
        <v>179</v>
      </c>
      <c r="E346" s="33"/>
      <c r="F346" s="208" t="s">
        <v>612</v>
      </c>
      <c r="G346" s="33"/>
      <c r="H346" s="33"/>
      <c r="I346" s="115"/>
      <c r="J346" s="33"/>
      <c r="K346" s="33"/>
      <c r="L346" s="36"/>
      <c r="M346" s="209"/>
      <c r="N346" s="64"/>
      <c r="O346" s="64"/>
      <c r="P346" s="64"/>
      <c r="Q346" s="64"/>
      <c r="R346" s="64"/>
      <c r="S346" s="64"/>
      <c r="T346" s="65"/>
      <c r="AT346" s="15" t="s">
        <v>179</v>
      </c>
      <c r="AU346" s="15" t="s">
        <v>87</v>
      </c>
    </row>
    <row r="347" spans="2:65" s="1" customFormat="1" ht="32.450000000000003" customHeight="1">
      <c r="B347" s="32"/>
      <c r="C347" s="194" t="s">
        <v>613</v>
      </c>
      <c r="D347" s="194" t="s">
        <v>172</v>
      </c>
      <c r="E347" s="195" t="s">
        <v>614</v>
      </c>
      <c r="F347" s="196" t="s">
        <v>615</v>
      </c>
      <c r="G347" s="197" t="s">
        <v>192</v>
      </c>
      <c r="H347" s="198">
        <v>83.07</v>
      </c>
      <c r="I347" s="199"/>
      <c r="J347" s="200">
        <f>ROUND(I347*H347,2)</f>
        <v>0</v>
      </c>
      <c r="K347" s="196" t="s">
        <v>176</v>
      </c>
      <c r="L347" s="36"/>
      <c r="M347" s="201" t="s">
        <v>1</v>
      </c>
      <c r="N347" s="202" t="s">
        <v>43</v>
      </c>
      <c r="O347" s="64"/>
      <c r="P347" s="203">
        <f>O347*H347</f>
        <v>0</v>
      </c>
      <c r="Q347" s="203">
        <v>3.2000000000000003E-4</v>
      </c>
      <c r="R347" s="203">
        <f>Q347*H347</f>
        <v>2.6582399999999999E-2</v>
      </c>
      <c r="S347" s="203">
        <v>0</v>
      </c>
      <c r="T347" s="204">
        <f>S347*H347</f>
        <v>0</v>
      </c>
      <c r="AR347" s="205" t="s">
        <v>177</v>
      </c>
      <c r="AT347" s="205" t="s">
        <v>172</v>
      </c>
      <c r="AU347" s="205" t="s">
        <v>87</v>
      </c>
      <c r="AY347" s="15" t="s">
        <v>170</v>
      </c>
      <c r="BE347" s="206">
        <f>IF(N347="základní",J347,0)</f>
        <v>0</v>
      </c>
      <c r="BF347" s="206">
        <f>IF(N347="snížená",J347,0)</f>
        <v>0</v>
      </c>
      <c r="BG347" s="206">
        <f>IF(N347="zákl. přenesená",J347,0)</f>
        <v>0</v>
      </c>
      <c r="BH347" s="206">
        <f>IF(N347="sníž. přenesená",J347,0)</f>
        <v>0</v>
      </c>
      <c r="BI347" s="206">
        <f>IF(N347="nulová",J347,0)</f>
        <v>0</v>
      </c>
      <c r="BJ347" s="15" t="s">
        <v>85</v>
      </c>
      <c r="BK347" s="206">
        <f>ROUND(I347*H347,2)</f>
        <v>0</v>
      </c>
      <c r="BL347" s="15" t="s">
        <v>177</v>
      </c>
      <c r="BM347" s="205" t="s">
        <v>616</v>
      </c>
    </row>
    <row r="348" spans="2:65" s="1" customFormat="1" ht="29.25">
      <c r="B348" s="32"/>
      <c r="C348" s="33"/>
      <c r="D348" s="207" t="s">
        <v>179</v>
      </c>
      <c r="E348" s="33"/>
      <c r="F348" s="208" t="s">
        <v>617</v>
      </c>
      <c r="G348" s="33"/>
      <c r="H348" s="33"/>
      <c r="I348" s="115"/>
      <c r="J348" s="33"/>
      <c r="K348" s="33"/>
      <c r="L348" s="36"/>
      <c r="M348" s="209"/>
      <c r="N348" s="64"/>
      <c r="O348" s="64"/>
      <c r="P348" s="64"/>
      <c r="Q348" s="64"/>
      <c r="R348" s="64"/>
      <c r="S348" s="64"/>
      <c r="T348" s="65"/>
      <c r="AT348" s="15" t="s">
        <v>179</v>
      </c>
      <c r="AU348" s="15" t="s">
        <v>87</v>
      </c>
    </row>
    <row r="349" spans="2:65" s="12" customFormat="1" ht="11.25">
      <c r="B349" s="210"/>
      <c r="C349" s="211"/>
      <c r="D349" s="207" t="s">
        <v>181</v>
      </c>
      <c r="E349" s="212" t="s">
        <v>1</v>
      </c>
      <c r="F349" s="213" t="s">
        <v>618</v>
      </c>
      <c r="G349" s="211"/>
      <c r="H349" s="214">
        <v>83.07</v>
      </c>
      <c r="I349" s="215"/>
      <c r="J349" s="211"/>
      <c r="K349" s="211"/>
      <c r="L349" s="216"/>
      <c r="M349" s="217"/>
      <c r="N349" s="218"/>
      <c r="O349" s="218"/>
      <c r="P349" s="218"/>
      <c r="Q349" s="218"/>
      <c r="R349" s="218"/>
      <c r="S349" s="218"/>
      <c r="T349" s="219"/>
      <c r="AT349" s="220" t="s">
        <v>181</v>
      </c>
      <c r="AU349" s="220" t="s">
        <v>87</v>
      </c>
      <c r="AV349" s="12" t="s">
        <v>87</v>
      </c>
      <c r="AW349" s="12" t="s">
        <v>34</v>
      </c>
      <c r="AX349" s="12" t="s">
        <v>85</v>
      </c>
      <c r="AY349" s="220" t="s">
        <v>170</v>
      </c>
    </row>
    <row r="350" spans="2:65" s="1" customFormat="1" ht="21.6" customHeight="1">
      <c r="B350" s="32"/>
      <c r="C350" s="232" t="s">
        <v>619</v>
      </c>
      <c r="D350" s="232" t="s">
        <v>337</v>
      </c>
      <c r="E350" s="233" t="s">
        <v>620</v>
      </c>
      <c r="F350" s="234" t="s">
        <v>621</v>
      </c>
      <c r="G350" s="235" t="s">
        <v>254</v>
      </c>
      <c r="H350" s="236">
        <v>0.29899999999999999</v>
      </c>
      <c r="I350" s="237"/>
      <c r="J350" s="238">
        <f>ROUND(I350*H350,2)</f>
        <v>0</v>
      </c>
      <c r="K350" s="234" t="s">
        <v>176</v>
      </c>
      <c r="L350" s="239"/>
      <c r="M350" s="240" t="s">
        <v>1</v>
      </c>
      <c r="N350" s="241" t="s">
        <v>43</v>
      </c>
      <c r="O350" s="64"/>
      <c r="P350" s="203">
        <f>O350*H350</f>
        <v>0</v>
      </c>
      <c r="Q350" s="203">
        <v>1</v>
      </c>
      <c r="R350" s="203">
        <f>Q350*H350</f>
        <v>0.29899999999999999</v>
      </c>
      <c r="S350" s="203">
        <v>0</v>
      </c>
      <c r="T350" s="204">
        <f>S350*H350</f>
        <v>0</v>
      </c>
      <c r="AR350" s="205" t="s">
        <v>226</v>
      </c>
      <c r="AT350" s="205" t="s">
        <v>337</v>
      </c>
      <c r="AU350" s="205" t="s">
        <v>87</v>
      </c>
      <c r="AY350" s="15" t="s">
        <v>170</v>
      </c>
      <c r="BE350" s="206">
        <f>IF(N350="základní",J350,0)</f>
        <v>0</v>
      </c>
      <c r="BF350" s="206">
        <f>IF(N350="snížená",J350,0)</f>
        <v>0</v>
      </c>
      <c r="BG350" s="206">
        <f>IF(N350="zákl. přenesená",J350,0)</f>
        <v>0</v>
      </c>
      <c r="BH350" s="206">
        <f>IF(N350="sníž. přenesená",J350,0)</f>
        <v>0</v>
      </c>
      <c r="BI350" s="206">
        <f>IF(N350="nulová",J350,0)</f>
        <v>0</v>
      </c>
      <c r="BJ350" s="15" t="s">
        <v>85</v>
      </c>
      <c r="BK350" s="206">
        <f>ROUND(I350*H350,2)</f>
        <v>0</v>
      </c>
      <c r="BL350" s="15" t="s">
        <v>177</v>
      </c>
      <c r="BM350" s="205" t="s">
        <v>622</v>
      </c>
    </row>
    <row r="351" spans="2:65" s="1" customFormat="1" ht="19.5">
      <c r="B351" s="32"/>
      <c r="C351" s="33"/>
      <c r="D351" s="207" t="s">
        <v>179</v>
      </c>
      <c r="E351" s="33"/>
      <c r="F351" s="208" t="s">
        <v>621</v>
      </c>
      <c r="G351" s="33"/>
      <c r="H351" s="33"/>
      <c r="I351" s="115"/>
      <c r="J351" s="33"/>
      <c r="K351" s="33"/>
      <c r="L351" s="36"/>
      <c r="M351" s="209"/>
      <c r="N351" s="64"/>
      <c r="O351" s="64"/>
      <c r="P351" s="64"/>
      <c r="Q351" s="64"/>
      <c r="R351" s="64"/>
      <c r="S351" s="64"/>
      <c r="T351" s="65"/>
      <c r="AT351" s="15" t="s">
        <v>179</v>
      </c>
      <c r="AU351" s="15" t="s">
        <v>87</v>
      </c>
    </row>
    <row r="352" spans="2:65" s="12" customFormat="1" ht="11.25">
      <c r="B352" s="210"/>
      <c r="C352" s="211"/>
      <c r="D352" s="207" t="s">
        <v>181</v>
      </c>
      <c r="E352" s="212" t="s">
        <v>1</v>
      </c>
      <c r="F352" s="213" t="s">
        <v>623</v>
      </c>
      <c r="G352" s="211"/>
      <c r="H352" s="214">
        <v>0.29899999999999999</v>
      </c>
      <c r="I352" s="215"/>
      <c r="J352" s="211"/>
      <c r="K352" s="211"/>
      <c r="L352" s="216"/>
      <c r="M352" s="217"/>
      <c r="N352" s="218"/>
      <c r="O352" s="218"/>
      <c r="P352" s="218"/>
      <c r="Q352" s="218"/>
      <c r="R352" s="218"/>
      <c r="S352" s="218"/>
      <c r="T352" s="219"/>
      <c r="AT352" s="220" t="s">
        <v>181</v>
      </c>
      <c r="AU352" s="220" t="s">
        <v>87</v>
      </c>
      <c r="AV352" s="12" t="s">
        <v>87</v>
      </c>
      <c r="AW352" s="12" t="s">
        <v>34</v>
      </c>
      <c r="AX352" s="12" t="s">
        <v>85</v>
      </c>
      <c r="AY352" s="220" t="s">
        <v>170</v>
      </c>
    </row>
    <row r="353" spans="2:65" s="1" customFormat="1" ht="32.450000000000003" customHeight="1">
      <c r="B353" s="32"/>
      <c r="C353" s="194" t="s">
        <v>624</v>
      </c>
      <c r="D353" s="194" t="s">
        <v>172</v>
      </c>
      <c r="E353" s="195" t="s">
        <v>625</v>
      </c>
      <c r="F353" s="196" t="s">
        <v>626</v>
      </c>
      <c r="G353" s="197" t="s">
        <v>192</v>
      </c>
      <c r="H353" s="198">
        <v>119.9</v>
      </c>
      <c r="I353" s="199"/>
      <c r="J353" s="200">
        <f>ROUND(I353*H353,2)</f>
        <v>0</v>
      </c>
      <c r="K353" s="196" t="s">
        <v>176</v>
      </c>
      <c r="L353" s="36"/>
      <c r="M353" s="201" t="s">
        <v>1</v>
      </c>
      <c r="N353" s="202" t="s">
        <v>43</v>
      </c>
      <c r="O353" s="64"/>
      <c r="P353" s="203">
        <f>O353*H353</f>
        <v>0</v>
      </c>
      <c r="Q353" s="203">
        <v>4.0000000000000002E-4</v>
      </c>
      <c r="R353" s="203">
        <f>Q353*H353</f>
        <v>4.7960000000000003E-2</v>
      </c>
      <c r="S353" s="203">
        <v>1E-3</v>
      </c>
      <c r="T353" s="204">
        <f>S353*H353</f>
        <v>0.11990000000000001</v>
      </c>
      <c r="AR353" s="205" t="s">
        <v>177</v>
      </c>
      <c r="AT353" s="205" t="s">
        <v>172</v>
      </c>
      <c r="AU353" s="205" t="s">
        <v>87</v>
      </c>
      <c r="AY353" s="15" t="s">
        <v>170</v>
      </c>
      <c r="BE353" s="206">
        <f>IF(N353="základní",J353,0)</f>
        <v>0</v>
      </c>
      <c r="BF353" s="206">
        <f>IF(N353="snížená",J353,0)</f>
        <v>0</v>
      </c>
      <c r="BG353" s="206">
        <f>IF(N353="zákl. přenesená",J353,0)</f>
        <v>0</v>
      </c>
      <c r="BH353" s="206">
        <f>IF(N353="sníž. přenesená",J353,0)</f>
        <v>0</v>
      </c>
      <c r="BI353" s="206">
        <f>IF(N353="nulová",J353,0)</f>
        <v>0</v>
      </c>
      <c r="BJ353" s="15" t="s">
        <v>85</v>
      </c>
      <c r="BK353" s="206">
        <f>ROUND(I353*H353,2)</f>
        <v>0</v>
      </c>
      <c r="BL353" s="15" t="s">
        <v>177</v>
      </c>
      <c r="BM353" s="205" t="s">
        <v>627</v>
      </c>
    </row>
    <row r="354" spans="2:65" s="1" customFormat="1" ht="29.25">
      <c r="B354" s="32"/>
      <c r="C354" s="33"/>
      <c r="D354" s="207" t="s">
        <v>179</v>
      </c>
      <c r="E354" s="33"/>
      <c r="F354" s="208" t="s">
        <v>628</v>
      </c>
      <c r="G354" s="33"/>
      <c r="H354" s="33"/>
      <c r="I354" s="115"/>
      <c r="J354" s="33"/>
      <c r="K354" s="33"/>
      <c r="L354" s="36"/>
      <c r="M354" s="209"/>
      <c r="N354" s="64"/>
      <c r="O354" s="64"/>
      <c r="P354" s="64"/>
      <c r="Q354" s="64"/>
      <c r="R354" s="64"/>
      <c r="S354" s="64"/>
      <c r="T354" s="65"/>
      <c r="AT354" s="15" t="s">
        <v>179</v>
      </c>
      <c r="AU354" s="15" t="s">
        <v>87</v>
      </c>
    </row>
    <row r="355" spans="2:65" s="12" customFormat="1" ht="11.25">
      <c r="B355" s="210"/>
      <c r="C355" s="211"/>
      <c r="D355" s="207" t="s">
        <v>181</v>
      </c>
      <c r="E355" s="212" t="s">
        <v>1</v>
      </c>
      <c r="F355" s="213" t="s">
        <v>629</v>
      </c>
      <c r="G355" s="211"/>
      <c r="H355" s="214">
        <v>39.9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181</v>
      </c>
      <c r="AU355" s="220" t="s">
        <v>87</v>
      </c>
      <c r="AV355" s="12" t="s">
        <v>87</v>
      </c>
      <c r="AW355" s="12" t="s">
        <v>34</v>
      </c>
      <c r="AX355" s="12" t="s">
        <v>78</v>
      </c>
      <c r="AY355" s="220" t="s">
        <v>170</v>
      </c>
    </row>
    <row r="356" spans="2:65" s="12" customFormat="1" ht="11.25">
      <c r="B356" s="210"/>
      <c r="C356" s="211"/>
      <c r="D356" s="207" t="s">
        <v>181</v>
      </c>
      <c r="E356" s="212" t="s">
        <v>1</v>
      </c>
      <c r="F356" s="213" t="s">
        <v>570</v>
      </c>
      <c r="G356" s="211"/>
      <c r="H356" s="214">
        <v>80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181</v>
      </c>
      <c r="AU356" s="220" t="s">
        <v>87</v>
      </c>
      <c r="AV356" s="12" t="s">
        <v>87</v>
      </c>
      <c r="AW356" s="12" t="s">
        <v>34</v>
      </c>
      <c r="AX356" s="12" t="s">
        <v>78</v>
      </c>
      <c r="AY356" s="220" t="s">
        <v>170</v>
      </c>
    </row>
    <row r="357" spans="2:65" s="13" customFormat="1" ht="11.25">
      <c r="B357" s="221"/>
      <c r="C357" s="222"/>
      <c r="D357" s="207" t="s">
        <v>181</v>
      </c>
      <c r="E357" s="223" t="s">
        <v>1</v>
      </c>
      <c r="F357" s="224" t="s">
        <v>199</v>
      </c>
      <c r="G357" s="222"/>
      <c r="H357" s="225">
        <v>119.9</v>
      </c>
      <c r="I357" s="226"/>
      <c r="J357" s="222"/>
      <c r="K357" s="222"/>
      <c r="L357" s="227"/>
      <c r="M357" s="228"/>
      <c r="N357" s="229"/>
      <c r="O357" s="229"/>
      <c r="P357" s="229"/>
      <c r="Q357" s="229"/>
      <c r="R357" s="229"/>
      <c r="S357" s="229"/>
      <c r="T357" s="230"/>
      <c r="AT357" s="231" t="s">
        <v>181</v>
      </c>
      <c r="AU357" s="231" t="s">
        <v>87</v>
      </c>
      <c r="AV357" s="13" t="s">
        <v>177</v>
      </c>
      <c r="AW357" s="13" t="s">
        <v>34</v>
      </c>
      <c r="AX357" s="13" t="s">
        <v>85</v>
      </c>
      <c r="AY357" s="231" t="s">
        <v>170</v>
      </c>
    </row>
    <row r="358" spans="2:65" s="1" customFormat="1" ht="21.6" customHeight="1">
      <c r="B358" s="32"/>
      <c r="C358" s="232" t="s">
        <v>630</v>
      </c>
      <c r="D358" s="232" t="s">
        <v>337</v>
      </c>
      <c r="E358" s="233" t="s">
        <v>631</v>
      </c>
      <c r="F358" s="234" t="s">
        <v>632</v>
      </c>
      <c r="G358" s="235" t="s">
        <v>254</v>
      </c>
      <c r="H358" s="236">
        <v>1.079</v>
      </c>
      <c r="I358" s="237"/>
      <c r="J358" s="238">
        <f>ROUND(I358*H358,2)</f>
        <v>0</v>
      </c>
      <c r="K358" s="234" t="s">
        <v>176</v>
      </c>
      <c r="L358" s="239"/>
      <c r="M358" s="240" t="s">
        <v>1</v>
      </c>
      <c r="N358" s="241" t="s">
        <v>43</v>
      </c>
      <c r="O358" s="64"/>
      <c r="P358" s="203">
        <f>O358*H358</f>
        <v>0</v>
      </c>
      <c r="Q358" s="203">
        <v>1</v>
      </c>
      <c r="R358" s="203">
        <f>Q358*H358</f>
        <v>1.079</v>
      </c>
      <c r="S358" s="203">
        <v>0</v>
      </c>
      <c r="T358" s="204">
        <f>S358*H358</f>
        <v>0</v>
      </c>
      <c r="AR358" s="205" t="s">
        <v>226</v>
      </c>
      <c r="AT358" s="205" t="s">
        <v>337</v>
      </c>
      <c r="AU358" s="205" t="s">
        <v>87</v>
      </c>
      <c r="AY358" s="15" t="s">
        <v>170</v>
      </c>
      <c r="BE358" s="206">
        <f>IF(N358="základní",J358,0)</f>
        <v>0</v>
      </c>
      <c r="BF358" s="206">
        <f>IF(N358="snížená",J358,0)</f>
        <v>0</v>
      </c>
      <c r="BG358" s="206">
        <f>IF(N358="zákl. přenesená",J358,0)</f>
        <v>0</v>
      </c>
      <c r="BH358" s="206">
        <f>IF(N358="sníž. přenesená",J358,0)</f>
        <v>0</v>
      </c>
      <c r="BI358" s="206">
        <f>IF(N358="nulová",J358,0)</f>
        <v>0</v>
      </c>
      <c r="BJ358" s="15" t="s">
        <v>85</v>
      </c>
      <c r="BK358" s="206">
        <f>ROUND(I358*H358,2)</f>
        <v>0</v>
      </c>
      <c r="BL358" s="15" t="s">
        <v>177</v>
      </c>
      <c r="BM358" s="205" t="s">
        <v>633</v>
      </c>
    </row>
    <row r="359" spans="2:65" s="1" customFormat="1" ht="19.5">
      <c r="B359" s="32"/>
      <c r="C359" s="33"/>
      <c r="D359" s="207" t="s">
        <v>179</v>
      </c>
      <c r="E359" s="33"/>
      <c r="F359" s="208" t="s">
        <v>632</v>
      </c>
      <c r="G359" s="33"/>
      <c r="H359" s="33"/>
      <c r="I359" s="115"/>
      <c r="J359" s="33"/>
      <c r="K359" s="33"/>
      <c r="L359" s="36"/>
      <c r="M359" s="209"/>
      <c r="N359" s="64"/>
      <c r="O359" s="64"/>
      <c r="P359" s="64"/>
      <c r="Q359" s="64"/>
      <c r="R359" s="64"/>
      <c r="S359" s="64"/>
      <c r="T359" s="65"/>
      <c r="AT359" s="15" t="s">
        <v>179</v>
      </c>
      <c r="AU359" s="15" t="s">
        <v>87</v>
      </c>
    </row>
    <row r="360" spans="2:65" s="1" customFormat="1" ht="14.45" customHeight="1">
      <c r="B360" s="32"/>
      <c r="C360" s="194" t="s">
        <v>634</v>
      </c>
      <c r="D360" s="194" t="s">
        <v>172</v>
      </c>
      <c r="E360" s="195" t="s">
        <v>635</v>
      </c>
      <c r="F360" s="196" t="s">
        <v>636</v>
      </c>
      <c r="G360" s="197" t="s">
        <v>382</v>
      </c>
      <c r="H360" s="198">
        <v>8</v>
      </c>
      <c r="I360" s="199"/>
      <c r="J360" s="200">
        <f>ROUND(I360*H360,2)</f>
        <v>0</v>
      </c>
      <c r="K360" s="196" t="s">
        <v>1</v>
      </c>
      <c r="L360" s="36"/>
      <c r="M360" s="201" t="s">
        <v>1</v>
      </c>
      <c r="N360" s="202" t="s">
        <v>43</v>
      </c>
      <c r="O360" s="64"/>
      <c r="P360" s="203">
        <f>O360*H360</f>
        <v>0</v>
      </c>
      <c r="Q360" s="203">
        <v>0</v>
      </c>
      <c r="R360" s="203">
        <f>Q360*H360</f>
        <v>0</v>
      </c>
      <c r="S360" s="203">
        <v>0</v>
      </c>
      <c r="T360" s="204">
        <f>S360*H360</f>
        <v>0</v>
      </c>
      <c r="AR360" s="205" t="s">
        <v>177</v>
      </c>
      <c r="AT360" s="205" t="s">
        <v>172</v>
      </c>
      <c r="AU360" s="205" t="s">
        <v>87</v>
      </c>
      <c r="AY360" s="15" t="s">
        <v>170</v>
      </c>
      <c r="BE360" s="206">
        <f>IF(N360="základní",J360,0)</f>
        <v>0</v>
      </c>
      <c r="BF360" s="206">
        <f>IF(N360="snížená",J360,0)</f>
        <v>0</v>
      </c>
      <c r="BG360" s="206">
        <f>IF(N360="zákl. přenesená",J360,0)</f>
        <v>0</v>
      </c>
      <c r="BH360" s="206">
        <f>IF(N360="sníž. přenesená",J360,0)</f>
        <v>0</v>
      </c>
      <c r="BI360" s="206">
        <f>IF(N360="nulová",J360,0)</f>
        <v>0</v>
      </c>
      <c r="BJ360" s="15" t="s">
        <v>85</v>
      </c>
      <c r="BK360" s="206">
        <f>ROUND(I360*H360,2)</f>
        <v>0</v>
      </c>
      <c r="BL360" s="15" t="s">
        <v>177</v>
      </c>
      <c r="BM360" s="205" t="s">
        <v>637</v>
      </c>
    </row>
    <row r="361" spans="2:65" s="1" customFormat="1" ht="11.25">
      <c r="B361" s="32"/>
      <c r="C361" s="33"/>
      <c r="D361" s="207" t="s">
        <v>179</v>
      </c>
      <c r="E361" s="33"/>
      <c r="F361" s="208" t="s">
        <v>636</v>
      </c>
      <c r="G361" s="33"/>
      <c r="H361" s="33"/>
      <c r="I361" s="115"/>
      <c r="J361" s="33"/>
      <c r="K361" s="33"/>
      <c r="L361" s="36"/>
      <c r="M361" s="209"/>
      <c r="N361" s="64"/>
      <c r="O361" s="64"/>
      <c r="P361" s="64"/>
      <c r="Q361" s="64"/>
      <c r="R361" s="64"/>
      <c r="S361" s="64"/>
      <c r="T361" s="65"/>
      <c r="AT361" s="15" t="s">
        <v>179</v>
      </c>
      <c r="AU361" s="15" t="s">
        <v>87</v>
      </c>
    </row>
    <row r="362" spans="2:65" s="1" customFormat="1" ht="14.45" customHeight="1">
      <c r="B362" s="32"/>
      <c r="C362" s="232" t="s">
        <v>638</v>
      </c>
      <c r="D362" s="232" t="s">
        <v>337</v>
      </c>
      <c r="E362" s="233" t="s">
        <v>639</v>
      </c>
      <c r="F362" s="234" t="s">
        <v>640</v>
      </c>
      <c r="G362" s="235" t="s">
        <v>382</v>
      </c>
      <c r="H362" s="236">
        <v>8</v>
      </c>
      <c r="I362" s="237"/>
      <c r="J362" s="238">
        <f>ROUND(I362*H362,2)</f>
        <v>0</v>
      </c>
      <c r="K362" s="234" t="s">
        <v>1</v>
      </c>
      <c r="L362" s="239"/>
      <c r="M362" s="240" t="s">
        <v>1</v>
      </c>
      <c r="N362" s="241" t="s">
        <v>43</v>
      </c>
      <c r="O362" s="64"/>
      <c r="P362" s="203">
        <f>O362*H362</f>
        <v>0</v>
      </c>
      <c r="Q362" s="203">
        <v>0</v>
      </c>
      <c r="R362" s="203">
        <f>Q362*H362</f>
        <v>0</v>
      </c>
      <c r="S362" s="203">
        <v>0</v>
      </c>
      <c r="T362" s="204">
        <f>S362*H362</f>
        <v>0</v>
      </c>
      <c r="AR362" s="205" t="s">
        <v>226</v>
      </c>
      <c r="AT362" s="205" t="s">
        <v>337</v>
      </c>
      <c r="AU362" s="205" t="s">
        <v>87</v>
      </c>
      <c r="AY362" s="15" t="s">
        <v>170</v>
      </c>
      <c r="BE362" s="206">
        <f>IF(N362="základní",J362,0)</f>
        <v>0</v>
      </c>
      <c r="BF362" s="206">
        <f>IF(N362="snížená",J362,0)</f>
        <v>0</v>
      </c>
      <c r="BG362" s="206">
        <f>IF(N362="zákl. přenesená",J362,0)</f>
        <v>0</v>
      </c>
      <c r="BH362" s="206">
        <f>IF(N362="sníž. přenesená",J362,0)</f>
        <v>0</v>
      </c>
      <c r="BI362" s="206">
        <f>IF(N362="nulová",J362,0)</f>
        <v>0</v>
      </c>
      <c r="BJ362" s="15" t="s">
        <v>85</v>
      </c>
      <c r="BK362" s="206">
        <f>ROUND(I362*H362,2)</f>
        <v>0</v>
      </c>
      <c r="BL362" s="15" t="s">
        <v>177</v>
      </c>
      <c r="BM362" s="205" t="s">
        <v>641</v>
      </c>
    </row>
    <row r="363" spans="2:65" s="1" customFormat="1" ht="11.25">
      <c r="B363" s="32"/>
      <c r="C363" s="33"/>
      <c r="D363" s="207" t="s">
        <v>179</v>
      </c>
      <c r="E363" s="33"/>
      <c r="F363" s="208" t="s">
        <v>640</v>
      </c>
      <c r="G363" s="33"/>
      <c r="H363" s="33"/>
      <c r="I363" s="115"/>
      <c r="J363" s="33"/>
      <c r="K363" s="33"/>
      <c r="L363" s="36"/>
      <c r="M363" s="209"/>
      <c r="N363" s="64"/>
      <c r="O363" s="64"/>
      <c r="P363" s="64"/>
      <c r="Q363" s="64"/>
      <c r="R363" s="64"/>
      <c r="S363" s="64"/>
      <c r="T363" s="65"/>
      <c r="AT363" s="15" t="s">
        <v>179</v>
      </c>
      <c r="AU363" s="15" t="s">
        <v>87</v>
      </c>
    </row>
    <row r="364" spans="2:65" s="1" customFormat="1" ht="32.450000000000003" customHeight="1">
      <c r="B364" s="32"/>
      <c r="C364" s="194" t="s">
        <v>642</v>
      </c>
      <c r="D364" s="194" t="s">
        <v>172</v>
      </c>
      <c r="E364" s="195" t="s">
        <v>643</v>
      </c>
      <c r="F364" s="196" t="s">
        <v>644</v>
      </c>
      <c r="G364" s="197" t="s">
        <v>423</v>
      </c>
      <c r="H364" s="198">
        <v>2</v>
      </c>
      <c r="I364" s="199"/>
      <c r="J364" s="200">
        <f>ROUND(I364*H364,2)</f>
        <v>0</v>
      </c>
      <c r="K364" s="196" t="s">
        <v>1</v>
      </c>
      <c r="L364" s="36"/>
      <c r="M364" s="201" t="s">
        <v>1</v>
      </c>
      <c r="N364" s="202" t="s">
        <v>43</v>
      </c>
      <c r="O364" s="64"/>
      <c r="P364" s="203">
        <f>O364*H364</f>
        <v>0</v>
      </c>
      <c r="Q364" s="203">
        <v>0</v>
      </c>
      <c r="R364" s="203">
        <f>Q364*H364</f>
        <v>0</v>
      </c>
      <c r="S364" s="203">
        <v>0</v>
      </c>
      <c r="T364" s="204">
        <f>S364*H364</f>
        <v>0</v>
      </c>
      <c r="AR364" s="205" t="s">
        <v>177</v>
      </c>
      <c r="AT364" s="205" t="s">
        <v>172</v>
      </c>
      <c r="AU364" s="205" t="s">
        <v>87</v>
      </c>
      <c r="AY364" s="15" t="s">
        <v>170</v>
      </c>
      <c r="BE364" s="206">
        <f>IF(N364="základní",J364,0)</f>
        <v>0</v>
      </c>
      <c r="BF364" s="206">
        <f>IF(N364="snížená",J364,0)</f>
        <v>0</v>
      </c>
      <c r="BG364" s="206">
        <f>IF(N364="zákl. přenesená",J364,0)</f>
        <v>0</v>
      </c>
      <c r="BH364" s="206">
        <f>IF(N364="sníž. přenesená",J364,0)</f>
        <v>0</v>
      </c>
      <c r="BI364" s="206">
        <f>IF(N364="nulová",J364,0)</f>
        <v>0</v>
      </c>
      <c r="BJ364" s="15" t="s">
        <v>85</v>
      </c>
      <c r="BK364" s="206">
        <f>ROUND(I364*H364,2)</f>
        <v>0</v>
      </c>
      <c r="BL364" s="15" t="s">
        <v>177</v>
      </c>
      <c r="BM364" s="205" t="s">
        <v>645</v>
      </c>
    </row>
    <row r="365" spans="2:65" s="1" customFormat="1" ht="19.5">
      <c r="B365" s="32"/>
      <c r="C365" s="33"/>
      <c r="D365" s="207" t="s">
        <v>179</v>
      </c>
      <c r="E365" s="33"/>
      <c r="F365" s="208" t="s">
        <v>644</v>
      </c>
      <c r="G365" s="33"/>
      <c r="H365" s="33"/>
      <c r="I365" s="115"/>
      <c r="J365" s="33"/>
      <c r="K365" s="33"/>
      <c r="L365" s="36"/>
      <c r="M365" s="209"/>
      <c r="N365" s="64"/>
      <c r="O365" s="64"/>
      <c r="P365" s="64"/>
      <c r="Q365" s="64"/>
      <c r="R365" s="64"/>
      <c r="S365" s="64"/>
      <c r="T365" s="65"/>
      <c r="AT365" s="15" t="s">
        <v>179</v>
      </c>
      <c r="AU365" s="15" t="s">
        <v>87</v>
      </c>
    </row>
    <row r="366" spans="2:65" s="1" customFormat="1" ht="19.5">
      <c r="B366" s="32"/>
      <c r="C366" s="33"/>
      <c r="D366" s="207" t="s">
        <v>646</v>
      </c>
      <c r="E366" s="33"/>
      <c r="F366" s="242" t="s">
        <v>647</v>
      </c>
      <c r="G366" s="33"/>
      <c r="H366" s="33"/>
      <c r="I366" s="115"/>
      <c r="J366" s="33"/>
      <c r="K366" s="33"/>
      <c r="L366" s="36"/>
      <c r="M366" s="209"/>
      <c r="N366" s="64"/>
      <c r="O366" s="64"/>
      <c r="P366" s="64"/>
      <c r="Q366" s="64"/>
      <c r="R366" s="64"/>
      <c r="S366" s="64"/>
      <c r="T366" s="65"/>
      <c r="AT366" s="15" t="s">
        <v>646</v>
      </c>
      <c r="AU366" s="15" t="s">
        <v>87</v>
      </c>
    </row>
    <row r="367" spans="2:65" s="11" customFormat="1" ht="22.9" customHeight="1">
      <c r="B367" s="178"/>
      <c r="C367" s="179"/>
      <c r="D367" s="180" t="s">
        <v>77</v>
      </c>
      <c r="E367" s="192" t="s">
        <v>648</v>
      </c>
      <c r="F367" s="192" t="s">
        <v>649</v>
      </c>
      <c r="G367" s="179"/>
      <c r="H367" s="179"/>
      <c r="I367" s="182"/>
      <c r="J367" s="193">
        <f>BK367</f>
        <v>0</v>
      </c>
      <c r="K367" s="179"/>
      <c r="L367" s="184"/>
      <c r="M367" s="185"/>
      <c r="N367" s="186"/>
      <c r="O367" s="186"/>
      <c r="P367" s="187">
        <f>SUM(P368:P369)</f>
        <v>0</v>
      </c>
      <c r="Q367" s="186"/>
      <c r="R367" s="187">
        <f>SUM(R368:R369)</f>
        <v>0</v>
      </c>
      <c r="S367" s="186"/>
      <c r="T367" s="188">
        <f>SUM(T368:T369)</f>
        <v>0</v>
      </c>
      <c r="AR367" s="189" t="s">
        <v>85</v>
      </c>
      <c r="AT367" s="190" t="s">
        <v>77</v>
      </c>
      <c r="AU367" s="190" t="s">
        <v>85</v>
      </c>
      <c r="AY367" s="189" t="s">
        <v>170</v>
      </c>
      <c r="BK367" s="191">
        <f>SUM(BK368:BK369)</f>
        <v>0</v>
      </c>
    </row>
    <row r="368" spans="2:65" s="1" customFormat="1" ht="14.45" customHeight="1">
      <c r="B368" s="32"/>
      <c r="C368" s="194" t="s">
        <v>650</v>
      </c>
      <c r="D368" s="194" t="s">
        <v>172</v>
      </c>
      <c r="E368" s="195" t="s">
        <v>651</v>
      </c>
      <c r="F368" s="196" t="s">
        <v>652</v>
      </c>
      <c r="G368" s="197" t="s">
        <v>254</v>
      </c>
      <c r="H368" s="198">
        <v>356.10899999999998</v>
      </c>
      <c r="I368" s="199"/>
      <c r="J368" s="200">
        <f>ROUND(I368*H368,2)</f>
        <v>0</v>
      </c>
      <c r="K368" s="196" t="s">
        <v>176</v>
      </c>
      <c r="L368" s="36"/>
      <c r="M368" s="201" t="s">
        <v>1</v>
      </c>
      <c r="N368" s="202" t="s">
        <v>43</v>
      </c>
      <c r="O368" s="64"/>
      <c r="P368" s="203">
        <f>O368*H368</f>
        <v>0</v>
      </c>
      <c r="Q368" s="203">
        <v>0</v>
      </c>
      <c r="R368" s="203">
        <f>Q368*H368</f>
        <v>0</v>
      </c>
      <c r="S368" s="203">
        <v>0</v>
      </c>
      <c r="T368" s="204">
        <f>S368*H368</f>
        <v>0</v>
      </c>
      <c r="AR368" s="205" t="s">
        <v>177</v>
      </c>
      <c r="AT368" s="205" t="s">
        <v>172</v>
      </c>
      <c r="AU368" s="205" t="s">
        <v>87</v>
      </c>
      <c r="AY368" s="15" t="s">
        <v>170</v>
      </c>
      <c r="BE368" s="206">
        <f>IF(N368="základní",J368,0)</f>
        <v>0</v>
      </c>
      <c r="BF368" s="206">
        <f>IF(N368="snížená",J368,0)</f>
        <v>0</v>
      </c>
      <c r="BG368" s="206">
        <f>IF(N368="zákl. přenesená",J368,0)</f>
        <v>0</v>
      </c>
      <c r="BH368" s="206">
        <f>IF(N368="sníž. přenesená",J368,0)</f>
        <v>0</v>
      </c>
      <c r="BI368" s="206">
        <f>IF(N368="nulová",J368,0)</f>
        <v>0</v>
      </c>
      <c r="BJ368" s="15" t="s">
        <v>85</v>
      </c>
      <c r="BK368" s="206">
        <f>ROUND(I368*H368,2)</f>
        <v>0</v>
      </c>
      <c r="BL368" s="15" t="s">
        <v>177</v>
      </c>
      <c r="BM368" s="205" t="s">
        <v>653</v>
      </c>
    </row>
    <row r="369" spans="2:65" s="1" customFormat="1" ht="39">
      <c r="B369" s="32"/>
      <c r="C369" s="33"/>
      <c r="D369" s="207" t="s">
        <v>179</v>
      </c>
      <c r="E369" s="33"/>
      <c r="F369" s="208" t="s">
        <v>654</v>
      </c>
      <c r="G369" s="33"/>
      <c r="H369" s="33"/>
      <c r="I369" s="115"/>
      <c r="J369" s="33"/>
      <c r="K369" s="33"/>
      <c r="L369" s="36"/>
      <c r="M369" s="209"/>
      <c r="N369" s="64"/>
      <c r="O369" s="64"/>
      <c r="P369" s="64"/>
      <c r="Q369" s="64"/>
      <c r="R369" s="64"/>
      <c r="S369" s="64"/>
      <c r="T369" s="65"/>
      <c r="AT369" s="15" t="s">
        <v>179</v>
      </c>
      <c r="AU369" s="15" t="s">
        <v>87</v>
      </c>
    </row>
    <row r="370" spans="2:65" s="11" customFormat="1" ht="25.9" customHeight="1">
      <c r="B370" s="178"/>
      <c r="C370" s="179"/>
      <c r="D370" s="180" t="s">
        <v>77</v>
      </c>
      <c r="E370" s="181" t="s">
        <v>655</v>
      </c>
      <c r="F370" s="181" t="s">
        <v>656</v>
      </c>
      <c r="G370" s="179"/>
      <c r="H370" s="179"/>
      <c r="I370" s="182"/>
      <c r="J370" s="183">
        <f>BK370</f>
        <v>0</v>
      </c>
      <c r="K370" s="179"/>
      <c r="L370" s="184"/>
      <c r="M370" s="185"/>
      <c r="N370" s="186"/>
      <c r="O370" s="186"/>
      <c r="P370" s="187">
        <f>P371+P380+P399+P406+P431+P436</f>
        <v>0</v>
      </c>
      <c r="Q370" s="186"/>
      <c r="R370" s="187">
        <f>R371+R380+R399+R406+R431+R436</f>
        <v>9.9270466999999982</v>
      </c>
      <c r="S370" s="186"/>
      <c r="T370" s="188">
        <f>T371+T380+T399+T406+T431+T436</f>
        <v>0</v>
      </c>
      <c r="AR370" s="189" t="s">
        <v>87</v>
      </c>
      <c r="AT370" s="190" t="s">
        <v>77</v>
      </c>
      <c r="AU370" s="190" t="s">
        <v>78</v>
      </c>
      <c r="AY370" s="189" t="s">
        <v>170</v>
      </c>
      <c r="BK370" s="191">
        <f>BK371+BK380+BK399+BK406+BK431+BK436</f>
        <v>0</v>
      </c>
    </row>
    <row r="371" spans="2:65" s="11" customFormat="1" ht="22.9" customHeight="1">
      <c r="B371" s="178"/>
      <c r="C371" s="179"/>
      <c r="D371" s="180" t="s">
        <v>77</v>
      </c>
      <c r="E371" s="192" t="s">
        <v>657</v>
      </c>
      <c r="F371" s="192" t="s">
        <v>658</v>
      </c>
      <c r="G371" s="179"/>
      <c r="H371" s="179"/>
      <c r="I371" s="182"/>
      <c r="J371" s="193">
        <f>BK371</f>
        <v>0</v>
      </c>
      <c r="K371" s="179"/>
      <c r="L371" s="184"/>
      <c r="M371" s="185"/>
      <c r="N371" s="186"/>
      <c r="O371" s="186"/>
      <c r="P371" s="187">
        <f>SUM(P372:P379)</f>
        <v>0</v>
      </c>
      <c r="Q371" s="186"/>
      <c r="R371" s="187">
        <f>SUM(R372:R379)</f>
        <v>0.12537499999999999</v>
      </c>
      <c r="S371" s="186"/>
      <c r="T371" s="188">
        <f>SUM(T372:T379)</f>
        <v>0</v>
      </c>
      <c r="AR371" s="189" t="s">
        <v>87</v>
      </c>
      <c r="AT371" s="190" t="s">
        <v>77</v>
      </c>
      <c r="AU371" s="190" t="s">
        <v>85</v>
      </c>
      <c r="AY371" s="189" t="s">
        <v>170</v>
      </c>
      <c r="BK371" s="191">
        <f>SUM(BK372:BK379)</f>
        <v>0</v>
      </c>
    </row>
    <row r="372" spans="2:65" s="1" customFormat="1" ht="21.6" customHeight="1">
      <c r="B372" s="32"/>
      <c r="C372" s="194" t="s">
        <v>659</v>
      </c>
      <c r="D372" s="194" t="s">
        <v>172</v>
      </c>
      <c r="E372" s="195" t="s">
        <v>660</v>
      </c>
      <c r="F372" s="196" t="s">
        <v>661</v>
      </c>
      <c r="G372" s="197" t="s">
        <v>192</v>
      </c>
      <c r="H372" s="198">
        <v>12.5</v>
      </c>
      <c r="I372" s="199"/>
      <c r="J372" s="200">
        <f>ROUND(I372*H372,2)</f>
        <v>0</v>
      </c>
      <c r="K372" s="196" t="s">
        <v>176</v>
      </c>
      <c r="L372" s="36"/>
      <c r="M372" s="201" t="s">
        <v>1</v>
      </c>
      <c r="N372" s="202" t="s">
        <v>43</v>
      </c>
      <c r="O372" s="64"/>
      <c r="P372" s="203">
        <f>O372*H372</f>
        <v>0</v>
      </c>
      <c r="Q372" s="203">
        <v>1.6299999999999999E-3</v>
      </c>
      <c r="R372" s="203">
        <f>Q372*H372</f>
        <v>2.0375000000000001E-2</v>
      </c>
      <c r="S372" s="203">
        <v>0</v>
      </c>
      <c r="T372" s="204">
        <f>S372*H372</f>
        <v>0</v>
      </c>
      <c r="AR372" s="205" t="s">
        <v>269</v>
      </c>
      <c r="AT372" s="205" t="s">
        <v>172</v>
      </c>
      <c r="AU372" s="205" t="s">
        <v>87</v>
      </c>
      <c r="AY372" s="15" t="s">
        <v>170</v>
      </c>
      <c r="BE372" s="206">
        <f>IF(N372="základní",J372,0)</f>
        <v>0</v>
      </c>
      <c r="BF372" s="206">
        <f>IF(N372="snížená",J372,0)</f>
        <v>0</v>
      </c>
      <c r="BG372" s="206">
        <f>IF(N372="zákl. přenesená",J372,0)</f>
        <v>0</v>
      </c>
      <c r="BH372" s="206">
        <f>IF(N372="sníž. přenesená",J372,0)</f>
        <v>0</v>
      </c>
      <c r="BI372" s="206">
        <f>IF(N372="nulová",J372,0)</f>
        <v>0</v>
      </c>
      <c r="BJ372" s="15" t="s">
        <v>85</v>
      </c>
      <c r="BK372" s="206">
        <f>ROUND(I372*H372,2)</f>
        <v>0</v>
      </c>
      <c r="BL372" s="15" t="s">
        <v>269</v>
      </c>
      <c r="BM372" s="205" t="s">
        <v>662</v>
      </c>
    </row>
    <row r="373" spans="2:65" s="1" customFormat="1" ht="68.25">
      <c r="B373" s="32"/>
      <c r="C373" s="33"/>
      <c r="D373" s="207" t="s">
        <v>179</v>
      </c>
      <c r="E373" s="33"/>
      <c r="F373" s="208" t="s">
        <v>663</v>
      </c>
      <c r="G373" s="33"/>
      <c r="H373" s="33"/>
      <c r="I373" s="115"/>
      <c r="J373" s="33"/>
      <c r="K373" s="33"/>
      <c r="L373" s="36"/>
      <c r="M373" s="209"/>
      <c r="N373" s="64"/>
      <c r="O373" s="64"/>
      <c r="P373" s="64"/>
      <c r="Q373" s="64"/>
      <c r="R373" s="64"/>
      <c r="S373" s="64"/>
      <c r="T373" s="65"/>
      <c r="AT373" s="15" t="s">
        <v>179</v>
      </c>
      <c r="AU373" s="15" t="s">
        <v>87</v>
      </c>
    </row>
    <row r="374" spans="2:65" s="12" customFormat="1" ht="11.25">
      <c r="B374" s="210"/>
      <c r="C374" s="211"/>
      <c r="D374" s="207" t="s">
        <v>181</v>
      </c>
      <c r="E374" s="212" t="s">
        <v>1</v>
      </c>
      <c r="F374" s="213" t="s">
        <v>664</v>
      </c>
      <c r="G374" s="211"/>
      <c r="H374" s="214">
        <v>12.5</v>
      </c>
      <c r="I374" s="215"/>
      <c r="J374" s="211"/>
      <c r="K374" s="211"/>
      <c r="L374" s="216"/>
      <c r="M374" s="217"/>
      <c r="N374" s="218"/>
      <c r="O374" s="218"/>
      <c r="P374" s="218"/>
      <c r="Q374" s="218"/>
      <c r="R374" s="218"/>
      <c r="S374" s="218"/>
      <c r="T374" s="219"/>
      <c r="AT374" s="220" t="s">
        <v>181</v>
      </c>
      <c r="AU374" s="220" t="s">
        <v>87</v>
      </c>
      <c r="AV374" s="12" t="s">
        <v>87</v>
      </c>
      <c r="AW374" s="12" t="s">
        <v>34</v>
      </c>
      <c r="AX374" s="12" t="s">
        <v>85</v>
      </c>
      <c r="AY374" s="220" t="s">
        <v>170</v>
      </c>
    </row>
    <row r="375" spans="2:65" s="1" customFormat="1" ht="32.450000000000003" customHeight="1">
      <c r="B375" s="32"/>
      <c r="C375" s="194" t="s">
        <v>665</v>
      </c>
      <c r="D375" s="194" t="s">
        <v>172</v>
      </c>
      <c r="E375" s="195" t="s">
        <v>666</v>
      </c>
      <c r="F375" s="196" t="s">
        <v>667</v>
      </c>
      <c r="G375" s="197" t="s">
        <v>423</v>
      </c>
      <c r="H375" s="198">
        <v>1</v>
      </c>
      <c r="I375" s="199"/>
      <c r="J375" s="200">
        <f>ROUND(I375*H375,2)</f>
        <v>0</v>
      </c>
      <c r="K375" s="196" t="s">
        <v>176</v>
      </c>
      <c r="L375" s="36"/>
      <c r="M375" s="201" t="s">
        <v>1</v>
      </c>
      <c r="N375" s="202" t="s">
        <v>43</v>
      </c>
      <c r="O375" s="64"/>
      <c r="P375" s="203">
        <f>O375*H375</f>
        <v>0</v>
      </c>
      <c r="Q375" s="203">
        <v>0</v>
      </c>
      <c r="R375" s="203">
        <f>Q375*H375</f>
        <v>0</v>
      </c>
      <c r="S375" s="203">
        <v>0</v>
      </c>
      <c r="T375" s="204">
        <f>S375*H375</f>
        <v>0</v>
      </c>
      <c r="AR375" s="205" t="s">
        <v>269</v>
      </c>
      <c r="AT375" s="205" t="s">
        <v>172</v>
      </c>
      <c r="AU375" s="205" t="s">
        <v>87</v>
      </c>
      <c r="AY375" s="15" t="s">
        <v>170</v>
      </c>
      <c r="BE375" s="206">
        <f>IF(N375="základní",J375,0)</f>
        <v>0</v>
      </c>
      <c r="BF375" s="206">
        <f>IF(N375="snížená",J375,0)</f>
        <v>0</v>
      </c>
      <c r="BG375" s="206">
        <f>IF(N375="zákl. přenesená",J375,0)</f>
        <v>0</v>
      </c>
      <c r="BH375" s="206">
        <f>IF(N375="sníž. přenesená",J375,0)</f>
        <v>0</v>
      </c>
      <c r="BI375" s="206">
        <f>IF(N375="nulová",J375,0)</f>
        <v>0</v>
      </c>
      <c r="BJ375" s="15" t="s">
        <v>85</v>
      </c>
      <c r="BK375" s="206">
        <f>ROUND(I375*H375,2)</f>
        <v>0</v>
      </c>
      <c r="BL375" s="15" t="s">
        <v>269</v>
      </c>
      <c r="BM375" s="205" t="s">
        <v>668</v>
      </c>
    </row>
    <row r="376" spans="2:65" s="1" customFormat="1" ht="29.25">
      <c r="B376" s="32"/>
      <c r="C376" s="33"/>
      <c r="D376" s="207" t="s">
        <v>179</v>
      </c>
      <c r="E376" s="33"/>
      <c r="F376" s="208" t="s">
        <v>667</v>
      </c>
      <c r="G376" s="33"/>
      <c r="H376" s="33"/>
      <c r="I376" s="115"/>
      <c r="J376" s="33"/>
      <c r="K376" s="33"/>
      <c r="L376" s="36"/>
      <c r="M376" s="209"/>
      <c r="N376" s="64"/>
      <c r="O376" s="64"/>
      <c r="P376" s="64"/>
      <c r="Q376" s="64"/>
      <c r="R376" s="64"/>
      <c r="S376" s="64"/>
      <c r="T376" s="65"/>
      <c r="AT376" s="15" t="s">
        <v>179</v>
      </c>
      <c r="AU376" s="15" t="s">
        <v>87</v>
      </c>
    </row>
    <row r="377" spans="2:65" s="1" customFormat="1" ht="21.6" customHeight="1">
      <c r="B377" s="32"/>
      <c r="C377" s="194" t="s">
        <v>669</v>
      </c>
      <c r="D377" s="194" t="s">
        <v>172</v>
      </c>
      <c r="E377" s="195" t="s">
        <v>670</v>
      </c>
      <c r="F377" s="196" t="s">
        <v>671</v>
      </c>
      <c r="G377" s="197" t="s">
        <v>192</v>
      </c>
      <c r="H377" s="198">
        <v>30</v>
      </c>
      <c r="I377" s="199"/>
      <c r="J377" s="200">
        <f>ROUND(I377*H377,2)</f>
        <v>0</v>
      </c>
      <c r="K377" s="196" t="s">
        <v>176</v>
      </c>
      <c r="L377" s="36"/>
      <c r="M377" s="201" t="s">
        <v>1</v>
      </c>
      <c r="N377" s="202" t="s">
        <v>43</v>
      </c>
      <c r="O377" s="64"/>
      <c r="P377" s="203">
        <f>O377*H377</f>
        <v>0</v>
      </c>
      <c r="Q377" s="203">
        <v>3.5000000000000001E-3</v>
      </c>
      <c r="R377" s="203">
        <f>Q377*H377</f>
        <v>0.105</v>
      </c>
      <c r="S377" s="203">
        <v>0</v>
      </c>
      <c r="T377" s="204">
        <f>S377*H377</f>
        <v>0</v>
      </c>
      <c r="AR377" s="205" t="s">
        <v>269</v>
      </c>
      <c r="AT377" s="205" t="s">
        <v>172</v>
      </c>
      <c r="AU377" s="205" t="s">
        <v>87</v>
      </c>
      <c r="AY377" s="15" t="s">
        <v>170</v>
      </c>
      <c r="BE377" s="206">
        <f>IF(N377="základní",J377,0)</f>
        <v>0</v>
      </c>
      <c r="BF377" s="206">
        <f>IF(N377="snížená",J377,0)</f>
        <v>0</v>
      </c>
      <c r="BG377" s="206">
        <f>IF(N377="zákl. přenesená",J377,0)</f>
        <v>0</v>
      </c>
      <c r="BH377" s="206">
        <f>IF(N377="sníž. přenesená",J377,0)</f>
        <v>0</v>
      </c>
      <c r="BI377" s="206">
        <f>IF(N377="nulová",J377,0)</f>
        <v>0</v>
      </c>
      <c r="BJ377" s="15" t="s">
        <v>85</v>
      </c>
      <c r="BK377" s="206">
        <f>ROUND(I377*H377,2)</f>
        <v>0</v>
      </c>
      <c r="BL377" s="15" t="s">
        <v>269</v>
      </c>
      <c r="BM377" s="205" t="s">
        <v>672</v>
      </c>
    </row>
    <row r="378" spans="2:65" s="1" customFormat="1" ht="11.25">
      <c r="B378" s="32"/>
      <c r="C378" s="33"/>
      <c r="D378" s="207" t="s">
        <v>179</v>
      </c>
      <c r="E378" s="33"/>
      <c r="F378" s="208" t="s">
        <v>673</v>
      </c>
      <c r="G378" s="33"/>
      <c r="H378" s="33"/>
      <c r="I378" s="115"/>
      <c r="J378" s="33"/>
      <c r="K378" s="33"/>
      <c r="L378" s="36"/>
      <c r="M378" s="209"/>
      <c r="N378" s="64"/>
      <c r="O378" s="64"/>
      <c r="P378" s="64"/>
      <c r="Q378" s="64"/>
      <c r="R378" s="64"/>
      <c r="S378" s="64"/>
      <c r="T378" s="65"/>
      <c r="AT378" s="15" t="s">
        <v>179</v>
      </c>
      <c r="AU378" s="15" t="s">
        <v>87</v>
      </c>
    </row>
    <row r="379" spans="2:65" s="12" customFormat="1" ht="11.25">
      <c r="B379" s="210"/>
      <c r="C379" s="211"/>
      <c r="D379" s="207" t="s">
        <v>181</v>
      </c>
      <c r="E379" s="212" t="s">
        <v>1</v>
      </c>
      <c r="F379" s="213" t="s">
        <v>674</v>
      </c>
      <c r="G379" s="211"/>
      <c r="H379" s="214">
        <v>30</v>
      </c>
      <c r="I379" s="215"/>
      <c r="J379" s="211"/>
      <c r="K379" s="211"/>
      <c r="L379" s="216"/>
      <c r="M379" s="217"/>
      <c r="N379" s="218"/>
      <c r="O379" s="218"/>
      <c r="P379" s="218"/>
      <c r="Q379" s="218"/>
      <c r="R379" s="218"/>
      <c r="S379" s="218"/>
      <c r="T379" s="219"/>
      <c r="AT379" s="220" t="s">
        <v>181</v>
      </c>
      <c r="AU379" s="220" t="s">
        <v>87</v>
      </c>
      <c r="AV379" s="12" t="s">
        <v>87</v>
      </c>
      <c r="AW379" s="12" t="s">
        <v>34</v>
      </c>
      <c r="AX379" s="12" t="s">
        <v>85</v>
      </c>
      <c r="AY379" s="220" t="s">
        <v>170</v>
      </c>
    </row>
    <row r="380" spans="2:65" s="11" customFormat="1" ht="22.9" customHeight="1">
      <c r="B380" s="178"/>
      <c r="C380" s="179"/>
      <c r="D380" s="180" t="s">
        <v>77</v>
      </c>
      <c r="E380" s="192" t="s">
        <v>675</v>
      </c>
      <c r="F380" s="192" t="s">
        <v>676</v>
      </c>
      <c r="G380" s="179"/>
      <c r="H380" s="179"/>
      <c r="I380" s="182"/>
      <c r="J380" s="193">
        <f>BK380</f>
        <v>0</v>
      </c>
      <c r="K380" s="179"/>
      <c r="L380" s="184"/>
      <c r="M380" s="185"/>
      <c r="N380" s="186"/>
      <c r="O380" s="186"/>
      <c r="P380" s="187">
        <f>SUM(P381:P398)</f>
        <v>0</v>
      </c>
      <c r="Q380" s="186"/>
      <c r="R380" s="187">
        <f>SUM(R381:R398)</f>
        <v>5.7160000000000002E-2</v>
      </c>
      <c r="S380" s="186"/>
      <c r="T380" s="188">
        <f>SUM(T381:T398)</f>
        <v>0</v>
      </c>
      <c r="AR380" s="189" t="s">
        <v>87</v>
      </c>
      <c r="AT380" s="190" t="s">
        <v>77</v>
      </c>
      <c r="AU380" s="190" t="s">
        <v>85</v>
      </c>
      <c r="AY380" s="189" t="s">
        <v>170</v>
      </c>
      <c r="BK380" s="191">
        <f>SUM(BK381:BK398)</f>
        <v>0</v>
      </c>
    </row>
    <row r="381" spans="2:65" s="1" customFormat="1" ht="21.6" customHeight="1">
      <c r="B381" s="32"/>
      <c r="C381" s="194" t="s">
        <v>677</v>
      </c>
      <c r="D381" s="194" t="s">
        <v>172</v>
      </c>
      <c r="E381" s="195" t="s">
        <v>678</v>
      </c>
      <c r="F381" s="196" t="s">
        <v>679</v>
      </c>
      <c r="G381" s="197" t="s">
        <v>382</v>
      </c>
      <c r="H381" s="198">
        <v>1</v>
      </c>
      <c r="I381" s="199"/>
      <c r="J381" s="200">
        <f>ROUND(I381*H381,2)</f>
        <v>0</v>
      </c>
      <c r="K381" s="196" t="s">
        <v>176</v>
      </c>
      <c r="L381" s="36"/>
      <c r="M381" s="201" t="s">
        <v>1</v>
      </c>
      <c r="N381" s="202" t="s">
        <v>43</v>
      </c>
      <c r="O381" s="64"/>
      <c r="P381" s="203">
        <f>O381*H381</f>
        <v>0</v>
      </c>
      <c r="Q381" s="203">
        <v>0</v>
      </c>
      <c r="R381" s="203">
        <f>Q381*H381</f>
        <v>0</v>
      </c>
      <c r="S381" s="203">
        <v>0</v>
      </c>
      <c r="T381" s="204">
        <f>S381*H381</f>
        <v>0</v>
      </c>
      <c r="AR381" s="205" t="s">
        <v>269</v>
      </c>
      <c r="AT381" s="205" t="s">
        <v>172</v>
      </c>
      <c r="AU381" s="205" t="s">
        <v>87</v>
      </c>
      <c r="AY381" s="15" t="s">
        <v>170</v>
      </c>
      <c r="BE381" s="206">
        <f>IF(N381="základní",J381,0)</f>
        <v>0</v>
      </c>
      <c r="BF381" s="206">
        <f>IF(N381="snížená",J381,0)</f>
        <v>0</v>
      </c>
      <c r="BG381" s="206">
        <f>IF(N381="zákl. přenesená",J381,0)</f>
        <v>0</v>
      </c>
      <c r="BH381" s="206">
        <f>IF(N381="sníž. přenesená",J381,0)</f>
        <v>0</v>
      </c>
      <c r="BI381" s="206">
        <f>IF(N381="nulová",J381,0)</f>
        <v>0</v>
      </c>
      <c r="BJ381" s="15" t="s">
        <v>85</v>
      </c>
      <c r="BK381" s="206">
        <f>ROUND(I381*H381,2)</f>
        <v>0</v>
      </c>
      <c r="BL381" s="15" t="s">
        <v>269</v>
      </c>
      <c r="BM381" s="205" t="s">
        <v>680</v>
      </c>
    </row>
    <row r="382" spans="2:65" s="1" customFormat="1" ht="29.25">
      <c r="B382" s="32"/>
      <c r="C382" s="33"/>
      <c r="D382" s="207" t="s">
        <v>179</v>
      </c>
      <c r="E382" s="33"/>
      <c r="F382" s="208" t="s">
        <v>681</v>
      </c>
      <c r="G382" s="33"/>
      <c r="H382" s="33"/>
      <c r="I382" s="115"/>
      <c r="J382" s="33"/>
      <c r="K382" s="33"/>
      <c r="L382" s="36"/>
      <c r="M382" s="209"/>
      <c r="N382" s="64"/>
      <c r="O382" s="64"/>
      <c r="P382" s="64"/>
      <c r="Q382" s="64"/>
      <c r="R382" s="64"/>
      <c r="S382" s="64"/>
      <c r="T382" s="65"/>
      <c r="AT382" s="15" t="s">
        <v>179</v>
      </c>
      <c r="AU382" s="15" t="s">
        <v>87</v>
      </c>
    </row>
    <row r="383" spans="2:65" s="1" customFormat="1" ht="21.6" customHeight="1">
      <c r="B383" s="32"/>
      <c r="C383" s="232" t="s">
        <v>682</v>
      </c>
      <c r="D383" s="232" t="s">
        <v>337</v>
      </c>
      <c r="E383" s="233" t="s">
        <v>683</v>
      </c>
      <c r="F383" s="234" t="s">
        <v>684</v>
      </c>
      <c r="G383" s="235" t="s">
        <v>382</v>
      </c>
      <c r="H383" s="236">
        <v>1</v>
      </c>
      <c r="I383" s="237"/>
      <c r="J383" s="238">
        <f>ROUND(I383*H383,2)</f>
        <v>0</v>
      </c>
      <c r="K383" s="234" t="s">
        <v>1</v>
      </c>
      <c r="L383" s="239"/>
      <c r="M383" s="240" t="s">
        <v>1</v>
      </c>
      <c r="N383" s="241" t="s">
        <v>43</v>
      </c>
      <c r="O383" s="64"/>
      <c r="P383" s="203">
        <f>O383*H383</f>
        <v>0</v>
      </c>
      <c r="Q383" s="203">
        <v>4.7E-2</v>
      </c>
      <c r="R383" s="203">
        <f>Q383*H383</f>
        <v>4.7E-2</v>
      </c>
      <c r="S383" s="203">
        <v>0</v>
      </c>
      <c r="T383" s="204">
        <f>S383*H383</f>
        <v>0</v>
      </c>
      <c r="AR383" s="205" t="s">
        <v>357</v>
      </c>
      <c r="AT383" s="205" t="s">
        <v>337</v>
      </c>
      <c r="AU383" s="205" t="s">
        <v>87</v>
      </c>
      <c r="AY383" s="15" t="s">
        <v>170</v>
      </c>
      <c r="BE383" s="206">
        <f>IF(N383="základní",J383,0)</f>
        <v>0</v>
      </c>
      <c r="BF383" s="206">
        <f>IF(N383="snížená",J383,0)</f>
        <v>0</v>
      </c>
      <c r="BG383" s="206">
        <f>IF(N383="zákl. přenesená",J383,0)</f>
        <v>0</v>
      </c>
      <c r="BH383" s="206">
        <f>IF(N383="sníž. přenesená",J383,0)</f>
        <v>0</v>
      </c>
      <c r="BI383" s="206">
        <f>IF(N383="nulová",J383,0)</f>
        <v>0</v>
      </c>
      <c r="BJ383" s="15" t="s">
        <v>85</v>
      </c>
      <c r="BK383" s="206">
        <f>ROUND(I383*H383,2)</f>
        <v>0</v>
      </c>
      <c r="BL383" s="15" t="s">
        <v>269</v>
      </c>
      <c r="BM383" s="205" t="s">
        <v>685</v>
      </c>
    </row>
    <row r="384" spans="2:65" s="1" customFormat="1" ht="68.25">
      <c r="B384" s="32"/>
      <c r="C384" s="33"/>
      <c r="D384" s="207" t="s">
        <v>179</v>
      </c>
      <c r="E384" s="33"/>
      <c r="F384" s="208" t="s">
        <v>686</v>
      </c>
      <c r="G384" s="33"/>
      <c r="H384" s="33"/>
      <c r="I384" s="115"/>
      <c r="J384" s="33"/>
      <c r="K384" s="33"/>
      <c r="L384" s="36"/>
      <c r="M384" s="209"/>
      <c r="N384" s="64"/>
      <c r="O384" s="64"/>
      <c r="P384" s="64"/>
      <c r="Q384" s="64"/>
      <c r="R384" s="64"/>
      <c r="S384" s="64"/>
      <c r="T384" s="65"/>
      <c r="AT384" s="15" t="s">
        <v>179</v>
      </c>
      <c r="AU384" s="15" t="s">
        <v>87</v>
      </c>
    </row>
    <row r="385" spans="2:65" s="1" customFormat="1" ht="21.6" customHeight="1">
      <c r="B385" s="32"/>
      <c r="C385" s="194" t="s">
        <v>687</v>
      </c>
      <c r="D385" s="194" t="s">
        <v>172</v>
      </c>
      <c r="E385" s="195" t="s">
        <v>688</v>
      </c>
      <c r="F385" s="196" t="s">
        <v>689</v>
      </c>
      <c r="G385" s="197" t="s">
        <v>382</v>
      </c>
      <c r="H385" s="198">
        <v>1</v>
      </c>
      <c r="I385" s="199"/>
      <c r="J385" s="200">
        <f>ROUND(I385*H385,2)</f>
        <v>0</v>
      </c>
      <c r="K385" s="196" t="s">
        <v>176</v>
      </c>
      <c r="L385" s="36"/>
      <c r="M385" s="201" t="s">
        <v>1</v>
      </c>
      <c r="N385" s="202" t="s">
        <v>43</v>
      </c>
      <c r="O385" s="64"/>
      <c r="P385" s="203">
        <f>O385*H385</f>
        <v>0</v>
      </c>
      <c r="Q385" s="203">
        <v>0</v>
      </c>
      <c r="R385" s="203">
        <f>Q385*H385</f>
        <v>0</v>
      </c>
      <c r="S385" s="203">
        <v>0</v>
      </c>
      <c r="T385" s="204">
        <f>S385*H385</f>
        <v>0</v>
      </c>
      <c r="AR385" s="205" t="s">
        <v>269</v>
      </c>
      <c r="AT385" s="205" t="s">
        <v>172</v>
      </c>
      <c r="AU385" s="205" t="s">
        <v>87</v>
      </c>
      <c r="AY385" s="15" t="s">
        <v>170</v>
      </c>
      <c r="BE385" s="206">
        <f>IF(N385="základní",J385,0)</f>
        <v>0</v>
      </c>
      <c r="BF385" s="206">
        <f>IF(N385="snížená",J385,0)</f>
        <v>0</v>
      </c>
      <c r="BG385" s="206">
        <f>IF(N385="zákl. přenesená",J385,0)</f>
        <v>0</v>
      </c>
      <c r="BH385" s="206">
        <f>IF(N385="sníž. přenesená",J385,0)</f>
        <v>0</v>
      </c>
      <c r="BI385" s="206">
        <f>IF(N385="nulová",J385,0)</f>
        <v>0</v>
      </c>
      <c r="BJ385" s="15" t="s">
        <v>85</v>
      </c>
      <c r="BK385" s="206">
        <f>ROUND(I385*H385,2)</f>
        <v>0</v>
      </c>
      <c r="BL385" s="15" t="s">
        <v>269</v>
      </c>
      <c r="BM385" s="205" t="s">
        <v>690</v>
      </c>
    </row>
    <row r="386" spans="2:65" s="1" customFormat="1" ht="19.5">
      <c r="B386" s="32"/>
      <c r="C386" s="33"/>
      <c r="D386" s="207" t="s">
        <v>179</v>
      </c>
      <c r="E386" s="33"/>
      <c r="F386" s="208" t="s">
        <v>691</v>
      </c>
      <c r="G386" s="33"/>
      <c r="H386" s="33"/>
      <c r="I386" s="115"/>
      <c r="J386" s="33"/>
      <c r="K386" s="33"/>
      <c r="L386" s="36"/>
      <c r="M386" s="209"/>
      <c r="N386" s="64"/>
      <c r="O386" s="64"/>
      <c r="P386" s="64"/>
      <c r="Q386" s="64"/>
      <c r="R386" s="64"/>
      <c r="S386" s="64"/>
      <c r="T386" s="65"/>
      <c r="AT386" s="15" t="s">
        <v>179</v>
      </c>
      <c r="AU386" s="15" t="s">
        <v>87</v>
      </c>
    </row>
    <row r="387" spans="2:65" s="1" customFormat="1" ht="21.6" customHeight="1">
      <c r="B387" s="32"/>
      <c r="C387" s="232" t="s">
        <v>692</v>
      </c>
      <c r="D387" s="232" t="s">
        <v>337</v>
      </c>
      <c r="E387" s="233" t="s">
        <v>693</v>
      </c>
      <c r="F387" s="234" t="s">
        <v>694</v>
      </c>
      <c r="G387" s="235" t="s">
        <v>382</v>
      </c>
      <c r="H387" s="236">
        <v>1</v>
      </c>
      <c r="I387" s="237"/>
      <c r="J387" s="238">
        <f>ROUND(I387*H387,2)</f>
        <v>0</v>
      </c>
      <c r="K387" s="234" t="s">
        <v>176</v>
      </c>
      <c r="L387" s="239"/>
      <c r="M387" s="240" t="s">
        <v>1</v>
      </c>
      <c r="N387" s="241" t="s">
        <v>43</v>
      </c>
      <c r="O387" s="64"/>
      <c r="P387" s="203">
        <f>O387*H387</f>
        <v>0</v>
      </c>
      <c r="Q387" s="203">
        <v>4.7000000000000002E-3</v>
      </c>
      <c r="R387" s="203">
        <f>Q387*H387</f>
        <v>4.7000000000000002E-3</v>
      </c>
      <c r="S387" s="203">
        <v>0</v>
      </c>
      <c r="T387" s="204">
        <f>S387*H387</f>
        <v>0</v>
      </c>
      <c r="AR387" s="205" t="s">
        <v>357</v>
      </c>
      <c r="AT387" s="205" t="s">
        <v>337</v>
      </c>
      <c r="AU387" s="205" t="s">
        <v>87</v>
      </c>
      <c r="AY387" s="15" t="s">
        <v>170</v>
      </c>
      <c r="BE387" s="206">
        <f>IF(N387="základní",J387,0)</f>
        <v>0</v>
      </c>
      <c r="BF387" s="206">
        <f>IF(N387="snížená",J387,0)</f>
        <v>0</v>
      </c>
      <c r="BG387" s="206">
        <f>IF(N387="zákl. přenesená",J387,0)</f>
        <v>0</v>
      </c>
      <c r="BH387" s="206">
        <f>IF(N387="sníž. přenesená",J387,0)</f>
        <v>0</v>
      </c>
      <c r="BI387" s="206">
        <f>IF(N387="nulová",J387,0)</f>
        <v>0</v>
      </c>
      <c r="BJ387" s="15" t="s">
        <v>85</v>
      </c>
      <c r="BK387" s="206">
        <f>ROUND(I387*H387,2)</f>
        <v>0</v>
      </c>
      <c r="BL387" s="15" t="s">
        <v>269</v>
      </c>
      <c r="BM387" s="205" t="s">
        <v>695</v>
      </c>
    </row>
    <row r="388" spans="2:65" s="1" customFormat="1" ht="11.25">
      <c r="B388" s="32"/>
      <c r="C388" s="33"/>
      <c r="D388" s="207" t="s">
        <v>179</v>
      </c>
      <c r="E388" s="33"/>
      <c r="F388" s="208" t="s">
        <v>694</v>
      </c>
      <c r="G388" s="33"/>
      <c r="H388" s="33"/>
      <c r="I388" s="115"/>
      <c r="J388" s="33"/>
      <c r="K388" s="33"/>
      <c r="L388" s="36"/>
      <c r="M388" s="209"/>
      <c r="N388" s="64"/>
      <c r="O388" s="64"/>
      <c r="P388" s="64"/>
      <c r="Q388" s="64"/>
      <c r="R388" s="64"/>
      <c r="S388" s="64"/>
      <c r="T388" s="65"/>
      <c r="AT388" s="15" t="s">
        <v>179</v>
      </c>
      <c r="AU388" s="15" t="s">
        <v>87</v>
      </c>
    </row>
    <row r="389" spans="2:65" s="1" customFormat="1" ht="14.45" customHeight="1">
      <c r="B389" s="32"/>
      <c r="C389" s="232" t="s">
        <v>696</v>
      </c>
      <c r="D389" s="232" t="s">
        <v>337</v>
      </c>
      <c r="E389" s="233" t="s">
        <v>697</v>
      </c>
      <c r="F389" s="234" t="s">
        <v>698</v>
      </c>
      <c r="G389" s="235" t="s">
        <v>382</v>
      </c>
      <c r="H389" s="236">
        <v>1</v>
      </c>
      <c r="I389" s="237"/>
      <c r="J389" s="238">
        <f>ROUND(I389*H389,2)</f>
        <v>0</v>
      </c>
      <c r="K389" s="234" t="s">
        <v>1</v>
      </c>
      <c r="L389" s="239"/>
      <c r="M389" s="240" t="s">
        <v>1</v>
      </c>
      <c r="N389" s="241" t="s">
        <v>43</v>
      </c>
      <c r="O389" s="64"/>
      <c r="P389" s="203">
        <f>O389*H389</f>
        <v>0</v>
      </c>
      <c r="Q389" s="203">
        <v>1E-3</v>
      </c>
      <c r="R389" s="203">
        <f>Q389*H389</f>
        <v>1E-3</v>
      </c>
      <c r="S389" s="203">
        <v>0</v>
      </c>
      <c r="T389" s="204">
        <f>S389*H389</f>
        <v>0</v>
      </c>
      <c r="AR389" s="205" t="s">
        <v>357</v>
      </c>
      <c r="AT389" s="205" t="s">
        <v>337</v>
      </c>
      <c r="AU389" s="205" t="s">
        <v>87</v>
      </c>
      <c r="AY389" s="15" t="s">
        <v>170</v>
      </c>
      <c r="BE389" s="206">
        <f>IF(N389="základní",J389,0)</f>
        <v>0</v>
      </c>
      <c r="BF389" s="206">
        <f>IF(N389="snížená",J389,0)</f>
        <v>0</v>
      </c>
      <c r="BG389" s="206">
        <f>IF(N389="zákl. přenesená",J389,0)</f>
        <v>0</v>
      </c>
      <c r="BH389" s="206">
        <f>IF(N389="sníž. přenesená",J389,0)</f>
        <v>0</v>
      </c>
      <c r="BI389" s="206">
        <f>IF(N389="nulová",J389,0)</f>
        <v>0</v>
      </c>
      <c r="BJ389" s="15" t="s">
        <v>85</v>
      </c>
      <c r="BK389" s="206">
        <f>ROUND(I389*H389,2)</f>
        <v>0</v>
      </c>
      <c r="BL389" s="15" t="s">
        <v>269</v>
      </c>
      <c r="BM389" s="205" t="s">
        <v>699</v>
      </c>
    </row>
    <row r="390" spans="2:65" s="1" customFormat="1" ht="11.25">
      <c r="B390" s="32"/>
      <c r="C390" s="33"/>
      <c r="D390" s="207" t="s">
        <v>179</v>
      </c>
      <c r="E390" s="33"/>
      <c r="F390" s="208" t="s">
        <v>698</v>
      </c>
      <c r="G390" s="33"/>
      <c r="H390" s="33"/>
      <c r="I390" s="115"/>
      <c r="J390" s="33"/>
      <c r="K390" s="33"/>
      <c r="L390" s="36"/>
      <c r="M390" s="209"/>
      <c r="N390" s="64"/>
      <c r="O390" s="64"/>
      <c r="P390" s="64"/>
      <c r="Q390" s="64"/>
      <c r="R390" s="64"/>
      <c r="S390" s="64"/>
      <c r="T390" s="65"/>
      <c r="AT390" s="15" t="s">
        <v>179</v>
      </c>
      <c r="AU390" s="15" t="s">
        <v>87</v>
      </c>
    </row>
    <row r="391" spans="2:65" s="1" customFormat="1" ht="21.6" customHeight="1">
      <c r="B391" s="32"/>
      <c r="C391" s="194" t="s">
        <v>700</v>
      </c>
      <c r="D391" s="194" t="s">
        <v>172</v>
      </c>
      <c r="E391" s="195" t="s">
        <v>701</v>
      </c>
      <c r="F391" s="196" t="s">
        <v>702</v>
      </c>
      <c r="G391" s="197" t="s">
        <v>382</v>
      </c>
      <c r="H391" s="198">
        <v>1</v>
      </c>
      <c r="I391" s="199"/>
      <c r="J391" s="200">
        <f>ROUND(I391*H391,2)</f>
        <v>0</v>
      </c>
      <c r="K391" s="196" t="s">
        <v>176</v>
      </c>
      <c r="L391" s="36"/>
      <c r="M391" s="201" t="s">
        <v>1</v>
      </c>
      <c r="N391" s="202" t="s">
        <v>43</v>
      </c>
      <c r="O391" s="64"/>
      <c r="P391" s="203">
        <f>O391*H391</f>
        <v>0</v>
      </c>
      <c r="Q391" s="203">
        <v>0</v>
      </c>
      <c r="R391" s="203">
        <f>Q391*H391</f>
        <v>0</v>
      </c>
      <c r="S391" s="203">
        <v>0</v>
      </c>
      <c r="T391" s="204">
        <f>S391*H391</f>
        <v>0</v>
      </c>
      <c r="AR391" s="205" t="s">
        <v>269</v>
      </c>
      <c r="AT391" s="205" t="s">
        <v>172</v>
      </c>
      <c r="AU391" s="205" t="s">
        <v>87</v>
      </c>
      <c r="AY391" s="15" t="s">
        <v>170</v>
      </c>
      <c r="BE391" s="206">
        <f>IF(N391="základní",J391,0)</f>
        <v>0</v>
      </c>
      <c r="BF391" s="206">
        <f>IF(N391="snížená",J391,0)</f>
        <v>0</v>
      </c>
      <c r="BG391" s="206">
        <f>IF(N391="zákl. přenesená",J391,0)</f>
        <v>0</v>
      </c>
      <c r="BH391" s="206">
        <f>IF(N391="sníž. přenesená",J391,0)</f>
        <v>0</v>
      </c>
      <c r="BI391" s="206">
        <f>IF(N391="nulová",J391,0)</f>
        <v>0</v>
      </c>
      <c r="BJ391" s="15" t="s">
        <v>85</v>
      </c>
      <c r="BK391" s="206">
        <f>ROUND(I391*H391,2)</f>
        <v>0</v>
      </c>
      <c r="BL391" s="15" t="s">
        <v>269</v>
      </c>
      <c r="BM391" s="205" t="s">
        <v>703</v>
      </c>
    </row>
    <row r="392" spans="2:65" s="1" customFormat="1" ht="19.5">
      <c r="B392" s="32"/>
      <c r="C392" s="33"/>
      <c r="D392" s="207" t="s">
        <v>179</v>
      </c>
      <c r="E392" s="33"/>
      <c r="F392" s="208" t="s">
        <v>704</v>
      </c>
      <c r="G392" s="33"/>
      <c r="H392" s="33"/>
      <c r="I392" s="115"/>
      <c r="J392" s="33"/>
      <c r="K392" s="33"/>
      <c r="L392" s="36"/>
      <c r="M392" s="209"/>
      <c r="N392" s="64"/>
      <c r="O392" s="64"/>
      <c r="P392" s="64"/>
      <c r="Q392" s="64"/>
      <c r="R392" s="64"/>
      <c r="S392" s="64"/>
      <c r="T392" s="65"/>
      <c r="AT392" s="15" t="s">
        <v>179</v>
      </c>
      <c r="AU392" s="15" t="s">
        <v>87</v>
      </c>
    </row>
    <row r="393" spans="2:65" s="1" customFormat="1" ht="21.6" customHeight="1">
      <c r="B393" s="32"/>
      <c r="C393" s="232" t="s">
        <v>705</v>
      </c>
      <c r="D393" s="232" t="s">
        <v>337</v>
      </c>
      <c r="E393" s="233" t="s">
        <v>706</v>
      </c>
      <c r="F393" s="234" t="s">
        <v>707</v>
      </c>
      <c r="G393" s="235" t="s">
        <v>382</v>
      </c>
      <c r="H393" s="236">
        <v>1</v>
      </c>
      <c r="I393" s="237"/>
      <c r="J393" s="238">
        <f>ROUND(I393*H393,2)</f>
        <v>0</v>
      </c>
      <c r="K393" s="234" t="s">
        <v>176</v>
      </c>
      <c r="L393" s="239"/>
      <c r="M393" s="240" t="s">
        <v>1</v>
      </c>
      <c r="N393" s="241" t="s">
        <v>43</v>
      </c>
      <c r="O393" s="64"/>
      <c r="P393" s="203">
        <f>O393*H393</f>
        <v>0</v>
      </c>
      <c r="Q393" s="203">
        <v>1.1999999999999999E-3</v>
      </c>
      <c r="R393" s="203">
        <f>Q393*H393</f>
        <v>1.1999999999999999E-3</v>
      </c>
      <c r="S393" s="203">
        <v>0</v>
      </c>
      <c r="T393" s="204">
        <f>S393*H393</f>
        <v>0</v>
      </c>
      <c r="AR393" s="205" t="s">
        <v>357</v>
      </c>
      <c r="AT393" s="205" t="s">
        <v>337</v>
      </c>
      <c r="AU393" s="205" t="s">
        <v>87</v>
      </c>
      <c r="AY393" s="15" t="s">
        <v>170</v>
      </c>
      <c r="BE393" s="206">
        <f>IF(N393="základní",J393,0)</f>
        <v>0</v>
      </c>
      <c r="BF393" s="206">
        <f>IF(N393="snížená",J393,0)</f>
        <v>0</v>
      </c>
      <c r="BG393" s="206">
        <f>IF(N393="zákl. přenesená",J393,0)</f>
        <v>0</v>
      </c>
      <c r="BH393" s="206">
        <f>IF(N393="sníž. přenesená",J393,0)</f>
        <v>0</v>
      </c>
      <c r="BI393" s="206">
        <f>IF(N393="nulová",J393,0)</f>
        <v>0</v>
      </c>
      <c r="BJ393" s="15" t="s">
        <v>85</v>
      </c>
      <c r="BK393" s="206">
        <f>ROUND(I393*H393,2)</f>
        <v>0</v>
      </c>
      <c r="BL393" s="15" t="s">
        <v>269</v>
      </c>
      <c r="BM393" s="205" t="s">
        <v>708</v>
      </c>
    </row>
    <row r="394" spans="2:65" s="1" customFormat="1" ht="19.5">
      <c r="B394" s="32"/>
      <c r="C394" s="33"/>
      <c r="D394" s="207" t="s">
        <v>179</v>
      </c>
      <c r="E394" s="33"/>
      <c r="F394" s="208" t="s">
        <v>707</v>
      </c>
      <c r="G394" s="33"/>
      <c r="H394" s="33"/>
      <c r="I394" s="115"/>
      <c r="J394" s="33"/>
      <c r="K394" s="33"/>
      <c r="L394" s="36"/>
      <c r="M394" s="209"/>
      <c r="N394" s="64"/>
      <c r="O394" s="64"/>
      <c r="P394" s="64"/>
      <c r="Q394" s="64"/>
      <c r="R394" s="64"/>
      <c r="S394" s="64"/>
      <c r="T394" s="65"/>
      <c r="AT394" s="15" t="s">
        <v>179</v>
      </c>
      <c r="AU394" s="15" t="s">
        <v>87</v>
      </c>
    </row>
    <row r="395" spans="2:65" s="1" customFormat="1" ht="21.6" customHeight="1">
      <c r="B395" s="32"/>
      <c r="C395" s="194" t="s">
        <v>709</v>
      </c>
      <c r="D395" s="194" t="s">
        <v>172</v>
      </c>
      <c r="E395" s="195" t="s">
        <v>710</v>
      </c>
      <c r="F395" s="196" t="s">
        <v>711</v>
      </c>
      <c r="G395" s="197" t="s">
        <v>382</v>
      </c>
      <c r="H395" s="198">
        <v>1</v>
      </c>
      <c r="I395" s="199"/>
      <c r="J395" s="200">
        <f>ROUND(I395*H395,2)</f>
        <v>0</v>
      </c>
      <c r="K395" s="196" t="s">
        <v>176</v>
      </c>
      <c r="L395" s="36"/>
      <c r="M395" s="201" t="s">
        <v>1</v>
      </c>
      <c r="N395" s="202" t="s">
        <v>43</v>
      </c>
      <c r="O395" s="64"/>
      <c r="P395" s="203">
        <f>O395*H395</f>
        <v>0</v>
      </c>
      <c r="Q395" s="203">
        <v>0</v>
      </c>
      <c r="R395" s="203">
        <f>Q395*H395</f>
        <v>0</v>
      </c>
      <c r="S395" s="203">
        <v>0</v>
      </c>
      <c r="T395" s="204">
        <f>S395*H395</f>
        <v>0</v>
      </c>
      <c r="AR395" s="205" t="s">
        <v>269</v>
      </c>
      <c r="AT395" s="205" t="s">
        <v>172</v>
      </c>
      <c r="AU395" s="205" t="s">
        <v>87</v>
      </c>
      <c r="AY395" s="15" t="s">
        <v>170</v>
      </c>
      <c r="BE395" s="206">
        <f>IF(N395="základní",J395,0)</f>
        <v>0</v>
      </c>
      <c r="BF395" s="206">
        <f>IF(N395="snížená",J395,0)</f>
        <v>0</v>
      </c>
      <c r="BG395" s="206">
        <f>IF(N395="zákl. přenesená",J395,0)</f>
        <v>0</v>
      </c>
      <c r="BH395" s="206">
        <f>IF(N395="sníž. přenesená",J395,0)</f>
        <v>0</v>
      </c>
      <c r="BI395" s="206">
        <f>IF(N395="nulová",J395,0)</f>
        <v>0</v>
      </c>
      <c r="BJ395" s="15" t="s">
        <v>85</v>
      </c>
      <c r="BK395" s="206">
        <f>ROUND(I395*H395,2)</f>
        <v>0</v>
      </c>
      <c r="BL395" s="15" t="s">
        <v>269</v>
      </c>
      <c r="BM395" s="205" t="s">
        <v>712</v>
      </c>
    </row>
    <row r="396" spans="2:65" s="1" customFormat="1" ht="19.5">
      <c r="B396" s="32"/>
      <c r="C396" s="33"/>
      <c r="D396" s="207" t="s">
        <v>179</v>
      </c>
      <c r="E396" s="33"/>
      <c r="F396" s="208" t="s">
        <v>713</v>
      </c>
      <c r="G396" s="33"/>
      <c r="H396" s="33"/>
      <c r="I396" s="115"/>
      <c r="J396" s="33"/>
      <c r="K396" s="33"/>
      <c r="L396" s="36"/>
      <c r="M396" s="209"/>
      <c r="N396" s="64"/>
      <c r="O396" s="64"/>
      <c r="P396" s="64"/>
      <c r="Q396" s="64"/>
      <c r="R396" s="64"/>
      <c r="S396" s="64"/>
      <c r="T396" s="65"/>
      <c r="AT396" s="15" t="s">
        <v>179</v>
      </c>
      <c r="AU396" s="15" t="s">
        <v>87</v>
      </c>
    </row>
    <row r="397" spans="2:65" s="1" customFormat="1" ht="21.6" customHeight="1">
      <c r="B397" s="32"/>
      <c r="C397" s="232" t="s">
        <v>714</v>
      </c>
      <c r="D397" s="232" t="s">
        <v>337</v>
      </c>
      <c r="E397" s="233" t="s">
        <v>715</v>
      </c>
      <c r="F397" s="234" t="s">
        <v>716</v>
      </c>
      <c r="G397" s="235" t="s">
        <v>382</v>
      </c>
      <c r="H397" s="236">
        <v>1</v>
      </c>
      <c r="I397" s="237"/>
      <c r="J397" s="238">
        <f>ROUND(I397*H397,2)</f>
        <v>0</v>
      </c>
      <c r="K397" s="234" t="s">
        <v>1</v>
      </c>
      <c r="L397" s="239"/>
      <c r="M397" s="240" t="s">
        <v>1</v>
      </c>
      <c r="N397" s="241" t="s">
        <v>43</v>
      </c>
      <c r="O397" s="64"/>
      <c r="P397" s="203">
        <f>O397*H397</f>
        <v>0</v>
      </c>
      <c r="Q397" s="203">
        <v>3.2599999999999999E-3</v>
      </c>
      <c r="R397" s="203">
        <f>Q397*H397</f>
        <v>3.2599999999999999E-3</v>
      </c>
      <c r="S397" s="203">
        <v>0</v>
      </c>
      <c r="T397" s="204">
        <f>S397*H397</f>
        <v>0</v>
      </c>
      <c r="AR397" s="205" t="s">
        <v>357</v>
      </c>
      <c r="AT397" s="205" t="s">
        <v>337</v>
      </c>
      <c r="AU397" s="205" t="s">
        <v>87</v>
      </c>
      <c r="AY397" s="15" t="s">
        <v>170</v>
      </c>
      <c r="BE397" s="206">
        <f>IF(N397="základní",J397,0)</f>
        <v>0</v>
      </c>
      <c r="BF397" s="206">
        <f>IF(N397="snížená",J397,0)</f>
        <v>0</v>
      </c>
      <c r="BG397" s="206">
        <f>IF(N397="zákl. přenesená",J397,0)</f>
        <v>0</v>
      </c>
      <c r="BH397" s="206">
        <f>IF(N397="sníž. přenesená",J397,0)</f>
        <v>0</v>
      </c>
      <c r="BI397" s="206">
        <f>IF(N397="nulová",J397,0)</f>
        <v>0</v>
      </c>
      <c r="BJ397" s="15" t="s">
        <v>85</v>
      </c>
      <c r="BK397" s="206">
        <f>ROUND(I397*H397,2)</f>
        <v>0</v>
      </c>
      <c r="BL397" s="15" t="s">
        <v>269</v>
      </c>
      <c r="BM397" s="205" t="s">
        <v>717</v>
      </c>
    </row>
    <row r="398" spans="2:65" s="1" customFormat="1" ht="11.25">
      <c r="B398" s="32"/>
      <c r="C398" s="33"/>
      <c r="D398" s="207" t="s">
        <v>179</v>
      </c>
      <c r="E398" s="33"/>
      <c r="F398" s="208" t="s">
        <v>716</v>
      </c>
      <c r="G398" s="33"/>
      <c r="H398" s="33"/>
      <c r="I398" s="115"/>
      <c r="J398" s="33"/>
      <c r="K398" s="33"/>
      <c r="L398" s="36"/>
      <c r="M398" s="209"/>
      <c r="N398" s="64"/>
      <c r="O398" s="64"/>
      <c r="P398" s="64"/>
      <c r="Q398" s="64"/>
      <c r="R398" s="64"/>
      <c r="S398" s="64"/>
      <c r="T398" s="65"/>
      <c r="AT398" s="15" t="s">
        <v>179</v>
      </c>
      <c r="AU398" s="15" t="s">
        <v>87</v>
      </c>
    </row>
    <row r="399" spans="2:65" s="11" customFormat="1" ht="22.9" customHeight="1">
      <c r="B399" s="178"/>
      <c r="C399" s="179"/>
      <c r="D399" s="180" t="s">
        <v>77</v>
      </c>
      <c r="E399" s="192" t="s">
        <v>718</v>
      </c>
      <c r="F399" s="192" t="s">
        <v>719</v>
      </c>
      <c r="G399" s="179"/>
      <c r="H399" s="179"/>
      <c r="I399" s="182"/>
      <c r="J399" s="193">
        <f>BK399</f>
        <v>0</v>
      </c>
      <c r="K399" s="179"/>
      <c r="L399" s="184"/>
      <c r="M399" s="185"/>
      <c r="N399" s="186"/>
      <c r="O399" s="186"/>
      <c r="P399" s="187">
        <f>SUM(P400:P405)</f>
        <v>0</v>
      </c>
      <c r="Q399" s="186"/>
      <c r="R399" s="187">
        <f>SUM(R400:R405)</f>
        <v>5.5602499999999999</v>
      </c>
      <c r="S399" s="186"/>
      <c r="T399" s="188">
        <f>SUM(T400:T405)</f>
        <v>0</v>
      </c>
      <c r="AR399" s="189" t="s">
        <v>87</v>
      </c>
      <c r="AT399" s="190" t="s">
        <v>77</v>
      </c>
      <c r="AU399" s="190" t="s">
        <v>85</v>
      </c>
      <c r="AY399" s="189" t="s">
        <v>170</v>
      </c>
      <c r="BK399" s="191">
        <f>SUM(BK400:BK405)</f>
        <v>0</v>
      </c>
    </row>
    <row r="400" spans="2:65" s="1" customFormat="1" ht="21.6" customHeight="1">
      <c r="B400" s="32"/>
      <c r="C400" s="194" t="s">
        <v>720</v>
      </c>
      <c r="D400" s="194" t="s">
        <v>172</v>
      </c>
      <c r="E400" s="195" t="s">
        <v>721</v>
      </c>
      <c r="F400" s="196" t="s">
        <v>722</v>
      </c>
      <c r="G400" s="197" t="s">
        <v>723</v>
      </c>
      <c r="H400" s="198">
        <v>4835</v>
      </c>
      <c r="I400" s="199"/>
      <c r="J400" s="200">
        <f>ROUND(I400*H400,2)</f>
        <v>0</v>
      </c>
      <c r="K400" s="196" t="s">
        <v>176</v>
      </c>
      <c r="L400" s="36"/>
      <c r="M400" s="201" t="s">
        <v>1</v>
      </c>
      <c r="N400" s="202" t="s">
        <v>43</v>
      </c>
      <c r="O400" s="64"/>
      <c r="P400" s="203">
        <f>O400*H400</f>
        <v>0</v>
      </c>
      <c r="Q400" s="203">
        <v>5.0000000000000002E-5</v>
      </c>
      <c r="R400" s="203">
        <f>Q400*H400</f>
        <v>0.24175000000000002</v>
      </c>
      <c r="S400" s="203">
        <v>0</v>
      </c>
      <c r="T400" s="204">
        <f>S400*H400</f>
        <v>0</v>
      </c>
      <c r="AR400" s="205" t="s">
        <v>269</v>
      </c>
      <c r="AT400" s="205" t="s">
        <v>172</v>
      </c>
      <c r="AU400" s="205" t="s">
        <v>87</v>
      </c>
      <c r="AY400" s="15" t="s">
        <v>170</v>
      </c>
      <c r="BE400" s="206">
        <f>IF(N400="základní",J400,0)</f>
        <v>0</v>
      </c>
      <c r="BF400" s="206">
        <f>IF(N400="snížená",J400,0)</f>
        <v>0</v>
      </c>
      <c r="BG400" s="206">
        <f>IF(N400="zákl. přenesená",J400,0)</f>
        <v>0</v>
      </c>
      <c r="BH400" s="206">
        <f>IF(N400="sníž. přenesená",J400,0)</f>
        <v>0</v>
      </c>
      <c r="BI400" s="206">
        <f>IF(N400="nulová",J400,0)</f>
        <v>0</v>
      </c>
      <c r="BJ400" s="15" t="s">
        <v>85</v>
      </c>
      <c r="BK400" s="206">
        <f>ROUND(I400*H400,2)</f>
        <v>0</v>
      </c>
      <c r="BL400" s="15" t="s">
        <v>269</v>
      </c>
      <c r="BM400" s="205" t="s">
        <v>724</v>
      </c>
    </row>
    <row r="401" spans="2:65" s="1" customFormat="1" ht="19.5">
      <c r="B401" s="32"/>
      <c r="C401" s="33"/>
      <c r="D401" s="207" t="s">
        <v>179</v>
      </c>
      <c r="E401" s="33"/>
      <c r="F401" s="208" t="s">
        <v>725</v>
      </c>
      <c r="G401" s="33"/>
      <c r="H401" s="33"/>
      <c r="I401" s="115"/>
      <c r="J401" s="33"/>
      <c r="K401" s="33"/>
      <c r="L401" s="36"/>
      <c r="M401" s="209"/>
      <c r="N401" s="64"/>
      <c r="O401" s="64"/>
      <c r="P401" s="64"/>
      <c r="Q401" s="64"/>
      <c r="R401" s="64"/>
      <c r="S401" s="64"/>
      <c r="T401" s="65"/>
      <c r="AT401" s="15" t="s">
        <v>179</v>
      </c>
      <c r="AU401" s="15" t="s">
        <v>87</v>
      </c>
    </row>
    <row r="402" spans="2:65" s="12" customFormat="1" ht="11.25">
      <c r="B402" s="210"/>
      <c r="C402" s="211"/>
      <c r="D402" s="207" t="s">
        <v>181</v>
      </c>
      <c r="E402" s="212" t="s">
        <v>1</v>
      </c>
      <c r="F402" s="213" t="s">
        <v>726</v>
      </c>
      <c r="G402" s="211"/>
      <c r="H402" s="214">
        <v>4835</v>
      </c>
      <c r="I402" s="215"/>
      <c r="J402" s="211"/>
      <c r="K402" s="211"/>
      <c r="L402" s="216"/>
      <c r="M402" s="217"/>
      <c r="N402" s="218"/>
      <c r="O402" s="218"/>
      <c r="P402" s="218"/>
      <c r="Q402" s="218"/>
      <c r="R402" s="218"/>
      <c r="S402" s="218"/>
      <c r="T402" s="219"/>
      <c r="AT402" s="220" t="s">
        <v>181</v>
      </c>
      <c r="AU402" s="220" t="s">
        <v>87</v>
      </c>
      <c r="AV402" s="12" t="s">
        <v>87</v>
      </c>
      <c r="AW402" s="12" t="s">
        <v>34</v>
      </c>
      <c r="AX402" s="12" t="s">
        <v>85</v>
      </c>
      <c r="AY402" s="220" t="s">
        <v>170</v>
      </c>
    </row>
    <row r="403" spans="2:65" s="1" customFormat="1" ht="21.6" customHeight="1">
      <c r="B403" s="32"/>
      <c r="C403" s="232" t="s">
        <v>727</v>
      </c>
      <c r="D403" s="232" t="s">
        <v>337</v>
      </c>
      <c r="E403" s="233" t="s">
        <v>728</v>
      </c>
      <c r="F403" s="234" t="s">
        <v>729</v>
      </c>
      <c r="G403" s="235" t="s">
        <v>723</v>
      </c>
      <c r="H403" s="236">
        <v>5318.5</v>
      </c>
      <c r="I403" s="237"/>
      <c r="J403" s="238">
        <f>ROUND(I403*H403,2)</f>
        <v>0</v>
      </c>
      <c r="K403" s="234" t="s">
        <v>1</v>
      </c>
      <c r="L403" s="239"/>
      <c r="M403" s="240" t="s">
        <v>1</v>
      </c>
      <c r="N403" s="241" t="s">
        <v>43</v>
      </c>
      <c r="O403" s="64"/>
      <c r="P403" s="203">
        <f>O403*H403</f>
        <v>0</v>
      </c>
      <c r="Q403" s="203">
        <v>1E-3</v>
      </c>
      <c r="R403" s="203">
        <f>Q403*H403</f>
        <v>5.3185000000000002</v>
      </c>
      <c r="S403" s="203">
        <v>0</v>
      </c>
      <c r="T403" s="204">
        <f>S403*H403</f>
        <v>0</v>
      </c>
      <c r="AR403" s="205" t="s">
        <v>357</v>
      </c>
      <c r="AT403" s="205" t="s">
        <v>337</v>
      </c>
      <c r="AU403" s="205" t="s">
        <v>87</v>
      </c>
      <c r="AY403" s="15" t="s">
        <v>170</v>
      </c>
      <c r="BE403" s="206">
        <f>IF(N403="základní",J403,0)</f>
        <v>0</v>
      </c>
      <c r="BF403" s="206">
        <f>IF(N403="snížená",J403,0)</f>
        <v>0</v>
      </c>
      <c r="BG403" s="206">
        <f>IF(N403="zákl. přenesená",J403,0)</f>
        <v>0</v>
      </c>
      <c r="BH403" s="206">
        <f>IF(N403="sníž. přenesená",J403,0)</f>
        <v>0</v>
      </c>
      <c r="BI403" s="206">
        <f>IF(N403="nulová",J403,0)</f>
        <v>0</v>
      </c>
      <c r="BJ403" s="15" t="s">
        <v>85</v>
      </c>
      <c r="BK403" s="206">
        <f>ROUND(I403*H403,2)</f>
        <v>0</v>
      </c>
      <c r="BL403" s="15" t="s">
        <v>269</v>
      </c>
      <c r="BM403" s="205" t="s">
        <v>730</v>
      </c>
    </row>
    <row r="404" spans="2:65" s="1" customFormat="1" ht="19.5">
      <c r="B404" s="32"/>
      <c r="C404" s="33"/>
      <c r="D404" s="207" t="s">
        <v>179</v>
      </c>
      <c r="E404" s="33"/>
      <c r="F404" s="208" t="s">
        <v>729</v>
      </c>
      <c r="G404" s="33"/>
      <c r="H404" s="33"/>
      <c r="I404" s="115"/>
      <c r="J404" s="33"/>
      <c r="K404" s="33"/>
      <c r="L404" s="36"/>
      <c r="M404" s="209"/>
      <c r="N404" s="64"/>
      <c r="O404" s="64"/>
      <c r="P404" s="64"/>
      <c r="Q404" s="64"/>
      <c r="R404" s="64"/>
      <c r="S404" s="64"/>
      <c r="T404" s="65"/>
      <c r="AT404" s="15" t="s">
        <v>179</v>
      </c>
      <c r="AU404" s="15" t="s">
        <v>87</v>
      </c>
    </row>
    <row r="405" spans="2:65" s="12" customFormat="1" ht="11.25">
      <c r="B405" s="210"/>
      <c r="C405" s="211"/>
      <c r="D405" s="207" t="s">
        <v>181</v>
      </c>
      <c r="E405" s="211"/>
      <c r="F405" s="213" t="s">
        <v>731</v>
      </c>
      <c r="G405" s="211"/>
      <c r="H405" s="214">
        <v>5318.5</v>
      </c>
      <c r="I405" s="215"/>
      <c r="J405" s="211"/>
      <c r="K405" s="211"/>
      <c r="L405" s="216"/>
      <c r="M405" s="217"/>
      <c r="N405" s="218"/>
      <c r="O405" s="218"/>
      <c r="P405" s="218"/>
      <c r="Q405" s="218"/>
      <c r="R405" s="218"/>
      <c r="S405" s="218"/>
      <c r="T405" s="219"/>
      <c r="AT405" s="220" t="s">
        <v>181</v>
      </c>
      <c r="AU405" s="220" t="s">
        <v>87</v>
      </c>
      <c r="AV405" s="12" t="s">
        <v>87</v>
      </c>
      <c r="AW405" s="12" t="s">
        <v>4</v>
      </c>
      <c r="AX405" s="12" t="s">
        <v>85</v>
      </c>
      <c r="AY405" s="220" t="s">
        <v>170</v>
      </c>
    </row>
    <row r="406" spans="2:65" s="11" customFormat="1" ht="22.9" customHeight="1">
      <c r="B406" s="178"/>
      <c r="C406" s="179"/>
      <c r="D406" s="180" t="s">
        <v>77</v>
      </c>
      <c r="E406" s="192" t="s">
        <v>732</v>
      </c>
      <c r="F406" s="192" t="s">
        <v>733</v>
      </c>
      <c r="G406" s="179"/>
      <c r="H406" s="179"/>
      <c r="I406" s="182"/>
      <c r="J406" s="193">
        <f>BK406</f>
        <v>0</v>
      </c>
      <c r="K406" s="179"/>
      <c r="L406" s="184"/>
      <c r="M406" s="185"/>
      <c r="N406" s="186"/>
      <c r="O406" s="186"/>
      <c r="P406" s="187">
        <f>SUM(P407:P430)</f>
        <v>0</v>
      </c>
      <c r="Q406" s="186"/>
      <c r="R406" s="187">
        <f>SUM(R407:R430)</f>
        <v>2.8512867599999998</v>
      </c>
      <c r="S406" s="186"/>
      <c r="T406" s="188">
        <f>SUM(T407:T430)</f>
        <v>0</v>
      </c>
      <c r="AR406" s="189" t="s">
        <v>87</v>
      </c>
      <c r="AT406" s="190" t="s">
        <v>77</v>
      </c>
      <c r="AU406" s="190" t="s">
        <v>85</v>
      </c>
      <c r="AY406" s="189" t="s">
        <v>170</v>
      </c>
      <c r="BK406" s="191">
        <f>SUM(BK407:BK430)</f>
        <v>0</v>
      </c>
    </row>
    <row r="407" spans="2:65" s="1" customFormat="1" ht="14.45" customHeight="1">
      <c r="B407" s="32"/>
      <c r="C407" s="194" t="s">
        <v>734</v>
      </c>
      <c r="D407" s="194" t="s">
        <v>172</v>
      </c>
      <c r="E407" s="195" t="s">
        <v>735</v>
      </c>
      <c r="F407" s="196" t="s">
        <v>736</v>
      </c>
      <c r="G407" s="197" t="s">
        <v>216</v>
      </c>
      <c r="H407" s="198">
        <v>77.599999999999994</v>
      </c>
      <c r="I407" s="199"/>
      <c r="J407" s="200">
        <f>ROUND(I407*H407,2)</f>
        <v>0</v>
      </c>
      <c r="K407" s="196" t="s">
        <v>176</v>
      </c>
      <c r="L407" s="36"/>
      <c r="M407" s="201" t="s">
        <v>1</v>
      </c>
      <c r="N407" s="202" t="s">
        <v>43</v>
      </c>
      <c r="O407" s="64"/>
      <c r="P407" s="203">
        <f>O407*H407</f>
        <v>0</v>
      </c>
      <c r="Q407" s="203">
        <v>0</v>
      </c>
      <c r="R407" s="203">
        <f>Q407*H407</f>
        <v>0</v>
      </c>
      <c r="S407" s="203">
        <v>0</v>
      </c>
      <c r="T407" s="204">
        <f>S407*H407</f>
        <v>0</v>
      </c>
      <c r="AR407" s="205" t="s">
        <v>269</v>
      </c>
      <c r="AT407" s="205" t="s">
        <v>172</v>
      </c>
      <c r="AU407" s="205" t="s">
        <v>87</v>
      </c>
      <c r="AY407" s="15" t="s">
        <v>170</v>
      </c>
      <c r="BE407" s="206">
        <f>IF(N407="základní",J407,0)</f>
        <v>0</v>
      </c>
      <c r="BF407" s="206">
        <f>IF(N407="snížená",J407,0)</f>
        <v>0</v>
      </c>
      <c r="BG407" s="206">
        <f>IF(N407="zákl. přenesená",J407,0)</f>
        <v>0</v>
      </c>
      <c r="BH407" s="206">
        <f>IF(N407="sníž. přenesená",J407,0)</f>
        <v>0</v>
      </c>
      <c r="BI407" s="206">
        <f>IF(N407="nulová",J407,0)</f>
        <v>0</v>
      </c>
      <c r="BJ407" s="15" t="s">
        <v>85</v>
      </c>
      <c r="BK407" s="206">
        <f>ROUND(I407*H407,2)</f>
        <v>0</v>
      </c>
      <c r="BL407" s="15" t="s">
        <v>269</v>
      </c>
      <c r="BM407" s="205" t="s">
        <v>737</v>
      </c>
    </row>
    <row r="408" spans="2:65" s="1" customFormat="1" ht="11.25">
      <c r="B408" s="32"/>
      <c r="C408" s="33"/>
      <c r="D408" s="207" t="s">
        <v>179</v>
      </c>
      <c r="E408" s="33"/>
      <c r="F408" s="208" t="s">
        <v>738</v>
      </c>
      <c r="G408" s="33"/>
      <c r="H408" s="33"/>
      <c r="I408" s="115"/>
      <c r="J408" s="33"/>
      <c r="K408" s="33"/>
      <c r="L408" s="36"/>
      <c r="M408" s="209"/>
      <c r="N408" s="64"/>
      <c r="O408" s="64"/>
      <c r="P408" s="64"/>
      <c r="Q408" s="64"/>
      <c r="R408" s="64"/>
      <c r="S408" s="64"/>
      <c r="T408" s="65"/>
      <c r="AT408" s="15" t="s">
        <v>179</v>
      </c>
      <c r="AU408" s="15" t="s">
        <v>87</v>
      </c>
    </row>
    <row r="409" spans="2:65" s="1" customFormat="1" ht="14.45" customHeight="1">
      <c r="B409" s="32"/>
      <c r="C409" s="194" t="s">
        <v>739</v>
      </c>
      <c r="D409" s="194" t="s">
        <v>172</v>
      </c>
      <c r="E409" s="195" t="s">
        <v>740</v>
      </c>
      <c r="F409" s="196" t="s">
        <v>741</v>
      </c>
      <c r="G409" s="197" t="s">
        <v>216</v>
      </c>
      <c r="H409" s="198">
        <v>77.599999999999994</v>
      </c>
      <c r="I409" s="199"/>
      <c r="J409" s="200">
        <f>ROUND(I409*H409,2)</f>
        <v>0</v>
      </c>
      <c r="K409" s="196" t="s">
        <v>176</v>
      </c>
      <c r="L409" s="36"/>
      <c r="M409" s="201" t="s">
        <v>1</v>
      </c>
      <c r="N409" s="202" t="s">
        <v>43</v>
      </c>
      <c r="O409" s="64"/>
      <c r="P409" s="203">
        <f>O409*H409</f>
        <v>0</v>
      </c>
      <c r="Q409" s="203">
        <v>2.9999999999999997E-4</v>
      </c>
      <c r="R409" s="203">
        <f>Q409*H409</f>
        <v>2.3279999999999995E-2</v>
      </c>
      <c r="S409" s="203">
        <v>0</v>
      </c>
      <c r="T409" s="204">
        <f>S409*H409</f>
        <v>0</v>
      </c>
      <c r="AR409" s="205" t="s">
        <v>269</v>
      </c>
      <c r="AT409" s="205" t="s">
        <v>172</v>
      </c>
      <c r="AU409" s="205" t="s">
        <v>87</v>
      </c>
      <c r="AY409" s="15" t="s">
        <v>170</v>
      </c>
      <c r="BE409" s="206">
        <f>IF(N409="základní",J409,0)</f>
        <v>0</v>
      </c>
      <c r="BF409" s="206">
        <f>IF(N409="snížená",J409,0)</f>
        <v>0</v>
      </c>
      <c r="BG409" s="206">
        <f>IF(N409="zákl. přenesená",J409,0)</f>
        <v>0</v>
      </c>
      <c r="BH409" s="206">
        <f>IF(N409="sníž. přenesená",J409,0)</f>
        <v>0</v>
      </c>
      <c r="BI409" s="206">
        <f>IF(N409="nulová",J409,0)</f>
        <v>0</v>
      </c>
      <c r="BJ409" s="15" t="s">
        <v>85</v>
      </c>
      <c r="BK409" s="206">
        <f>ROUND(I409*H409,2)</f>
        <v>0</v>
      </c>
      <c r="BL409" s="15" t="s">
        <v>269</v>
      </c>
      <c r="BM409" s="205" t="s">
        <v>742</v>
      </c>
    </row>
    <row r="410" spans="2:65" s="1" customFormat="1" ht="19.5">
      <c r="B410" s="32"/>
      <c r="C410" s="33"/>
      <c r="D410" s="207" t="s">
        <v>179</v>
      </c>
      <c r="E410" s="33"/>
      <c r="F410" s="208" t="s">
        <v>743</v>
      </c>
      <c r="G410" s="33"/>
      <c r="H410" s="33"/>
      <c r="I410" s="115"/>
      <c r="J410" s="33"/>
      <c r="K410" s="33"/>
      <c r="L410" s="36"/>
      <c r="M410" s="209"/>
      <c r="N410" s="64"/>
      <c r="O410" s="64"/>
      <c r="P410" s="64"/>
      <c r="Q410" s="64"/>
      <c r="R410" s="64"/>
      <c r="S410" s="64"/>
      <c r="T410" s="65"/>
      <c r="AT410" s="15" t="s">
        <v>179</v>
      </c>
      <c r="AU410" s="15" t="s">
        <v>87</v>
      </c>
    </row>
    <row r="411" spans="2:65" s="1" customFormat="1" ht="21.6" customHeight="1">
      <c r="B411" s="32"/>
      <c r="C411" s="194" t="s">
        <v>744</v>
      </c>
      <c r="D411" s="194" t="s">
        <v>172</v>
      </c>
      <c r="E411" s="195" t="s">
        <v>745</v>
      </c>
      <c r="F411" s="196" t="s">
        <v>746</v>
      </c>
      <c r="G411" s="197" t="s">
        <v>216</v>
      </c>
      <c r="H411" s="198">
        <v>77.599999999999994</v>
      </c>
      <c r="I411" s="199"/>
      <c r="J411" s="200">
        <f>ROUND(I411*H411,2)</f>
        <v>0</v>
      </c>
      <c r="K411" s="196" t="s">
        <v>176</v>
      </c>
      <c r="L411" s="36"/>
      <c r="M411" s="201" t="s">
        <v>1</v>
      </c>
      <c r="N411" s="202" t="s">
        <v>43</v>
      </c>
      <c r="O411" s="64"/>
      <c r="P411" s="203">
        <f>O411*H411</f>
        <v>0</v>
      </c>
      <c r="Q411" s="203">
        <v>7.5799999999999999E-3</v>
      </c>
      <c r="R411" s="203">
        <f>Q411*H411</f>
        <v>0.58820799999999995</v>
      </c>
      <c r="S411" s="203">
        <v>0</v>
      </c>
      <c r="T411" s="204">
        <f>S411*H411</f>
        <v>0</v>
      </c>
      <c r="AR411" s="205" t="s">
        <v>269</v>
      </c>
      <c r="AT411" s="205" t="s">
        <v>172</v>
      </c>
      <c r="AU411" s="205" t="s">
        <v>87</v>
      </c>
      <c r="AY411" s="15" t="s">
        <v>170</v>
      </c>
      <c r="BE411" s="206">
        <f>IF(N411="základní",J411,0)</f>
        <v>0</v>
      </c>
      <c r="BF411" s="206">
        <f>IF(N411="snížená",J411,0)</f>
        <v>0</v>
      </c>
      <c r="BG411" s="206">
        <f>IF(N411="zákl. přenesená",J411,0)</f>
        <v>0</v>
      </c>
      <c r="BH411" s="206">
        <f>IF(N411="sníž. přenesená",J411,0)</f>
        <v>0</v>
      </c>
      <c r="BI411" s="206">
        <f>IF(N411="nulová",J411,0)</f>
        <v>0</v>
      </c>
      <c r="BJ411" s="15" t="s">
        <v>85</v>
      </c>
      <c r="BK411" s="206">
        <f>ROUND(I411*H411,2)</f>
        <v>0</v>
      </c>
      <c r="BL411" s="15" t="s">
        <v>269</v>
      </c>
      <c r="BM411" s="205" t="s">
        <v>747</v>
      </c>
    </row>
    <row r="412" spans="2:65" s="1" customFormat="1" ht="19.5">
      <c r="B412" s="32"/>
      <c r="C412" s="33"/>
      <c r="D412" s="207" t="s">
        <v>179</v>
      </c>
      <c r="E412" s="33"/>
      <c r="F412" s="208" t="s">
        <v>748</v>
      </c>
      <c r="G412" s="33"/>
      <c r="H412" s="33"/>
      <c r="I412" s="115"/>
      <c r="J412" s="33"/>
      <c r="K412" s="33"/>
      <c r="L412" s="36"/>
      <c r="M412" s="209"/>
      <c r="N412" s="64"/>
      <c r="O412" s="64"/>
      <c r="P412" s="64"/>
      <c r="Q412" s="64"/>
      <c r="R412" s="64"/>
      <c r="S412" s="64"/>
      <c r="T412" s="65"/>
      <c r="AT412" s="15" t="s">
        <v>179</v>
      </c>
      <c r="AU412" s="15" t="s">
        <v>87</v>
      </c>
    </row>
    <row r="413" spans="2:65" s="1" customFormat="1" ht="21.6" customHeight="1">
      <c r="B413" s="32"/>
      <c r="C413" s="194" t="s">
        <v>749</v>
      </c>
      <c r="D413" s="194" t="s">
        <v>172</v>
      </c>
      <c r="E413" s="195" t="s">
        <v>750</v>
      </c>
      <c r="F413" s="196" t="s">
        <v>751</v>
      </c>
      <c r="G413" s="197" t="s">
        <v>192</v>
      </c>
      <c r="H413" s="198">
        <v>90</v>
      </c>
      <c r="I413" s="199"/>
      <c r="J413" s="200">
        <f>ROUND(I413*H413,2)</f>
        <v>0</v>
      </c>
      <c r="K413" s="196" t="s">
        <v>176</v>
      </c>
      <c r="L413" s="36"/>
      <c r="M413" s="201" t="s">
        <v>1</v>
      </c>
      <c r="N413" s="202" t="s">
        <v>43</v>
      </c>
      <c r="O413" s="64"/>
      <c r="P413" s="203">
        <f>O413*H413</f>
        <v>0</v>
      </c>
      <c r="Q413" s="203">
        <v>3.4000000000000002E-4</v>
      </c>
      <c r="R413" s="203">
        <f>Q413*H413</f>
        <v>3.0600000000000002E-2</v>
      </c>
      <c r="S413" s="203">
        <v>0</v>
      </c>
      <c r="T413" s="204">
        <f>S413*H413</f>
        <v>0</v>
      </c>
      <c r="AR413" s="205" t="s">
        <v>269</v>
      </c>
      <c r="AT413" s="205" t="s">
        <v>172</v>
      </c>
      <c r="AU413" s="205" t="s">
        <v>87</v>
      </c>
      <c r="AY413" s="15" t="s">
        <v>170</v>
      </c>
      <c r="BE413" s="206">
        <f>IF(N413="základní",J413,0)</f>
        <v>0</v>
      </c>
      <c r="BF413" s="206">
        <f>IF(N413="snížená",J413,0)</f>
        <v>0</v>
      </c>
      <c r="BG413" s="206">
        <f>IF(N413="zákl. přenesená",J413,0)</f>
        <v>0</v>
      </c>
      <c r="BH413" s="206">
        <f>IF(N413="sníž. přenesená",J413,0)</f>
        <v>0</v>
      </c>
      <c r="BI413" s="206">
        <f>IF(N413="nulová",J413,0)</f>
        <v>0</v>
      </c>
      <c r="BJ413" s="15" t="s">
        <v>85</v>
      </c>
      <c r="BK413" s="206">
        <f>ROUND(I413*H413,2)</f>
        <v>0</v>
      </c>
      <c r="BL413" s="15" t="s">
        <v>269</v>
      </c>
      <c r="BM413" s="205" t="s">
        <v>752</v>
      </c>
    </row>
    <row r="414" spans="2:65" s="1" customFormat="1" ht="19.5">
      <c r="B414" s="32"/>
      <c r="C414" s="33"/>
      <c r="D414" s="207" t="s">
        <v>179</v>
      </c>
      <c r="E414" s="33"/>
      <c r="F414" s="208" t="s">
        <v>753</v>
      </c>
      <c r="G414" s="33"/>
      <c r="H414" s="33"/>
      <c r="I414" s="115"/>
      <c r="J414" s="33"/>
      <c r="K414" s="33"/>
      <c r="L414" s="36"/>
      <c r="M414" s="209"/>
      <c r="N414" s="64"/>
      <c r="O414" s="64"/>
      <c r="P414" s="64"/>
      <c r="Q414" s="64"/>
      <c r="R414" s="64"/>
      <c r="S414" s="64"/>
      <c r="T414" s="65"/>
      <c r="AT414" s="15" t="s">
        <v>179</v>
      </c>
      <c r="AU414" s="15" t="s">
        <v>87</v>
      </c>
    </row>
    <row r="415" spans="2:65" s="1" customFormat="1" ht="21.6" customHeight="1">
      <c r="B415" s="32"/>
      <c r="C415" s="232" t="s">
        <v>754</v>
      </c>
      <c r="D415" s="232" t="s">
        <v>337</v>
      </c>
      <c r="E415" s="233" t="s">
        <v>755</v>
      </c>
      <c r="F415" s="234" t="s">
        <v>756</v>
      </c>
      <c r="G415" s="235" t="s">
        <v>192</v>
      </c>
      <c r="H415" s="236">
        <v>99</v>
      </c>
      <c r="I415" s="237"/>
      <c r="J415" s="238">
        <f>ROUND(I415*H415,2)</f>
        <v>0</v>
      </c>
      <c r="K415" s="234" t="s">
        <v>176</v>
      </c>
      <c r="L415" s="239"/>
      <c r="M415" s="240" t="s">
        <v>1</v>
      </c>
      <c r="N415" s="241" t="s">
        <v>43</v>
      </c>
      <c r="O415" s="64"/>
      <c r="P415" s="203">
        <f>O415*H415</f>
        <v>0</v>
      </c>
      <c r="Q415" s="203">
        <v>6.0000000000000002E-5</v>
      </c>
      <c r="R415" s="203">
        <f>Q415*H415</f>
        <v>5.94E-3</v>
      </c>
      <c r="S415" s="203">
        <v>0</v>
      </c>
      <c r="T415" s="204">
        <f>S415*H415</f>
        <v>0</v>
      </c>
      <c r="AR415" s="205" t="s">
        <v>357</v>
      </c>
      <c r="AT415" s="205" t="s">
        <v>337</v>
      </c>
      <c r="AU415" s="205" t="s">
        <v>87</v>
      </c>
      <c r="AY415" s="15" t="s">
        <v>170</v>
      </c>
      <c r="BE415" s="206">
        <f>IF(N415="základní",J415,0)</f>
        <v>0</v>
      </c>
      <c r="BF415" s="206">
        <f>IF(N415="snížená",J415,0)</f>
        <v>0</v>
      </c>
      <c r="BG415" s="206">
        <f>IF(N415="zákl. přenesená",J415,0)</f>
        <v>0</v>
      </c>
      <c r="BH415" s="206">
        <f>IF(N415="sníž. přenesená",J415,0)</f>
        <v>0</v>
      </c>
      <c r="BI415" s="206">
        <f>IF(N415="nulová",J415,0)</f>
        <v>0</v>
      </c>
      <c r="BJ415" s="15" t="s">
        <v>85</v>
      </c>
      <c r="BK415" s="206">
        <f>ROUND(I415*H415,2)</f>
        <v>0</v>
      </c>
      <c r="BL415" s="15" t="s">
        <v>269</v>
      </c>
      <c r="BM415" s="205" t="s">
        <v>757</v>
      </c>
    </row>
    <row r="416" spans="2:65" s="1" customFormat="1" ht="19.5">
      <c r="B416" s="32"/>
      <c r="C416" s="33"/>
      <c r="D416" s="207" t="s">
        <v>179</v>
      </c>
      <c r="E416" s="33"/>
      <c r="F416" s="208" t="s">
        <v>758</v>
      </c>
      <c r="G416" s="33"/>
      <c r="H416" s="33"/>
      <c r="I416" s="115"/>
      <c r="J416" s="33"/>
      <c r="K416" s="33"/>
      <c r="L416" s="36"/>
      <c r="M416" s="209"/>
      <c r="N416" s="64"/>
      <c r="O416" s="64"/>
      <c r="P416" s="64"/>
      <c r="Q416" s="64"/>
      <c r="R416" s="64"/>
      <c r="S416" s="64"/>
      <c r="T416" s="65"/>
      <c r="AT416" s="15" t="s">
        <v>179</v>
      </c>
      <c r="AU416" s="15" t="s">
        <v>87</v>
      </c>
    </row>
    <row r="417" spans="2:65" s="12" customFormat="1" ht="11.25">
      <c r="B417" s="210"/>
      <c r="C417" s="211"/>
      <c r="D417" s="207" t="s">
        <v>181</v>
      </c>
      <c r="E417" s="211"/>
      <c r="F417" s="213" t="s">
        <v>759</v>
      </c>
      <c r="G417" s="211"/>
      <c r="H417" s="214">
        <v>99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181</v>
      </c>
      <c r="AU417" s="220" t="s">
        <v>87</v>
      </c>
      <c r="AV417" s="12" t="s">
        <v>87</v>
      </c>
      <c r="AW417" s="12" t="s">
        <v>4</v>
      </c>
      <c r="AX417" s="12" t="s">
        <v>85</v>
      </c>
      <c r="AY417" s="220" t="s">
        <v>170</v>
      </c>
    </row>
    <row r="418" spans="2:65" s="1" customFormat="1" ht="21.6" customHeight="1">
      <c r="B418" s="32"/>
      <c r="C418" s="194" t="s">
        <v>760</v>
      </c>
      <c r="D418" s="194" t="s">
        <v>172</v>
      </c>
      <c r="E418" s="195" t="s">
        <v>761</v>
      </c>
      <c r="F418" s="196" t="s">
        <v>762</v>
      </c>
      <c r="G418" s="197" t="s">
        <v>192</v>
      </c>
      <c r="H418" s="198">
        <v>67.099999999999994</v>
      </c>
      <c r="I418" s="199"/>
      <c r="J418" s="200">
        <f>ROUND(I418*H418,2)</f>
        <v>0</v>
      </c>
      <c r="K418" s="196" t="s">
        <v>176</v>
      </c>
      <c r="L418" s="36"/>
      <c r="M418" s="201" t="s">
        <v>1</v>
      </c>
      <c r="N418" s="202" t="s">
        <v>43</v>
      </c>
      <c r="O418" s="64"/>
      <c r="P418" s="203">
        <f>O418*H418</f>
        <v>0</v>
      </c>
      <c r="Q418" s="203">
        <v>4.2999999999999999E-4</v>
      </c>
      <c r="R418" s="203">
        <f>Q418*H418</f>
        <v>2.8852999999999997E-2</v>
      </c>
      <c r="S418" s="203">
        <v>0</v>
      </c>
      <c r="T418" s="204">
        <f>S418*H418</f>
        <v>0</v>
      </c>
      <c r="AR418" s="205" t="s">
        <v>269</v>
      </c>
      <c r="AT418" s="205" t="s">
        <v>172</v>
      </c>
      <c r="AU418" s="205" t="s">
        <v>87</v>
      </c>
      <c r="AY418" s="15" t="s">
        <v>170</v>
      </c>
      <c r="BE418" s="206">
        <f>IF(N418="základní",J418,0)</f>
        <v>0</v>
      </c>
      <c r="BF418" s="206">
        <f>IF(N418="snížená",J418,0)</f>
        <v>0</v>
      </c>
      <c r="BG418" s="206">
        <f>IF(N418="zákl. přenesená",J418,0)</f>
        <v>0</v>
      </c>
      <c r="BH418" s="206">
        <f>IF(N418="sníž. přenesená",J418,0)</f>
        <v>0</v>
      </c>
      <c r="BI418" s="206">
        <f>IF(N418="nulová",J418,0)</f>
        <v>0</v>
      </c>
      <c r="BJ418" s="15" t="s">
        <v>85</v>
      </c>
      <c r="BK418" s="206">
        <f>ROUND(I418*H418,2)</f>
        <v>0</v>
      </c>
      <c r="BL418" s="15" t="s">
        <v>269</v>
      </c>
      <c r="BM418" s="205" t="s">
        <v>763</v>
      </c>
    </row>
    <row r="419" spans="2:65" s="1" customFormat="1" ht="19.5">
      <c r="B419" s="32"/>
      <c r="C419" s="33"/>
      <c r="D419" s="207" t="s">
        <v>179</v>
      </c>
      <c r="E419" s="33"/>
      <c r="F419" s="208" t="s">
        <v>764</v>
      </c>
      <c r="G419" s="33"/>
      <c r="H419" s="33"/>
      <c r="I419" s="115"/>
      <c r="J419" s="33"/>
      <c r="K419" s="33"/>
      <c r="L419" s="36"/>
      <c r="M419" s="209"/>
      <c r="N419" s="64"/>
      <c r="O419" s="64"/>
      <c r="P419" s="64"/>
      <c r="Q419" s="64"/>
      <c r="R419" s="64"/>
      <c r="S419" s="64"/>
      <c r="T419" s="65"/>
      <c r="AT419" s="15" t="s">
        <v>179</v>
      </c>
      <c r="AU419" s="15" t="s">
        <v>87</v>
      </c>
    </row>
    <row r="420" spans="2:65" s="1" customFormat="1" ht="21.6" customHeight="1">
      <c r="B420" s="32"/>
      <c r="C420" s="232" t="s">
        <v>765</v>
      </c>
      <c r="D420" s="232" t="s">
        <v>337</v>
      </c>
      <c r="E420" s="233" t="s">
        <v>766</v>
      </c>
      <c r="F420" s="234" t="s">
        <v>767</v>
      </c>
      <c r="G420" s="235" t="s">
        <v>382</v>
      </c>
      <c r="H420" s="236">
        <v>123.01600000000001</v>
      </c>
      <c r="I420" s="237"/>
      <c r="J420" s="238">
        <f>ROUND(I420*H420,2)</f>
        <v>0</v>
      </c>
      <c r="K420" s="234" t="s">
        <v>176</v>
      </c>
      <c r="L420" s="239"/>
      <c r="M420" s="240" t="s">
        <v>1</v>
      </c>
      <c r="N420" s="241" t="s">
        <v>43</v>
      </c>
      <c r="O420" s="64"/>
      <c r="P420" s="203">
        <f>O420*H420</f>
        <v>0</v>
      </c>
      <c r="Q420" s="203">
        <v>3.6000000000000002E-4</v>
      </c>
      <c r="R420" s="203">
        <f>Q420*H420</f>
        <v>4.4285760000000007E-2</v>
      </c>
      <c r="S420" s="203">
        <v>0</v>
      </c>
      <c r="T420" s="204">
        <f>S420*H420</f>
        <v>0</v>
      </c>
      <c r="AR420" s="205" t="s">
        <v>357</v>
      </c>
      <c r="AT420" s="205" t="s">
        <v>337</v>
      </c>
      <c r="AU420" s="205" t="s">
        <v>87</v>
      </c>
      <c r="AY420" s="15" t="s">
        <v>170</v>
      </c>
      <c r="BE420" s="206">
        <f>IF(N420="základní",J420,0)</f>
        <v>0</v>
      </c>
      <c r="BF420" s="206">
        <f>IF(N420="snížená",J420,0)</f>
        <v>0</v>
      </c>
      <c r="BG420" s="206">
        <f>IF(N420="zákl. přenesená",J420,0)</f>
        <v>0</v>
      </c>
      <c r="BH420" s="206">
        <f>IF(N420="sníž. přenesená",J420,0)</f>
        <v>0</v>
      </c>
      <c r="BI420" s="206">
        <f>IF(N420="nulová",J420,0)</f>
        <v>0</v>
      </c>
      <c r="BJ420" s="15" t="s">
        <v>85</v>
      </c>
      <c r="BK420" s="206">
        <f>ROUND(I420*H420,2)</f>
        <v>0</v>
      </c>
      <c r="BL420" s="15" t="s">
        <v>269</v>
      </c>
      <c r="BM420" s="205" t="s">
        <v>768</v>
      </c>
    </row>
    <row r="421" spans="2:65" s="1" customFormat="1" ht="19.5">
      <c r="B421" s="32"/>
      <c r="C421" s="33"/>
      <c r="D421" s="207" t="s">
        <v>179</v>
      </c>
      <c r="E421" s="33"/>
      <c r="F421" s="208" t="s">
        <v>767</v>
      </c>
      <c r="G421" s="33"/>
      <c r="H421" s="33"/>
      <c r="I421" s="115"/>
      <c r="J421" s="33"/>
      <c r="K421" s="33"/>
      <c r="L421" s="36"/>
      <c r="M421" s="209"/>
      <c r="N421" s="64"/>
      <c r="O421" s="64"/>
      <c r="P421" s="64"/>
      <c r="Q421" s="64"/>
      <c r="R421" s="64"/>
      <c r="S421" s="64"/>
      <c r="T421" s="65"/>
      <c r="AT421" s="15" t="s">
        <v>179</v>
      </c>
      <c r="AU421" s="15" t="s">
        <v>87</v>
      </c>
    </row>
    <row r="422" spans="2:65" s="12" customFormat="1" ht="11.25">
      <c r="B422" s="210"/>
      <c r="C422" s="211"/>
      <c r="D422" s="207" t="s">
        <v>181</v>
      </c>
      <c r="E422" s="212" t="s">
        <v>1</v>
      </c>
      <c r="F422" s="213" t="s">
        <v>769</v>
      </c>
      <c r="G422" s="211"/>
      <c r="H422" s="214">
        <v>111.833</v>
      </c>
      <c r="I422" s="215"/>
      <c r="J422" s="211"/>
      <c r="K422" s="211"/>
      <c r="L422" s="216"/>
      <c r="M422" s="217"/>
      <c r="N422" s="218"/>
      <c r="O422" s="218"/>
      <c r="P422" s="218"/>
      <c r="Q422" s="218"/>
      <c r="R422" s="218"/>
      <c r="S422" s="218"/>
      <c r="T422" s="219"/>
      <c r="AT422" s="220" t="s">
        <v>181</v>
      </c>
      <c r="AU422" s="220" t="s">
        <v>87</v>
      </c>
      <c r="AV422" s="12" t="s">
        <v>87</v>
      </c>
      <c r="AW422" s="12" t="s">
        <v>34</v>
      </c>
      <c r="AX422" s="12" t="s">
        <v>85</v>
      </c>
      <c r="AY422" s="220" t="s">
        <v>170</v>
      </c>
    </row>
    <row r="423" spans="2:65" s="12" customFormat="1" ht="11.25">
      <c r="B423" s="210"/>
      <c r="C423" s="211"/>
      <c r="D423" s="207" t="s">
        <v>181</v>
      </c>
      <c r="E423" s="211"/>
      <c r="F423" s="213" t="s">
        <v>770</v>
      </c>
      <c r="G423" s="211"/>
      <c r="H423" s="214">
        <v>123.01600000000001</v>
      </c>
      <c r="I423" s="215"/>
      <c r="J423" s="211"/>
      <c r="K423" s="211"/>
      <c r="L423" s="216"/>
      <c r="M423" s="217"/>
      <c r="N423" s="218"/>
      <c r="O423" s="218"/>
      <c r="P423" s="218"/>
      <c r="Q423" s="218"/>
      <c r="R423" s="218"/>
      <c r="S423" s="218"/>
      <c r="T423" s="219"/>
      <c r="AT423" s="220" t="s">
        <v>181</v>
      </c>
      <c r="AU423" s="220" t="s">
        <v>87</v>
      </c>
      <c r="AV423" s="12" t="s">
        <v>87</v>
      </c>
      <c r="AW423" s="12" t="s">
        <v>4</v>
      </c>
      <c r="AX423" s="12" t="s">
        <v>85</v>
      </c>
      <c r="AY423" s="220" t="s">
        <v>170</v>
      </c>
    </row>
    <row r="424" spans="2:65" s="1" customFormat="1" ht="32.450000000000003" customHeight="1">
      <c r="B424" s="32"/>
      <c r="C424" s="194" t="s">
        <v>771</v>
      </c>
      <c r="D424" s="194" t="s">
        <v>172</v>
      </c>
      <c r="E424" s="195" t="s">
        <v>772</v>
      </c>
      <c r="F424" s="196" t="s">
        <v>773</v>
      </c>
      <c r="G424" s="197" t="s">
        <v>216</v>
      </c>
      <c r="H424" s="198">
        <v>77.599999999999994</v>
      </c>
      <c r="I424" s="199"/>
      <c r="J424" s="200">
        <f>ROUND(I424*H424,2)</f>
        <v>0</v>
      </c>
      <c r="K424" s="196" t="s">
        <v>176</v>
      </c>
      <c r="L424" s="36"/>
      <c r="M424" s="201" t="s">
        <v>1</v>
      </c>
      <c r="N424" s="202" t="s">
        <v>43</v>
      </c>
      <c r="O424" s="64"/>
      <c r="P424" s="203">
        <f>O424*H424</f>
        <v>0</v>
      </c>
      <c r="Q424" s="203">
        <v>6.3299999999999997E-3</v>
      </c>
      <c r="R424" s="203">
        <f>Q424*H424</f>
        <v>0.49120799999999992</v>
      </c>
      <c r="S424" s="203">
        <v>0</v>
      </c>
      <c r="T424" s="204">
        <f>S424*H424</f>
        <v>0</v>
      </c>
      <c r="AR424" s="205" t="s">
        <v>269</v>
      </c>
      <c r="AT424" s="205" t="s">
        <v>172</v>
      </c>
      <c r="AU424" s="205" t="s">
        <v>87</v>
      </c>
      <c r="AY424" s="15" t="s">
        <v>170</v>
      </c>
      <c r="BE424" s="206">
        <f>IF(N424="základní",J424,0)</f>
        <v>0</v>
      </c>
      <c r="BF424" s="206">
        <f>IF(N424="snížená",J424,0)</f>
        <v>0</v>
      </c>
      <c r="BG424" s="206">
        <f>IF(N424="zákl. přenesená",J424,0)</f>
        <v>0</v>
      </c>
      <c r="BH424" s="206">
        <f>IF(N424="sníž. přenesená",J424,0)</f>
        <v>0</v>
      </c>
      <c r="BI424" s="206">
        <f>IF(N424="nulová",J424,0)</f>
        <v>0</v>
      </c>
      <c r="BJ424" s="15" t="s">
        <v>85</v>
      </c>
      <c r="BK424" s="206">
        <f>ROUND(I424*H424,2)</f>
        <v>0</v>
      </c>
      <c r="BL424" s="15" t="s">
        <v>269</v>
      </c>
      <c r="BM424" s="205" t="s">
        <v>774</v>
      </c>
    </row>
    <row r="425" spans="2:65" s="1" customFormat="1" ht="39">
      <c r="B425" s="32"/>
      <c r="C425" s="33"/>
      <c r="D425" s="207" t="s">
        <v>179</v>
      </c>
      <c r="E425" s="33"/>
      <c r="F425" s="208" t="s">
        <v>775</v>
      </c>
      <c r="G425" s="33"/>
      <c r="H425" s="33"/>
      <c r="I425" s="115"/>
      <c r="J425" s="33"/>
      <c r="K425" s="33"/>
      <c r="L425" s="36"/>
      <c r="M425" s="209"/>
      <c r="N425" s="64"/>
      <c r="O425" s="64"/>
      <c r="P425" s="64"/>
      <c r="Q425" s="64"/>
      <c r="R425" s="64"/>
      <c r="S425" s="64"/>
      <c r="T425" s="65"/>
      <c r="AT425" s="15" t="s">
        <v>179</v>
      </c>
      <c r="AU425" s="15" t="s">
        <v>87</v>
      </c>
    </row>
    <row r="426" spans="2:65" s="1" customFormat="1" ht="14.45" customHeight="1">
      <c r="B426" s="32"/>
      <c r="C426" s="232" t="s">
        <v>776</v>
      </c>
      <c r="D426" s="232" t="s">
        <v>337</v>
      </c>
      <c r="E426" s="233" t="s">
        <v>777</v>
      </c>
      <c r="F426" s="234" t="s">
        <v>778</v>
      </c>
      <c r="G426" s="235" t="s">
        <v>216</v>
      </c>
      <c r="H426" s="236">
        <v>85.36</v>
      </c>
      <c r="I426" s="237"/>
      <c r="J426" s="238">
        <f>ROUND(I426*H426,2)</f>
        <v>0</v>
      </c>
      <c r="K426" s="234" t="s">
        <v>176</v>
      </c>
      <c r="L426" s="239"/>
      <c r="M426" s="240" t="s">
        <v>1</v>
      </c>
      <c r="N426" s="241" t="s">
        <v>43</v>
      </c>
      <c r="O426" s="64"/>
      <c r="P426" s="203">
        <f>O426*H426</f>
        <v>0</v>
      </c>
      <c r="Q426" s="203">
        <v>1.9199999999999998E-2</v>
      </c>
      <c r="R426" s="203">
        <f>Q426*H426</f>
        <v>1.6389119999999999</v>
      </c>
      <c r="S426" s="203">
        <v>0</v>
      </c>
      <c r="T426" s="204">
        <f>S426*H426</f>
        <v>0</v>
      </c>
      <c r="AR426" s="205" t="s">
        <v>357</v>
      </c>
      <c r="AT426" s="205" t="s">
        <v>337</v>
      </c>
      <c r="AU426" s="205" t="s">
        <v>87</v>
      </c>
      <c r="AY426" s="15" t="s">
        <v>170</v>
      </c>
      <c r="BE426" s="206">
        <f>IF(N426="základní",J426,0)</f>
        <v>0</v>
      </c>
      <c r="BF426" s="206">
        <f>IF(N426="snížená",J426,0)</f>
        <v>0</v>
      </c>
      <c r="BG426" s="206">
        <f>IF(N426="zákl. přenesená",J426,0)</f>
        <v>0</v>
      </c>
      <c r="BH426" s="206">
        <f>IF(N426="sníž. přenesená",J426,0)</f>
        <v>0</v>
      </c>
      <c r="BI426" s="206">
        <f>IF(N426="nulová",J426,0)</f>
        <v>0</v>
      </c>
      <c r="BJ426" s="15" t="s">
        <v>85</v>
      </c>
      <c r="BK426" s="206">
        <f>ROUND(I426*H426,2)</f>
        <v>0</v>
      </c>
      <c r="BL426" s="15" t="s">
        <v>269</v>
      </c>
      <c r="BM426" s="205" t="s">
        <v>779</v>
      </c>
    </row>
    <row r="427" spans="2:65" s="1" customFormat="1" ht="11.25">
      <c r="B427" s="32"/>
      <c r="C427" s="33"/>
      <c r="D427" s="207" t="s">
        <v>179</v>
      </c>
      <c r="E427" s="33"/>
      <c r="F427" s="208" t="s">
        <v>780</v>
      </c>
      <c r="G427" s="33"/>
      <c r="H427" s="33"/>
      <c r="I427" s="115"/>
      <c r="J427" s="33"/>
      <c r="K427" s="33"/>
      <c r="L427" s="36"/>
      <c r="M427" s="209"/>
      <c r="N427" s="64"/>
      <c r="O427" s="64"/>
      <c r="P427" s="64"/>
      <c r="Q427" s="64"/>
      <c r="R427" s="64"/>
      <c r="S427" s="64"/>
      <c r="T427" s="65"/>
      <c r="AT427" s="15" t="s">
        <v>179</v>
      </c>
      <c r="AU427" s="15" t="s">
        <v>87</v>
      </c>
    </row>
    <row r="428" spans="2:65" s="12" customFormat="1" ht="11.25">
      <c r="B428" s="210"/>
      <c r="C428" s="211"/>
      <c r="D428" s="207" t="s">
        <v>181</v>
      </c>
      <c r="E428" s="211"/>
      <c r="F428" s="213" t="s">
        <v>781</v>
      </c>
      <c r="G428" s="211"/>
      <c r="H428" s="214">
        <v>85.36</v>
      </c>
      <c r="I428" s="215"/>
      <c r="J428" s="211"/>
      <c r="K428" s="211"/>
      <c r="L428" s="216"/>
      <c r="M428" s="217"/>
      <c r="N428" s="218"/>
      <c r="O428" s="218"/>
      <c r="P428" s="218"/>
      <c r="Q428" s="218"/>
      <c r="R428" s="218"/>
      <c r="S428" s="218"/>
      <c r="T428" s="219"/>
      <c r="AT428" s="220" t="s">
        <v>181</v>
      </c>
      <c r="AU428" s="220" t="s">
        <v>87</v>
      </c>
      <c r="AV428" s="12" t="s">
        <v>87</v>
      </c>
      <c r="AW428" s="12" t="s">
        <v>4</v>
      </c>
      <c r="AX428" s="12" t="s">
        <v>85</v>
      </c>
      <c r="AY428" s="220" t="s">
        <v>170</v>
      </c>
    </row>
    <row r="429" spans="2:65" s="1" customFormat="1" ht="21.6" customHeight="1">
      <c r="B429" s="32"/>
      <c r="C429" s="194" t="s">
        <v>782</v>
      </c>
      <c r="D429" s="194" t="s">
        <v>172</v>
      </c>
      <c r="E429" s="195" t="s">
        <v>783</v>
      </c>
      <c r="F429" s="196" t="s">
        <v>784</v>
      </c>
      <c r="G429" s="197" t="s">
        <v>254</v>
      </c>
      <c r="H429" s="198">
        <v>2.851</v>
      </c>
      <c r="I429" s="199"/>
      <c r="J429" s="200">
        <f>ROUND(I429*H429,2)</f>
        <v>0</v>
      </c>
      <c r="K429" s="196" t="s">
        <v>176</v>
      </c>
      <c r="L429" s="36"/>
      <c r="M429" s="201" t="s">
        <v>1</v>
      </c>
      <c r="N429" s="202" t="s">
        <v>43</v>
      </c>
      <c r="O429" s="64"/>
      <c r="P429" s="203">
        <f>O429*H429</f>
        <v>0</v>
      </c>
      <c r="Q429" s="203">
        <v>0</v>
      </c>
      <c r="R429" s="203">
        <f>Q429*H429</f>
        <v>0</v>
      </c>
      <c r="S429" s="203">
        <v>0</v>
      </c>
      <c r="T429" s="204">
        <f>S429*H429</f>
        <v>0</v>
      </c>
      <c r="AR429" s="205" t="s">
        <v>269</v>
      </c>
      <c r="AT429" s="205" t="s">
        <v>172</v>
      </c>
      <c r="AU429" s="205" t="s">
        <v>87</v>
      </c>
      <c r="AY429" s="15" t="s">
        <v>170</v>
      </c>
      <c r="BE429" s="206">
        <f>IF(N429="základní",J429,0)</f>
        <v>0</v>
      </c>
      <c r="BF429" s="206">
        <f>IF(N429="snížená",J429,0)</f>
        <v>0</v>
      </c>
      <c r="BG429" s="206">
        <f>IF(N429="zákl. přenesená",J429,0)</f>
        <v>0</v>
      </c>
      <c r="BH429" s="206">
        <f>IF(N429="sníž. přenesená",J429,0)</f>
        <v>0</v>
      </c>
      <c r="BI429" s="206">
        <f>IF(N429="nulová",J429,0)</f>
        <v>0</v>
      </c>
      <c r="BJ429" s="15" t="s">
        <v>85</v>
      </c>
      <c r="BK429" s="206">
        <f>ROUND(I429*H429,2)</f>
        <v>0</v>
      </c>
      <c r="BL429" s="15" t="s">
        <v>269</v>
      </c>
      <c r="BM429" s="205" t="s">
        <v>785</v>
      </c>
    </row>
    <row r="430" spans="2:65" s="1" customFormat="1" ht="29.25">
      <c r="B430" s="32"/>
      <c r="C430" s="33"/>
      <c r="D430" s="207" t="s">
        <v>179</v>
      </c>
      <c r="E430" s="33"/>
      <c r="F430" s="208" t="s">
        <v>786</v>
      </c>
      <c r="G430" s="33"/>
      <c r="H430" s="33"/>
      <c r="I430" s="115"/>
      <c r="J430" s="33"/>
      <c r="K430" s="33"/>
      <c r="L430" s="36"/>
      <c r="M430" s="209"/>
      <c r="N430" s="64"/>
      <c r="O430" s="64"/>
      <c r="P430" s="64"/>
      <c r="Q430" s="64"/>
      <c r="R430" s="64"/>
      <c r="S430" s="64"/>
      <c r="T430" s="65"/>
      <c r="AT430" s="15" t="s">
        <v>179</v>
      </c>
      <c r="AU430" s="15" t="s">
        <v>87</v>
      </c>
    </row>
    <row r="431" spans="2:65" s="11" customFormat="1" ht="22.9" customHeight="1">
      <c r="B431" s="178"/>
      <c r="C431" s="179"/>
      <c r="D431" s="180" t="s">
        <v>77</v>
      </c>
      <c r="E431" s="192" t="s">
        <v>787</v>
      </c>
      <c r="F431" s="192" t="s">
        <v>788</v>
      </c>
      <c r="G431" s="179"/>
      <c r="H431" s="179"/>
      <c r="I431" s="182"/>
      <c r="J431" s="193">
        <f>BK431</f>
        <v>0</v>
      </c>
      <c r="K431" s="179"/>
      <c r="L431" s="184"/>
      <c r="M431" s="185"/>
      <c r="N431" s="186"/>
      <c r="O431" s="186"/>
      <c r="P431" s="187">
        <f>SUM(P432:P435)</f>
        <v>0</v>
      </c>
      <c r="Q431" s="186"/>
      <c r="R431" s="187">
        <f>SUM(R432:R435)</f>
        <v>1.3158612000000001</v>
      </c>
      <c r="S431" s="186"/>
      <c r="T431" s="188">
        <f>SUM(T432:T435)</f>
        <v>0</v>
      </c>
      <c r="AR431" s="189" t="s">
        <v>87</v>
      </c>
      <c r="AT431" s="190" t="s">
        <v>77</v>
      </c>
      <c r="AU431" s="190" t="s">
        <v>85</v>
      </c>
      <c r="AY431" s="189" t="s">
        <v>170</v>
      </c>
      <c r="BK431" s="191">
        <f>SUM(BK432:BK435)</f>
        <v>0</v>
      </c>
    </row>
    <row r="432" spans="2:65" s="1" customFormat="1" ht="21.6" customHeight="1">
      <c r="B432" s="32"/>
      <c r="C432" s="194" t="s">
        <v>789</v>
      </c>
      <c r="D432" s="194" t="s">
        <v>172</v>
      </c>
      <c r="E432" s="195" t="s">
        <v>790</v>
      </c>
      <c r="F432" s="196" t="s">
        <v>791</v>
      </c>
      <c r="G432" s="197" t="s">
        <v>216</v>
      </c>
      <c r="H432" s="198">
        <v>645.03</v>
      </c>
      <c r="I432" s="199"/>
      <c r="J432" s="200">
        <f>ROUND(I432*H432,2)</f>
        <v>0</v>
      </c>
      <c r="K432" s="196" t="s">
        <v>176</v>
      </c>
      <c r="L432" s="36"/>
      <c r="M432" s="201" t="s">
        <v>1</v>
      </c>
      <c r="N432" s="202" t="s">
        <v>43</v>
      </c>
      <c r="O432" s="64"/>
      <c r="P432" s="203">
        <f>O432*H432</f>
        <v>0</v>
      </c>
      <c r="Q432" s="203">
        <v>5.4000000000000001E-4</v>
      </c>
      <c r="R432" s="203">
        <f>Q432*H432</f>
        <v>0.34831619999999996</v>
      </c>
      <c r="S432" s="203">
        <v>0</v>
      </c>
      <c r="T432" s="204">
        <f>S432*H432</f>
        <v>0</v>
      </c>
      <c r="AR432" s="205" t="s">
        <v>269</v>
      </c>
      <c r="AT432" s="205" t="s">
        <v>172</v>
      </c>
      <c r="AU432" s="205" t="s">
        <v>87</v>
      </c>
      <c r="AY432" s="15" t="s">
        <v>170</v>
      </c>
      <c r="BE432" s="206">
        <f>IF(N432="základní",J432,0)</f>
        <v>0</v>
      </c>
      <c r="BF432" s="206">
        <f>IF(N432="snížená",J432,0)</f>
        <v>0</v>
      </c>
      <c r="BG432" s="206">
        <f>IF(N432="zákl. přenesená",J432,0)</f>
        <v>0</v>
      </c>
      <c r="BH432" s="206">
        <f>IF(N432="sníž. přenesená",J432,0)</f>
        <v>0</v>
      </c>
      <c r="BI432" s="206">
        <f>IF(N432="nulová",J432,0)</f>
        <v>0</v>
      </c>
      <c r="BJ432" s="15" t="s">
        <v>85</v>
      </c>
      <c r="BK432" s="206">
        <f>ROUND(I432*H432,2)</f>
        <v>0</v>
      </c>
      <c r="BL432" s="15" t="s">
        <v>269</v>
      </c>
      <c r="BM432" s="205" t="s">
        <v>792</v>
      </c>
    </row>
    <row r="433" spans="2:65" s="1" customFormat="1" ht="19.5">
      <c r="B433" s="32"/>
      <c r="C433" s="33"/>
      <c r="D433" s="207" t="s">
        <v>179</v>
      </c>
      <c r="E433" s="33"/>
      <c r="F433" s="208" t="s">
        <v>793</v>
      </c>
      <c r="G433" s="33"/>
      <c r="H433" s="33"/>
      <c r="I433" s="115"/>
      <c r="J433" s="33"/>
      <c r="K433" s="33"/>
      <c r="L433" s="36"/>
      <c r="M433" s="209"/>
      <c r="N433" s="64"/>
      <c r="O433" s="64"/>
      <c r="P433" s="64"/>
      <c r="Q433" s="64"/>
      <c r="R433" s="64"/>
      <c r="S433" s="64"/>
      <c r="T433" s="65"/>
      <c r="AT433" s="15" t="s">
        <v>179</v>
      </c>
      <c r="AU433" s="15" t="s">
        <v>87</v>
      </c>
    </row>
    <row r="434" spans="2:65" s="1" customFormat="1" ht="21.6" customHeight="1">
      <c r="B434" s="32"/>
      <c r="C434" s="194" t="s">
        <v>794</v>
      </c>
      <c r="D434" s="194" t="s">
        <v>172</v>
      </c>
      <c r="E434" s="195" t="s">
        <v>795</v>
      </c>
      <c r="F434" s="196" t="s">
        <v>796</v>
      </c>
      <c r="G434" s="197" t="s">
        <v>216</v>
      </c>
      <c r="H434" s="198">
        <v>645.03</v>
      </c>
      <c r="I434" s="199"/>
      <c r="J434" s="200">
        <f>ROUND(I434*H434,2)</f>
        <v>0</v>
      </c>
      <c r="K434" s="196" t="s">
        <v>176</v>
      </c>
      <c r="L434" s="36"/>
      <c r="M434" s="201" t="s">
        <v>1</v>
      </c>
      <c r="N434" s="202" t="s">
        <v>43</v>
      </c>
      <c r="O434" s="64"/>
      <c r="P434" s="203">
        <f>O434*H434</f>
        <v>0</v>
      </c>
      <c r="Q434" s="203">
        <v>1.5E-3</v>
      </c>
      <c r="R434" s="203">
        <f>Q434*H434</f>
        <v>0.96754499999999999</v>
      </c>
      <c r="S434" s="203">
        <v>0</v>
      </c>
      <c r="T434" s="204">
        <f>S434*H434</f>
        <v>0</v>
      </c>
      <c r="AR434" s="205" t="s">
        <v>269</v>
      </c>
      <c r="AT434" s="205" t="s">
        <v>172</v>
      </c>
      <c r="AU434" s="205" t="s">
        <v>87</v>
      </c>
      <c r="AY434" s="15" t="s">
        <v>170</v>
      </c>
      <c r="BE434" s="206">
        <f>IF(N434="základní",J434,0)</f>
        <v>0</v>
      </c>
      <c r="BF434" s="206">
        <f>IF(N434="snížená",J434,0)</f>
        <v>0</v>
      </c>
      <c r="BG434" s="206">
        <f>IF(N434="zákl. přenesená",J434,0)</f>
        <v>0</v>
      </c>
      <c r="BH434" s="206">
        <f>IF(N434="sníž. přenesená",J434,0)</f>
        <v>0</v>
      </c>
      <c r="BI434" s="206">
        <f>IF(N434="nulová",J434,0)</f>
        <v>0</v>
      </c>
      <c r="BJ434" s="15" t="s">
        <v>85</v>
      </c>
      <c r="BK434" s="206">
        <f>ROUND(I434*H434,2)</f>
        <v>0</v>
      </c>
      <c r="BL434" s="15" t="s">
        <v>269</v>
      </c>
      <c r="BM434" s="205" t="s">
        <v>797</v>
      </c>
    </row>
    <row r="435" spans="2:65" s="1" customFormat="1" ht="11.25">
      <c r="B435" s="32"/>
      <c r="C435" s="33"/>
      <c r="D435" s="207" t="s">
        <v>179</v>
      </c>
      <c r="E435" s="33"/>
      <c r="F435" s="208" t="s">
        <v>798</v>
      </c>
      <c r="G435" s="33"/>
      <c r="H435" s="33"/>
      <c r="I435" s="115"/>
      <c r="J435" s="33"/>
      <c r="K435" s="33"/>
      <c r="L435" s="36"/>
      <c r="M435" s="209"/>
      <c r="N435" s="64"/>
      <c r="O435" s="64"/>
      <c r="P435" s="64"/>
      <c r="Q435" s="64"/>
      <c r="R435" s="64"/>
      <c r="S435" s="64"/>
      <c r="T435" s="65"/>
      <c r="AT435" s="15" t="s">
        <v>179</v>
      </c>
      <c r="AU435" s="15" t="s">
        <v>87</v>
      </c>
    </row>
    <row r="436" spans="2:65" s="11" customFormat="1" ht="22.9" customHeight="1">
      <c r="B436" s="178"/>
      <c r="C436" s="179"/>
      <c r="D436" s="180" t="s">
        <v>77</v>
      </c>
      <c r="E436" s="192" t="s">
        <v>799</v>
      </c>
      <c r="F436" s="192" t="s">
        <v>800</v>
      </c>
      <c r="G436" s="179"/>
      <c r="H436" s="179"/>
      <c r="I436" s="182"/>
      <c r="J436" s="193">
        <f>BK436</f>
        <v>0</v>
      </c>
      <c r="K436" s="179"/>
      <c r="L436" s="184"/>
      <c r="M436" s="185"/>
      <c r="N436" s="186"/>
      <c r="O436" s="186"/>
      <c r="P436" s="187">
        <f>SUM(P437:P438)</f>
        <v>0</v>
      </c>
      <c r="Q436" s="186"/>
      <c r="R436" s="187">
        <f>SUM(R437:R438)</f>
        <v>1.7113740000000002E-2</v>
      </c>
      <c r="S436" s="186"/>
      <c r="T436" s="188">
        <f>SUM(T437:T438)</f>
        <v>0</v>
      </c>
      <c r="AR436" s="189" t="s">
        <v>87</v>
      </c>
      <c r="AT436" s="190" t="s">
        <v>77</v>
      </c>
      <c r="AU436" s="190" t="s">
        <v>85</v>
      </c>
      <c r="AY436" s="189" t="s">
        <v>170</v>
      </c>
      <c r="BK436" s="191">
        <f>SUM(BK437:BK438)</f>
        <v>0</v>
      </c>
    </row>
    <row r="437" spans="2:65" s="1" customFormat="1" ht="21.6" customHeight="1">
      <c r="B437" s="32"/>
      <c r="C437" s="194" t="s">
        <v>801</v>
      </c>
      <c r="D437" s="194" t="s">
        <v>172</v>
      </c>
      <c r="E437" s="195" t="s">
        <v>802</v>
      </c>
      <c r="F437" s="196" t="s">
        <v>803</v>
      </c>
      <c r="G437" s="197" t="s">
        <v>216</v>
      </c>
      <c r="H437" s="198">
        <v>81.494</v>
      </c>
      <c r="I437" s="199"/>
      <c r="J437" s="200">
        <f>ROUND(I437*H437,2)</f>
        <v>0</v>
      </c>
      <c r="K437" s="196" t="s">
        <v>176</v>
      </c>
      <c r="L437" s="36"/>
      <c r="M437" s="201" t="s">
        <v>1</v>
      </c>
      <c r="N437" s="202" t="s">
        <v>43</v>
      </c>
      <c r="O437" s="64"/>
      <c r="P437" s="203">
        <f>O437*H437</f>
        <v>0</v>
      </c>
      <c r="Q437" s="203">
        <v>2.1000000000000001E-4</v>
      </c>
      <c r="R437" s="203">
        <f>Q437*H437</f>
        <v>1.7113740000000002E-2</v>
      </c>
      <c r="S437" s="203">
        <v>0</v>
      </c>
      <c r="T437" s="204">
        <f>S437*H437</f>
        <v>0</v>
      </c>
      <c r="AR437" s="205" t="s">
        <v>269</v>
      </c>
      <c r="AT437" s="205" t="s">
        <v>172</v>
      </c>
      <c r="AU437" s="205" t="s">
        <v>87</v>
      </c>
      <c r="AY437" s="15" t="s">
        <v>170</v>
      </c>
      <c r="BE437" s="206">
        <f>IF(N437="základní",J437,0)</f>
        <v>0</v>
      </c>
      <c r="BF437" s="206">
        <f>IF(N437="snížená",J437,0)</f>
        <v>0</v>
      </c>
      <c r="BG437" s="206">
        <f>IF(N437="zákl. přenesená",J437,0)</f>
        <v>0</v>
      </c>
      <c r="BH437" s="206">
        <f>IF(N437="sníž. přenesená",J437,0)</f>
        <v>0</v>
      </c>
      <c r="BI437" s="206">
        <f>IF(N437="nulová",J437,0)</f>
        <v>0</v>
      </c>
      <c r="BJ437" s="15" t="s">
        <v>85</v>
      </c>
      <c r="BK437" s="206">
        <f>ROUND(I437*H437,2)</f>
        <v>0</v>
      </c>
      <c r="BL437" s="15" t="s">
        <v>269</v>
      </c>
      <c r="BM437" s="205" t="s">
        <v>804</v>
      </c>
    </row>
    <row r="438" spans="2:65" s="1" customFormat="1" ht="19.5">
      <c r="B438" s="32"/>
      <c r="C438" s="33"/>
      <c r="D438" s="207" t="s">
        <v>179</v>
      </c>
      <c r="E438" s="33"/>
      <c r="F438" s="208" t="s">
        <v>805</v>
      </c>
      <c r="G438" s="33"/>
      <c r="H438" s="33"/>
      <c r="I438" s="115"/>
      <c r="J438" s="33"/>
      <c r="K438" s="33"/>
      <c r="L438" s="36"/>
      <c r="M438" s="243"/>
      <c r="N438" s="244"/>
      <c r="O438" s="244"/>
      <c r="P438" s="244"/>
      <c r="Q438" s="244"/>
      <c r="R438" s="244"/>
      <c r="S438" s="244"/>
      <c r="T438" s="245"/>
      <c r="AT438" s="15" t="s">
        <v>179</v>
      </c>
      <c r="AU438" s="15" t="s">
        <v>87</v>
      </c>
    </row>
    <row r="439" spans="2:65" s="1" customFormat="1" ht="6.95" customHeight="1">
      <c r="B439" s="47"/>
      <c r="C439" s="48"/>
      <c r="D439" s="48"/>
      <c r="E439" s="48"/>
      <c r="F439" s="48"/>
      <c r="G439" s="48"/>
      <c r="H439" s="48"/>
      <c r="I439" s="146"/>
      <c r="J439" s="48"/>
      <c r="K439" s="48"/>
      <c r="L439" s="36"/>
    </row>
  </sheetData>
  <sheetProtection password="CC35" sheet="1" objects="1" scenarios="1" formatColumns="0" formatRows="0" autoFilter="0"/>
  <autoFilter ref="C129:K438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204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93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ht="12" customHeight="1">
      <c r="B8" s="18"/>
      <c r="D8" s="114" t="s">
        <v>134</v>
      </c>
      <c r="L8" s="18"/>
    </row>
    <row r="9" spans="2:46" s="1" customFormat="1" ht="14.45" customHeight="1">
      <c r="B9" s="36"/>
      <c r="E9" s="294" t="s">
        <v>135</v>
      </c>
      <c r="F9" s="297"/>
      <c r="G9" s="297"/>
      <c r="H9" s="297"/>
      <c r="I9" s="115"/>
      <c r="L9" s="36"/>
    </row>
    <row r="10" spans="2:46" s="1" customFormat="1" ht="12" customHeight="1">
      <c r="B10" s="36"/>
      <c r="D10" s="114" t="s">
        <v>806</v>
      </c>
      <c r="I10" s="115"/>
      <c r="L10" s="36"/>
    </row>
    <row r="11" spans="2:46" s="1" customFormat="1" ht="36.950000000000003" customHeight="1">
      <c r="B11" s="36"/>
      <c r="E11" s="296" t="s">
        <v>807</v>
      </c>
      <c r="F11" s="297"/>
      <c r="G11" s="297"/>
      <c r="H11" s="297"/>
      <c r="I11" s="115"/>
      <c r="L11" s="36"/>
    </row>
    <row r="12" spans="2:46" s="1" customFormat="1" ht="11.25">
      <c r="B12" s="36"/>
      <c r="I12" s="115"/>
      <c r="L12" s="36"/>
    </row>
    <row r="13" spans="2:46" s="1" customFormat="1" ht="12" customHeight="1">
      <c r="B13" s="36"/>
      <c r="D13" s="114" t="s">
        <v>18</v>
      </c>
      <c r="F13" s="103" t="s">
        <v>1</v>
      </c>
      <c r="I13" s="116" t="s">
        <v>19</v>
      </c>
      <c r="J13" s="103" t="s">
        <v>1</v>
      </c>
      <c r="L13" s="36"/>
    </row>
    <row r="14" spans="2:46" s="1" customFormat="1" ht="12" customHeight="1">
      <c r="B14" s="36"/>
      <c r="D14" s="114" t="s">
        <v>20</v>
      </c>
      <c r="F14" s="103" t="s">
        <v>21</v>
      </c>
      <c r="I14" s="116" t="s">
        <v>22</v>
      </c>
      <c r="J14" s="117" t="str">
        <f>'Rekapitulace stavby'!AN8</f>
        <v>4. 12. 2019</v>
      </c>
      <c r="L14" s="36"/>
    </row>
    <row r="15" spans="2:46" s="1" customFormat="1" ht="10.9" customHeight="1">
      <c r="B15" s="36"/>
      <c r="I15" s="115"/>
      <c r="L15" s="36"/>
    </row>
    <row r="16" spans="2:46" s="1" customFormat="1" ht="12" customHeight="1">
      <c r="B16" s="36"/>
      <c r="D16" s="114" t="s">
        <v>24</v>
      </c>
      <c r="I16" s="116" t="s">
        <v>25</v>
      </c>
      <c r="J16" s="103" t="str">
        <f>IF('Rekapitulace stavby'!AN10="","",'Rekapitulace stavby'!AN10)</f>
        <v>03410447</v>
      </c>
      <c r="L16" s="36"/>
    </row>
    <row r="17" spans="2:12" s="1" customFormat="1" ht="18" customHeight="1">
      <c r="B17" s="36"/>
      <c r="E17" s="103" t="str">
        <f>IF('Rekapitulace stavby'!E11="","",'Rekapitulace stavby'!E11)</f>
        <v>Labe aréna z.s. Nábřežní 835, Štětí</v>
      </c>
      <c r="I17" s="116" t="s">
        <v>28</v>
      </c>
      <c r="J17" s="103" t="str">
        <f>IF('Rekapitulace stavby'!AN11="","",'Rekapitulace stavby'!AN11)</f>
        <v/>
      </c>
      <c r="L17" s="36"/>
    </row>
    <row r="18" spans="2:12" s="1" customFormat="1" ht="6.95" customHeight="1">
      <c r="B18" s="36"/>
      <c r="I18" s="115"/>
      <c r="L18" s="36"/>
    </row>
    <row r="19" spans="2:12" s="1" customFormat="1" ht="12" customHeight="1">
      <c r="B19" s="36"/>
      <c r="D19" s="114" t="s">
        <v>29</v>
      </c>
      <c r="I19" s="116" t="s">
        <v>25</v>
      </c>
      <c r="J19" s="28" t="str">
        <f>'Rekapitulace stavby'!AN13</f>
        <v>Vyplň údaj</v>
      </c>
      <c r="L19" s="36"/>
    </row>
    <row r="20" spans="2:12" s="1" customFormat="1" ht="18" customHeight="1">
      <c r="B20" s="36"/>
      <c r="E20" s="298" t="str">
        <f>'Rekapitulace stavby'!E14</f>
        <v>Vyplň údaj</v>
      </c>
      <c r="F20" s="299"/>
      <c r="G20" s="299"/>
      <c r="H20" s="299"/>
      <c r="I20" s="116" t="s">
        <v>28</v>
      </c>
      <c r="J20" s="28" t="str">
        <f>'Rekapitulace stavby'!AN14</f>
        <v>Vyplň údaj</v>
      </c>
      <c r="L20" s="36"/>
    </row>
    <row r="21" spans="2:12" s="1" customFormat="1" ht="6.95" customHeight="1">
      <c r="B21" s="36"/>
      <c r="I21" s="115"/>
      <c r="L21" s="36"/>
    </row>
    <row r="22" spans="2:12" s="1" customFormat="1" ht="12" customHeight="1">
      <c r="B22" s="36"/>
      <c r="D22" s="114" t="s">
        <v>31</v>
      </c>
      <c r="I22" s="116" t="s">
        <v>25</v>
      </c>
      <c r="J22" s="103" t="str">
        <f>IF('Rekapitulace stavby'!AN16="","",'Rekapitulace stavby'!AN16)</f>
        <v>25678051</v>
      </c>
      <c r="L22" s="36"/>
    </row>
    <row r="23" spans="2:12" s="1" customFormat="1" ht="18" customHeight="1">
      <c r="B23" s="36"/>
      <c r="E23" s="103" t="str">
        <f>IF('Rekapitulace stavby'!E17="","",'Rekapitulace stavby'!E17)</f>
        <v>di5 architekti inženýři</v>
      </c>
      <c r="I23" s="116" t="s">
        <v>28</v>
      </c>
      <c r="J23" s="103" t="str">
        <f>IF('Rekapitulace stavby'!AN17="","",'Rekapitulace stavby'!AN17)</f>
        <v/>
      </c>
      <c r="L23" s="36"/>
    </row>
    <row r="24" spans="2:12" s="1" customFormat="1" ht="6.95" customHeight="1">
      <c r="B24" s="36"/>
      <c r="I24" s="115"/>
      <c r="L24" s="36"/>
    </row>
    <row r="25" spans="2:12" s="1" customFormat="1" ht="12" customHeight="1">
      <c r="B25" s="36"/>
      <c r="D25" s="114" t="s">
        <v>35</v>
      </c>
      <c r="I25" s="116" t="s">
        <v>25</v>
      </c>
      <c r="J25" s="103" t="s">
        <v>1</v>
      </c>
      <c r="L25" s="36"/>
    </row>
    <row r="26" spans="2:12" s="1" customFormat="1" ht="18" customHeight="1">
      <c r="B26" s="36"/>
      <c r="E26" s="103" t="s">
        <v>36</v>
      </c>
      <c r="I26" s="116" t="s">
        <v>28</v>
      </c>
      <c r="J26" s="103" t="s">
        <v>1</v>
      </c>
      <c r="L26" s="36"/>
    </row>
    <row r="27" spans="2:12" s="1" customFormat="1" ht="6.95" customHeight="1">
      <c r="B27" s="36"/>
      <c r="I27" s="115"/>
      <c r="L27" s="36"/>
    </row>
    <row r="28" spans="2:12" s="1" customFormat="1" ht="12" customHeight="1">
      <c r="B28" s="36"/>
      <c r="D28" s="114" t="s">
        <v>37</v>
      </c>
      <c r="I28" s="115"/>
      <c r="L28" s="36"/>
    </row>
    <row r="29" spans="2:12" s="7" customFormat="1" ht="14.45" customHeight="1">
      <c r="B29" s="118"/>
      <c r="E29" s="300" t="s">
        <v>1</v>
      </c>
      <c r="F29" s="300"/>
      <c r="G29" s="300"/>
      <c r="H29" s="300"/>
      <c r="I29" s="119"/>
      <c r="L29" s="118"/>
    </row>
    <row r="30" spans="2:12" s="1" customFormat="1" ht="6.95" customHeight="1">
      <c r="B30" s="36"/>
      <c r="I30" s="115"/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25.35" customHeight="1">
      <c r="B32" s="36"/>
      <c r="D32" s="121" t="s">
        <v>38</v>
      </c>
      <c r="I32" s="115"/>
      <c r="J32" s="122">
        <f>ROUND(J127, 2)</f>
        <v>0</v>
      </c>
      <c r="L32" s="36"/>
    </row>
    <row r="33" spans="2:12" s="1" customFormat="1" ht="6.95" customHeight="1">
      <c r="B33" s="36"/>
      <c r="D33" s="60"/>
      <c r="E33" s="60"/>
      <c r="F33" s="60"/>
      <c r="G33" s="60"/>
      <c r="H33" s="60"/>
      <c r="I33" s="120"/>
      <c r="J33" s="60"/>
      <c r="K33" s="60"/>
      <c r="L33" s="36"/>
    </row>
    <row r="34" spans="2:12" s="1" customFormat="1" ht="14.45" customHeight="1">
      <c r="B34" s="36"/>
      <c r="F34" s="123" t="s">
        <v>40</v>
      </c>
      <c r="I34" s="124" t="s">
        <v>39</v>
      </c>
      <c r="J34" s="123" t="s">
        <v>41</v>
      </c>
      <c r="L34" s="36"/>
    </row>
    <row r="35" spans="2:12" s="1" customFormat="1" ht="14.45" customHeight="1">
      <c r="B35" s="36"/>
      <c r="D35" s="125" t="s">
        <v>42</v>
      </c>
      <c r="E35" s="114" t="s">
        <v>43</v>
      </c>
      <c r="F35" s="126">
        <f>ROUND((SUM(BE127:BE203)),  2)</f>
        <v>0</v>
      </c>
      <c r="I35" s="127">
        <v>0.21</v>
      </c>
      <c r="J35" s="126">
        <f>ROUND(((SUM(BE127:BE203))*I35),  2)</f>
        <v>0</v>
      </c>
      <c r="L35" s="36"/>
    </row>
    <row r="36" spans="2:12" s="1" customFormat="1" ht="14.45" customHeight="1">
      <c r="B36" s="36"/>
      <c r="E36" s="114" t="s">
        <v>44</v>
      </c>
      <c r="F36" s="126">
        <f>ROUND((SUM(BF127:BF203)),  2)</f>
        <v>0</v>
      </c>
      <c r="I36" s="127">
        <v>0.15</v>
      </c>
      <c r="J36" s="126">
        <f>ROUND(((SUM(BF127:BF203))*I36),  2)</f>
        <v>0</v>
      </c>
      <c r="L36" s="36"/>
    </row>
    <row r="37" spans="2:12" s="1" customFormat="1" ht="14.45" hidden="1" customHeight="1">
      <c r="B37" s="36"/>
      <c r="E37" s="114" t="s">
        <v>45</v>
      </c>
      <c r="F37" s="126">
        <f>ROUND((SUM(BG127:BG203)),  2)</f>
        <v>0</v>
      </c>
      <c r="I37" s="127">
        <v>0.21</v>
      </c>
      <c r="J37" s="126">
        <f>0</f>
        <v>0</v>
      </c>
      <c r="L37" s="36"/>
    </row>
    <row r="38" spans="2:12" s="1" customFormat="1" ht="14.45" hidden="1" customHeight="1">
      <c r="B38" s="36"/>
      <c r="E38" s="114" t="s">
        <v>46</v>
      </c>
      <c r="F38" s="126">
        <f>ROUND((SUM(BH127:BH203)),  2)</f>
        <v>0</v>
      </c>
      <c r="I38" s="127">
        <v>0.15</v>
      </c>
      <c r="J38" s="126">
        <f>0</f>
        <v>0</v>
      </c>
      <c r="L38" s="36"/>
    </row>
    <row r="39" spans="2:12" s="1" customFormat="1" ht="14.45" hidden="1" customHeight="1">
      <c r="B39" s="36"/>
      <c r="E39" s="114" t="s">
        <v>47</v>
      </c>
      <c r="F39" s="126">
        <f>ROUND((SUM(BI127:BI203)),  2)</f>
        <v>0</v>
      </c>
      <c r="I39" s="127">
        <v>0</v>
      </c>
      <c r="J39" s="126">
        <f>0</f>
        <v>0</v>
      </c>
      <c r="L39" s="36"/>
    </row>
    <row r="40" spans="2:12" s="1" customFormat="1" ht="6.95" customHeight="1">
      <c r="B40" s="36"/>
      <c r="I40" s="115"/>
      <c r="L40" s="36"/>
    </row>
    <row r="41" spans="2:12" s="1" customFormat="1" ht="25.35" customHeight="1">
      <c r="B41" s="36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3"/>
      <c r="J41" s="134">
        <f>SUM(J32:J39)</f>
        <v>0</v>
      </c>
      <c r="K41" s="135"/>
      <c r="L41" s="36"/>
    </row>
    <row r="42" spans="2:12" s="1" customFormat="1" ht="14.45" customHeight="1">
      <c r="B42" s="36"/>
      <c r="I42" s="115"/>
      <c r="L42" s="36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12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12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12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12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12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12" ht="12" customHeight="1">
      <c r="B86" s="19"/>
      <c r="C86" s="27" t="s">
        <v>134</v>
      </c>
      <c r="D86" s="20"/>
      <c r="E86" s="20"/>
      <c r="F86" s="20"/>
      <c r="G86" s="20"/>
      <c r="H86" s="20"/>
      <c r="J86" s="20"/>
      <c r="K86" s="20"/>
      <c r="L86" s="18"/>
    </row>
    <row r="87" spans="2:12" s="1" customFormat="1" ht="14.45" customHeight="1">
      <c r="B87" s="32"/>
      <c r="C87" s="33"/>
      <c r="D87" s="33"/>
      <c r="E87" s="301" t="s">
        <v>135</v>
      </c>
      <c r="F87" s="303"/>
      <c r="G87" s="303"/>
      <c r="H87" s="303"/>
      <c r="I87" s="115"/>
      <c r="J87" s="33"/>
      <c r="K87" s="33"/>
      <c r="L87" s="36"/>
    </row>
    <row r="88" spans="2:12" s="1" customFormat="1" ht="12" customHeight="1">
      <c r="B88" s="32"/>
      <c r="C88" s="27" t="s">
        <v>806</v>
      </c>
      <c r="D88" s="33"/>
      <c r="E88" s="33"/>
      <c r="F88" s="33"/>
      <c r="G88" s="33"/>
      <c r="H88" s="33"/>
      <c r="I88" s="115"/>
      <c r="J88" s="33"/>
      <c r="K88" s="33"/>
      <c r="L88" s="36"/>
    </row>
    <row r="89" spans="2:12" s="1" customFormat="1" ht="14.45" customHeight="1">
      <c r="B89" s="32"/>
      <c r="C89" s="33"/>
      <c r="D89" s="33"/>
      <c r="E89" s="269" t="str">
        <f>E11</f>
        <v>01a - Náprava stávajícího stavu</v>
      </c>
      <c r="F89" s="303"/>
      <c r="G89" s="303"/>
      <c r="H89" s="303"/>
      <c r="I89" s="115"/>
      <c r="J89" s="33"/>
      <c r="K89" s="33"/>
      <c r="L89" s="36"/>
    </row>
    <row r="90" spans="2:12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12" s="1" customFormat="1" ht="12" customHeight="1">
      <c r="B91" s="32"/>
      <c r="C91" s="27" t="s">
        <v>20</v>
      </c>
      <c r="D91" s="33"/>
      <c r="E91" s="33"/>
      <c r="F91" s="25" t="str">
        <f>F14</f>
        <v>Štětí</v>
      </c>
      <c r="G91" s="33"/>
      <c r="H91" s="33"/>
      <c r="I91" s="116" t="s">
        <v>22</v>
      </c>
      <c r="J91" s="59" t="str">
        <f>IF(J14="","",J14)</f>
        <v>4. 12. 2019</v>
      </c>
      <c r="K91" s="33"/>
      <c r="L91" s="36"/>
    </row>
    <row r="92" spans="2:12" s="1" customFormat="1" ht="6.95" customHeight="1">
      <c r="B92" s="32"/>
      <c r="C92" s="33"/>
      <c r="D92" s="33"/>
      <c r="E92" s="33"/>
      <c r="F92" s="33"/>
      <c r="G92" s="33"/>
      <c r="H92" s="33"/>
      <c r="I92" s="115"/>
      <c r="J92" s="33"/>
      <c r="K92" s="33"/>
      <c r="L92" s="36"/>
    </row>
    <row r="93" spans="2:12" s="1" customFormat="1" ht="26.45" customHeight="1">
      <c r="B93" s="32"/>
      <c r="C93" s="27" t="s">
        <v>24</v>
      </c>
      <c r="D93" s="33"/>
      <c r="E93" s="33"/>
      <c r="F93" s="25" t="str">
        <f>E17</f>
        <v>Labe aréna z.s. Nábřežní 835, Štětí</v>
      </c>
      <c r="G93" s="33"/>
      <c r="H93" s="33"/>
      <c r="I93" s="116" t="s">
        <v>31</v>
      </c>
      <c r="J93" s="30" t="str">
        <f>E23</f>
        <v>di5 architekti inženýři</v>
      </c>
      <c r="K93" s="33"/>
      <c r="L93" s="36"/>
    </row>
    <row r="94" spans="2:12" s="1" customFormat="1" ht="15.6" customHeight="1">
      <c r="B94" s="32"/>
      <c r="C94" s="27" t="s">
        <v>29</v>
      </c>
      <c r="D94" s="33"/>
      <c r="E94" s="33"/>
      <c r="F94" s="25" t="str">
        <f>IF(E20="","",E20)</f>
        <v>Vyplň údaj</v>
      </c>
      <c r="G94" s="33"/>
      <c r="H94" s="33"/>
      <c r="I94" s="116" t="s">
        <v>35</v>
      </c>
      <c r="J94" s="30" t="str">
        <f>E26</f>
        <v>J. Nešněra</v>
      </c>
      <c r="K94" s="33"/>
      <c r="L94" s="36"/>
    </row>
    <row r="95" spans="2:12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12" s="1" customFormat="1" ht="29.25" customHeight="1">
      <c r="B96" s="32"/>
      <c r="C96" s="150" t="s">
        <v>137</v>
      </c>
      <c r="D96" s="151"/>
      <c r="E96" s="151"/>
      <c r="F96" s="151"/>
      <c r="G96" s="151"/>
      <c r="H96" s="151"/>
      <c r="I96" s="152"/>
      <c r="J96" s="153" t="s">
        <v>138</v>
      </c>
      <c r="K96" s="151"/>
      <c r="L96" s="36"/>
    </row>
    <row r="97" spans="2:47" s="1" customFormat="1" ht="10.35" customHeight="1">
      <c r="B97" s="32"/>
      <c r="C97" s="33"/>
      <c r="D97" s="33"/>
      <c r="E97" s="33"/>
      <c r="F97" s="33"/>
      <c r="G97" s="33"/>
      <c r="H97" s="33"/>
      <c r="I97" s="115"/>
      <c r="J97" s="33"/>
      <c r="K97" s="33"/>
      <c r="L97" s="36"/>
    </row>
    <row r="98" spans="2:47" s="1" customFormat="1" ht="22.9" customHeight="1">
      <c r="B98" s="32"/>
      <c r="C98" s="154" t="s">
        <v>139</v>
      </c>
      <c r="D98" s="33"/>
      <c r="E98" s="33"/>
      <c r="F98" s="33"/>
      <c r="G98" s="33"/>
      <c r="H98" s="33"/>
      <c r="I98" s="115"/>
      <c r="J98" s="77">
        <f>J127</f>
        <v>0</v>
      </c>
      <c r="K98" s="33"/>
      <c r="L98" s="36"/>
      <c r="AU98" s="15" t="s">
        <v>140</v>
      </c>
    </row>
    <row r="99" spans="2:47" s="8" customFormat="1" ht="24.95" customHeight="1">
      <c r="B99" s="155"/>
      <c r="C99" s="156"/>
      <c r="D99" s="157" t="s">
        <v>141</v>
      </c>
      <c r="E99" s="158"/>
      <c r="F99" s="158"/>
      <c r="G99" s="158"/>
      <c r="H99" s="158"/>
      <c r="I99" s="159"/>
      <c r="J99" s="160">
        <f>J128</f>
        <v>0</v>
      </c>
      <c r="K99" s="156"/>
      <c r="L99" s="161"/>
    </row>
    <row r="100" spans="2:47" s="9" customFormat="1" ht="19.899999999999999" customHeight="1">
      <c r="B100" s="162"/>
      <c r="C100" s="97"/>
      <c r="D100" s="163" t="s">
        <v>143</v>
      </c>
      <c r="E100" s="164"/>
      <c r="F100" s="164"/>
      <c r="G100" s="164"/>
      <c r="H100" s="164"/>
      <c r="I100" s="165"/>
      <c r="J100" s="166">
        <f>J129</f>
        <v>0</v>
      </c>
      <c r="K100" s="97"/>
      <c r="L100" s="167"/>
    </row>
    <row r="101" spans="2:47" s="9" customFormat="1" ht="19.899999999999999" customHeight="1">
      <c r="B101" s="162"/>
      <c r="C101" s="97"/>
      <c r="D101" s="163" t="s">
        <v>144</v>
      </c>
      <c r="E101" s="164"/>
      <c r="F101" s="164"/>
      <c r="G101" s="164"/>
      <c r="H101" s="164"/>
      <c r="I101" s="165"/>
      <c r="J101" s="166">
        <f>J146</f>
        <v>0</v>
      </c>
      <c r="K101" s="97"/>
      <c r="L101" s="167"/>
    </row>
    <row r="102" spans="2:47" s="9" customFormat="1" ht="19.899999999999999" customHeight="1">
      <c r="B102" s="162"/>
      <c r="C102" s="97"/>
      <c r="D102" s="163" t="s">
        <v>145</v>
      </c>
      <c r="E102" s="164"/>
      <c r="F102" s="164"/>
      <c r="G102" s="164"/>
      <c r="H102" s="164"/>
      <c r="I102" s="165"/>
      <c r="J102" s="166">
        <f>J161</f>
        <v>0</v>
      </c>
      <c r="K102" s="97"/>
      <c r="L102" s="167"/>
    </row>
    <row r="103" spans="2:47" s="9" customFormat="1" ht="19.899999999999999" customHeight="1">
      <c r="B103" s="162"/>
      <c r="C103" s="97"/>
      <c r="D103" s="163" t="s">
        <v>146</v>
      </c>
      <c r="E103" s="164"/>
      <c r="F103" s="164"/>
      <c r="G103" s="164"/>
      <c r="H103" s="164"/>
      <c r="I103" s="165"/>
      <c r="J103" s="166">
        <f>J165</f>
        <v>0</v>
      </c>
      <c r="K103" s="97"/>
      <c r="L103" s="167"/>
    </row>
    <row r="104" spans="2:47" s="8" customFormat="1" ht="24.95" customHeight="1">
      <c r="B104" s="155"/>
      <c r="C104" s="156"/>
      <c r="D104" s="157" t="s">
        <v>148</v>
      </c>
      <c r="E104" s="158"/>
      <c r="F104" s="158"/>
      <c r="G104" s="158"/>
      <c r="H104" s="158"/>
      <c r="I104" s="159"/>
      <c r="J104" s="160">
        <f>J191</f>
        <v>0</v>
      </c>
      <c r="K104" s="156"/>
      <c r="L104" s="161"/>
    </row>
    <row r="105" spans="2:47" s="9" customFormat="1" ht="19.899999999999999" customHeight="1">
      <c r="B105" s="162"/>
      <c r="C105" s="97"/>
      <c r="D105" s="163" t="s">
        <v>151</v>
      </c>
      <c r="E105" s="164"/>
      <c r="F105" s="164"/>
      <c r="G105" s="164"/>
      <c r="H105" s="164"/>
      <c r="I105" s="165"/>
      <c r="J105" s="166">
        <f>J192</f>
        <v>0</v>
      </c>
      <c r="K105" s="97"/>
      <c r="L105" s="167"/>
    </row>
    <row r="106" spans="2:47" s="1" customFormat="1" ht="21.75" customHeight="1">
      <c r="B106" s="32"/>
      <c r="C106" s="33"/>
      <c r="D106" s="33"/>
      <c r="E106" s="33"/>
      <c r="F106" s="33"/>
      <c r="G106" s="33"/>
      <c r="H106" s="33"/>
      <c r="I106" s="115"/>
      <c r="J106" s="33"/>
      <c r="K106" s="33"/>
      <c r="L106" s="36"/>
    </row>
    <row r="107" spans="2:47" s="1" customFormat="1" ht="6.95" customHeight="1">
      <c r="B107" s="47"/>
      <c r="C107" s="48"/>
      <c r="D107" s="48"/>
      <c r="E107" s="48"/>
      <c r="F107" s="48"/>
      <c r="G107" s="48"/>
      <c r="H107" s="48"/>
      <c r="I107" s="146"/>
      <c r="J107" s="48"/>
      <c r="K107" s="48"/>
      <c r="L107" s="36"/>
    </row>
    <row r="111" spans="2:47" s="1" customFormat="1" ht="6.95" customHeight="1">
      <c r="B111" s="49"/>
      <c r="C111" s="50"/>
      <c r="D111" s="50"/>
      <c r="E111" s="50"/>
      <c r="F111" s="50"/>
      <c r="G111" s="50"/>
      <c r="H111" s="50"/>
      <c r="I111" s="149"/>
      <c r="J111" s="50"/>
      <c r="K111" s="50"/>
      <c r="L111" s="36"/>
    </row>
    <row r="112" spans="2:47" s="1" customFormat="1" ht="24.95" customHeight="1">
      <c r="B112" s="32"/>
      <c r="C112" s="21" t="s">
        <v>155</v>
      </c>
      <c r="D112" s="33"/>
      <c r="E112" s="33"/>
      <c r="F112" s="33"/>
      <c r="G112" s="33"/>
      <c r="H112" s="33"/>
      <c r="I112" s="115"/>
      <c r="J112" s="33"/>
      <c r="K112" s="33"/>
      <c r="L112" s="36"/>
    </row>
    <row r="113" spans="2:63" s="1" customFormat="1" ht="6.95" customHeight="1">
      <c r="B113" s="32"/>
      <c r="C113" s="33"/>
      <c r="D113" s="33"/>
      <c r="E113" s="33"/>
      <c r="F113" s="33"/>
      <c r="G113" s="33"/>
      <c r="H113" s="33"/>
      <c r="I113" s="115"/>
      <c r="J113" s="33"/>
      <c r="K113" s="33"/>
      <c r="L113" s="36"/>
    </row>
    <row r="114" spans="2:63" s="1" customFormat="1" ht="12" customHeight="1">
      <c r="B114" s="32"/>
      <c r="C114" s="27" t="s">
        <v>16</v>
      </c>
      <c r="D114" s="33"/>
      <c r="E114" s="33"/>
      <c r="F114" s="33"/>
      <c r="G114" s="33"/>
      <c r="H114" s="33"/>
      <c r="I114" s="115"/>
      <c r="J114" s="33"/>
      <c r="K114" s="33"/>
      <c r="L114" s="36"/>
    </row>
    <row r="115" spans="2:63" s="1" customFormat="1" ht="14.45" customHeight="1">
      <c r="B115" s="32"/>
      <c r="C115" s="33"/>
      <c r="D115" s="33"/>
      <c r="E115" s="301" t="str">
        <f>E7</f>
        <v>Labe aréna Štětí - bazén</v>
      </c>
      <c r="F115" s="302"/>
      <c r="G115" s="302"/>
      <c r="H115" s="302"/>
      <c r="I115" s="115"/>
      <c r="J115" s="33"/>
      <c r="K115" s="33"/>
      <c r="L115" s="36"/>
    </row>
    <row r="116" spans="2:63" ht="12" customHeight="1">
      <c r="B116" s="19"/>
      <c r="C116" s="27" t="s">
        <v>134</v>
      </c>
      <c r="D116" s="20"/>
      <c r="E116" s="20"/>
      <c r="F116" s="20"/>
      <c r="G116" s="20"/>
      <c r="H116" s="20"/>
      <c r="J116" s="20"/>
      <c r="K116" s="20"/>
      <c r="L116" s="18"/>
    </row>
    <row r="117" spans="2:63" s="1" customFormat="1" ht="14.45" customHeight="1">
      <c r="B117" s="32"/>
      <c r="C117" s="33"/>
      <c r="D117" s="33"/>
      <c r="E117" s="301" t="s">
        <v>135</v>
      </c>
      <c r="F117" s="303"/>
      <c r="G117" s="303"/>
      <c r="H117" s="303"/>
      <c r="I117" s="115"/>
      <c r="J117" s="33"/>
      <c r="K117" s="33"/>
      <c r="L117" s="36"/>
    </row>
    <row r="118" spans="2:63" s="1" customFormat="1" ht="12" customHeight="1">
      <c r="B118" s="32"/>
      <c r="C118" s="27" t="s">
        <v>806</v>
      </c>
      <c r="D118" s="33"/>
      <c r="E118" s="33"/>
      <c r="F118" s="33"/>
      <c r="G118" s="33"/>
      <c r="H118" s="33"/>
      <c r="I118" s="115"/>
      <c r="J118" s="33"/>
      <c r="K118" s="33"/>
      <c r="L118" s="36"/>
    </row>
    <row r="119" spans="2:63" s="1" customFormat="1" ht="14.45" customHeight="1">
      <c r="B119" s="32"/>
      <c r="C119" s="33"/>
      <c r="D119" s="33"/>
      <c r="E119" s="269" t="str">
        <f>E11</f>
        <v>01a - Náprava stávajícího stavu</v>
      </c>
      <c r="F119" s="303"/>
      <c r="G119" s="303"/>
      <c r="H119" s="303"/>
      <c r="I119" s="115"/>
      <c r="J119" s="33"/>
      <c r="K119" s="33"/>
      <c r="L119" s="36"/>
    </row>
    <row r="120" spans="2:63" s="1" customFormat="1" ht="6.95" customHeight="1">
      <c r="B120" s="32"/>
      <c r="C120" s="33"/>
      <c r="D120" s="33"/>
      <c r="E120" s="33"/>
      <c r="F120" s="33"/>
      <c r="G120" s="33"/>
      <c r="H120" s="33"/>
      <c r="I120" s="115"/>
      <c r="J120" s="33"/>
      <c r="K120" s="33"/>
      <c r="L120" s="36"/>
    </row>
    <row r="121" spans="2:63" s="1" customFormat="1" ht="12" customHeight="1">
      <c r="B121" s="32"/>
      <c r="C121" s="27" t="s">
        <v>20</v>
      </c>
      <c r="D121" s="33"/>
      <c r="E121" s="33"/>
      <c r="F121" s="25" t="str">
        <f>F14</f>
        <v>Štětí</v>
      </c>
      <c r="G121" s="33"/>
      <c r="H121" s="33"/>
      <c r="I121" s="116" t="s">
        <v>22</v>
      </c>
      <c r="J121" s="59" t="str">
        <f>IF(J14="","",J14)</f>
        <v>4. 12. 2019</v>
      </c>
      <c r="K121" s="33"/>
      <c r="L121" s="36"/>
    </row>
    <row r="122" spans="2:63" s="1" customFormat="1" ht="6.95" customHeight="1">
      <c r="B122" s="32"/>
      <c r="C122" s="33"/>
      <c r="D122" s="33"/>
      <c r="E122" s="33"/>
      <c r="F122" s="33"/>
      <c r="G122" s="33"/>
      <c r="H122" s="33"/>
      <c r="I122" s="115"/>
      <c r="J122" s="33"/>
      <c r="K122" s="33"/>
      <c r="L122" s="36"/>
    </row>
    <row r="123" spans="2:63" s="1" customFormat="1" ht="26.45" customHeight="1">
      <c r="B123" s="32"/>
      <c r="C123" s="27" t="s">
        <v>24</v>
      </c>
      <c r="D123" s="33"/>
      <c r="E123" s="33"/>
      <c r="F123" s="25" t="str">
        <f>E17</f>
        <v>Labe aréna z.s. Nábřežní 835, Štětí</v>
      </c>
      <c r="G123" s="33"/>
      <c r="H123" s="33"/>
      <c r="I123" s="116" t="s">
        <v>31</v>
      </c>
      <c r="J123" s="30" t="str">
        <f>E23</f>
        <v>di5 architekti inženýři</v>
      </c>
      <c r="K123" s="33"/>
      <c r="L123" s="36"/>
    </row>
    <row r="124" spans="2:63" s="1" customFormat="1" ht="15.6" customHeight="1">
      <c r="B124" s="32"/>
      <c r="C124" s="27" t="s">
        <v>29</v>
      </c>
      <c r="D124" s="33"/>
      <c r="E124" s="33"/>
      <c r="F124" s="25" t="str">
        <f>IF(E20="","",E20)</f>
        <v>Vyplň údaj</v>
      </c>
      <c r="G124" s="33"/>
      <c r="H124" s="33"/>
      <c r="I124" s="116" t="s">
        <v>35</v>
      </c>
      <c r="J124" s="30" t="str">
        <f>E26</f>
        <v>J. Nešněra</v>
      </c>
      <c r="K124" s="33"/>
      <c r="L124" s="36"/>
    </row>
    <row r="125" spans="2:63" s="1" customFormat="1" ht="10.35" customHeight="1">
      <c r="B125" s="32"/>
      <c r="C125" s="33"/>
      <c r="D125" s="33"/>
      <c r="E125" s="33"/>
      <c r="F125" s="33"/>
      <c r="G125" s="33"/>
      <c r="H125" s="33"/>
      <c r="I125" s="115"/>
      <c r="J125" s="33"/>
      <c r="K125" s="33"/>
      <c r="L125" s="36"/>
    </row>
    <row r="126" spans="2:63" s="10" customFormat="1" ht="29.25" customHeight="1">
      <c r="B126" s="168"/>
      <c r="C126" s="169" t="s">
        <v>156</v>
      </c>
      <c r="D126" s="170" t="s">
        <v>63</v>
      </c>
      <c r="E126" s="170" t="s">
        <v>59</v>
      </c>
      <c r="F126" s="170" t="s">
        <v>60</v>
      </c>
      <c r="G126" s="170" t="s">
        <v>157</v>
      </c>
      <c r="H126" s="170" t="s">
        <v>158</v>
      </c>
      <c r="I126" s="171" t="s">
        <v>159</v>
      </c>
      <c r="J126" s="170" t="s">
        <v>138</v>
      </c>
      <c r="K126" s="172" t="s">
        <v>160</v>
      </c>
      <c r="L126" s="173"/>
      <c r="M126" s="68" t="s">
        <v>1</v>
      </c>
      <c r="N126" s="69" t="s">
        <v>42</v>
      </c>
      <c r="O126" s="69" t="s">
        <v>161</v>
      </c>
      <c r="P126" s="69" t="s">
        <v>162</v>
      </c>
      <c r="Q126" s="69" t="s">
        <v>163</v>
      </c>
      <c r="R126" s="69" t="s">
        <v>164</v>
      </c>
      <c r="S126" s="69" t="s">
        <v>165</v>
      </c>
      <c r="T126" s="70" t="s">
        <v>166</v>
      </c>
    </row>
    <row r="127" spans="2:63" s="1" customFormat="1" ht="22.9" customHeight="1">
      <c r="B127" s="32"/>
      <c r="C127" s="75" t="s">
        <v>167</v>
      </c>
      <c r="D127" s="33"/>
      <c r="E127" s="33"/>
      <c r="F127" s="33"/>
      <c r="G127" s="33"/>
      <c r="H127" s="33"/>
      <c r="I127" s="115"/>
      <c r="J127" s="174">
        <f>BK127</f>
        <v>0</v>
      </c>
      <c r="K127" s="33"/>
      <c r="L127" s="36"/>
      <c r="M127" s="71"/>
      <c r="N127" s="72"/>
      <c r="O127" s="72"/>
      <c r="P127" s="175">
        <f>P128+P191</f>
        <v>0</v>
      </c>
      <c r="Q127" s="72"/>
      <c r="R127" s="175">
        <f>R128+R191</f>
        <v>82.321887109999992</v>
      </c>
      <c r="S127" s="72"/>
      <c r="T127" s="176">
        <f>T128+T191</f>
        <v>71.935744</v>
      </c>
      <c r="AT127" s="15" t="s">
        <v>77</v>
      </c>
      <c r="AU127" s="15" t="s">
        <v>140</v>
      </c>
      <c r="BK127" s="177">
        <f>BK128+BK191</f>
        <v>0</v>
      </c>
    </row>
    <row r="128" spans="2:63" s="11" customFormat="1" ht="25.9" customHeight="1">
      <c r="B128" s="178"/>
      <c r="C128" s="179"/>
      <c r="D128" s="180" t="s">
        <v>77</v>
      </c>
      <c r="E128" s="181" t="s">
        <v>168</v>
      </c>
      <c r="F128" s="181" t="s">
        <v>169</v>
      </c>
      <c r="G128" s="179"/>
      <c r="H128" s="179"/>
      <c r="I128" s="182"/>
      <c r="J128" s="183">
        <f>BK128</f>
        <v>0</v>
      </c>
      <c r="K128" s="179"/>
      <c r="L128" s="184"/>
      <c r="M128" s="185"/>
      <c r="N128" s="186"/>
      <c r="O128" s="186"/>
      <c r="P128" s="187">
        <f>P129+P146+P161+P165</f>
        <v>0</v>
      </c>
      <c r="Q128" s="186"/>
      <c r="R128" s="187">
        <f>R129+R146+R161+R165</f>
        <v>82.295487109999996</v>
      </c>
      <c r="S128" s="186"/>
      <c r="T128" s="188">
        <f>T129+T146+T161+T165</f>
        <v>71.693743999999995</v>
      </c>
      <c r="AR128" s="189" t="s">
        <v>85</v>
      </c>
      <c r="AT128" s="190" t="s">
        <v>77</v>
      </c>
      <c r="AU128" s="190" t="s">
        <v>78</v>
      </c>
      <c r="AY128" s="189" t="s">
        <v>170</v>
      </c>
      <c r="BK128" s="191">
        <f>BK129+BK146+BK161+BK165</f>
        <v>0</v>
      </c>
    </row>
    <row r="129" spans="2:65" s="11" customFormat="1" ht="22.9" customHeight="1">
      <c r="B129" s="178"/>
      <c r="C129" s="179"/>
      <c r="D129" s="180" t="s">
        <v>77</v>
      </c>
      <c r="E129" s="192" t="s">
        <v>183</v>
      </c>
      <c r="F129" s="192" t="s">
        <v>184</v>
      </c>
      <c r="G129" s="179"/>
      <c r="H129" s="179"/>
      <c r="I129" s="182"/>
      <c r="J129" s="193">
        <f>BK129</f>
        <v>0</v>
      </c>
      <c r="K129" s="179"/>
      <c r="L129" s="184"/>
      <c r="M129" s="185"/>
      <c r="N129" s="186"/>
      <c r="O129" s="186"/>
      <c r="P129" s="187">
        <f>SUM(P130:P145)</f>
        <v>0</v>
      </c>
      <c r="Q129" s="186"/>
      <c r="R129" s="187">
        <f>SUM(R130:R145)</f>
        <v>5.6468213300000007</v>
      </c>
      <c r="S129" s="186"/>
      <c r="T129" s="188">
        <f>SUM(T130:T145)</f>
        <v>0</v>
      </c>
      <c r="AR129" s="189" t="s">
        <v>85</v>
      </c>
      <c r="AT129" s="190" t="s">
        <v>77</v>
      </c>
      <c r="AU129" s="190" t="s">
        <v>85</v>
      </c>
      <c r="AY129" s="189" t="s">
        <v>170</v>
      </c>
      <c r="BK129" s="191">
        <f>SUM(BK130:BK145)</f>
        <v>0</v>
      </c>
    </row>
    <row r="130" spans="2:65" s="1" customFormat="1" ht="21.6" customHeight="1">
      <c r="B130" s="32"/>
      <c r="C130" s="194" t="s">
        <v>85</v>
      </c>
      <c r="D130" s="194" t="s">
        <v>172</v>
      </c>
      <c r="E130" s="195" t="s">
        <v>808</v>
      </c>
      <c r="F130" s="196" t="s">
        <v>809</v>
      </c>
      <c r="G130" s="197" t="s">
        <v>175</v>
      </c>
      <c r="H130" s="198">
        <v>2.0299999999999998</v>
      </c>
      <c r="I130" s="199"/>
      <c r="J130" s="200">
        <f>ROUND(I130*H130,2)</f>
        <v>0</v>
      </c>
      <c r="K130" s="196" t="s">
        <v>176</v>
      </c>
      <c r="L130" s="36"/>
      <c r="M130" s="201" t="s">
        <v>1</v>
      </c>
      <c r="N130" s="202" t="s">
        <v>43</v>
      </c>
      <c r="O130" s="64"/>
      <c r="P130" s="203">
        <f>O130*H130</f>
        <v>0</v>
      </c>
      <c r="Q130" s="203">
        <v>2.45329</v>
      </c>
      <c r="R130" s="203">
        <f>Q130*H130</f>
        <v>4.9801786999999997</v>
      </c>
      <c r="S130" s="203">
        <v>0</v>
      </c>
      <c r="T130" s="204">
        <f>S130*H130</f>
        <v>0</v>
      </c>
      <c r="AR130" s="205" t="s">
        <v>177</v>
      </c>
      <c r="AT130" s="205" t="s">
        <v>172</v>
      </c>
      <c r="AU130" s="205" t="s">
        <v>87</v>
      </c>
      <c r="AY130" s="15" t="s">
        <v>170</v>
      </c>
      <c r="BE130" s="206">
        <f>IF(N130="základní",J130,0)</f>
        <v>0</v>
      </c>
      <c r="BF130" s="206">
        <f>IF(N130="snížená",J130,0)</f>
        <v>0</v>
      </c>
      <c r="BG130" s="206">
        <f>IF(N130="zákl. přenesená",J130,0)</f>
        <v>0</v>
      </c>
      <c r="BH130" s="206">
        <f>IF(N130="sníž. přenesená",J130,0)</f>
        <v>0</v>
      </c>
      <c r="BI130" s="206">
        <f>IF(N130="nulová",J130,0)</f>
        <v>0</v>
      </c>
      <c r="BJ130" s="15" t="s">
        <v>85</v>
      </c>
      <c r="BK130" s="206">
        <f>ROUND(I130*H130,2)</f>
        <v>0</v>
      </c>
      <c r="BL130" s="15" t="s">
        <v>177</v>
      </c>
      <c r="BM130" s="205" t="s">
        <v>810</v>
      </c>
    </row>
    <row r="131" spans="2:65" s="1" customFormat="1" ht="19.5">
      <c r="B131" s="32"/>
      <c r="C131" s="33"/>
      <c r="D131" s="207" t="s">
        <v>179</v>
      </c>
      <c r="E131" s="33"/>
      <c r="F131" s="208" t="s">
        <v>811</v>
      </c>
      <c r="G131" s="33"/>
      <c r="H131" s="33"/>
      <c r="I131" s="115"/>
      <c r="J131" s="33"/>
      <c r="K131" s="33"/>
      <c r="L131" s="36"/>
      <c r="M131" s="209"/>
      <c r="N131" s="64"/>
      <c r="O131" s="64"/>
      <c r="P131" s="64"/>
      <c r="Q131" s="64"/>
      <c r="R131" s="64"/>
      <c r="S131" s="64"/>
      <c r="T131" s="65"/>
      <c r="AT131" s="15" t="s">
        <v>179</v>
      </c>
      <c r="AU131" s="15" t="s">
        <v>87</v>
      </c>
    </row>
    <row r="132" spans="2:65" s="1" customFormat="1" ht="29.25">
      <c r="B132" s="32"/>
      <c r="C132" s="33"/>
      <c r="D132" s="207" t="s">
        <v>646</v>
      </c>
      <c r="E132" s="33"/>
      <c r="F132" s="242" t="s">
        <v>812</v>
      </c>
      <c r="G132" s="33"/>
      <c r="H132" s="33"/>
      <c r="I132" s="115"/>
      <c r="J132" s="33"/>
      <c r="K132" s="33"/>
      <c r="L132" s="36"/>
      <c r="M132" s="209"/>
      <c r="N132" s="64"/>
      <c r="O132" s="64"/>
      <c r="P132" s="64"/>
      <c r="Q132" s="64"/>
      <c r="R132" s="64"/>
      <c r="S132" s="64"/>
      <c r="T132" s="65"/>
      <c r="AT132" s="15" t="s">
        <v>646</v>
      </c>
      <c r="AU132" s="15" t="s">
        <v>87</v>
      </c>
    </row>
    <row r="133" spans="2:65" s="12" customFormat="1" ht="11.25">
      <c r="B133" s="210"/>
      <c r="C133" s="211"/>
      <c r="D133" s="207" t="s">
        <v>181</v>
      </c>
      <c r="E133" s="212" t="s">
        <v>1</v>
      </c>
      <c r="F133" s="213" t="s">
        <v>813</v>
      </c>
      <c r="G133" s="211"/>
      <c r="H133" s="214">
        <v>2.0299999999999998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181</v>
      </c>
      <c r="AU133" s="220" t="s">
        <v>87</v>
      </c>
      <c r="AV133" s="12" t="s">
        <v>87</v>
      </c>
      <c r="AW133" s="12" t="s">
        <v>34</v>
      </c>
      <c r="AX133" s="12" t="s">
        <v>85</v>
      </c>
      <c r="AY133" s="220" t="s">
        <v>170</v>
      </c>
    </row>
    <row r="134" spans="2:65" s="1" customFormat="1" ht="21.6" customHeight="1">
      <c r="B134" s="32"/>
      <c r="C134" s="194" t="s">
        <v>87</v>
      </c>
      <c r="D134" s="194" t="s">
        <v>172</v>
      </c>
      <c r="E134" s="195" t="s">
        <v>214</v>
      </c>
      <c r="F134" s="196" t="s">
        <v>215</v>
      </c>
      <c r="G134" s="197" t="s">
        <v>216</v>
      </c>
      <c r="H134" s="198">
        <v>10.178000000000001</v>
      </c>
      <c r="I134" s="199"/>
      <c r="J134" s="200">
        <f>ROUND(I134*H134,2)</f>
        <v>0</v>
      </c>
      <c r="K134" s="196" t="s">
        <v>176</v>
      </c>
      <c r="L134" s="36"/>
      <c r="M134" s="201" t="s">
        <v>1</v>
      </c>
      <c r="N134" s="202" t="s">
        <v>43</v>
      </c>
      <c r="O134" s="64"/>
      <c r="P134" s="203">
        <f>O134*H134</f>
        <v>0</v>
      </c>
      <c r="Q134" s="203">
        <v>2.7499999999999998E-3</v>
      </c>
      <c r="R134" s="203">
        <f>Q134*H134</f>
        <v>2.79895E-2</v>
      </c>
      <c r="S134" s="203">
        <v>0</v>
      </c>
      <c r="T134" s="204">
        <f>S134*H134</f>
        <v>0</v>
      </c>
      <c r="AR134" s="205" t="s">
        <v>177</v>
      </c>
      <c r="AT134" s="205" t="s">
        <v>172</v>
      </c>
      <c r="AU134" s="205" t="s">
        <v>87</v>
      </c>
      <c r="AY134" s="15" t="s">
        <v>170</v>
      </c>
      <c r="BE134" s="206">
        <f>IF(N134="základní",J134,0)</f>
        <v>0</v>
      </c>
      <c r="BF134" s="206">
        <f>IF(N134="snížená",J134,0)</f>
        <v>0</v>
      </c>
      <c r="BG134" s="206">
        <f>IF(N134="zákl. přenesená",J134,0)</f>
        <v>0</v>
      </c>
      <c r="BH134" s="206">
        <f>IF(N134="sníž. přenesená",J134,0)</f>
        <v>0</v>
      </c>
      <c r="BI134" s="206">
        <f>IF(N134="nulová",J134,0)</f>
        <v>0</v>
      </c>
      <c r="BJ134" s="15" t="s">
        <v>85</v>
      </c>
      <c r="BK134" s="206">
        <f>ROUND(I134*H134,2)</f>
        <v>0</v>
      </c>
      <c r="BL134" s="15" t="s">
        <v>177</v>
      </c>
      <c r="BM134" s="205" t="s">
        <v>814</v>
      </c>
    </row>
    <row r="135" spans="2:65" s="1" customFormat="1" ht="19.5">
      <c r="B135" s="32"/>
      <c r="C135" s="33"/>
      <c r="D135" s="207" t="s">
        <v>179</v>
      </c>
      <c r="E135" s="33"/>
      <c r="F135" s="208" t="s">
        <v>218</v>
      </c>
      <c r="G135" s="33"/>
      <c r="H135" s="33"/>
      <c r="I135" s="115"/>
      <c r="J135" s="33"/>
      <c r="K135" s="33"/>
      <c r="L135" s="36"/>
      <c r="M135" s="209"/>
      <c r="N135" s="64"/>
      <c r="O135" s="64"/>
      <c r="P135" s="64"/>
      <c r="Q135" s="64"/>
      <c r="R135" s="64"/>
      <c r="S135" s="64"/>
      <c r="T135" s="65"/>
      <c r="AT135" s="15" t="s">
        <v>179</v>
      </c>
      <c r="AU135" s="15" t="s">
        <v>87</v>
      </c>
    </row>
    <row r="136" spans="2:65" s="1" customFormat="1" ht="21.6" customHeight="1">
      <c r="B136" s="32"/>
      <c r="C136" s="194" t="s">
        <v>183</v>
      </c>
      <c r="D136" s="194" t="s">
        <v>172</v>
      </c>
      <c r="E136" s="195" t="s">
        <v>222</v>
      </c>
      <c r="F136" s="196" t="s">
        <v>223</v>
      </c>
      <c r="G136" s="197" t="s">
        <v>216</v>
      </c>
      <c r="H136" s="198">
        <v>10.178000000000001</v>
      </c>
      <c r="I136" s="199"/>
      <c r="J136" s="200">
        <f>ROUND(I136*H136,2)</f>
        <v>0</v>
      </c>
      <c r="K136" s="196" t="s">
        <v>176</v>
      </c>
      <c r="L136" s="36"/>
      <c r="M136" s="201" t="s">
        <v>1</v>
      </c>
      <c r="N136" s="202" t="s">
        <v>43</v>
      </c>
      <c r="O136" s="64"/>
      <c r="P136" s="203">
        <f>O136*H136</f>
        <v>0</v>
      </c>
      <c r="Q136" s="203">
        <v>0</v>
      </c>
      <c r="R136" s="203">
        <f>Q136*H136</f>
        <v>0</v>
      </c>
      <c r="S136" s="203">
        <v>0</v>
      </c>
      <c r="T136" s="204">
        <f>S136*H136</f>
        <v>0</v>
      </c>
      <c r="AR136" s="205" t="s">
        <v>177</v>
      </c>
      <c r="AT136" s="205" t="s">
        <v>172</v>
      </c>
      <c r="AU136" s="205" t="s">
        <v>87</v>
      </c>
      <c r="AY136" s="15" t="s">
        <v>170</v>
      </c>
      <c r="BE136" s="206">
        <f>IF(N136="základní",J136,0)</f>
        <v>0</v>
      </c>
      <c r="BF136" s="206">
        <f>IF(N136="snížená",J136,0)</f>
        <v>0</v>
      </c>
      <c r="BG136" s="206">
        <f>IF(N136="zákl. přenesená",J136,0)</f>
        <v>0</v>
      </c>
      <c r="BH136" s="206">
        <f>IF(N136="sníž. přenesená",J136,0)</f>
        <v>0</v>
      </c>
      <c r="BI136" s="206">
        <f>IF(N136="nulová",J136,0)</f>
        <v>0</v>
      </c>
      <c r="BJ136" s="15" t="s">
        <v>85</v>
      </c>
      <c r="BK136" s="206">
        <f>ROUND(I136*H136,2)</f>
        <v>0</v>
      </c>
      <c r="BL136" s="15" t="s">
        <v>177</v>
      </c>
      <c r="BM136" s="205" t="s">
        <v>815</v>
      </c>
    </row>
    <row r="137" spans="2:65" s="1" customFormat="1" ht="19.5">
      <c r="B137" s="32"/>
      <c r="C137" s="33"/>
      <c r="D137" s="207" t="s">
        <v>179</v>
      </c>
      <c r="E137" s="33"/>
      <c r="F137" s="208" t="s">
        <v>225</v>
      </c>
      <c r="G137" s="33"/>
      <c r="H137" s="33"/>
      <c r="I137" s="115"/>
      <c r="J137" s="33"/>
      <c r="K137" s="33"/>
      <c r="L137" s="36"/>
      <c r="M137" s="209"/>
      <c r="N137" s="64"/>
      <c r="O137" s="64"/>
      <c r="P137" s="64"/>
      <c r="Q137" s="64"/>
      <c r="R137" s="64"/>
      <c r="S137" s="64"/>
      <c r="T137" s="65"/>
      <c r="AT137" s="15" t="s">
        <v>179</v>
      </c>
      <c r="AU137" s="15" t="s">
        <v>87</v>
      </c>
    </row>
    <row r="138" spans="2:65" s="1" customFormat="1" ht="21.6" customHeight="1">
      <c r="B138" s="32"/>
      <c r="C138" s="194" t="s">
        <v>177</v>
      </c>
      <c r="D138" s="194" t="s">
        <v>172</v>
      </c>
      <c r="E138" s="195" t="s">
        <v>237</v>
      </c>
      <c r="F138" s="196" t="s">
        <v>238</v>
      </c>
      <c r="G138" s="197" t="s">
        <v>216</v>
      </c>
      <c r="H138" s="198">
        <v>3</v>
      </c>
      <c r="I138" s="199"/>
      <c r="J138" s="200">
        <f>ROUND(I138*H138,2)</f>
        <v>0</v>
      </c>
      <c r="K138" s="196" t="s">
        <v>176</v>
      </c>
      <c r="L138" s="36"/>
      <c r="M138" s="201" t="s">
        <v>1</v>
      </c>
      <c r="N138" s="202" t="s">
        <v>43</v>
      </c>
      <c r="O138" s="64"/>
      <c r="P138" s="203">
        <f>O138*H138</f>
        <v>0</v>
      </c>
      <c r="Q138" s="203">
        <v>4.0800000000000003E-3</v>
      </c>
      <c r="R138" s="203">
        <f>Q138*H138</f>
        <v>1.2240000000000001E-2</v>
      </c>
      <c r="S138" s="203">
        <v>0</v>
      </c>
      <c r="T138" s="204">
        <f>S138*H138</f>
        <v>0</v>
      </c>
      <c r="AR138" s="205" t="s">
        <v>177</v>
      </c>
      <c r="AT138" s="205" t="s">
        <v>172</v>
      </c>
      <c r="AU138" s="205" t="s">
        <v>87</v>
      </c>
      <c r="AY138" s="15" t="s">
        <v>170</v>
      </c>
      <c r="BE138" s="206">
        <f>IF(N138="základní",J138,0)</f>
        <v>0</v>
      </c>
      <c r="BF138" s="206">
        <f>IF(N138="snížená",J138,0)</f>
        <v>0</v>
      </c>
      <c r="BG138" s="206">
        <f>IF(N138="zákl. přenesená",J138,0)</f>
        <v>0</v>
      </c>
      <c r="BH138" s="206">
        <f>IF(N138="sníž. přenesená",J138,0)</f>
        <v>0</v>
      </c>
      <c r="BI138" s="206">
        <f>IF(N138="nulová",J138,0)</f>
        <v>0</v>
      </c>
      <c r="BJ138" s="15" t="s">
        <v>85</v>
      </c>
      <c r="BK138" s="206">
        <f>ROUND(I138*H138,2)</f>
        <v>0</v>
      </c>
      <c r="BL138" s="15" t="s">
        <v>177</v>
      </c>
      <c r="BM138" s="205" t="s">
        <v>816</v>
      </c>
    </row>
    <row r="139" spans="2:65" s="1" customFormat="1" ht="29.25">
      <c r="B139" s="32"/>
      <c r="C139" s="33"/>
      <c r="D139" s="207" t="s">
        <v>179</v>
      </c>
      <c r="E139" s="33"/>
      <c r="F139" s="208" t="s">
        <v>240</v>
      </c>
      <c r="G139" s="33"/>
      <c r="H139" s="33"/>
      <c r="I139" s="115"/>
      <c r="J139" s="33"/>
      <c r="K139" s="33"/>
      <c r="L139" s="36"/>
      <c r="M139" s="209"/>
      <c r="N139" s="64"/>
      <c r="O139" s="64"/>
      <c r="P139" s="64"/>
      <c r="Q139" s="64"/>
      <c r="R139" s="64"/>
      <c r="S139" s="64"/>
      <c r="T139" s="65"/>
      <c r="AT139" s="15" t="s">
        <v>179</v>
      </c>
      <c r="AU139" s="15" t="s">
        <v>87</v>
      </c>
    </row>
    <row r="140" spans="2:65" s="1" customFormat="1" ht="32.450000000000003" customHeight="1">
      <c r="B140" s="32"/>
      <c r="C140" s="194" t="s">
        <v>208</v>
      </c>
      <c r="D140" s="194" t="s">
        <v>172</v>
      </c>
      <c r="E140" s="195" t="s">
        <v>242</v>
      </c>
      <c r="F140" s="196" t="s">
        <v>243</v>
      </c>
      <c r="G140" s="197" t="s">
        <v>216</v>
      </c>
      <c r="H140" s="198">
        <v>3</v>
      </c>
      <c r="I140" s="199"/>
      <c r="J140" s="200">
        <f>ROUND(I140*H140,2)</f>
        <v>0</v>
      </c>
      <c r="K140" s="196" t="s">
        <v>176</v>
      </c>
      <c r="L140" s="36"/>
      <c r="M140" s="201" t="s">
        <v>1</v>
      </c>
      <c r="N140" s="202" t="s">
        <v>43</v>
      </c>
      <c r="O140" s="64"/>
      <c r="P140" s="203">
        <f>O140*H140</f>
        <v>0</v>
      </c>
      <c r="Q140" s="203">
        <v>0</v>
      </c>
      <c r="R140" s="203">
        <f>Q140*H140</f>
        <v>0</v>
      </c>
      <c r="S140" s="203">
        <v>0</v>
      </c>
      <c r="T140" s="204">
        <f>S140*H140</f>
        <v>0</v>
      </c>
      <c r="AR140" s="205" t="s">
        <v>177</v>
      </c>
      <c r="AT140" s="205" t="s">
        <v>172</v>
      </c>
      <c r="AU140" s="205" t="s">
        <v>87</v>
      </c>
      <c r="AY140" s="15" t="s">
        <v>170</v>
      </c>
      <c r="BE140" s="206">
        <f>IF(N140="základní",J140,0)</f>
        <v>0</v>
      </c>
      <c r="BF140" s="206">
        <f>IF(N140="snížená",J140,0)</f>
        <v>0</v>
      </c>
      <c r="BG140" s="206">
        <f>IF(N140="zákl. přenesená",J140,0)</f>
        <v>0</v>
      </c>
      <c r="BH140" s="206">
        <f>IF(N140="sníž. přenesená",J140,0)</f>
        <v>0</v>
      </c>
      <c r="BI140" s="206">
        <f>IF(N140="nulová",J140,0)</f>
        <v>0</v>
      </c>
      <c r="BJ140" s="15" t="s">
        <v>85</v>
      </c>
      <c r="BK140" s="206">
        <f>ROUND(I140*H140,2)</f>
        <v>0</v>
      </c>
      <c r="BL140" s="15" t="s">
        <v>177</v>
      </c>
      <c r="BM140" s="205" t="s">
        <v>817</v>
      </c>
    </row>
    <row r="141" spans="2:65" s="1" customFormat="1" ht="29.25">
      <c r="B141" s="32"/>
      <c r="C141" s="33"/>
      <c r="D141" s="207" t="s">
        <v>179</v>
      </c>
      <c r="E141" s="33"/>
      <c r="F141" s="208" t="s">
        <v>245</v>
      </c>
      <c r="G141" s="33"/>
      <c r="H141" s="33"/>
      <c r="I141" s="115"/>
      <c r="J141" s="33"/>
      <c r="K141" s="33"/>
      <c r="L141" s="36"/>
      <c r="M141" s="209"/>
      <c r="N141" s="64"/>
      <c r="O141" s="64"/>
      <c r="P141" s="64"/>
      <c r="Q141" s="64"/>
      <c r="R141" s="64"/>
      <c r="S141" s="64"/>
      <c r="T141" s="65"/>
      <c r="AT141" s="15" t="s">
        <v>179</v>
      </c>
      <c r="AU141" s="15" t="s">
        <v>87</v>
      </c>
    </row>
    <row r="142" spans="2:65" s="1" customFormat="1" ht="21.6" customHeight="1">
      <c r="B142" s="32"/>
      <c r="C142" s="194" t="s">
        <v>213</v>
      </c>
      <c r="D142" s="194" t="s">
        <v>172</v>
      </c>
      <c r="E142" s="195" t="s">
        <v>247</v>
      </c>
      <c r="F142" s="196" t="s">
        <v>248</v>
      </c>
      <c r="G142" s="197" t="s">
        <v>216</v>
      </c>
      <c r="H142" s="198">
        <v>10.178000000000001</v>
      </c>
      <c r="I142" s="199"/>
      <c r="J142" s="200">
        <f>ROUND(I142*H142,2)</f>
        <v>0</v>
      </c>
      <c r="K142" s="196" t="s">
        <v>176</v>
      </c>
      <c r="L142" s="36"/>
      <c r="M142" s="201" t="s">
        <v>1</v>
      </c>
      <c r="N142" s="202" t="s">
        <v>43</v>
      </c>
      <c r="O142" s="64"/>
      <c r="P142" s="203">
        <f>O142*H142</f>
        <v>0</v>
      </c>
      <c r="Q142" s="203">
        <v>2.5000000000000001E-3</v>
      </c>
      <c r="R142" s="203">
        <f>Q142*H142</f>
        <v>2.5445000000000002E-2</v>
      </c>
      <c r="S142" s="203">
        <v>0</v>
      </c>
      <c r="T142" s="204">
        <f>S142*H142</f>
        <v>0</v>
      </c>
      <c r="AR142" s="205" t="s">
        <v>177</v>
      </c>
      <c r="AT142" s="205" t="s">
        <v>172</v>
      </c>
      <c r="AU142" s="205" t="s">
        <v>87</v>
      </c>
      <c r="AY142" s="15" t="s">
        <v>170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5" t="s">
        <v>85</v>
      </c>
      <c r="BK142" s="206">
        <f>ROUND(I142*H142,2)</f>
        <v>0</v>
      </c>
      <c r="BL142" s="15" t="s">
        <v>177</v>
      </c>
      <c r="BM142" s="205" t="s">
        <v>818</v>
      </c>
    </row>
    <row r="143" spans="2:65" s="1" customFormat="1" ht="19.5">
      <c r="B143" s="32"/>
      <c r="C143" s="33"/>
      <c r="D143" s="207" t="s">
        <v>179</v>
      </c>
      <c r="E143" s="33"/>
      <c r="F143" s="208" t="s">
        <v>250</v>
      </c>
      <c r="G143" s="33"/>
      <c r="H143" s="33"/>
      <c r="I143" s="115"/>
      <c r="J143" s="33"/>
      <c r="K143" s="33"/>
      <c r="L143" s="36"/>
      <c r="M143" s="209"/>
      <c r="N143" s="64"/>
      <c r="O143" s="64"/>
      <c r="P143" s="64"/>
      <c r="Q143" s="64"/>
      <c r="R143" s="64"/>
      <c r="S143" s="64"/>
      <c r="T143" s="65"/>
      <c r="AT143" s="15" t="s">
        <v>179</v>
      </c>
      <c r="AU143" s="15" t="s">
        <v>87</v>
      </c>
    </row>
    <row r="144" spans="2:65" s="1" customFormat="1" ht="14.45" customHeight="1">
      <c r="B144" s="32"/>
      <c r="C144" s="194" t="s">
        <v>221</v>
      </c>
      <c r="D144" s="194" t="s">
        <v>172</v>
      </c>
      <c r="E144" s="195" t="s">
        <v>252</v>
      </c>
      <c r="F144" s="196" t="s">
        <v>253</v>
      </c>
      <c r="G144" s="197" t="s">
        <v>254</v>
      </c>
      <c r="H144" s="198">
        <v>0.57299999999999995</v>
      </c>
      <c r="I144" s="199"/>
      <c r="J144" s="200">
        <f>ROUND(I144*H144,2)</f>
        <v>0</v>
      </c>
      <c r="K144" s="196" t="s">
        <v>176</v>
      </c>
      <c r="L144" s="36"/>
      <c r="M144" s="201" t="s">
        <v>1</v>
      </c>
      <c r="N144" s="202" t="s">
        <v>43</v>
      </c>
      <c r="O144" s="64"/>
      <c r="P144" s="203">
        <f>O144*H144</f>
        <v>0</v>
      </c>
      <c r="Q144" s="203">
        <v>1.04881</v>
      </c>
      <c r="R144" s="203">
        <f>Q144*H144</f>
        <v>0.60096812999999993</v>
      </c>
      <c r="S144" s="203">
        <v>0</v>
      </c>
      <c r="T144" s="204">
        <f>S144*H144</f>
        <v>0</v>
      </c>
      <c r="AR144" s="205" t="s">
        <v>177</v>
      </c>
      <c r="AT144" s="205" t="s">
        <v>172</v>
      </c>
      <c r="AU144" s="205" t="s">
        <v>87</v>
      </c>
      <c r="AY144" s="15" t="s">
        <v>170</v>
      </c>
      <c r="BE144" s="206">
        <f>IF(N144="základní",J144,0)</f>
        <v>0</v>
      </c>
      <c r="BF144" s="206">
        <f>IF(N144="snížená",J144,0)</f>
        <v>0</v>
      </c>
      <c r="BG144" s="206">
        <f>IF(N144="zákl. přenesená",J144,0)</f>
        <v>0</v>
      </c>
      <c r="BH144" s="206">
        <f>IF(N144="sníž. přenesená",J144,0)</f>
        <v>0</v>
      </c>
      <c r="BI144" s="206">
        <f>IF(N144="nulová",J144,0)</f>
        <v>0</v>
      </c>
      <c r="BJ144" s="15" t="s">
        <v>85</v>
      </c>
      <c r="BK144" s="206">
        <f>ROUND(I144*H144,2)</f>
        <v>0</v>
      </c>
      <c r="BL144" s="15" t="s">
        <v>177</v>
      </c>
      <c r="BM144" s="205" t="s">
        <v>819</v>
      </c>
    </row>
    <row r="145" spans="2:65" s="1" customFormat="1" ht="29.25">
      <c r="B145" s="32"/>
      <c r="C145" s="33"/>
      <c r="D145" s="207" t="s">
        <v>179</v>
      </c>
      <c r="E145" s="33"/>
      <c r="F145" s="208" t="s">
        <v>256</v>
      </c>
      <c r="G145" s="33"/>
      <c r="H145" s="33"/>
      <c r="I145" s="115"/>
      <c r="J145" s="33"/>
      <c r="K145" s="33"/>
      <c r="L145" s="36"/>
      <c r="M145" s="209"/>
      <c r="N145" s="64"/>
      <c r="O145" s="64"/>
      <c r="P145" s="64"/>
      <c r="Q145" s="64"/>
      <c r="R145" s="64"/>
      <c r="S145" s="64"/>
      <c r="T145" s="65"/>
      <c r="AT145" s="15" t="s">
        <v>179</v>
      </c>
      <c r="AU145" s="15" t="s">
        <v>87</v>
      </c>
    </row>
    <row r="146" spans="2:65" s="11" customFormat="1" ht="22.9" customHeight="1">
      <c r="B146" s="178"/>
      <c r="C146" s="179"/>
      <c r="D146" s="180" t="s">
        <v>77</v>
      </c>
      <c r="E146" s="192" t="s">
        <v>177</v>
      </c>
      <c r="F146" s="192" t="s">
        <v>279</v>
      </c>
      <c r="G146" s="179"/>
      <c r="H146" s="179"/>
      <c r="I146" s="182"/>
      <c r="J146" s="193">
        <f>BK146</f>
        <v>0</v>
      </c>
      <c r="K146" s="179"/>
      <c r="L146" s="184"/>
      <c r="M146" s="185"/>
      <c r="N146" s="186"/>
      <c r="O146" s="186"/>
      <c r="P146" s="187">
        <f>SUM(P147:P160)</f>
        <v>0</v>
      </c>
      <c r="Q146" s="186"/>
      <c r="R146" s="187">
        <f>SUM(R147:R160)</f>
        <v>75.290749780000013</v>
      </c>
      <c r="S146" s="186"/>
      <c r="T146" s="188">
        <f>SUM(T147:T160)</f>
        <v>0</v>
      </c>
      <c r="AR146" s="189" t="s">
        <v>85</v>
      </c>
      <c r="AT146" s="190" t="s">
        <v>77</v>
      </c>
      <c r="AU146" s="190" t="s">
        <v>85</v>
      </c>
      <c r="AY146" s="189" t="s">
        <v>170</v>
      </c>
      <c r="BK146" s="191">
        <f>SUM(BK147:BK160)</f>
        <v>0</v>
      </c>
    </row>
    <row r="147" spans="2:65" s="1" customFormat="1" ht="21.6" customHeight="1">
      <c r="B147" s="32"/>
      <c r="C147" s="194" t="s">
        <v>226</v>
      </c>
      <c r="D147" s="194" t="s">
        <v>172</v>
      </c>
      <c r="E147" s="195" t="s">
        <v>820</v>
      </c>
      <c r="F147" s="196" t="s">
        <v>821</v>
      </c>
      <c r="G147" s="197" t="s">
        <v>175</v>
      </c>
      <c r="H147" s="198">
        <v>27.65</v>
      </c>
      <c r="I147" s="199"/>
      <c r="J147" s="200">
        <f>ROUND(I147*H147,2)</f>
        <v>0</v>
      </c>
      <c r="K147" s="196" t="s">
        <v>176</v>
      </c>
      <c r="L147" s="36"/>
      <c r="M147" s="201" t="s">
        <v>1</v>
      </c>
      <c r="N147" s="202" t="s">
        <v>43</v>
      </c>
      <c r="O147" s="64"/>
      <c r="P147" s="203">
        <f>O147*H147</f>
        <v>0</v>
      </c>
      <c r="Q147" s="203">
        <v>2.45343</v>
      </c>
      <c r="R147" s="203">
        <f>Q147*H147</f>
        <v>67.837339499999999</v>
      </c>
      <c r="S147" s="203">
        <v>0</v>
      </c>
      <c r="T147" s="204">
        <f>S147*H147</f>
        <v>0</v>
      </c>
      <c r="AR147" s="205" t="s">
        <v>177</v>
      </c>
      <c r="AT147" s="205" t="s">
        <v>172</v>
      </c>
      <c r="AU147" s="205" t="s">
        <v>87</v>
      </c>
      <c r="AY147" s="15" t="s">
        <v>170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5" t="s">
        <v>85</v>
      </c>
      <c r="BK147" s="206">
        <f>ROUND(I147*H147,2)</f>
        <v>0</v>
      </c>
      <c r="BL147" s="15" t="s">
        <v>177</v>
      </c>
      <c r="BM147" s="205" t="s">
        <v>822</v>
      </c>
    </row>
    <row r="148" spans="2:65" s="1" customFormat="1" ht="39">
      <c r="B148" s="32"/>
      <c r="C148" s="33"/>
      <c r="D148" s="207" t="s">
        <v>179</v>
      </c>
      <c r="E148" s="33"/>
      <c r="F148" s="208" t="s">
        <v>823</v>
      </c>
      <c r="G148" s="33"/>
      <c r="H148" s="33"/>
      <c r="I148" s="115"/>
      <c r="J148" s="33"/>
      <c r="K148" s="33"/>
      <c r="L148" s="36"/>
      <c r="M148" s="209"/>
      <c r="N148" s="64"/>
      <c r="O148" s="64"/>
      <c r="P148" s="64"/>
      <c r="Q148" s="64"/>
      <c r="R148" s="64"/>
      <c r="S148" s="64"/>
      <c r="T148" s="65"/>
      <c r="AT148" s="15" t="s">
        <v>179</v>
      </c>
      <c r="AU148" s="15" t="s">
        <v>87</v>
      </c>
    </row>
    <row r="149" spans="2:65" s="1" customFormat="1" ht="29.25">
      <c r="B149" s="32"/>
      <c r="C149" s="33"/>
      <c r="D149" s="207" t="s">
        <v>646</v>
      </c>
      <c r="E149" s="33"/>
      <c r="F149" s="242" t="s">
        <v>824</v>
      </c>
      <c r="G149" s="33"/>
      <c r="H149" s="33"/>
      <c r="I149" s="115"/>
      <c r="J149" s="33"/>
      <c r="K149" s="33"/>
      <c r="L149" s="36"/>
      <c r="M149" s="209"/>
      <c r="N149" s="64"/>
      <c r="O149" s="64"/>
      <c r="P149" s="64"/>
      <c r="Q149" s="64"/>
      <c r="R149" s="64"/>
      <c r="S149" s="64"/>
      <c r="T149" s="65"/>
      <c r="AT149" s="15" t="s">
        <v>646</v>
      </c>
      <c r="AU149" s="15" t="s">
        <v>87</v>
      </c>
    </row>
    <row r="150" spans="2:65" s="12" customFormat="1" ht="11.25">
      <c r="B150" s="210"/>
      <c r="C150" s="211"/>
      <c r="D150" s="207" t="s">
        <v>181</v>
      </c>
      <c r="E150" s="212" t="s">
        <v>1</v>
      </c>
      <c r="F150" s="213" t="s">
        <v>825</v>
      </c>
      <c r="G150" s="211"/>
      <c r="H150" s="214">
        <v>27.65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181</v>
      </c>
      <c r="AU150" s="220" t="s">
        <v>87</v>
      </c>
      <c r="AV150" s="12" t="s">
        <v>87</v>
      </c>
      <c r="AW150" s="12" t="s">
        <v>34</v>
      </c>
      <c r="AX150" s="12" t="s">
        <v>85</v>
      </c>
      <c r="AY150" s="220" t="s">
        <v>170</v>
      </c>
    </row>
    <row r="151" spans="2:65" s="1" customFormat="1" ht="21.6" customHeight="1">
      <c r="B151" s="32"/>
      <c r="C151" s="194" t="s">
        <v>231</v>
      </c>
      <c r="D151" s="194" t="s">
        <v>172</v>
      </c>
      <c r="E151" s="195" t="s">
        <v>288</v>
      </c>
      <c r="F151" s="196" t="s">
        <v>289</v>
      </c>
      <c r="G151" s="197" t="s">
        <v>216</v>
      </c>
      <c r="H151" s="198">
        <v>110.8</v>
      </c>
      <c r="I151" s="199"/>
      <c r="J151" s="200">
        <f>ROUND(I151*H151,2)</f>
        <v>0</v>
      </c>
      <c r="K151" s="196" t="s">
        <v>176</v>
      </c>
      <c r="L151" s="36"/>
      <c r="M151" s="201" t="s">
        <v>1</v>
      </c>
      <c r="N151" s="202" t="s">
        <v>43</v>
      </c>
      <c r="O151" s="64"/>
      <c r="P151" s="203">
        <f>O151*H151</f>
        <v>0</v>
      </c>
      <c r="Q151" s="203">
        <v>5.3299999999999997E-3</v>
      </c>
      <c r="R151" s="203">
        <f>Q151*H151</f>
        <v>0.59056399999999998</v>
      </c>
      <c r="S151" s="203">
        <v>0</v>
      </c>
      <c r="T151" s="204">
        <f>S151*H151</f>
        <v>0</v>
      </c>
      <c r="AR151" s="205" t="s">
        <v>177</v>
      </c>
      <c r="AT151" s="205" t="s">
        <v>172</v>
      </c>
      <c r="AU151" s="205" t="s">
        <v>87</v>
      </c>
      <c r="AY151" s="15" t="s">
        <v>170</v>
      </c>
      <c r="BE151" s="206">
        <f>IF(N151="základní",J151,0)</f>
        <v>0</v>
      </c>
      <c r="BF151" s="206">
        <f>IF(N151="snížená",J151,0)</f>
        <v>0</v>
      </c>
      <c r="BG151" s="206">
        <f>IF(N151="zákl. přenesená",J151,0)</f>
        <v>0</v>
      </c>
      <c r="BH151" s="206">
        <f>IF(N151="sníž. přenesená",J151,0)</f>
        <v>0</v>
      </c>
      <c r="BI151" s="206">
        <f>IF(N151="nulová",J151,0)</f>
        <v>0</v>
      </c>
      <c r="BJ151" s="15" t="s">
        <v>85</v>
      </c>
      <c r="BK151" s="206">
        <f>ROUND(I151*H151,2)</f>
        <v>0</v>
      </c>
      <c r="BL151" s="15" t="s">
        <v>177</v>
      </c>
      <c r="BM151" s="205" t="s">
        <v>826</v>
      </c>
    </row>
    <row r="152" spans="2:65" s="1" customFormat="1" ht="19.5">
      <c r="B152" s="32"/>
      <c r="C152" s="33"/>
      <c r="D152" s="207" t="s">
        <v>179</v>
      </c>
      <c r="E152" s="33"/>
      <c r="F152" s="208" t="s">
        <v>291</v>
      </c>
      <c r="G152" s="33"/>
      <c r="H152" s="33"/>
      <c r="I152" s="115"/>
      <c r="J152" s="33"/>
      <c r="K152" s="33"/>
      <c r="L152" s="36"/>
      <c r="M152" s="209"/>
      <c r="N152" s="64"/>
      <c r="O152" s="64"/>
      <c r="P152" s="64"/>
      <c r="Q152" s="64"/>
      <c r="R152" s="64"/>
      <c r="S152" s="64"/>
      <c r="T152" s="65"/>
      <c r="AT152" s="15" t="s">
        <v>179</v>
      </c>
      <c r="AU152" s="15" t="s">
        <v>87</v>
      </c>
    </row>
    <row r="153" spans="2:65" s="1" customFormat="1" ht="21.6" customHeight="1">
      <c r="B153" s="32"/>
      <c r="C153" s="194" t="s">
        <v>236</v>
      </c>
      <c r="D153" s="194" t="s">
        <v>172</v>
      </c>
      <c r="E153" s="195" t="s">
        <v>827</v>
      </c>
      <c r="F153" s="196" t="s">
        <v>828</v>
      </c>
      <c r="G153" s="197" t="s">
        <v>216</v>
      </c>
      <c r="H153" s="198">
        <v>110.8</v>
      </c>
      <c r="I153" s="199"/>
      <c r="J153" s="200">
        <f>ROUND(I153*H153,2)</f>
        <v>0</v>
      </c>
      <c r="K153" s="196" t="s">
        <v>176</v>
      </c>
      <c r="L153" s="36"/>
      <c r="M153" s="201" t="s">
        <v>1</v>
      </c>
      <c r="N153" s="202" t="s">
        <v>43</v>
      </c>
      <c r="O153" s="64"/>
      <c r="P153" s="203">
        <f>O153*H153</f>
        <v>0</v>
      </c>
      <c r="Q153" s="203">
        <v>8.0999999999999996E-4</v>
      </c>
      <c r="R153" s="203">
        <f>Q153*H153</f>
        <v>8.9747999999999994E-2</v>
      </c>
      <c r="S153" s="203">
        <v>0</v>
      </c>
      <c r="T153" s="204">
        <f>S153*H153</f>
        <v>0</v>
      </c>
      <c r="AR153" s="205" t="s">
        <v>177</v>
      </c>
      <c r="AT153" s="205" t="s">
        <v>172</v>
      </c>
      <c r="AU153" s="205" t="s">
        <v>87</v>
      </c>
      <c r="AY153" s="15" t="s">
        <v>170</v>
      </c>
      <c r="BE153" s="206">
        <f>IF(N153="základní",J153,0)</f>
        <v>0</v>
      </c>
      <c r="BF153" s="206">
        <f>IF(N153="snížená",J153,0)</f>
        <v>0</v>
      </c>
      <c r="BG153" s="206">
        <f>IF(N153="zákl. přenesená",J153,0)</f>
        <v>0</v>
      </c>
      <c r="BH153" s="206">
        <f>IF(N153="sníž. přenesená",J153,0)</f>
        <v>0</v>
      </c>
      <c r="BI153" s="206">
        <f>IF(N153="nulová",J153,0)</f>
        <v>0</v>
      </c>
      <c r="BJ153" s="15" t="s">
        <v>85</v>
      </c>
      <c r="BK153" s="206">
        <f>ROUND(I153*H153,2)</f>
        <v>0</v>
      </c>
      <c r="BL153" s="15" t="s">
        <v>177</v>
      </c>
      <c r="BM153" s="205" t="s">
        <v>829</v>
      </c>
    </row>
    <row r="154" spans="2:65" s="1" customFormat="1" ht="29.25">
      <c r="B154" s="32"/>
      <c r="C154" s="33"/>
      <c r="D154" s="207" t="s">
        <v>179</v>
      </c>
      <c r="E154" s="33"/>
      <c r="F154" s="208" t="s">
        <v>830</v>
      </c>
      <c r="G154" s="33"/>
      <c r="H154" s="33"/>
      <c r="I154" s="115"/>
      <c r="J154" s="33"/>
      <c r="K154" s="33"/>
      <c r="L154" s="36"/>
      <c r="M154" s="209"/>
      <c r="N154" s="64"/>
      <c r="O154" s="64"/>
      <c r="P154" s="64"/>
      <c r="Q154" s="64"/>
      <c r="R154" s="64"/>
      <c r="S154" s="64"/>
      <c r="T154" s="65"/>
      <c r="AT154" s="15" t="s">
        <v>179</v>
      </c>
      <c r="AU154" s="15" t="s">
        <v>87</v>
      </c>
    </row>
    <row r="155" spans="2:65" s="1" customFormat="1" ht="21.6" customHeight="1">
      <c r="B155" s="32"/>
      <c r="C155" s="194" t="s">
        <v>241</v>
      </c>
      <c r="D155" s="194" t="s">
        <v>172</v>
      </c>
      <c r="E155" s="195" t="s">
        <v>831</v>
      </c>
      <c r="F155" s="196" t="s">
        <v>832</v>
      </c>
      <c r="G155" s="197" t="s">
        <v>216</v>
      </c>
      <c r="H155" s="198">
        <v>110.8</v>
      </c>
      <c r="I155" s="199"/>
      <c r="J155" s="200">
        <f>ROUND(I155*H155,2)</f>
        <v>0</v>
      </c>
      <c r="K155" s="196" t="s">
        <v>176</v>
      </c>
      <c r="L155" s="36"/>
      <c r="M155" s="201" t="s">
        <v>1</v>
      </c>
      <c r="N155" s="202" t="s">
        <v>43</v>
      </c>
      <c r="O155" s="64"/>
      <c r="P155" s="203">
        <f>O155*H155</f>
        <v>0</v>
      </c>
      <c r="Q155" s="203">
        <v>0</v>
      </c>
      <c r="R155" s="203">
        <f>Q155*H155</f>
        <v>0</v>
      </c>
      <c r="S155" s="203">
        <v>0</v>
      </c>
      <c r="T155" s="204">
        <f>S155*H155</f>
        <v>0</v>
      </c>
      <c r="AR155" s="205" t="s">
        <v>177</v>
      </c>
      <c r="AT155" s="205" t="s">
        <v>172</v>
      </c>
      <c r="AU155" s="205" t="s">
        <v>87</v>
      </c>
      <c r="AY155" s="15" t="s">
        <v>170</v>
      </c>
      <c r="BE155" s="206">
        <f>IF(N155="základní",J155,0)</f>
        <v>0</v>
      </c>
      <c r="BF155" s="206">
        <f>IF(N155="snížená",J155,0)</f>
        <v>0</v>
      </c>
      <c r="BG155" s="206">
        <f>IF(N155="zákl. přenesená",J155,0)</f>
        <v>0</v>
      </c>
      <c r="BH155" s="206">
        <f>IF(N155="sníž. přenesená",J155,0)</f>
        <v>0</v>
      </c>
      <c r="BI155" s="206">
        <f>IF(N155="nulová",J155,0)</f>
        <v>0</v>
      </c>
      <c r="BJ155" s="15" t="s">
        <v>85</v>
      </c>
      <c r="BK155" s="206">
        <f>ROUND(I155*H155,2)</f>
        <v>0</v>
      </c>
      <c r="BL155" s="15" t="s">
        <v>177</v>
      </c>
      <c r="BM155" s="205" t="s">
        <v>833</v>
      </c>
    </row>
    <row r="156" spans="2:65" s="1" customFormat="1" ht="29.25">
      <c r="B156" s="32"/>
      <c r="C156" s="33"/>
      <c r="D156" s="207" t="s">
        <v>179</v>
      </c>
      <c r="E156" s="33"/>
      <c r="F156" s="208" t="s">
        <v>834</v>
      </c>
      <c r="G156" s="33"/>
      <c r="H156" s="33"/>
      <c r="I156" s="115"/>
      <c r="J156" s="33"/>
      <c r="K156" s="33"/>
      <c r="L156" s="36"/>
      <c r="M156" s="209"/>
      <c r="N156" s="64"/>
      <c r="O156" s="64"/>
      <c r="P156" s="64"/>
      <c r="Q156" s="64"/>
      <c r="R156" s="64"/>
      <c r="S156" s="64"/>
      <c r="T156" s="65"/>
      <c r="AT156" s="15" t="s">
        <v>179</v>
      </c>
      <c r="AU156" s="15" t="s">
        <v>87</v>
      </c>
    </row>
    <row r="157" spans="2:65" s="1" customFormat="1" ht="21.6" customHeight="1">
      <c r="B157" s="32"/>
      <c r="C157" s="194" t="s">
        <v>246</v>
      </c>
      <c r="D157" s="194" t="s">
        <v>172</v>
      </c>
      <c r="E157" s="195" t="s">
        <v>835</v>
      </c>
      <c r="F157" s="196" t="s">
        <v>836</v>
      </c>
      <c r="G157" s="197" t="s">
        <v>216</v>
      </c>
      <c r="H157" s="198">
        <v>110.8</v>
      </c>
      <c r="I157" s="199"/>
      <c r="J157" s="200">
        <f>ROUND(I157*H157,2)</f>
        <v>0</v>
      </c>
      <c r="K157" s="196" t="s">
        <v>176</v>
      </c>
      <c r="L157" s="36"/>
      <c r="M157" s="201" t="s">
        <v>1</v>
      </c>
      <c r="N157" s="202" t="s">
        <v>43</v>
      </c>
      <c r="O157" s="64"/>
      <c r="P157" s="203">
        <f>O157*H157</f>
        <v>0</v>
      </c>
      <c r="Q157" s="203">
        <v>3.2000000000000002E-3</v>
      </c>
      <c r="R157" s="203">
        <f>Q157*H157</f>
        <v>0.35455999999999999</v>
      </c>
      <c r="S157" s="203">
        <v>0</v>
      </c>
      <c r="T157" s="204">
        <f>S157*H157</f>
        <v>0</v>
      </c>
      <c r="AR157" s="205" t="s">
        <v>177</v>
      </c>
      <c r="AT157" s="205" t="s">
        <v>172</v>
      </c>
      <c r="AU157" s="205" t="s">
        <v>87</v>
      </c>
      <c r="AY157" s="15" t="s">
        <v>170</v>
      </c>
      <c r="BE157" s="206">
        <f>IF(N157="základní",J157,0)</f>
        <v>0</v>
      </c>
      <c r="BF157" s="206">
        <f>IF(N157="snížená",J157,0)</f>
        <v>0</v>
      </c>
      <c r="BG157" s="206">
        <f>IF(N157="zákl. přenesená",J157,0)</f>
        <v>0</v>
      </c>
      <c r="BH157" s="206">
        <f>IF(N157="sníž. přenesená",J157,0)</f>
        <v>0</v>
      </c>
      <c r="BI157" s="206">
        <f>IF(N157="nulová",J157,0)</f>
        <v>0</v>
      </c>
      <c r="BJ157" s="15" t="s">
        <v>85</v>
      </c>
      <c r="BK157" s="206">
        <f>ROUND(I157*H157,2)</f>
        <v>0</v>
      </c>
      <c r="BL157" s="15" t="s">
        <v>177</v>
      </c>
      <c r="BM157" s="205" t="s">
        <v>837</v>
      </c>
    </row>
    <row r="158" spans="2:65" s="1" customFormat="1" ht="19.5">
      <c r="B158" s="32"/>
      <c r="C158" s="33"/>
      <c r="D158" s="207" t="s">
        <v>179</v>
      </c>
      <c r="E158" s="33"/>
      <c r="F158" s="208" t="s">
        <v>838</v>
      </c>
      <c r="G158" s="33"/>
      <c r="H158" s="33"/>
      <c r="I158" s="115"/>
      <c r="J158" s="33"/>
      <c r="K158" s="33"/>
      <c r="L158" s="36"/>
      <c r="M158" s="209"/>
      <c r="N158" s="64"/>
      <c r="O158" s="64"/>
      <c r="P158" s="64"/>
      <c r="Q158" s="64"/>
      <c r="R158" s="64"/>
      <c r="S158" s="64"/>
      <c r="T158" s="65"/>
      <c r="AT158" s="15" t="s">
        <v>179</v>
      </c>
      <c r="AU158" s="15" t="s">
        <v>87</v>
      </c>
    </row>
    <row r="159" spans="2:65" s="1" customFormat="1" ht="14.45" customHeight="1">
      <c r="B159" s="32"/>
      <c r="C159" s="194" t="s">
        <v>251</v>
      </c>
      <c r="D159" s="194" t="s">
        <v>172</v>
      </c>
      <c r="E159" s="195" t="s">
        <v>308</v>
      </c>
      <c r="F159" s="196" t="s">
        <v>309</v>
      </c>
      <c r="G159" s="197" t="s">
        <v>254</v>
      </c>
      <c r="H159" s="198">
        <v>6.0830000000000002</v>
      </c>
      <c r="I159" s="199"/>
      <c r="J159" s="200">
        <f>ROUND(I159*H159,2)</f>
        <v>0</v>
      </c>
      <c r="K159" s="196" t="s">
        <v>176</v>
      </c>
      <c r="L159" s="36"/>
      <c r="M159" s="201" t="s">
        <v>1</v>
      </c>
      <c r="N159" s="202" t="s">
        <v>43</v>
      </c>
      <c r="O159" s="64"/>
      <c r="P159" s="203">
        <f>O159*H159</f>
        <v>0</v>
      </c>
      <c r="Q159" s="203">
        <v>1.0551600000000001</v>
      </c>
      <c r="R159" s="203">
        <f>Q159*H159</f>
        <v>6.4185382800000008</v>
      </c>
      <c r="S159" s="203">
        <v>0</v>
      </c>
      <c r="T159" s="204">
        <f>S159*H159</f>
        <v>0</v>
      </c>
      <c r="AR159" s="205" t="s">
        <v>177</v>
      </c>
      <c r="AT159" s="205" t="s">
        <v>172</v>
      </c>
      <c r="AU159" s="205" t="s">
        <v>87</v>
      </c>
      <c r="AY159" s="15" t="s">
        <v>170</v>
      </c>
      <c r="BE159" s="206">
        <f>IF(N159="základní",J159,0)</f>
        <v>0</v>
      </c>
      <c r="BF159" s="206">
        <f>IF(N159="snížená",J159,0)</f>
        <v>0</v>
      </c>
      <c r="BG159" s="206">
        <f>IF(N159="zákl. přenesená",J159,0)</f>
        <v>0</v>
      </c>
      <c r="BH159" s="206">
        <f>IF(N159="sníž. přenesená",J159,0)</f>
        <v>0</v>
      </c>
      <c r="BI159" s="206">
        <f>IF(N159="nulová",J159,0)</f>
        <v>0</v>
      </c>
      <c r="BJ159" s="15" t="s">
        <v>85</v>
      </c>
      <c r="BK159" s="206">
        <f>ROUND(I159*H159,2)</f>
        <v>0</v>
      </c>
      <c r="BL159" s="15" t="s">
        <v>177</v>
      </c>
      <c r="BM159" s="205" t="s">
        <v>839</v>
      </c>
    </row>
    <row r="160" spans="2:65" s="1" customFormat="1" ht="58.5">
      <c r="B160" s="32"/>
      <c r="C160" s="33"/>
      <c r="D160" s="207" t="s">
        <v>179</v>
      </c>
      <c r="E160" s="33"/>
      <c r="F160" s="208" t="s">
        <v>311</v>
      </c>
      <c r="G160" s="33"/>
      <c r="H160" s="33"/>
      <c r="I160" s="115"/>
      <c r="J160" s="33"/>
      <c r="K160" s="33"/>
      <c r="L160" s="36"/>
      <c r="M160" s="209"/>
      <c r="N160" s="64"/>
      <c r="O160" s="64"/>
      <c r="P160" s="64"/>
      <c r="Q160" s="64"/>
      <c r="R160" s="64"/>
      <c r="S160" s="64"/>
      <c r="T160" s="65"/>
      <c r="AT160" s="15" t="s">
        <v>179</v>
      </c>
      <c r="AU160" s="15" t="s">
        <v>87</v>
      </c>
    </row>
    <row r="161" spans="2:65" s="11" customFormat="1" ht="22.9" customHeight="1">
      <c r="B161" s="178"/>
      <c r="C161" s="179"/>
      <c r="D161" s="180" t="s">
        <v>77</v>
      </c>
      <c r="E161" s="192" t="s">
        <v>213</v>
      </c>
      <c r="F161" s="192" t="s">
        <v>330</v>
      </c>
      <c r="G161" s="179"/>
      <c r="H161" s="179"/>
      <c r="I161" s="182"/>
      <c r="J161" s="193">
        <f>BK161</f>
        <v>0</v>
      </c>
      <c r="K161" s="179"/>
      <c r="L161" s="184"/>
      <c r="M161" s="185"/>
      <c r="N161" s="186"/>
      <c r="O161" s="186"/>
      <c r="P161" s="187">
        <f>SUM(P162:P164)</f>
        <v>0</v>
      </c>
      <c r="Q161" s="186"/>
      <c r="R161" s="187">
        <f>SUM(R162:R164)</f>
        <v>1.0927499999999999</v>
      </c>
      <c r="S161" s="186"/>
      <c r="T161" s="188">
        <f>SUM(T162:T164)</f>
        <v>0</v>
      </c>
      <c r="AR161" s="189" t="s">
        <v>85</v>
      </c>
      <c r="AT161" s="190" t="s">
        <v>77</v>
      </c>
      <c r="AU161" s="190" t="s">
        <v>85</v>
      </c>
      <c r="AY161" s="189" t="s">
        <v>170</v>
      </c>
      <c r="BK161" s="191">
        <f>SUM(BK162:BK164)</f>
        <v>0</v>
      </c>
    </row>
    <row r="162" spans="2:65" s="1" customFormat="1" ht="14.45" customHeight="1">
      <c r="B162" s="32"/>
      <c r="C162" s="194" t="s">
        <v>220</v>
      </c>
      <c r="D162" s="194" t="s">
        <v>172</v>
      </c>
      <c r="E162" s="195" t="s">
        <v>840</v>
      </c>
      <c r="F162" s="196" t="s">
        <v>841</v>
      </c>
      <c r="G162" s="197" t="s">
        <v>216</v>
      </c>
      <c r="H162" s="198">
        <v>75</v>
      </c>
      <c r="I162" s="199"/>
      <c r="J162" s="200">
        <f>ROUND(I162*H162,2)</f>
        <v>0</v>
      </c>
      <c r="K162" s="196" t="s">
        <v>1</v>
      </c>
      <c r="L162" s="36"/>
      <c r="M162" s="201" t="s">
        <v>1</v>
      </c>
      <c r="N162" s="202" t="s">
        <v>43</v>
      </c>
      <c r="O162" s="64"/>
      <c r="P162" s="203">
        <f>O162*H162</f>
        <v>0</v>
      </c>
      <c r="Q162" s="203">
        <v>1.457E-2</v>
      </c>
      <c r="R162" s="203">
        <f>Q162*H162</f>
        <v>1.0927499999999999</v>
      </c>
      <c r="S162" s="203">
        <v>0</v>
      </c>
      <c r="T162" s="204">
        <f>S162*H162</f>
        <v>0</v>
      </c>
      <c r="AR162" s="205" t="s">
        <v>177</v>
      </c>
      <c r="AT162" s="205" t="s">
        <v>172</v>
      </c>
      <c r="AU162" s="205" t="s">
        <v>87</v>
      </c>
      <c r="AY162" s="15" t="s">
        <v>170</v>
      </c>
      <c r="BE162" s="206">
        <f>IF(N162="základní",J162,0)</f>
        <v>0</v>
      </c>
      <c r="BF162" s="206">
        <f>IF(N162="snížená",J162,0)</f>
        <v>0</v>
      </c>
      <c r="BG162" s="206">
        <f>IF(N162="zákl. přenesená",J162,0)</f>
        <v>0</v>
      </c>
      <c r="BH162" s="206">
        <f>IF(N162="sníž. přenesená",J162,0)</f>
        <v>0</v>
      </c>
      <c r="BI162" s="206">
        <f>IF(N162="nulová",J162,0)</f>
        <v>0</v>
      </c>
      <c r="BJ162" s="15" t="s">
        <v>85</v>
      </c>
      <c r="BK162" s="206">
        <f>ROUND(I162*H162,2)</f>
        <v>0</v>
      </c>
      <c r="BL162" s="15" t="s">
        <v>177</v>
      </c>
      <c r="BM162" s="205" t="s">
        <v>842</v>
      </c>
    </row>
    <row r="163" spans="2:65" s="1" customFormat="1" ht="11.25">
      <c r="B163" s="32"/>
      <c r="C163" s="33"/>
      <c r="D163" s="207" t="s">
        <v>179</v>
      </c>
      <c r="E163" s="33"/>
      <c r="F163" s="208" t="s">
        <v>841</v>
      </c>
      <c r="G163" s="33"/>
      <c r="H163" s="33"/>
      <c r="I163" s="115"/>
      <c r="J163" s="33"/>
      <c r="K163" s="33"/>
      <c r="L163" s="36"/>
      <c r="M163" s="209"/>
      <c r="N163" s="64"/>
      <c r="O163" s="64"/>
      <c r="P163" s="64"/>
      <c r="Q163" s="64"/>
      <c r="R163" s="64"/>
      <c r="S163" s="64"/>
      <c r="T163" s="65"/>
      <c r="AT163" s="15" t="s">
        <v>179</v>
      </c>
      <c r="AU163" s="15" t="s">
        <v>87</v>
      </c>
    </row>
    <row r="164" spans="2:65" s="1" customFormat="1" ht="29.25">
      <c r="B164" s="32"/>
      <c r="C164" s="33"/>
      <c r="D164" s="207" t="s">
        <v>646</v>
      </c>
      <c r="E164" s="33"/>
      <c r="F164" s="242" t="s">
        <v>843</v>
      </c>
      <c r="G164" s="33"/>
      <c r="H164" s="33"/>
      <c r="I164" s="115"/>
      <c r="J164" s="33"/>
      <c r="K164" s="33"/>
      <c r="L164" s="36"/>
      <c r="M164" s="209"/>
      <c r="N164" s="64"/>
      <c r="O164" s="64"/>
      <c r="P164" s="64"/>
      <c r="Q164" s="64"/>
      <c r="R164" s="64"/>
      <c r="S164" s="64"/>
      <c r="T164" s="65"/>
      <c r="AT164" s="15" t="s">
        <v>646</v>
      </c>
      <c r="AU164" s="15" t="s">
        <v>87</v>
      </c>
    </row>
    <row r="165" spans="2:65" s="11" customFormat="1" ht="22.9" customHeight="1">
      <c r="B165" s="178"/>
      <c r="C165" s="179"/>
      <c r="D165" s="180" t="s">
        <v>77</v>
      </c>
      <c r="E165" s="192" t="s">
        <v>231</v>
      </c>
      <c r="F165" s="192" t="s">
        <v>524</v>
      </c>
      <c r="G165" s="179"/>
      <c r="H165" s="179"/>
      <c r="I165" s="182"/>
      <c r="J165" s="193">
        <f>BK165</f>
        <v>0</v>
      </c>
      <c r="K165" s="179"/>
      <c r="L165" s="184"/>
      <c r="M165" s="185"/>
      <c r="N165" s="186"/>
      <c r="O165" s="186"/>
      <c r="P165" s="187">
        <f>SUM(P166:P190)</f>
        <v>0</v>
      </c>
      <c r="Q165" s="186"/>
      <c r="R165" s="187">
        <f>SUM(R166:R190)</f>
        <v>0.26516600000000001</v>
      </c>
      <c r="S165" s="186"/>
      <c r="T165" s="188">
        <f>SUM(T166:T190)</f>
        <v>71.693743999999995</v>
      </c>
      <c r="AR165" s="189" t="s">
        <v>85</v>
      </c>
      <c r="AT165" s="190" t="s">
        <v>77</v>
      </c>
      <c r="AU165" s="190" t="s">
        <v>85</v>
      </c>
      <c r="AY165" s="189" t="s">
        <v>170</v>
      </c>
      <c r="BK165" s="191">
        <f>SUM(BK166:BK190)</f>
        <v>0</v>
      </c>
    </row>
    <row r="166" spans="2:65" s="1" customFormat="1" ht="21.6" customHeight="1">
      <c r="B166" s="32"/>
      <c r="C166" s="194" t="s">
        <v>8</v>
      </c>
      <c r="D166" s="194" t="s">
        <v>172</v>
      </c>
      <c r="E166" s="195" t="s">
        <v>534</v>
      </c>
      <c r="F166" s="196" t="s">
        <v>535</v>
      </c>
      <c r="G166" s="197" t="s">
        <v>192</v>
      </c>
      <c r="H166" s="198">
        <v>63.8</v>
      </c>
      <c r="I166" s="199"/>
      <c r="J166" s="200">
        <f>ROUND(I166*H166,2)</f>
        <v>0</v>
      </c>
      <c r="K166" s="196" t="s">
        <v>176</v>
      </c>
      <c r="L166" s="36"/>
      <c r="M166" s="201" t="s">
        <v>1</v>
      </c>
      <c r="N166" s="202" t="s">
        <v>43</v>
      </c>
      <c r="O166" s="64"/>
      <c r="P166" s="203">
        <f>O166*H166</f>
        <v>0</v>
      </c>
      <c r="Q166" s="203">
        <v>1.3699999999999999E-3</v>
      </c>
      <c r="R166" s="203">
        <f>Q166*H166</f>
        <v>8.7405999999999984E-2</v>
      </c>
      <c r="S166" s="203">
        <v>0</v>
      </c>
      <c r="T166" s="204">
        <f>S166*H166</f>
        <v>0</v>
      </c>
      <c r="AR166" s="205" t="s">
        <v>177</v>
      </c>
      <c r="AT166" s="205" t="s">
        <v>172</v>
      </c>
      <c r="AU166" s="205" t="s">
        <v>87</v>
      </c>
      <c r="AY166" s="15" t="s">
        <v>170</v>
      </c>
      <c r="BE166" s="206">
        <f>IF(N166="základní",J166,0)</f>
        <v>0</v>
      </c>
      <c r="BF166" s="206">
        <f>IF(N166="snížená",J166,0)</f>
        <v>0</v>
      </c>
      <c r="BG166" s="206">
        <f>IF(N166="zákl. přenesená",J166,0)</f>
        <v>0</v>
      </c>
      <c r="BH166" s="206">
        <f>IF(N166="sníž. přenesená",J166,0)</f>
        <v>0</v>
      </c>
      <c r="BI166" s="206">
        <f>IF(N166="nulová",J166,0)</f>
        <v>0</v>
      </c>
      <c r="BJ166" s="15" t="s">
        <v>85</v>
      </c>
      <c r="BK166" s="206">
        <f>ROUND(I166*H166,2)</f>
        <v>0</v>
      </c>
      <c r="BL166" s="15" t="s">
        <v>177</v>
      </c>
      <c r="BM166" s="205" t="s">
        <v>844</v>
      </c>
    </row>
    <row r="167" spans="2:65" s="1" customFormat="1" ht="19.5">
      <c r="B167" s="32"/>
      <c r="C167" s="33"/>
      <c r="D167" s="207" t="s">
        <v>179</v>
      </c>
      <c r="E167" s="33"/>
      <c r="F167" s="208" t="s">
        <v>537</v>
      </c>
      <c r="G167" s="33"/>
      <c r="H167" s="33"/>
      <c r="I167" s="115"/>
      <c r="J167" s="33"/>
      <c r="K167" s="33"/>
      <c r="L167" s="36"/>
      <c r="M167" s="209"/>
      <c r="N167" s="64"/>
      <c r="O167" s="64"/>
      <c r="P167" s="64"/>
      <c r="Q167" s="64"/>
      <c r="R167" s="64"/>
      <c r="S167" s="64"/>
      <c r="T167" s="65"/>
      <c r="AT167" s="15" t="s">
        <v>179</v>
      </c>
      <c r="AU167" s="15" t="s">
        <v>87</v>
      </c>
    </row>
    <row r="168" spans="2:65" s="12" customFormat="1" ht="11.25">
      <c r="B168" s="210"/>
      <c r="C168" s="211"/>
      <c r="D168" s="207" t="s">
        <v>181</v>
      </c>
      <c r="E168" s="212" t="s">
        <v>1</v>
      </c>
      <c r="F168" s="213" t="s">
        <v>845</v>
      </c>
      <c r="G168" s="211"/>
      <c r="H168" s="214">
        <v>20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181</v>
      </c>
      <c r="AU168" s="220" t="s">
        <v>87</v>
      </c>
      <c r="AV168" s="12" t="s">
        <v>87</v>
      </c>
      <c r="AW168" s="12" t="s">
        <v>34</v>
      </c>
      <c r="AX168" s="12" t="s">
        <v>78</v>
      </c>
      <c r="AY168" s="220" t="s">
        <v>170</v>
      </c>
    </row>
    <row r="169" spans="2:65" s="12" customFormat="1" ht="11.25">
      <c r="B169" s="210"/>
      <c r="C169" s="211"/>
      <c r="D169" s="207" t="s">
        <v>181</v>
      </c>
      <c r="E169" s="212" t="s">
        <v>1</v>
      </c>
      <c r="F169" s="213" t="s">
        <v>846</v>
      </c>
      <c r="G169" s="211"/>
      <c r="H169" s="214">
        <v>43.8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181</v>
      </c>
      <c r="AU169" s="220" t="s">
        <v>87</v>
      </c>
      <c r="AV169" s="12" t="s">
        <v>87</v>
      </c>
      <c r="AW169" s="12" t="s">
        <v>34</v>
      </c>
      <c r="AX169" s="12" t="s">
        <v>78</v>
      </c>
      <c r="AY169" s="220" t="s">
        <v>170</v>
      </c>
    </row>
    <row r="170" spans="2:65" s="13" customFormat="1" ht="11.25">
      <c r="B170" s="221"/>
      <c r="C170" s="222"/>
      <c r="D170" s="207" t="s">
        <v>181</v>
      </c>
      <c r="E170" s="223" t="s">
        <v>1</v>
      </c>
      <c r="F170" s="224" t="s">
        <v>199</v>
      </c>
      <c r="G170" s="222"/>
      <c r="H170" s="225">
        <v>63.8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181</v>
      </c>
      <c r="AU170" s="231" t="s">
        <v>87</v>
      </c>
      <c r="AV170" s="13" t="s">
        <v>177</v>
      </c>
      <c r="AW170" s="13" t="s">
        <v>34</v>
      </c>
      <c r="AX170" s="13" t="s">
        <v>85</v>
      </c>
      <c r="AY170" s="231" t="s">
        <v>170</v>
      </c>
    </row>
    <row r="171" spans="2:65" s="1" customFormat="1" ht="21.6" customHeight="1">
      <c r="B171" s="32"/>
      <c r="C171" s="194" t="s">
        <v>269</v>
      </c>
      <c r="D171" s="194" t="s">
        <v>172</v>
      </c>
      <c r="E171" s="195" t="s">
        <v>847</v>
      </c>
      <c r="F171" s="196" t="s">
        <v>848</v>
      </c>
      <c r="G171" s="197" t="s">
        <v>382</v>
      </c>
      <c r="H171" s="198">
        <v>6</v>
      </c>
      <c r="I171" s="199"/>
      <c r="J171" s="200">
        <f>ROUND(I171*H171,2)</f>
        <v>0</v>
      </c>
      <c r="K171" s="196" t="s">
        <v>176</v>
      </c>
      <c r="L171" s="36"/>
      <c r="M171" s="201" t="s">
        <v>1</v>
      </c>
      <c r="N171" s="202" t="s">
        <v>43</v>
      </c>
      <c r="O171" s="64"/>
      <c r="P171" s="203">
        <f>O171*H171</f>
        <v>0</v>
      </c>
      <c r="Q171" s="203">
        <v>1.8089999999999998E-2</v>
      </c>
      <c r="R171" s="203">
        <f>Q171*H171</f>
        <v>0.10854</v>
      </c>
      <c r="S171" s="203">
        <v>0</v>
      </c>
      <c r="T171" s="204">
        <f>S171*H171</f>
        <v>0</v>
      </c>
      <c r="AR171" s="205" t="s">
        <v>177</v>
      </c>
      <c r="AT171" s="205" t="s">
        <v>172</v>
      </c>
      <c r="AU171" s="205" t="s">
        <v>87</v>
      </c>
      <c r="AY171" s="15" t="s">
        <v>170</v>
      </c>
      <c r="BE171" s="206">
        <f>IF(N171="základní",J171,0)</f>
        <v>0</v>
      </c>
      <c r="BF171" s="206">
        <f>IF(N171="snížená",J171,0)</f>
        <v>0</v>
      </c>
      <c r="BG171" s="206">
        <f>IF(N171="zákl. přenesená",J171,0)</f>
        <v>0</v>
      </c>
      <c r="BH171" s="206">
        <f>IF(N171="sníž. přenesená",J171,0)</f>
        <v>0</v>
      </c>
      <c r="BI171" s="206">
        <f>IF(N171="nulová",J171,0)</f>
        <v>0</v>
      </c>
      <c r="BJ171" s="15" t="s">
        <v>85</v>
      </c>
      <c r="BK171" s="206">
        <f>ROUND(I171*H171,2)</f>
        <v>0</v>
      </c>
      <c r="BL171" s="15" t="s">
        <v>177</v>
      </c>
      <c r="BM171" s="205" t="s">
        <v>849</v>
      </c>
    </row>
    <row r="172" spans="2:65" s="1" customFormat="1" ht="19.5">
      <c r="B172" s="32"/>
      <c r="C172" s="33"/>
      <c r="D172" s="207" t="s">
        <v>179</v>
      </c>
      <c r="E172" s="33"/>
      <c r="F172" s="208" t="s">
        <v>848</v>
      </c>
      <c r="G172" s="33"/>
      <c r="H172" s="33"/>
      <c r="I172" s="115"/>
      <c r="J172" s="33"/>
      <c r="K172" s="33"/>
      <c r="L172" s="36"/>
      <c r="M172" s="209"/>
      <c r="N172" s="64"/>
      <c r="O172" s="64"/>
      <c r="P172" s="64"/>
      <c r="Q172" s="64"/>
      <c r="R172" s="64"/>
      <c r="S172" s="64"/>
      <c r="T172" s="65"/>
      <c r="AT172" s="15" t="s">
        <v>179</v>
      </c>
      <c r="AU172" s="15" t="s">
        <v>87</v>
      </c>
    </row>
    <row r="173" spans="2:65" s="1" customFormat="1" ht="21.6" customHeight="1">
      <c r="B173" s="32"/>
      <c r="C173" s="194" t="s">
        <v>275</v>
      </c>
      <c r="D173" s="194" t="s">
        <v>172</v>
      </c>
      <c r="E173" s="195" t="s">
        <v>850</v>
      </c>
      <c r="F173" s="196" t="s">
        <v>851</v>
      </c>
      <c r="G173" s="197" t="s">
        <v>382</v>
      </c>
      <c r="H173" s="198">
        <v>2</v>
      </c>
      <c r="I173" s="199"/>
      <c r="J173" s="200">
        <f>ROUND(I173*H173,2)</f>
        <v>0</v>
      </c>
      <c r="K173" s="196" t="s">
        <v>176</v>
      </c>
      <c r="L173" s="36"/>
      <c r="M173" s="201" t="s">
        <v>1</v>
      </c>
      <c r="N173" s="202" t="s">
        <v>43</v>
      </c>
      <c r="O173" s="64"/>
      <c r="P173" s="203">
        <f>O173*H173</f>
        <v>0</v>
      </c>
      <c r="Q173" s="203">
        <v>2.8080000000000001E-2</v>
      </c>
      <c r="R173" s="203">
        <f>Q173*H173</f>
        <v>5.6160000000000002E-2</v>
      </c>
      <c r="S173" s="203">
        <v>0</v>
      </c>
      <c r="T173" s="204">
        <f>S173*H173</f>
        <v>0</v>
      </c>
      <c r="AR173" s="205" t="s">
        <v>177</v>
      </c>
      <c r="AT173" s="205" t="s">
        <v>172</v>
      </c>
      <c r="AU173" s="205" t="s">
        <v>87</v>
      </c>
      <c r="AY173" s="15" t="s">
        <v>170</v>
      </c>
      <c r="BE173" s="206">
        <f>IF(N173="základní",J173,0)</f>
        <v>0</v>
      </c>
      <c r="BF173" s="206">
        <f>IF(N173="snížená",J173,0)</f>
        <v>0</v>
      </c>
      <c r="BG173" s="206">
        <f>IF(N173="zákl. přenesená",J173,0)</f>
        <v>0</v>
      </c>
      <c r="BH173" s="206">
        <f>IF(N173="sníž. přenesená",J173,0)</f>
        <v>0</v>
      </c>
      <c r="BI173" s="206">
        <f>IF(N173="nulová",J173,0)</f>
        <v>0</v>
      </c>
      <c r="BJ173" s="15" t="s">
        <v>85</v>
      </c>
      <c r="BK173" s="206">
        <f>ROUND(I173*H173,2)</f>
        <v>0</v>
      </c>
      <c r="BL173" s="15" t="s">
        <v>177</v>
      </c>
      <c r="BM173" s="205" t="s">
        <v>852</v>
      </c>
    </row>
    <row r="174" spans="2:65" s="1" customFormat="1" ht="39">
      <c r="B174" s="32"/>
      <c r="C174" s="33"/>
      <c r="D174" s="207" t="s">
        <v>179</v>
      </c>
      <c r="E174" s="33"/>
      <c r="F174" s="208" t="s">
        <v>853</v>
      </c>
      <c r="G174" s="33"/>
      <c r="H174" s="33"/>
      <c r="I174" s="115"/>
      <c r="J174" s="33"/>
      <c r="K174" s="33"/>
      <c r="L174" s="36"/>
      <c r="M174" s="209"/>
      <c r="N174" s="64"/>
      <c r="O174" s="64"/>
      <c r="P174" s="64"/>
      <c r="Q174" s="64"/>
      <c r="R174" s="64"/>
      <c r="S174" s="64"/>
      <c r="T174" s="65"/>
      <c r="AT174" s="15" t="s">
        <v>179</v>
      </c>
      <c r="AU174" s="15" t="s">
        <v>87</v>
      </c>
    </row>
    <row r="175" spans="2:65" s="1" customFormat="1" ht="14.45" customHeight="1">
      <c r="B175" s="32"/>
      <c r="C175" s="232" t="s">
        <v>280</v>
      </c>
      <c r="D175" s="232" t="s">
        <v>337</v>
      </c>
      <c r="E175" s="233" t="s">
        <v>854</v>
      </c>
      <c r="F175" s="234" t="s">
        <v>855</v>
      </c>
      <c r="G175" s="235" t="s">
        <v>382</v>
      </c>
      <c r="H175" s="236">
        <v>2</v>
      </c>
      <c r="I175" s="237"/>
      <c r="J175" s="238">
        <f>ROUND(I175*H175,2)</f>
        <v>0</v>
      </c>
      <c r="K175" s="234" t="s">
        <v>176</v>
      </c>
      <c r="L175" s="239"/>
      <c r="M175" s="240" t="s">
        <v>1</v>
      </c>
      <c r="N175" s="241" t="s">
        <v>43</v>
      </c>
      <c r="O175" s="64"/>
      <c r="P175" s="203">
        <f>O175*H175</f>
        <v>0</v>
      </c>
      <c r="Q175" s="203">
        <v>6.5300000000000002E-3</v>
      </c>
      <c r="R175" s="203">
        <f>Q175*H175</f>
        <v>1.306E-2</v>
      </c>
      <c r="S175" s="203">
        <v>0</v>
      </c>
      <c r="T175" s="204">
        <f>S175*H175</f>
        <v>0</v>
      </c>
      <c r="AR175" s="205" t="s">
        <v>226</v>
      </c>
      <c r="AT175" s="205" t="s">
        <v>337</v>
      </c>
      <c r="AU175" s="205" t="s">
        <v>87</v>
      </c>
      <c r="AY175" s="15" t="s">
        <v>170</v>
      </c>
      <c r="BE175" s="206">
        <f>IF(N175="základní",J175,0)</f>
        <v>0</v>
      </c>
      <c r="BF175" s="206">
        <f>IF(N175="snížená",J175,0)</f>
        <v>0</v>
      </c>
      <c r="BG175" s="206">
        <f>IF(N175="zákl. přenesená",J175,0)</f>
        <v>0</v>
      </c>
      <c r="BH175" s="206">
        <f>IF(N175="sníž. přenesená",J175,0)</f>
        <v>0</v>
      </c>
      <c r="BI175" s="206">
        <f>IF(N175="nulová",J175,0)</f>
        <v>0</v>
      </c>
      <c r="BJ175" s="15" t="s">
        <v>85</v>
      </c>
      <c r="BK175" s="206">
        <f>ROUND(I175*H175,2)</f>
        <v>0</v>
      </c>
      <c r="BL175" s="15" t="s">
        <v>177</v>
      </c>
      <c r="BM175" s="205" t="s">
        <v>856</v>
      </c>
    </row>
    <row r="176" spans="2:65" s="1" customFormat="1" ht="11.25">
      <c r="B176" s="32"/>
      <c r="C176" s="33"/>
      <c r="D176" s="207" t="s">
        <v>179</v>
      </c>
      <c r="E176" s="33"/>
      <c r="F176" s="208" t="s">
        <v>855</v>
      </c>
      <c r="G176" s="33"/>
      <c r="H176" s="33"/>
      <c r="I176" s="115"/>
      <c r="J176" s="33"/>
      <c r="K176" s="33"/>
      <c r="L176" s="36"/>
      <c r="M176" s="209"/>
      <c r="N176" s="64"/>
      <c r="O176" s="64"/>
      <c r="P176" s="64"/>
      <c r="Q176" s="64"/>
      <c r="R176" s="64"/>
      <c r="S176" s="64"/>
      <c r="T176" s="65"/>
      <c r="AT176" s="15" t="s">
        <v>179</v>
      </c>
      <c r="AU176" s="15" t="s">
        <v>87</v>
      </c>
    </row>
    <row r="177" spans="2:65" s="1" customFormat="1" ht="19.5">
      <c r="B177" s="32"/>
      <c r="C177" s="33"/>
      <c r="D177" s="207" t="s">
        <v>646</v>
      </c>
      <c r="E177" s="33"/>
      <c r="F177" s="242" t="s">
        <v>857</v>
      </c>
      <c r="G177" s="33"/>
      <c r="H177" s="33"/>
      <c r="I177" s="115"/>
      <c r="J177" s="33"/>
      <c r="K177" s="33"/>
      <c r="L177" s="36"/>
      <c r="M177" s="209"/>
      <c r="N177" s="64"/>
      <c r="O177" s="64"/>
      <c r="P177" s="64"/>
      <c r="Q177" s="64"/>
      <c r="R177" s="64"/>
      <c r="S177" s="64"/>
      <c r="T177" s="65"/>
      <c r="AT177" s="15" t="s">
        <v>646</v>
      </c>
      <c r="AU177" s="15" t="s">
        <v>87</v>
      </c>
    </row>
    <row r="178" spans="2:65" s="1" customFormat="1" ht="21.6" customHeight="1">
      <c r="B178" s="32"/>
      <c r="C178" s="194" t="s">
        <v>287</v>
      </c>
      <c r="D178" s="194" t="s">
        <v>172</v>
      </c>
      <c r="E178" s="195" t="s">
        <v>858</v>
      </c>
      <c r="F178" s="196" t="s">
        <v>859</v>
      </c>
      <c r="G178" s="197" t="s">
        <v>175</v>
      </c>
      <c r="H178" s="198">
        <v>2.0299999999999998</v>
      </c>
      <c r="I178" s="199"/>
      <c r="J178" s="200">
        <f>ROUND(I178*H178,2)</f>
        <v>0</v>
      </c>
      <c r="K178" s="196" t="s">
        <v>176</v>
      </c>
      <c r="L178" s="36"/>
      <c r="M178" s="201" t="s">
        <v>1</v>
      </c>
      <c r="N178" s="202" t="s">
        <v>43</v>
      </c>
      <c r="O178" s="64"/>
      <c r="P178" s="203">
        <f>O178*H178</f>
        <v>0</v>
      </c>
      <c r="Q178" s="203">
        <v>0</v>
      </c>
      <c r="R178" s="203">
        <f>Q178*H178</f>
        <v>0</v>
      </c>
      <c r="S178" s="203">
        <v>2.4</v>
      </c>
      <c r="T178" s="204">
        <f>S178*H178</f>
        <v>4.871999999999999</v>
      </c>
      <c r="AR178" s="205" t="s">
        <v>177</v>
      </c>
      <c r="AT178" s="205" t="s">
        <v>172</v>
      </c>
      <c r="AU178" s="205" t="s">
        <v>87</v>
      </c>
      <c r="AY178" s="15" t="s">
        <v>170</v>
      </c>
      <c r="BE178" s="206">
        <f>IF(N178="základní",J178,0)</f>
        <v>0</v>
      </c>
      <c r="BF178" s="206">
        <f>IF(N178="snížená",J178,0)</f>
        <v>0</v>
      </c>
      <c r="BG178" s="206">
        <f>IF(N178="zákl. přenesená",J178,0)</f>
        <v>0</v>
      </c>
      <c r="BH178" s="206">
        <f>IF(N178="sníž. přenesená",J178,0)</f>
        <v>0</v>
      </c>
      <c r="BI178" s="206">
        <f>IF(N178="nulová",J178,0)</f>
        <v>0</v>
      </c>
      <c r="BJ178" s="15" t="s">
        <v>85</v>
      </c>
      <c r="BK178" s="206">
        <f>ROUND(I178*H178,2)</f>
        <v>0</v>
      </c>
      <c r="BL178" s="15" t="s">
        <v>177</v>
      </c>
      <c r="BM178" s="205" t="s">
        <v>860</v>
      </c>
    </row>
    <row r="179" spans="2:65" s="1" customFormat="1" ht="19.5">
      <c r="B179" s="32"/>
      <c r="C179" s="33"/>
      <c r="D179" s="207" t="s">
        <v>179</v>
      </c>
      <c r="E179" s="33"/>
      <c r="F179" s="208" t="s">
        <v>861</v>
      </c>
      <c r="G179" s="33"/>
      <c r="H179" s="33"/>
      <c r="I179" s="115"/>
      <c r="J179" s="33"/>
      <c r="K179" s="33"/>
      <c r="L179" s="36"/>
      <c r="M179" s="209"/>
      <c r="N179" s="64"/>
      <c r="O179" s="64"/>
      <c r="P179" s="64"/>
      <c r="Q179" s="64"/>
      <c r="R179" s="64"/>
      <c r="S179" s="64"/>
      <c r="T179" s="65"/>
      <c r="AT179" s="15" t="s">
        <v>179</v>
      </c>
      <c r="AU179" s="15" t="s">
        <v>87</v>
      </c>
    </row>
    <row r="180" spans="2:65" s="12" customFormat="1" ht="11.25">
      <c r="B180" s="210"/>
      <c r="C180" s="211"/>
      <c r="D180" s="207" t="s">
        <v>181</v>
      </c>
      <c r="E180" s="212" t="s">
        <v>1</v>
      </c>
      <c r="F180" s="213" t="s">
        <v>813</v>
      </c>
      <c r="G180" s="211"/>
      <c r="H180" s="214">
        <v>2.0299999999999998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181</v>
      </c>
      <c r="AU180" s="220" t="s">
        <v>87</v>
      </c>
      <c r="AV180" s="12" t="s">
        <v>87</v>
      </c>
      <c r="AW180" s="12" t="s">
        <v>34</v>
      </c>
      <c r="AX180" s="12" t="s">
        <v>78</v>
      </c>
      <c r="AY180" s="220" t="s">
        <v>170</v>
      </c>
    </row>
    <row r="181" spans="2:65" s="13" customFormat="1" ht="11.25">
      <c r="B181" s="221"/>
      <c r="C181" s="222"/>
      <c r="D181" s="207" t="s">
        <v>181</v>
      </c>
      <c r="E181" s="223" t="s">
        <v>1</v>
      </c>
      <c r="F181" s="224" t="s">
        <v>199</v>
      </c>
      <c r="G181" s="222"/>
      <c r="H181" s="225">
        <v>2.0299999999999998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181</v>
      </c>
      <c r="AU181" s="231" t="s">
        <v>87</v>
      </c>
      <c r="AV181" s="13" t="s">
        <v>177</v>
      </c>
      <c r="AW181" s="13" t="s">
        <v>34</v>
      </c>
      <c r="AX181" s="13" t="s">
        <v>85</v>
      </c>
      <c r="AY181" s="231" t="s">
        <v>170</v>
      </c>
    </row>
    <row r="182" spans="2:65" s="1" customFormat="1" ht="14.45" customHeight="1">
      <c r="B182" s="32"/>
      <c r="C182" s="194" t="s">
        <v>293</v>
      </c>
      <c r="D182" s="194" t="s">
        <v>172</v>
      </c>
      <c r="E182" s="195" t="s">
        <v>862</v>
      </c>
      <c r="F182" s="196" t="s">
        <v>863</v>
      </c>
      <c r="G182" s="197" t="s">
        <v>175</v>
      </c>
      <c r="H182" s="198">
        <v>27.65</v>
      </c>
      <c r="I182" s="199"/>
      <c r="J182" s="200">
        <f>ROUND(I182*H182,2)</f>
        <v>0</v>
      </c>
      <c r="K182" s="196" t="s">
        <v>176</v>
      </c>
      <c r="L182" s="36"/>
      <c r="M182" s="201" t="s">
        <v>1</v>
      </c>
      <c r="N182" s="202" t="s">
        <v>43</v>
      </c>
      <c r="O182" s="64"/>
      <c r="P182" s="203">
        <f>O182*H182</f>
        <v>0</v>
      </c>
      <c r="Q182" s="203">
        <v>0</v>
      </c>
      <c r="R182" s="203">
        <f>Q182*H182</f>
        <v>0</v>
      </c>
      <c r="S182" s="203">
        <v>2.4</v>
      </c>
      <c r="T182" s="204">
        <f>S182*H182</f>
        <v>66.36</v>
      </c>
      <c r="AR182" s="205" t="s">
        <v>177</v>
      </c>
      <c r="AT182" s="205" t="s">
        <v>172</v>
      </c>
      <c r="AU182" s="205" t="s">
        <v>87</v>
      </c>
      <c r="AY182" s="15" t="s">
        <v>170</v>
      </c>
      <c r="BE182" s="206">
        <f>IF(N182="základní",J182,0)</f>
        <v>0</v>
      </c>
      <c r="BF182" s="206">
        <f>IF(N182="snížená",J182,0)</f>
        <v>0</v>
      </c>
      <c r="BG182" s="206">
        <f>IF(N182="zákl. přenesená",J182,0)</f>
        <v>0</v>
      </c>
      <c r="BH182" s="206">
        <f>IF(N182="sníž. přenesená",J182,0)</f>
        <v>0</v>
      </c>
      <c r="BI182" s="206">
        <f>IF(N182="nulová",J182,0)</f>
        <v>0</v>
      </c>
      <c r="BJ182" s="15" t="s">
        <v>85</v>
      </c>
      <c r="BK182" s="206">
        <f>ROUND(I182*H182,2)</f>
        <v>0</v>
      </c>
      <c r="BL182" s="15" t="s">
        <v>177</v>
      </c>
      <c r="BM182" s="205" t="s">
        <v>864</v>
      </c>
    </row>
    <row r="183" spans="2:65" s="1" customFormat="1" ht="19.5">
      <c r="B183" s="32"/>
      <c r="C183" s="33"/>
      <c r="D183" s="207" t="s">
        <v>179</v>
      </c>
      <c r="E183" s="33"/>
      <c r="F183" s="208" t="s">
        <v>865</v>
      </c>
      <c r="G183" s="33"/>
      <c r="H183" s="33"/>
      <c r="I183" s="115"/>
      <c r="J183" s="33"/>
      <c r="K183" s="33"/>
      <c r="L183" s="36"/>
      <c r="M183" s="209"/>
      <c r="N183" s="64"/>
      <c r="O183" s="64"/>
      <c r="P183" s="64"/>
      <c r="Q183" s="64"/>
      <c r="R183" s="64"/>
      <c r="S183" s="64"/>
      <c r="T183" s="65"/>
      <c r="AT183" s="15" t="s">
        <v>179</v>
      </c>
      <c r="AU183" s="15" t="s">
        <v>87</v>
      </c>
    </row>
    <row r="184" spans="2:65" s="12" customFormat="1" ht="11.25">
      <c r="B184" s="210"/>
      <c r="C184" s="211"/>
      <c r="D184" s="207" t="s">
        <v>181</v>
      </c>
      <c r="E184" s="212" t="s">
        <v>1</v>
      </c>
      <c r="F184" s="213" t="s">
        <v>866</v>
      </c>
      <c r="G184" s="211"/>
      <c r="H184" s="214">
        <v>27.65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181</v>
      </c>
      <c r="AU184" s="220" t="s">
        <v>87</v>
      </c>
      <c r="AV184" s="12" t="s">
        <v>87</v>
      </c>
      <c r="AW184" s="12" t="s">
        <v>34</v>
      </c>
      <c r="AX184" s="12" t="s">
        <v>85</v>
      </c>
      <c r="AY184" s="220" t="s">
        <v>170</v>
      </c>
    </row>
    <row r="185" spans="2:65" s="1" customFormat="1" ht="21.6" customHeight="1">
      <c r="B185" s="32"/>
      <c r="C185" s="194" t="s">
        <v>7</v>
      </c>
      <c r="D185" s="194" t="s">
        <v>172</v>
      </c>
      <c r="E185" s="195" t="s">
        <v>867</v>
      </c>
      <c r="F185" s="196" t="s">
        <v>868</v>
      </c>
      <c r="G185" s="197" t="s">
        <v>382</v>
      </c>
      <c r="H185" s="198">
        <v>6</v>
      </c>
      <c r="I185" s="199"/>
      <c r="J185" s="200">
        <f>ROUND(I185*H185,2)</f>
        <v>0</v>
      </c>
      <c r="K185" s="196" t="s">
        <v>176</v>
      </c>
      <c r="L185" s="36"/>
      <c r="M185" s="201" t="s">
        <v>1</v>
      </c>
      <c r="N185" s="202" t="s">
        <v>43</v>
      </c>
      <c r="O185" s="64"/>
      <c r="P185" s="203">
        <f>O185*H185</f>
        <v>0</v>
      </c>
      <c r="Q185" s="203">
        <v>0</v>
      </c>
      <c r="R185" s="203">
        <f>Q185*H185</f>
        <v>0</v>
      </c>
      <c r="S185" s="203">
        <v>1E-3</v>
      </c>
      <c r="T185" s="204">
        <f>S185*H185</f>
        <v>6.0000000000000001E-3</v>
      </c>
      <c r="AR185" s="205" t="s">
        <v>177</v>
      </c>
      <c r="AT185" s="205" t="s">
        <v>172</v>
      </c>
      <c r="AU185" s="205" t="s">
        <v>87</v>
      </c>
      <c r="AY185" s="15" t="s">
        <v>170</v>
      </c>
      <c r="BE185" s="206">
        <f>IF(N185="základní",J185,0)</f>
        <v>0</v>
      </c>
      <c r="BF185" s="206">
        <f>IF(N185="snížená",J185,0)</f>
        <v>0</v>
      </c>
      <c r="BG185" s="206">
        <f>IF(N185="zákl. přenesená",J185,0)</f>
        <v>0</v>
      </c>
      <c r="BH185" s="206">
        <f>IF(N185="sníž. přenesená",J185,0)</f>
        <v>0</v>
      </c>
      <c r="BI185" s="206">
        <f>IF(N185="nulová",J185,0)</f>
        <v>0</v>
      </c>
      <c r="BJ185" s="15" t="s">
        <v>85</v>
      </c>
      <c r="BK185" s="206">
        <f>ROUND(I185*H185,2)</f>
        <v>0</v>
      </c>
      <c r="BL185" s="15" t="s">
        <v>177</v>
      </c>
      <c r="BM185" s="205" t="s">
        <v>869</v>
      </c>
    </row>
    <row r="186" spans="2:65" s="1" customFormat="1" ht="19.5">
      <c r="B186" s="32"/>
      <c r="C186" s="33"/>
      <c r="D186" s="207" t="s">
        <v>179</v>
      </c>
      <c r="E186" s="33"/>
      <c r="F186" s="208" t="s">
        <v>868</v>
      </c>
      <c r="G186" s="33"/>
      <c r="H186" s="33"/>
      <c r="I186" s="115"/>
      <c r="J186" s="33"/>
      <c r="K186" s="33"/>
      <c r="L186" s="36"/>
      <c r="M186" s="209"/>
      <c r="N186" s="64"/>
      <c r="O186" s="64"/>
      <c r="P186" s="64"/>
      <c r="Q186" s="64"/>
      <c r="R186" s="64"/>
      <c r="S186" s="64"/>
      <c r="T186" s="65"/>
      <c r="AT186" s="15" t="s">
        <v>179</v>
      </c>
      <c r="AU186" s="15" t="s">
        <v>87</v>
      </c>
    </row>
    <row r="187" spans="2:65" s="1" customFormat="1" ht="21.6" customHeight="1">
      <c r="B187" s="32"/>
      <c r="C187" s="194" t="s">
        <v>302</v>
      </c>
      <c r="D187" s="194" t="s">
        <v>172</v>
      </c>
      <c r="E187" s="195" t="s">
        <v>870</v>
      </c>
      <c r="F187" s="196" t="s">
        <v>871</v>
      </c>
      <c r="G187" s="197" t="s">
        <v>382</v>
      </c>
      <c r="H187" s="198">
        <v>2</v>
      </c>
      <c r="I187" s="199"/>
      <c r="J187" s="200">
        <f>ROUND(I187*H187,2)</f>
        <v>0</v>
      </c>
      <c r="K187" s="196" t="s">
        <v>176</v>
      </c>
      <c r="L187" s="36"/>
      <c r="M187" s="201" t="s">
        <v>1</v>
      </c>
      <c r="N187" s="202" t="s">
        <v>43</v>
      </c>
      <c r="O187" s="64"/>
      <c r="P187" s="203">
        <f>O187*H187</f>
        <v>0</v>
      </c>
      <c r="Q187" s="203">
        <v>0</v>
      </c>
      <c r="R187" s="203">
        <f>Q187*H187</f>
        <v>0</v>
      </c>
      <c r="S187" s="203">
        <v>0.01</v>
      </c>
      <c r="T187" s="204">
        <f>S187*H187</f>
        <v>0.02</v>
      </c>
      <c r="AR187" s="205" t="s">
        <v>177</v>
      </c>
      <c r="AT187" s="205" t="s">
        <v>172</v>
      </c>
      <c r="AU187" s="205" t="s">
        <v>87</v>
      </c>
      <c r="AY187" s="15" t="s">
        <v>170</v>
      </c>
      <c r="BE187" s="206">
        <f>IF(N187="základní",J187,0)</f>
        <v>0</v>
      </c>
      <c r="BF187" s="206">
        <f>IF(N187="snížená",J187,0)</f>
        <v>0</v>
      </c>
      <c r="BG187" s="206">
        <f>IF(N187="zákl. přenesená",J187,0)</f>
        <v>0</v>
      </c>
      <c r="BH187" s="206">
        <f>IF(N187="sníž. přenesená",J187,0)</f>
        <v>0</v>
      </c>
      <c r="BI187" s="206">
        <f>IF(N187="nulová",J187,0)</f>
        <v>0</v>
      </c>
      <c r="BJ187" s="15" t="s">
        <v>85</v>
      </c>
      <c r="BK187" s="206">
        <f>ROUND(I187*H187,2)</f>
        <v>0</v>
      </c>
      <c r="BL187" s="15" t="s">
        <v>177</v>
      </c>
      <c r="BM187" s="205" t="s">
        <v>872</v>
      </c>
    </row>
    <row r="188" spans="2:65" s="1" customFormat="1" ht="19.5">
      <c r="B188" s="32"/>
      <c r="C188" s="33"/>
      <c r="D188" s="207" t="s">
        <v>179</v>
      </c>
      <c r="E188" s="33"/>
      <c r="F188" s="208" t="s">
        <v>871</v>
      </c>
      <c r="G188" s="33"/>
      <c r="H188" s="33"/>
      <c r="I188" s="115"/>
      <c r="J188" s="33"/>
      <c r="K188" s="33"/>
      <c r="L188" s="36"/>
      <c r="M188" s="209"/>
      <c r="N188" s="64"/>
      <c r="O188" s="64"/>
      <c r="P188" s="64"/>
      <c r="Q188" s="64"/>
      <c r="R188" s="64"/>
      <c r="S188" s="64"/>
      <c r="T188" s="65"/>
      <c r="AT188" s="15" t="s">
        <v>179</v>
      </c>
      <c r="AU188" s="15" t="s">
        <v>87</v>
      </c>
    </row>
    <row r="189" spans="2:65" s="1" customFormat="1" ht="21.6" customHeight="1">
      <c r="B189" s="32"/>
      <c r="C189" s="194" t="s">
        <v>307</v>
      </c>
      <c r="D189" s="194" t="s">
        <v>172</v>
      </c>
      <c r="E189" s="195" t="s">
        <v>873</v>
      </c>
      <c r="F189" s="196" t="s">
        <v>874</v>
      </c>
      <c r="G189" s="197" t="s">
        <v>216</v>
      </c>
      <c r="H189" s="198">
        <v>9.0779999999999994</v>
      </c>
      <c r="I189" s="199"/>
      <c r="J189" s="200">
        <f>ROUND(I189*H189,2)</f>
        <v>0</v>
      </c>
      <c r="K189" s="196" t="s">
        <v>176</v>
      </c>
      <c r="L189" s="36"/>
      <c r="M189" s="201" t="s">
        <v>1</v>
      </c>
      <c r="N189" s="202" t="s">
        <v>43</v>
      </c>
      <c r="O189" s="64"/>
      <c r="P189" s="203">
        <f>O189*H189</f>
        <v>0</v>
      </c>
      <c r="Q189" s="203">
        <v>0</v>
      </c>
      <c r="R189" s="203">
        <f>Q189*H189</f>
        <v>0</v>
      </c>
      <c r="S189" s="203">
        <v>4.8000000000000001E-2</v>
      </c>
      <c r="T189" s="204">
        <f>S189*H189</f>
        <v>0.43574399999999996</v>
      </c>
      <c r="AR189" s="205" t="s">
        <v>177</v>
      </c>
      <c r="AT189" s="205" t="s">
        <v>172</v>
      </c>
      <c r="AU189" s="205" t="s">
        <v>87</v>
      </c>
      <c r="AY189" s="15" t="s">
        <v>170</v>
      </c>
      <c r="BE189" s="206">
        <f>IF(N189="základní",J189,0)</f>
        <v>0</v>
      </c>
      <c r="BF189" s="206">
        <f>IF(N189="snížená",J189,0)</f>
        <v>0</v>
      </c>
      <c r="BG189" s="206">
        <f>IF(N189="zákl. přenesená",J189,0)</f>
        <v>0</v>
      </c>
      <c r="BH189" s="206">
        <f>IF(N189="sníž. přenesená",J189,0)</f>
        <v>0</v>
      </c>
      <c r="BI189" s="206">
        <f>IF(N189="nulová",J189,0)</f>
        <v>0</v>
      </c>
      <c r="BJ189" s="15" t="s">
        <v>85</v>
      </c>
      <c r="BK189" s="206">
        <f>ROUND(I189*H189,2)</f>
        <v>0</v>
      </c>
      <c r="BL189" s="15" t="s">
        <v>177</v>
      </c>
      <c r="BM189" s="205" t="s">
        <v>875</v>
      </c>
    </row>
    <row r="190" spans="2:65" s="1" customFormat="1" ht="19.5">
      <c r="B190" s="32"/>
      <c r="C190" s="33"/>
      <c r="D190" s="207" t="s">
        <v>179</v>
      </c>
      <c r="E190" s="33"/>
      <c r="F190" s="208" t="s">
        <v>874</v>
      </c>
      <c r="G190" s="33"/>
      <c r="H190" s="33"/>
      <c r="I190" s="115"/>
      <c r="J190" s="33"/>
      <c r="K190" s="33"/>
      <c r="L190" s="36"/>
      <c r="M190" s="209"/>
      <c r="N190" s="64"/>
      <c r="O190" s="64"/>
      <c r="P190" s="64"/>
      <c r="Q190" s="64"/>
      <c r="R190" s="64"/>
      <c r="S190" s="64"/>
      <c r="T190" s="65"/>
      <c r="AT190" s="15" t="s">
        <v>179</v>
      </c>
      <c r="AU190" s="15" t="s">
        <v>87</v>
      </c>
    </row>
    <row r="191" spans="2:65" s="11" customFormat="1" ht="25.9" customHeight="1">
      <c r="B191" s="178"/>
      <c r="C191" s="179"/>
      <c r="D191" s="180" t="s">
        <v>77</v>
      </c>
      <c r="E191" s="181" t="s">
        <v>655</v>
      </c>
      <c r="F191" s="181" t="s">
        <v>656</v>
      </c>
      <c r="G191" s="179"/>
      <c r="H191" s="179"/>
      <c r="I191" s="182"/>
      <c r="J191" s="183">
        <f>BK191</f>
        <v>0</v>
      </c>
      <c r="K191" s="179"/>
      <c r="L191" s="184"/>
      <c r="M191" s="185"/>
      <c r="N191" s="186"/>
      <c r="O191" s="186"/>
      <c r="P191" s="187">
        <f>P192</f>
        <v>0</v>
      </c>
      <c r="Q191" s="186"/>
      <c r="R191" s="187">
        <f>R192</f>
        <v>2.64E-2</v>
      </c>
      <c r="S191" s="186"/>
      <c r="T191" s="188">
        <f>T192</f>
        <v>0.24199999999999999</v>
      </c>
      <c r="AR191" s="189" t="s">
        <v>87</v>
      </c>
      <c r="AT191" s="190" t="s">
        <v>77</v>
      </c>
      <c r="AU191" s="190" t="s">
        <v>78</v>
      </c>
      <c r="AY191" s="189" t="s">
        <v>170</v>
      </c>
      <c r="BK191" s="191">
        <f>BK192</f>
        <v>0</v>
      </c>
    </row>
    <row r="192" spans="2:65" s="11" customFormat="1" ht="22.9" customHeight="1">
      <c r="B192" s="178"/>
      <c r="C192" s="179"/>
      <c r="D192" s="180" t="s">
        <v>77</v>
      </c>
      <c r="E192" s="192" t="s">
        <v>718</v>
      </c>
      <c r="F192" s="192" t="s">
        <v>719</v>
      </c>
      <c r="G192" s="179"/>
      <c r="H192" s="179"/>
      <c r="I192" s="182"/>
      <c r="J192" s="193">
        <f>BK192</f>
        <v>0</v>
      </c>
      <c r="K192" s="179"/>
      <c r="L192" s="184"/>
      <c r="M192" s="185"/>
      <c r="N192" s="186"/>
      <c r="O192" s="186"/>
      <c r="P192" s="187">
        <f>SUM(P193:P203)</f>
        <v>0</v>
      </c>
      <c r="Q192" s="186"/>
      <c r="R192" s="187">
        <f>SUM(R193:R203)</f>
        <v>2.64E-2</v>
      </c>
      <c r="S192" s="186"/>
      <c r="T192" s="188">
        <f>SUM(T193:T203)</f>
        <v>0.24199999999999999</v>
      </c>
      <c r="AR192" s="189" t="s">
        <v>87</v>
      </c>
      <c r="AT192" s="190" t="s">
        <v>77</v>
      </c>
      <c r="AU192" s="190" t="s">
        <v>85</v>
      </c>
      <c r="AY192" s="189" t="s">
        <v>170</v>
      </c>
      <c r="BK192" s="191">
        <f>SUM(BK193:BK203)</f>
        <v>0</v>
      </c>
    </row>
    <row r="193" spans="2:65" s="1" customFormat="1" ht="21.6" customHeight="1">
      <c r="B193" s="32"/>
      <c r="C193" s="194" t="s">
        <v>313</v>
      </c>
      <c r="D193" s="194" t="s">
        <v>172</v>
      </c>
      <c r="E193" s="195" t="s">
        <v>876</v>
      </c>
      <c r="F193" s="196" t="s">
        <v>877</v>
      </c>
      <c r="G193" s="197" t="s">
        <v>382</v>
      </c>
      <c r="H193" s="198">
        <v>24</v>
      </c>
      <c r="I193" s="199"/>
      <c r="J193" s="200">
        <f>ROUND(I193*H193,2)</f>
        <v>0</v>
      </c>
      <c r="K193" s="196" t="s">
        <v>1</v>
      </c>
      <c r="L193" s="36"/>
      <c r="M193" s="201" t="s">
        <v>1</v>
      </c>
      <c r="N193" s="202" t="s">
        <v>43</v>
      </c>
      <c r="O193" s="64"/>
      <c r="P193" s="203">
        <f>O193*H193</f>
        <v>0</v>
      </c>
      <c r="Q193" s="203">
        <v>0</v>
      </c>
      <c r="R193" s="203">
        <f>Q193*H193</f>
        <v>0</v>
      </c>
      <c r="S193" s="203">
        <v>0.01</v>
      </c>
      <c r="T193" s="204">
        <f>S193*H193</f>
        <v>0.24</v>
      </c>
      <c r="AR193" s="205" t="s">
        <v>269</v>
      </c>
      <c r="AT193" s="205" t="s">
        <v>172</v>
      </c>
      <c r="AU193" s="205" t="s">
        <v>87</v>
      </c>
      <c r="AY193" s="15" t="s">
        <v>170</v>
      </c>
      <c r="BE193" s="206">
        <f>IF(N193="základní",J193,0)</f>
        <v>0</v>
      </c>
      <c r="BF193" s="206">
        <f>IF(N193="snížená",J193,0)</f>
        <v>0</v>
      </c>
      <c r="BG193" s="206">
        <f>IF(N193="zákl. přenesená",J193,0)</f>
        <v>0</v>
      </c>
      <c r="BH193" s="206">
        <f>IF(N193="sníž. přenesená",J193,0)</f>
        <v>0</v>
      </c>
      <c r="BI193" s="206">
        <f>IF(N193="nulová",J193,0)</f>
        <v>0</v>
      </c>
      <c r="BJ193" s="15" t="s">
        <v>85</v>
      </c>
      <c r="BK193" s="206">
        <f>ROUND(I193*H193,2)</f>
        <v>0</v>
      </c>
      <c r="BL193" s="15" t="s">
        <v>269</v>
      </c>
      <c r="BM193" s="205" t="s">
        <v>878</v>
      </c>
    </row>
    <row r="194" spans="2:65" s="1" customFormat="1" ht="29.25">
      <c r="B194" s="32"/>
      <c r="C194" s="33"/>
      <c r="D194" s="207" t="s">
        <v>179</v>
      </c>
      <c r="E194" s="33"/>
      <c r="F194" s="208" t="s">
        <v>879</v>
      </c>
      <c r="G194" s="33"/>
      <c r="H194" s="33"/>
      <c r="I194" s="115"/>
      <c r="J194" s="33"/>
      <c r="K194" s="33"/>
      <c r="L194" s="36"/>
      <c r="M194" s="209"/>
      <c r="N194" s="64"/>
      <c r="O194" s="64"/>
      <c r="P194" s="64"/>
      <c r="Q194" s="64"/>
      <c r="R194" s="64"/>
      <c r="S194" s="64"/>
      <c r="T194" s="65"/>
      <c r="AT194" s="15" t="s">
        <v>179</v>
      </c>
      <c r="AU194" s="15" t="s">
        <v>87</v>
      </c>
    </row>
    <row r="195" spans="2:65" s="12" customFormat="1" ht="11.25">
      <c r="B195" s="210"/>
      <c r="C195" s="211"/>
      <c r="D195" s="207" t="s">
        <v>181</v>
      </c>
      <c r="E195" s="212" t="s">
        <v>1</v>
      </c>
      <c r="F195" s="213" t="s">
        <v>880</v>
      </c>
      <c r="G195" s="211"/>
      <c r="H195" s="214">
        <v>24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181</v>
      </c>
      <c r="AU195" s="220" t="s">
        <v>87</v>
      </c>
      <c r="AV195" s="12" t="s">
        <v>87</v>
      </c>
      <c r="AW195" s="12" t="s">
        <v>34</v>
      </c>
      <c r="AX195" s="12" t="s">
        <v>85</v>
      </c>
      <c r="AY195" s="220" t="s">
        <v>170</v>
      </c>
    </row>
    <row r="196" spans="2:65" s="1" customFormat="1" ht="14.45" customHeight="1">
      <c r="B196" s="32"/>
      <c r="C196" s="194" t="s">
        <v>319</v>
      </c>
      <c r="D196" s="194" t="s">
        <v>172</v>
      </c>
      <c r="E196" s="195" t="s">
        <v>881</v>
      </c>
      <c r="F196" s="196" t="s">
        <v>882</v>
      </c>
      <c r="G196" s="197" t="s">
        <v>382</v>
      </c>
      <c r="H196" s="198">
        <v>2</v>
      </c>
      <c r="I196" s="199"/>
      <c r="J196" s="200">
        <f>ROUND(I196*H196,2)</f>
        <v>0</v>
      </c>
      <c r="K196" s="196" t="s">
        <v>176</v>
      </c>
      <c r="L196" s="36"/>
      <c r="M196" s="201" t="s">
        <v>1</v>
      </c>
      <c r="N196" s="202" t="s">
        <v>43</v>
      </c>
      <c r="O196" s="64"/>
      <c r="P196" s="203">
        <f>O196*H196</f>
        <v>0</v>
      </c>
      <c r="Q196" s="203">
        <v>0</v>
      </c>
      <c r="R196" s="203">
        <f>Q196*H196</f>
        <v>0</v>
      </c>
      <c r="S196" s="203">
        <v>1E-3</v>
      </c>
      <c r="T196" s="204">
        <f>S196*H196</f>
        <v>2E-3</v>
      </c>
      <c r="AR196" s="205" t="s">
        <v>269</v>
      </c>
      <c r="AT196" s="205" t="s">
        <v>172</v>
      </c>
      <c r="AU196" s="205" t="s">
        <v>87</v>
      </c>
      <c r="AY196" s="15" t="s">
        <v>170</v>
      </c>
      <c r="BE196" s="206">
        <f>IF(N196="základní",J196,0)</f>
        <v>0</v>
      </c>
      <c r="BF196" s="206">
        <f>IF(N196="snížená",J196,0)</f>
        <v>0</v>
      </c>
      <c r="BG196" s="206">
        <f>IF(N196="zákl. přenesená",J196,0)</f>
        <v>0</v>
      </c>
      <c r="BH196" s="206">
        <f>IF(N196="sníž. přenesená",J196,0)</f>
        <v>0</v>
      </c>
      <c r="BI196" s="206">
        <f>IF(N196="nulová",J196,0)</f>
        <v>0</v>
      </c>
      <c r="BJ196" s="15" t="s">
        <v>85</v>
      </c>
      <c r="BK196" s="206">
        <f>ROUND(I196*H196,2)</f>
        <v>0</v>
      </c>
      <c r="BL196" s="15" t="s">
        <v>269</v>
      </c>
      <c r="BM196" s="205" t="s">
        <v>883</v>
      </c>
    </row>
    <row r="197" spans="2:65" s="1" customFormat="1" ht="11.25">
      <c r="B197" s="32"/>
      <c r="C197" s="33"/>
      <c r="D197" s="207" t="s">
        <v>179</v>
      </c>
      <c r="E197" s="33"/>
      <c r="F197" s="208" t="s">
        <v>882</v>
      </c>
      <c r="G197" s="33"/>
      <c r="H197" s="33"/>
      <c r="I197" s="115"/>
      <c r="J197" s="33"/>
      <c r="K197" s="33"/>
      <c r="L197" s="36"/>
      <c r="M197" s="209"/>
      <c r="N197" s="64"/>
      <c r="O197" s="64"/>
      <c r="P197" s="64"/>
      <c r="Q197" s="64"/>
      <c r="R197" s="64"/>
      <c r="S197" s="64"/>
      <c r="T197" s="65"/>
      <c r="AT197" s="15" t="s">
        <v>179</v>
      </c>
      <c r="AU197" s="15" t="s">
        <v>87</v>
      </c>
    </row>
    <row r="198" spans="2:65" s="1" customFormat="1" ht="19.5">
      <c r="B198" s="32"/>
      <c r="C198" s="33"/>
      <c r="D198" s="207" t="s">
        <v>646</v>
      </c>
      <c r="E198" s="33"/>
      <c r="F198" s="242" t="s">
        <v>884</v>
      </c>
      <c r="G198" s="33"/>
      <c r="H198" s="33"/>
      <c r="I198" s="115"/>
      <c r="J198" s="33"/>
      <c r="K198" s="33"/>
      <c r="L198" s="36"/>
      <c r="M198" s="209"/>
      <c r="N198" s="64"/>
      <c r="O198" s="64"/>
      <c r="P198" s="64"/>
      <c r="Q198" s="64"/>
      <c r="R198" s="64"/>
      <c r="S198" s="64"/>
      <c r="T198" s="65"/>
      <c r="AT198" s="15" t="s">
        <v>646</v>
      </c>
      <c r="AU198" s="15" t="s">
        <v>87</v>
      </c>
    </row>
    <row r="199" spans="2:65" s="1" customFormat="1" ht="21.6" customHeight="1">
      <c r="B199" s="32"/>
      <c r="C199" s="194" t="s">
        <v>325</v>
      </c>
      <c r="D199" s="194" t="s">
        <v>172</v>
      </c>
      <c r="E199" s="195" t="s">
        <v>885</v>
      </c>
      <c r="F199" s="196" t="s">
        <v>886</v>
      </c>
      <c r="G199" s="197" t="s">
        <v>192</v>
      </c>
      <c r="H199" s="198">
        <v>110</v>
      </c>
      <c r="I199" s="199"/>
      <c r="J199" s="200">
        <f>ROUND(I199*H199,2)</f>
        <v>0</v>
      </c>
      <c r="K199" s="196" t="s">
        <v>176</v>
      </c>
      <c r="L199" s="36"/>
      <c r="M199" s="201" t="s">
        <v>1</v>
      </c>
      <c r="N199" s="202" t="s">
        <v>43</v>
      </c>
      <c r="O199" s="64"/>
      <c r="P199" s="203">
        <f>O199*H199</f>
        <v>0</v>
      </c>
      <c r="Q199" s="203">
        <v>2.4000000000000001E-4</v>
      </c>
      <c r="R199" s="203">
        <f>Q199*H199</f>
        <v>2.64E-2</v>
      </c>
      <c r="S199" s="203">
        <v>0</v>
      </c>
      <c r="T199" s="204">
        <f>S199*H199</f>
        <v>0</v>
      </c>
      <c r="AR199" s="205" t="s">
        <v>269</v>
      </c>
      <c r="AT199" s="205" t="s">
        <v>172</v>
      </c>
      <c r="AU199" s="205" t="s">
        <v>87</v>
      </c>
      <c r="AY199" s="15" t="s">
        <v>170</v>
      </c>
      <c r="BE199" s="206">
        <f>IF(N199="základní",J199,0)</f>
        <v>0</v>
      </c>
      <c r="BF199" s="206">
        <f>IF(N199="snížená",J199,0)</f>
        <v>0</v>
      </c>
      <c r="BG199" s="206">
        <f>IF(N199="zákl. přenesená",J199,0)</f>
        <v>0</v>
      </c>
      <c r="BH199" s="206">
        <f>IF(N199="sníž. přenesená",J199,0)</f>
        <v>0</v>
      </c>
      <c r="BI199" s="206">
        <f>IF(N199="nulová",J199,0)</f>
        <v>0</v>
      </c>
      <c r="BJ199" s="15" t="s">
        <v>85</v>
      </c>
      <c r="BK199" s="206">
        <f>ROUND(I199*H199,2)</f>
        <v>0</v>
      </c>
      <c r="BL199" s="15" t="s">
        <v>269</v>
      </c>
      <c r="BM199" s="205" t="s">
        <v>887</v>
      </c>
    </row>
    <row r="200" spans="2:65" s="1" customFormat="1" ht="11.25">
      <c r="B200" s="32"/>
      <c r="C200" s="33"/>
      <c r="D200" s="207" t="s">
        <v>179</v>
      </c>
      <c r="E200" s="33"/>
      <c r="F200" s="208" t="s">
        <v>888</v>
      </c>
      <c r="G200" s="33"/>
      <c r="H200" s="33"/>
      <c r="I200" s="115"/>
      <c r="J200" s="33"/>
      <c r="K200" s="33"/>
      <c r="L200" s="36"/>
      <c r="M200" s="209"/>
      <c r="N200" s="64"/>
      <c r="O200" s="64"/>
      <c r="P200" s="64"/>
      <c r="Q200" s="64"/>
      <c r="R200" s="64"/>
      <c r="S200" s="64"/>
      <c r="T200" s="65"/>
      <c r="AT200" s="15" t="s">
        <v>179</v>
      </c>
      <c r="AU200" s="15" t="s">
        <v>87</v>
      </c>
    </row>
    <row r="201" spans="2:65" s="12" customFormat="1" ht="11.25">
      <c r="B201" s="210"/>
      <c r="C201" s="211"/>
      <c r="D201" s="207" t="s">
        <v>181</v>
      </c>
      <c r="E201" s="212" t="s">
        <v>1</v>
      </c>
      <c r="F201" s="213" t="s">
        <v>889</v>
      </c>
      <c r="G201" s="211"/>
      <c r="H201" s="214">
        <v>70.8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181</v>
      </c>
      <c r="AU201" s="220" t="s">
        <v>87</v>
      </c>
      <c r="AV201" s="12" t="s">
        <v>87</v>
      </c>
      <c r="AW201" s="12" t="s">
        <v>34</v>
      </c>
      <c r="AX201" s="12" t="s">
        <v>78</v>
      </c>
      <c r="AY201" s="220" t="s">
        <v>170</v>
      </c>
    </row>
    <row r="202" spans="2:65" s="12" customFormat="1" ht="11.25">
      <c r="B202" s="210"/>
      <c r="C202" s="211"/>
      <c r="D202" s="207" t="s">
        <v>181</v>
      </c>
      <c r="E202" s="212" t="s">
        <v>1</v>
      </c>
      <c r="F202" s="213" t="s">
        <v>890</v>
      </c>
      <c r="G202" s="211"/>
      <c r="H202" s="214">
        <v>39.200000000000003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181</v>
      </c>
      <c r="AU202" s="220" t="s">
        <v>87</v>
      </c>
      <c r="AV202" s="12" t="s">
        <v>87</v>
      </c>
      <c r="AW202" s="12" t="s">
        <v>34</v>
      </c>
      <c r="AX202" s="12" t="s">
        <v>78</v>
      </c>
      <c r="AY202" s="220" t="s">
        <v>170</v>
      </c>
    </row>
    <row r="203" spans="2:65" s="13" customFormat="1" ht="11.25">
      <c r="B203" s="221"/>
      <c r="C203" s="222"/>
      <c r="D203" s="207" t="s">
        <v>181</v>
      </c>
      <c r="E203" s="223" t="s">
        <v>1</v>
      </c>
      <c r="F203" s="224" t="s">
        <v>199</v>
      </c>
      <c r="G203" s="222"/>
      <c r="H203" s="225">
        <v>110</v>
      </c>
      <c r="I203" s="226"/>
      <c r="J203" s="222"/>
      <c r="K203" s="222"/>
      <c r="L203" s="227"/>
      <c r="M203" s="246"/>
      <c r="N203" s="247"/>
      <c r="O203" s="247"/>
      <c r="P203" s="247"/>
      <c r="Q203" s="247"/>
      <c r="R203" s="247"/>
      <c r="S203" s="247"/>
      <c r="T203" s="248"/>
      <c r="AT203" s="231" t="s">
        <v>181</v>
      </c>
      <c r="AU203" s="231" t="s">
        <v>87</v>
      </c>
      <c r="AV203" s="13" t="s">
        <v>177</v>
      </c>
      <c r="AW203" s="13" t="s">
        <v>34</v>
      </c>
      <c r="AX203" s="13" t="s">
        <v>85</v>
      </c>
      <c r="AY203" s="231" t="s">
        <v>170</v>
      </c>
    </row>
    <row r="204" spans="2:65" s="1" customFormat="1" ht="6.95" customHeight="1">
      <c r="B204" s="47"/>
      <c r="C204" s="48"/>
      <c r="D204" s="48"/>
      <c r="E204" s="48"/>
      <c r="F204" s="48"/>
      <c r="G204" s="48"/>
      <c r="H204" s="48"/>
      <c r="I204" s="146"/>
      <c r="J204" s="48"/>
      <c r="K204" s="48"/>
      <c r="L204" s="36"/>
    </row>
  </sheetData>
  <sheetProtection password="CC35" sheet="1" objects="1" scenarios="1" formatColumns="0" formatRows="0" autoFilter="0"/>
  <autoFilter ref="C126:K203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68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96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s="1" customFormat="1" ht="12" customHeight="1">
      <c r="B8" s="36"/>
      <c r="D8" s="114" t="s">
        <v>134</v>
      </c>
      <c r="I8" s="115"/>
      <c r="L8" s="36"/>
    </row>
    <row r="9" spans="2:46" s="1" customFormat="1" ht="36.950000000000003" customHeight="1">
      <c r="B9" s="36"/>
      <c r="E9" s="296" t="s">
        <v>891</v>
      </c>
      <c r="F9" s="297"/>
      <c r="G9" s="297"/>
      <c r="H9" s="297"/>
      <c r="I9" s="115"/>
      <c r="L9" s="36"/>
    </row>
    <row r="10" spans="2:46" s="1" customFormat="1" ht="11.25">
      <c r="B10" s="36"/>
      <c r="I10" s="115"/>
      <c r="L10" s="36"/>
    </row>
    <row r="11" spans="2:46" s="1" customFormat="1" ht="12" customHeight="1">
      <c r="B11" s="36"/>
      <c r="D11" s="114" t="s">
        <v>18</v>
      </c>
      <c r="F11" s="103" t="s">
        <v>1</v>
      </c>
      <c r="I11" s="116" t="s">
        <v>19</v>
      </c>
      <c r="J11" s="103" t="s">
        <v>1</v>
      </c>
      <c r="L11" s="36"/>
    </row>
    <row r="12" spans="2:46" s="1" customFormat="1" ht="12" customHeight="1">
      <c r="B12" s="36"/>
      <c r="D12" s="114" t="s">
        <v>20</v>
      </c>
      <c r="F12" s="103" t="s">
        <v>21</v>
      </c>
      <c r="I12" s="116" t="s">
        <v>22</v>
      </c>
      <c r="J12" s="117" t="str">
        <f>'Rekapitulace stavby'!AN8</f>
        <v>4. 12. 2019</v>
      </c>
      <c r="L12" s="36"/>
    </row>
    <row r="13" spans="2:46" s="1" customFormat="1" ht="10.9" customHeight="1">
      <c r="B13" s="36"/>
      <c r="I13" s="115"/>
      <c r="L13" s="36"/>
    </row>
    <row r="14" spans="2:46" s="1" customFormat="1" ht="12" customHeight="1">
      <c r="B14" s="36"/>
      <c r="D14" s="114" t="s">
        <v>24</v>
      </c>
      <c r="I14" s="116" t="s">
        <v>25</v>
      </c>
      <c r="J14" s="103" t="str">
        <f>IF('Rekapitulace stavby'!AN10="","",'Rekapitulace stavby'!AN10)</f>
        <v>03410447</v>
      </c>
      <c r="L14" s="36"/>
    </row>
    <row r="15" spans="2:46" s="1" customFormat="1" ht="18" customHeight="1">
      <c r="B15" s="36"/>
      <c r="E15" s="103" t="str">
        <f>IF('Rekapitulace stavby'!E11="","",'Rekapitulace stavby'!E11)</f>
        <v>Labe aréna z.s. Nábřežní 835, Štětí</v>
      </c>
      <c r="I15" s="116" t="s">
        <v>28</v>
      </c>
      <c r="J15" s="103" t="str">
        <f>IF('Rekapitulace stavby'!AN11="","",'Rekapitulace stavby'!AN11)</f>
        <v/>
      </c>
      <c r="L15" s="36"/>
    </row>
    <row r="16" spans="2:46" s="1" customFormat="1" ht="6.95" customHeight="1">
      <c r="B16" s="36"/>
      <c r="I16" s="115"/>
      <c r="L16" s="36"/>
    </row>
    <row r="17" spans="2:12" s="1" customFormat="1" ht="12" customHeight="1">
      <c r="B17" s="36"/>
      <c r="D17" s="114" t="s">
        <v>29</v>
      </c>
      <c r="I17" s="116" t="s">
        <v>25</v>
      </c>
      <c r="J17" s="28" t="str">
        <f>'Rekapitulace stavby'!AN13</f>
        <v>Vyplň údaj</v>
      </c>
      <c r="L17" s="36"/>
    </row>
    <row r="18" spans="2:12" s="1" customFormat="1" ht="18" customHeight="1">
      <c r="B18" s="36"/>
      <c r="E18" s="298" t="str">
        <f>'Rekapitulace stavby'!E14</f>
        <v>Vyplň údaj</v>
      </c>
      <c r="F18" s="299"/>
      <c r="G18" s="299"/>
      <c r="H18" s="299"/>
      <c r="I18" s="116" t="s">
        <v>28</v>
      </c>
      <c r="J18" s="28" t="str">
        <f>'Rekapitulace stavby'!AN14</f>
        <v>Vyplň údaj</v>
      </c>
      <c r="L18" s="36"/>
    </row>
    <row r="19" spans="2:12" s="1" customFormat="1" ht="6.95" customHeight="1">
      <c r="B19" s="36"/>
      <c r="I19" s="115"/>
      <c r="L19" s="36"/>
    </row>
    <row r="20" spans="2:12" s="1" customFormat="1" ht="12" customHeight="1">
      <c r="B20" s="36"/>
      <c r="D20" s="114" t="s">
        <v>31</v>
      </c>
      <c r="I20" s="116" t="s">
        <v>25</v>
      </c>
      <c r="J20" s="103" t="str">
        <f>IF('Rekapitulace stavby'!AN16="","",'Rekapitulace stavby'!AN16)</f>
        <v>25678051</v>
      </c>
      <c r="L20" s="36"/>
    </row>
    <row r="21" spans="2:12" s="1" customFormat="1" ht="18" customHeight="1">
      <c r="B21" s="36"/>
      <c r="E21" s="103" t="str">
        <f>IF('Rekapitulace stavby'!E17="","",'Rekapitulace stavby'!E17)</f>
        <v>di5 architekti inženýři</v>
      </c>
      <c r="I21" s="116" t="s">
        <v>28</v>
      </c>
      <c r="J21" s="103" t="str">
        <f>IF('Rekapitulace stavby'!AN17="","",'Rekapitulace stavby'!AN17)</f>
        <v/>
      </c>
      <c r="L21" s="36"/>
    </row>
    <row r="22" spans="2:12" s="1" customFormat="1" ht="6.95" customHeight="1">
      <c r="B22" s="36"/>
      <c r="I22" s="115"/>
      <c r="L22" s="36"/>
    </row>
    <row r="23" spans="2:12" s="1" customFormat="1" ht="12" customHeight="1">
      <c r="B23" s="36"/>
      <c r="D23" s="114" t="s">
        <v>35</v>
      </c>
      <c r="I23" s="116" t="s">
        <v>25</v>
      </c>
      <c r="J23" s="103" t="s">
        <v>1</v>
      </c>
      <c r="L23" s="36"/>
    </row>
    <row r="24" spans="2:12" s="1" customFormat="1" ht="18" customHeight="1">
      <c r="B24" s="36"/>
      <c r="E24" s="103" t="s">
        <v>36</v>
      </c>
      <c r="I24" s="116" t="s">
        <v>28</v>
      </c>
      <c r="J24" s="103" t="s">
        <v>1</v>
      </c>
      <c r="L24" s="36"/>
    </row>
    <row r="25" spans="2:12" s="1" customFormat="1" ht="6.95" customHeight="1">
      <c r="B25" s="36"/>
      <c r="I25" s="115"/>
      <c r="L25" s="36"/>
    </row>
    <row r="26" spans="2:12" s="1" customFormat="1" ht="12" customHeight="1">
      <c r="B26" s="36"/>
      <c r="D26" s="114" t="s">
        <v>37</v>
      </c>
      <c r="I26" s="115"/>
      <c r="L26" s="36"/>
    </row>
    <row r="27" spans="2:12" s="7" customFormat="1" ht="14.45" customHeight="1">
      <c r="B27" s="118"/>
      <c r="E27" s="300" t="s">
        <v>1</v>
      </c>
      <c r="F27" s="300"/>
      <c r="G27" s="300"/>
      <c r="H27" s="300"/>
      <c r="I27" s="119"/>
      <c r="L27" s="118"/>
    </row>
    <row r="28" spans="2:12" s="1" customFormat="1" ht="6.95" customHeight="1">
      <c r="B28" s="36"/>
      <c r="I28" s="115"/>
      <c r="L28" s="36"/>
    </row>
    <row r="29" spans="2:12" s="1" customFormat="1" ht="6.95" customHeight="1">
      <c r="B29" s="36"/>
      <c r="D29" s="60"/>
      <c r="E29" s="60"/>
      <c r="F29" s="60"/>
      <c r="G29" s="60"/>
      <c r="H29" s="60"/>
      <c r="I29" s="120"/>
      <c r="J29" s="60"/>
      <c r="K29" s="60"/>
      <c r="L29" s="36"/>
    </row>
    <row r="30" spans="2:12" s="1" customFormat="1" ht="25.35" customHeight="1">
      <c r="B30" s="36"/>
      <c r="D30" s="121" t="s">
        <v>38</v>
      </c>
      <c r="I30" s="115"/>
      <c r="J30" s="122">
        <f>ROUND(J121, 2)</f>
        <v>0</v>
      </c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14.45" customHeight="1">
      <c r="B32" s="36"/>
      <c r="F32" s="123" t="s">
        <v>40</v>
      </c>
      <c r="I32" s="124" t="s">
        <v>39</v>
      </c>
      <c r="J32" s="123" t="s">
        <v>41</v>
      </c>
      <c r="L32" s="36"/>
    </row>
    <row r="33" spans="2:12" s="1" customFormat="1" ht="14.45" customHeight="1">
      <c r="B33" s="36"/>
      <c r="D33" s="125" t="s">
        <v>42</v>
      </c>
      <c r="E33" s="114" t="s">
        <v>43</v>
      </c>
      <c r="F33" s="126">
        <f>ROUND((SUM(BE121:BE167)),  2)</f>
        <v>0</v>
      </c>
      <c r="I33" s="127">
        <v>0.21</v>
      </c>
      <c r="J33" s="126">
        <f>ROUND(((SUM(BE121:BE167))*I33),  2)</f>
        <v>0</v>
      </c>
      <c r="L33" s="36"/>
    </row>
    <row r="34" spans="2:12" s="1" customFormat="1" ht="14.45" customHeight="1">
      <c r="B34" s="36"/>
      <c r="E34" s="114" t="s">
        <v>44</v>
      </c>
      <c r="F34" s="126">
        <f>ROUND((SUM(BF121:BF167)),  2)</f>
        <v>0</v>
      </c>
      <c r="I34" s="127">
        <v>0.15</v>
      </c>
      <c r="J34" s="126">
        <f>ROUND(((SUM(BF121:BF167))*I34),  2)</f>
        <v>0</v>
      </c>
      <c r="L34" s="36"/>
    </row>
    <row r="35" spans="2:12" s="1" customFormat="1" ht="14.45" hidden="1" customHeight="1">
      <c r="B35" s="36"/>
      <c r="E35" s="114" t="s">
        <v>45</v>
      </c>
      <c r="F35" s="126">
        <f>ROUND((SUM(BG121:BG167)),  2)</f>
        <v>0</v>
      </c>
      <c r="I35" s="127">
        <v>0.21</v>
      </c>
      <c r="J35" s="126">
        <f>0</f>
        <v>0</v>
      </c>
      <c r="L35" s="36"/>
    </row>
    <row r="36" spans="2:12" s="1" customFormat="1" ht="14.45" hidden="1" customHeight="1">
      <c r="B36" s="36"/>
      <c r="E36" s="114" t="s">
        <v>46</v>
      </c>
      <c r="F36" s="126">
        <f>ROUND((SUM(BH121:BH167)),  2)</f>
        <v>0</v>
      </c>
      <c r="I36" s="127">
        <v>0.15</v>
      </c>
      <c r="J36" s="126">
        <f>0</f>
        <v>0</v>
      </c>
      <c r="L36" s="36"/>
    </row>
    <row r="37" spans="2:12" s="1" customFormat="1" ht="14.45" hidden="1" customHeight="1">
      <c r="B37" s="36"/>
      <c r="E37" s="114" t="s">
        <v>47</v>
      </c>
      <c r="F37" s="126">
        <f>ROUND((SUM(BI121:BI167)),  2)</f>
        <v>0</v>
      </c>
      <c r="I37" s="127">
        <v>0</v>
      </c>
      <c r="J37" s="126">
        <f>0</f>
        <v>0</v>
      </c>
      <c r="L37" s="36"/>
    </row>
    <row r="38" spans="2:12" s="1" customFormat="1" ht="6.95" customHeight="1">
      <c r="B38" s="36"/>
      <c r="I38" s="115"/>
      <c r="L38" s="36"/>
    </row>
    <row r="39" spans="2:12" s="1" customFormat="1" ht="25.35" customHeight="1">
      <c r="B39" s="36"/>
      <c r="C39" s="128"/>
      <c r="D39" s="129" t="s">
        <v>48</v>
      </c>
      <c r="E39" s="130"/>
      <c r="F39" s="130"/>
      <c r="G39" s="131" t="s">
        <v>49</v>
      </c>
      <c r="H39" s="132" t="s">
        <v>50</v>
      </c>
      <c r="I39" s="133"/>
      <c r="J39" s="134">
        <f>SUM(J30:J37)</f>
        <v>0</v>
      </c>
      <c r="K39" s="135"/>
      <c r="L39" s="36"/>
    </row>
    <row r="40" spans="2:12" s="1" customFormat="1" ht="14.45" customHeight="1">
      <c r="B40" s="36"/>
      <c r="I40" s="115"/>
      <c r="L40" s="36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47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47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47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47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47" s="1" customFormat="1" ht="12" customHeight="1">
      <c r="B86" s="32"/>
      <c r="C86" s="27" t="s">
        <v>134</v>
      </c>
      <c r="D86" s="33"/>
      <c r="E86" s="33"/>
      <c r="F86" s="33"/>
      <c r="G86" s="33"/>
      <c r="H86" s="33"/>
      <c r="I86" s="115"/>
      <c r="J86" s="33"/>
      <c r="K86" s="33"/>
      <c r="L86" s="36"/>
    </row>
    <row r="87" spans="2:47" s="1" customFormat="1" ht="14.45" customHeight="1">
      <c r="B87" s="32"/>
      <c r="C87" s="33"/>
      <c r="D87" s="33"/>
      <c r="E87" s="269" t="str">
        <f>E9</f>
        <v>02 - UT</v>
      </c>
      <c r="F87" s="303"/>
      <c r="G87" s="303"/>
      <c r="H87" s="303"/>
      <c r="I87" s="115"/>
      <c r="J87" s="33"/>
      <c r="K87" s="33"/>
      <c r="L87" s="36"/>
    </row>
    <row r="88" spans="2:47" s="1" customFormat="1" ht="6.95" customHeight="1">
      <c r="B88" s="32"/>
      <c r="C88" s="33"/>
      <c r="D88" s="33"/>
      <c r="E88" s="33"/>
      <c r="F88" s="33"/>
      <c r="G88" s="33"/>
      <c r="H88" s="33"/>
      <c r="I88" s="115"/>
      <c r="J88" s="33"/>
      <c r="K88" s="33"/>
      <c r="L88" s="36"/>
    </row>
    <row r="89" spans="2:47" s="1" customFormat="1" ht="12" customHeight="1">
      <c r="B89" s="32"/>
      <c r="C89" s="27" t="s">
        <v>20</v>
      </c>
      <c r="D89" s="33"/>
      <c r="E89" s="33"/>
      <c r="F89" s="25" t="str">
        <f>F12</f>
        <v>Štětí</v>
      </c>
      <c r="G89" s="33"/>
      <c r="H89" s="33"/>
      <c r="I89" s="116" t="s">
        <v>22</v>
      </c>
      <c r="J89" s="59" t="str">
        <f>IF(J12="","",J12)</f>
        <v>4. 12. 2019</v>
      </c>
      <c r="K89" s="33"/>
      <c r="L89" s="36"/>
    </row>
    <row r="90" spans="2:47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47" s="1" customFormat="1" ht="26.45" customHeight="1">
      <c r="B91" s="32"/>
      <c r="C91" s="27" t="s">
        <v>24</v>
      </c>
      <c r="D91" s="33"/>
      <c r="E91" s="33"/>
      <c r="F91" s="25" t="str">
        <f>E15</f>
        <v>Labe aréna z.s. Nábřežní 835, Štětí</v>
      </c>
      <c r="G91" s="33"/>
      <c r="H91" s="33"/>
      <c r="I91" s="116" t="s">
        <v>31</v>
      </c>
      <c r="J91" s="30" t="str">
        <f>E21</f>
        <v>di5 architekti inženýři</v>
      </c>
      <c r="K91" s="33"/>
      <c r="L91" s="36"/>
    </row>
    <row r="92" spans="2:47" s="1" customFormat="1" ht="15.6" customHeight="1">
      <c r="B92" s="32"/>
      <c r="C92" s="27" t="s">
        <v>29</v>
      </c>
      <c r="D92" s="33"/>
      <c r="E92" s="33"/>
      <c r="F92" s="25" t="str">
        <f>IF(E18="","",E18)</f>
        <v>Vyplň údaj</v>
      </c>
      <c r="G92" s="33"/>
      <c r="H92" s="33"/>
      <c r="I92" s="116" t="s">
        <v>35</v>
      </c>
      <c r="J92" s="30" t="str">
        <f>E24</f>
        <v>J. Nešněra</v>
      </c>
      <c r="K92" s="33"/>
      <c r="L92" s="36"/>
    </row>
    <row r="93" spans="2:47" s="1" customFormat="1" ht="10.35" customHeight="1">
      <c r="B93" s="32"/>
      <c r="C93" s="33"/>
      <c r="D93" s="33"/>
      <c r="E93" s="33"/>
      <c r="F93" s="33"/>
      <c r="G93" s="33"/>
      <c r="H93" s="33"/>
      <c r="I93" s="115"/>
      <c r="J93" s="33"/>
      <c r="K93" s="33"/>
      <c r="L93" s="36"/>
    </row>
    <row r="94" spans="2:47" s="1" customFormat="1" ht="29.25" customHeight="1">
      <c r="B94" s="32"/>
      <c r="C94" s="150" t="s">
        <v>137</v>
      </c>
      <c r="D94" s="151"/>
      <c r="E94" s="151"/>
      <c r="F94" s="151"/>
      <c r="G94" s="151"/>
      <c r="H94" s="151"/>
      <c r="I94" s="152"/>
      <c r="J94" s="153" t="s">
        <v>138</v>
      </c>
      <c r="K94" s="151"/>
      <c r="L94" s="36"/>
    </row>
    <row r="95" spans="2:47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47" s="1" customFormat="1" ht="22.9" customHeight="1">
      <c r="B96" s="32"/>
      <c r="C96" s="154" t="s">
        <v>139</v>
      </c>
      <c r="D96" s="33"/>
      <c r="E96" s="33"/>
      <c r="F96" s="33"/>
      <c r="G96" s="33"/>
      <c r="H96" s="33"/>
      <c r="I96" s="115"/>
      <c r="J96" s="77">
        <f>J121</f>
        <v>0</v>
      </c>
      <c r="K96" s="33"/>
      <c r="L96" s="36"/>
      <c r="AU96" s="15" t="s">
        <v>140</v>
      </c>
    </row>
    <row r="97" spans="2:12" s="8" customFormat="1" ht="24.95" customHeight="1">
      <c r="B97" s="155"/>
      <c r="C97" s="156"/>
      <c r="D97" s="157" t="s">
        <v>148</v>
      </c>
      <c r="E97" s="158"/>
      <c r="F97" s="158"/>
      <c r="G97" s="158"/>
      <c r="H97" s="158"/>
      <c r="I97" s="159"/>
      <c r="J97" s="160">
        <f>J122</f>
        <v>0</v>
      </c>
      <c r="K97" s="156"/>
      <c r="L97" s="161"/>
    </row>
    <row r="98" spans="2:12" s="9" customFormat="1" ht="19.899999999999999" customHeight="1">
      <c r="B98" s="162"/>
      <c r="C98" s="97"/>
      <c r="D98" s="163" t="s">
        <v>892</v>
      </c>
      <c r="E98" s="164"/>
      <c r="F98" s="164"/>
      <c r="G98" s="164"/>
      <c r="H98" s="164"/>
      <c r="I98" s="165"/>
      <c r="J98" s="166">
        <f>J123</f>
        <v>0</v>
      </c>
      <c r="K98" s="97"/>
      <c r="L98" s="167"/>
    </row>
    <row r="99" spans="2:12" s="9" customFormat="1" ht="19.899999999999999" customHeight="1">
      <c r="B99" s="162"/>
      <c r="C99" s="97"/>
      <c r="D99" s="163" t="s">
        <v>893</v>
      </c>
      <c r="E99" s="164"/>
      <c r="F99" s="164"/>
      <c r="G99" s="164"/>
      <c r="H99" s="164"/>
      <c r="I99" s="165"/>
      <c r="J99" s="166">
        <f>J126</f>
        <v>0</v>
      </c>
      <c r="K99" s="97"/>
      <c r="L99" s="167"/>
    </row>
    <row r="100" spans="2:12" s="9" customFormat="1" ht="19.899999999999999" customHeight="1">
      <c r="B100" s="162"/>
      <c r="C100" s="97"/>
      <c r="D100" s="163" t="s">
        <v>894</v>
      </c>
      <c r="E100" s="164"/>
      <c r="F100" s="164"/>
      <c r="G100" s="164"/>
      <c r="H100" s="164"/>
      <c r="I100" s="165"/>
      <c r="J100" s="166">
        <f>J137</f>
        <v>0</v>
      </c>
      <c r="K100" s="97"/>
      <c r="L100" s="167"/>
    </row>
    <row r="101" spans="2:12" s="9" customFormat="1" ht="19.899999999999999" customHeight="1">
      <c r="B101" s="162"/>
      <c r="C101" s="97"/>
      <c r="D101" s="163" t="s">
        <v>895</v>
      </c>
      <c r="E101" s="164"/>
      <c r="F101" s="164"/>
      <c r="G101" s="164"/>
      <c r="H101" s="164"/>
      <c r="I101" s="165"/>
      <c r="J101" s="166">
        <f>J151</f>
        <v>0</v>
      </c>
      <c r="K101" s="97"/>
      <c r="L101" s="167"/>
    </row>
    <row r="102" spans="2:12" s="1" customFormat="1" ht="21.75" customHeight="1">
      <c r="B102" s="32"/>
      <c r="C102" s="33"/>
      <c r="D102" s="33"/>
      <c r="E102" s="33"/>
      <c r="F102" s="33"/>
      <c r="G102" s="33"/>
      <c r="H102" s="33"/>
      <c r="I102" s="115"/>
      <c r="J102" s="33"/>
      <c r="K102" s="33"/>
      <c r="L102" s="36"/>
    </row>
    <row r="103" spans="2:12" s="1" customFormat="1" ht="6.95" customHeight="1">
      <c r="B103" s="47"/>
      <c r="C103" s="48"/>
      <c r="D103" s="48"/>
      <c r="E103" s="48"/>
      <c r="F103" s="48"/>
      <c r="G103" s="48"/>
      <c r="H103" s="48"/>
      <c r="I103" s="146"/>
      <c r="J103" s="48"/>
      <c r="K103" s="48"/>
      <c r="L103" s="36"/>
    </row>
    <row r="107" spans="2:12" s="1" customFormat="1" ht="6.95" customHeight="1">
      <c r="B107" s="49"/>
      <c r="C107" s="50"/>
      <c r="D107" s="50"/>
      <c r="E107" s="50"/>
      <c r="F107" s="50"/>
      <c r="G107" s="50"/>
      <c r="H107" s="50"/>
      <c r="I107" s="149"/>
      <c r="J107" s="50"/>
      <c r="K107" s="50"/>
      <c r="L107" s="36"/>
    </row>
    <row r="108" spans="2:12" s="1" customFormat="1" ht="24.95" customHeight="1">
      <c r="B108" s="32"/>
      <c r="C108" s="21" t="s">
        <v>155</v>
      </c>
      <c r="D108" s="33"/>
      <c r="E108" s="33"/>
      <c r="F108" s="33"/>
      <c r="G108" s="33"/>
      <c r="H108" s="33"/>
      <c r="I108" s="115"/>
      <c r="J108" s="33"/>
      <c r="K108" s="33"/>
      <c r="L108" s="36"/>
    </row>
    <row r="109" spans="2:12" s="1" customFormat="1" ht="6.95" customHeight="1">
      <c r="B109" s="32"/>
      <c r="C109" s="33"/>
      <c r="D109" s="33"/>
      <c r="E109" s="33"/>
      <c r="F109" s="33"/>
      <c r="G109" s="33"/>
      <c r="H109" s="33"/>
      <c r="I109" s="115"/>
      <c r="J109" s="33"/>
      <c r="K109" s="33"/>
      <c r="L109" s="36"/>
    </row>
    <row r="110" spans="2:12" s="1" customFormat="1" ht="12" customHeight="1">
      <c r="B110" s="32"/>
      <c r="C110" s="27" t="s">
        <v>16</v>
      </c>
      <c r="D110" s="33"/>
      <c r="E110" s="33"/>
      <c r="F110" s="33"/>
      <c r="G110" s="33"/>
      <c r="H110" s="33"/>
      <c r="I110" s="115"/>
      <c r="J110" s="33"/>
      <c r="K110" s="33"/>
      <c r="L110" s="36"/>
    </row>
    <row r="111" spans="2:12" s="1" customFormat="1" ht="14.45" customHeight="1">
      <c r="B111" s="32"/>
      <c r="C111" s="33"/>
      <c r="D111" s="33"/>
      <c r="E111" s="301" t="str">
        <f>E7</f>
        <v>Labe aréna Štětí - bazén</v>
      </c>
      <c r="F111" s="302"/>
      <c r="G111" s="302"/>
      <c r="H111" s="302"/>
      <c r="I111" s="115"/>
      <c r="J111" s="33"/>
      <c r="K111" s="33"/>
      <c r="L111" s="36"/>
    </row>
    <row r="112" spans="2:12" s="1" customFormat="1" ht="12" customHeight="1">
      <c r="B112" s="32"/>
      <c r="C112" s="27" t="s">
        <v>134</v>
      </c>
      <c r="D112" s="33"/>
      <c r="E112" s="33"/>
      <c r="F112" s="33"/>
      <c r="G112" s="33"/>
      <c r="H112" s="33"/>
      <c r="I112" s="115"/>
      <c r="J112" s="33"/>
      <c r="K112" s="33"/>
      <c r="L112" s="36"/>
    </row>
    <row r="113" spans="2:65" s="1" customFormat="1" ht="14.45" customHeight="1">
      <c r="B113" s="32"/>
      <c r="C113" s="33"/>
      <c r="D113" s="33"/>
      <c r="E113" s="269" t="str">
        <f>E9</f>
        <v>02 - UT</v>
      </c>
      <c r="F113" s="303"/>
      <c r="G113" s="303"/>
      <c r="H113" s="303"/>
      <c r="I113" s="115"/>
      <c r="J113" s="33"/>
      <c r="K113" s="33"/>
      <c r="L113" s="36"/>
    </row>
    <row r="114" spans="2:65" s="1" customFormat="1" ht="6.95" customHeight="1">
      <c r="B114" s="32"/>
      <c r="C114" s="33"/>
      <c r="D114" s="33"/>
      <c r="E114" s="33"/>
      <c r="F114" s="33"/>
      <c r="G114" s="33"/>
      <c r="H114" s="33"/>
      <c r="I114" s="115"/>
      <c r="J114" s="33"/>
      <c r="K114" s="33"/>
      <c r="L114" s="36"/>
    </row>
    <row r="115" spans="2:65" s="1" customFormat="1" ht="12" customHeight="1">
      <c r="B115" s="32"/>
      <c r="C115" s="27" t="s">
        <v>20</v>
      </c>
      <c r="D115" s="33"/>
      <c r="E115" s="33"/>
      <c r="F115" s="25" t="str">
        <f>F12</f>
        <v>Štětí</v>
      </c>
      <c r="G115" s="33"/>
      <c r="H115" s="33"/>
      <c r="I115" s="116" t="s">
        <v>22</v>
      </c>
      <c r="J115" s="59" t="str">
        <f>IF(J12="","",J12)</f>
        <v>4. 12. 2019</v>
      </c>
      <c r="K115" s="33"/>
      <c r="L115" s="36"/>
    </row>
    <row r="116" spans="2:65" s="1" customFormat="1" ht="6.95" customHeight="1">
      <c r="B116" s="32"/>
      <c r="C116" s="33"/>
      <c r="D116" s="33"/>
      <c r="E116" s="33"/>
      <c r="F116" s="33"/>
      <c r="G116" s="33"/>
      <c r="H116" s="33"/>
      <c r="I116" s="115"/>
      <c r="J116" s="33"/>
      <c r="K116" s="33"/>
      <c r="L116" s="36"/>
    </row>
    <row r="117" spans="2:65" s="1" customFormat="1" ht="26.45" customHeight="1">
      <c r="B117" s="32"/>
      <c r="C117" s="27" t="s">
        <v>24</v>
      </c>
      <c r="D117" s="33"/>
      <c r="E117" s="33"/>
      <c r="F117" s="25" t="str">
        <f>E15</f>
        <v>Labe aréna z.s. Nábřežní 835, Štětí</v>
      </c>
      <c r="G117" s="33"/>
      <c r="H117" s="33"/>
      <c r="I117" s="116" t="s">
        <v>31</v>
      </c>
      <c r="J117" s="30" t="str">
        <f>E21</f>
        <v>di5 architekti inženýři</v>
      </c>
      <c r="K117" s="33"/>
      <c r="L117" s="36"/>
    </row>
    <row r="118" spans="2:65" s="1" customFormat="1" ht="15.6" customHeight="1">
      <c r="B118" s="32"/>
      <c r="C118" s="27" t="s">
        <v>29</v>
      </c>
      <c r="D118" s="33"/>
      <c r="E118" s="33"/>
      <c r="F118" s="25" t="str">
        <f>IF(E18="","",E18)</f>
        <v>Vyplň údaj</v>
      </c>
      <c r="G118" s="33"/>
      <c r="H118" s="33"/>
      <c r="I118" s="116" t="s">
        <v>35</v>
      </c>
      <c r="J118" s="30" t="str">
        <f>E24</f>
        <v>J. Nešněra</v>
      </c>
      <c r="K118" s="33"/>
      <c r="L118" s="36"/>
    </row>
    <row r="119" spans="2:65" s="1" customFormat="1" ht="10.35" customHeight="1">
      <c r="B119" s="32"/>
      <c r="C119" s="33"/>
      <c r="D119" s="33"/>
      <c r="E119" s="33"/>
      <c r="F119" s="33"/>
      <c r="G119" s="33"/>
      <c r="H119" s="33"/>
      <c r="I119" s="115"/>
      <c r="J119" s="33"/>
      <c r="K119" s="33"/>
      <c r="L119" s="36"/>
    </row>
    <row r="120" spans="2:65" s="10" customFormat="1" ht="29.25" customHeight="1">
      <c r="B120" s="168"/>
      <c r="C120" s="169" t="s">
        <v>156</v>
      </c>
      <c r="D120" s="170" t="s">
        <v>63</v>
      </c>
      <c r="E120" s="170" t="s">
        <v>59</v>
      </c>
      <c r="F120" s="170" t="s">
        <v>60</v>
      </c>
      <c r="G120" s="170" t="s">
        <v>157</v>
      </c>
      <c r="H120" s="170" t="s">
        <v>158</v>
      </c>
      <c r="I120" s="171" t="s">
        <v>159</v>
      </c>
      <c r="J120" s="170" t="s">
        <v>138</v>
      </c>
      <c r="K120" s="172" t="s">
        <v>160</v>
      </c>
      <c r="L120" s="173"/>
      <c r="M120" s="68" t="s">
        <v>1</v>
      </c>
      <c r="N120" s="69" t="s">
        <v>42</v>
      </c>
      <c r="O120" s="69" t="s">
        <v>161</v>
      </c>
      <c r="P120" s="69" t="s">
        <v>162</v>
      </c>
      <c r="Q120" s="69" t="s">
        <v>163</v>
      </c>
      <c r="R120" s="69" t="s">
        <v>164</v>
      </c>
      <c r="S120" s="69" t="s">
        <v>165</v>
      </c>
      <c r="T120" s="70" t="s">
        <v>166</v>
      </c>
    </row>
    <row r="121" spans="2:65" s="1" customFormat="1" ht="22.9" customHeight="1">
      <c r="B121" s="32"/>
      <c r="C121" s="75" t="s">
        <v>167</v>
      </c>
      <c r="D121" s="33"/>
      <c r="E121" s="33"/>
      <c r="F121" s="33"/>
      <c r="G121" s="33"/>
      <c r="H121" s="33"/>
      <c r="I121" s="115"/>
      <c r="J121" s="174">
        <f>BK121</f>
        <v>0</v>
      </c>
      <c r="K121" s="33"/>
      <c r="L121" s="36"/>
      <c r="M121" s="71"/>
      <c r="N121" s="72"/>
      <c r="O121" s="72"/>
      <c r="P121" s="175">
        <f>P122</f>
        <v>0</v>
      </c>
      <c r="Q121" s="72"/>
      <c r="R121" s="175">
        <f>R122</f>
        <v>3.7234099999999999</v>
      </c>
      <c r="S121" s="72"/>
      <c r="T121" s="176">
        <f>T122</f>
        <v>0</v>
      </c>
      <c r="AT121" s="15" t="s">
        <v>77</v>
      </c>
      <c r="AU121" s="15" t="s">
        <v>140</v>
      </c>
      <c r="BK121" s="177">
        <f>BK122</f>
        <v>0</v>
      </c>
    </row>
    <row r="122" spans="2:65" s="11" customFormat="1" ht="25.9" customHeight="1">
      <c r="B122" s="178"/>
      <c r="C122" s="179"/>
      <c r="D122" s="180" t="s">
        <v>77</v>
      </c>
      <c r="E122" s="181" t="s">
        <v>655</v>
      </c>
      <c r="F122" s="181" t="s">
        <v>656</v>
      </c>
      <c r="G122" s="179"/>
      <c r="H122" s="179"/>
      <c r="I122" s="182"/>
      <c r="J122" s="183">
        <f>BK122</f>
        <v>0</v>
      </c>
      <c r="K122" s="179"/>
      <c r="L122" s="184"/>
      <c r="M122" s="185"/>
      <c r="N122" s="186"/>
      <c r="O122" s="186"/>
      <c r="P122" s="187">
        <f>P123+P126+P137+P151</f>
        <v>0</v>
      </c>
      <c r="Q122" s="186"/>
      <c r="R122" s="187">
        <f>R123+R126+R137+R151</f>
        <v>3.7234099999999999</v>
      </c>
      <c r="S122" s="186"/>
      <c r="T122" s="188">
        <f>T123+T126+T137+T151</f>
        <v>0</v>
      </c>
      <c r="AR122" s="189" t="s">
        <v>87</v>
      </c>
      <c r="AT122" s="190" t="s">
        <v>77</v>
      </c>
      <c r="AU122" s="190" t="s">
        <v>78</v>
      </c>
      <c r="AY122" s="189" t="s">
        <v>170</v>
      </c>
      <c r="BK122" s="191">
        <f>BK123+BK126+BK137+BK151</f>
        <v>0</v>
      </c>
    </row>
    <row r="123" spans="2:65" s="11" customFormat="1" ht="22.9" customHeight="1">
      <c r="B123" s="178"/>
      <c r="C123" s="179"/>
      <c r="D123" s="180" t="s">
        <v>77</v>
      </c>
      <c r="E123" s="192" t="s">
        <v>896</v>
      </c>
      <c r="F123" s="192" t="s">
        <v>897</v>
      </c>
      <c r="G123" s="179"/>
      <c r="H123" s="179"/>
      <c r="I123" s="182"/>
      <c r="J123" s="193">
        <f>BK123</f>
        <v>0</v>
      </c>
      <c r="K123" s="179"/>
      <c r="L123" s="184"/>
      <c r="M123" s="185"/>
      <c r="N123" s="186"/>
      <c r="O123" s="186"/>
      <c r="P123" s="187">
        <f>SUM(P124:P125)</f>
        <v>0</v>
      </c>
      <c r="Q123" s="186"/>
      <c r="R123" s="187">
        <f>SUM(R124:R125)</f>
        <v>2.7599999999999999E-3</v>
      </c>
      <c r="S123" s="186"/>
      <c r="T123" s="188">
        <f>SUM(T124:T125)</f>
        <v>0</v>
      </c>
      <c r="AR123" s="189" t="s">
        <v>87</v>
      </c>
      <c r="AT123" s="190" t="s">
        <v>77</v>
      </c>
      <c r="AU123" s="190" t="s">
        <v>85</v>
      </c>
      <c r="AY123" s="189" t="s">
        <v>170</v>
      </c>
      <c r="BK123" s="191">
        <f>SUM(BK124:BK125)</f>
        <v>0</v>
      </c>
    </row>
    <row r="124" spans="2:65" s="1" customFormat="1" ht="21.6" customHeight="1">
      <c r="B124" s="32"/>
      <c r="C124" s="194" t="s">
        <v>85</v>
      </c>
      <c r="D124" s="194" t="s">
        <v>172</v>
      </c>
      <c r="E124" s="195" t="s">
        <v>898</v>
      </c>
      <c r="F124" s="196" t="s">
        <v>899</v>
      </c>
      <c r="G124" s="197" t="s">
        <v>423</v>
      </c>
      <c r="H124" s="198">
        <v>1</v>
      </c>
      <c r="I124" s="199"/>
      <c r="J124" s="200">
        <f>ROUND(I124*H124,2)</f>
        <v>0</v>
      </c>
      <c r="K124" s="196" t="s">
        <v>1</v>
      </c>
      <c r="L124" s="36"/>
      <c r="M124" s="201" t="s">
        <v>1</v>
      </c>
      <c r="N124" s="202" t="s">
        <v>43</v>
      </c>
      <c r="O124" s="64"/>
      <c r="P124" s="203">
        <f>O124*H124</f>
        <v>0</v>
      </c>
      <c r="Q124" s="203">
        <v>2.7599999999999999E-3</v>
      </c>
      <c r="R124" s="203">
        <f>Q124*H124</f>
        <v>2.7599999999999999E-3</v>
      </c>
      <c r="S124" s="203">
        <v>0</v>
      </c>
      <c r="T124" s="204">
        <f>S124*H124</f>
        <v>0</v>
      </c>
      <c r="AR124" s="205" t="s">
        <v>269</v>
      </c>
      <c r="AT124" s="205" t="s">
        <v>172</v>
      </c>
      <c r="AU124" s="205" t="s">
        <v>87</v>
      </c>
      <c r="AY124" s="15" t="s">
        <v>170</v>
      </c>
      <c r="BE124" s="206">
        <f>IF(N124="základní",J124,0)</f>
        <v>0</v>
      </c>
      <c r="BF124" s="206">
        <f>IF(N124="snížená",J124,0)</f>
        <v>0</v>
      </c>
      <c r="BG124" s="206">
        <f>IF(N124="zákl. přenesená",J124,0)</f>
        <v>0</v>
      </c>
      <c r="BH124" s="206">
        <f>IF(N124="sníž. přenesená",J124,0)</f>
        <v>0</v>
      </c>
      <c r="BI124" s="206">
        <f>IF(N124="nulová",J124,0)</f>
        <v>0</v>
      </c>
      <c r="BJ124" s="15" t="s">
        <v>85</v>
      </c>
      <c r="BK124" s="206">
        <f>ROUND(I124*H124,2)</f>
        <v>0</v>
      </c>
      <c r="BL124" s="15" t="s">
        <v>269</v>
      </c>
      <c r="BM124" s="205" t="s">
        <v>900</v>
      </c>
    </row>
    <row r="125" spans="2:65" s="1" customFormat="1" ht="11.25">
      <c r="B125" s="32"/>
      <c r="C125" s="33"/>
      <c r="D125" s="207" t="s">
        <v>179</v>
      </c>
      <c r="E125" s="33"/>
      <c r="F125" s="208" t="s">
        <v>901</v>
      </c>
      <c r="G125" s="33"/>
      <c r="H125" s="33"/>
      <c r="I125" s="115"/>
      <c r="J125" s="33"/>
      <c r="K125" s="33"/>
      <c r="L125" s="36"/>
      <c r="M125" s="209"/>
      <c r="N125" s="64"/>
      <c r="O125" s="64"/>
      <c r="P125" s="64"/>
      <c r="Q125" s="64"/>
      <c r="R125" s="64"/>
      <c r="S125" s="64"/>
      <c r="T125" s="65"/>
      <c r="AT125" s="15" t="s">
        <v>179</v>
      </c>
      <c r="AU125" s="15" t="s">
        <v>87</v>
      </c>
    </row>
    <row r="126" spans="2:65" s="11" customFormat="1" ht="22.9" customHeight="1">
      <c r="B126" s="178"/>
      <c r="C126" s="179"/>
      <c r="D126" s="180" t="s">
        <v>77</v>
      </c>
      <c r="E126" s="192" t="s">
        <v>902</v>
      </c>
      <c r="F126" s="192" t="s">
        <v>903</v>
      </c>
      <c r="G126" s="179"/>
      <c r="H126" s="179"/>
      <c r="I126" s="182"/>
      <c r="J126" s="193">
        <f>BK126</f>
        <v>0</v>
      </c>
      <c r="K126" s="179"/>
      <c r="L126" s="184"/>
      <c r="M126" s="185"/>
      <c r="N126" s="186"/>
      <c r="O126" s="186"/>
      <c r="P126" s="187">
        <f>SUM(P127:P136)</f>
        <v>0</v>
      </c>
      <c r="Q126" s="186"/>
      <c r="R126" s="187">
        <f>SUM(R127:R136)</f>
        <v>4.9750000000000003E-2</v>
      </c>
      <c r="S126" s="186"/>
      <c r="T126" s="188">
        <f>SUM(T127:T136)</f>
        <v>0</v>
      </c>
      <c r="AR126" s="189" t="s">
        <v>87</v>
      </c>
      <c r="AT126" s="190" t="s">
        <v>77</v>
      </c>
      <c r="AU126" s="190" t="s">
        <v>85</v>
      </c>
      <c r="AY126" s="189" t="s">
        <v>170</v>
      </c>
      <c r="BK126" s="191">
        <f>SUM(BK127:BK136)</f>
        <v>0</v>
      </c>
    </row>
    <row r="127" spans="2:65" s="1" customFormat="1" ht="14.45" customHeight="1">
      <c r="B127" s="32"/>
      <c r="C127" s="194" t="s">
        <v>87</v>
      </c>
      <c r="D127" s="194" t="s">
        <v>172</v>
      </c>
      <c r="E127" s="195" t="s">
        <v>904</v>
      </c>
      <c r="F127" s="196" t="s">
        <v>905</v>
      </c>
      <c r="G127" s="197" t="s">
        <v>423</v>
      </c>
      <c r="H127" s="198">
        <v>1</v>
      </c>
      <c r="I127" s="199"/>
      <c r="J127" s="200">
        <f>ROUND(I127*H127,2)</f>
        <v>0</v>
      </c>
      <c r="K127" s="196" t="s">
        <v>1</v>
      </c>
      <c r="L127" s="36"/>
      <c r="M127" s="201" t="s">
        <v>1</v>
      </c>
      <c r="N127" s="202" t="s">
        <v>43</v>
      </c>
      <c r="O127" s="64"/>
      <c r="P127" s="203">
        <f>O127*H127</f>
        <v>0</v>
      </c>
      <c r="Q127" s="203">
        <v>3.8999999999999999E-4</v>
      </c>
      <c r="R127" s="203">
        <f>Q127*H127</f>
        <v>3.8999999999999999E-4</v>
      </c>
      <c r="S127" s="203">
        <v>0</v>
      </c>
      <c r="T127" s="204">
        <f>S127*H127</f>
        <v>0</v>
      </c>
      <c r="AR127" s="205" t="s">
        <v>269</v>
      </c>
      <c r="AT127" s="205" t="s">
        <v>172</v>
      </c>
      <c r="AU127" s="205" t="s">
        <v>87</v>
      </c>
      <c r="AY127" s="15" t="s">
        <v>170</v>
      </c>
      <c r="BE127" s="206">
        <f>IF(N127="základní",J127,0)</f>
        <v>0</v>
      </c>
      <c r="BF127" s="206">
        <f>IF(N127="snížená",J127,0)</f>
        <v>0</v>
      </c>
      <c r="BG127" s="206">
        <f>IF(N127="zákl. přenesená",J127,0)</f>
        <v>0</v>
      </c>
      <c r="BH127" s="206">
        <f>IF(N127="sníž. přenesená",J127,0)</f>
        <v>0</v>
      </c>
      <c r="BI127" s="206">
        <f>IF(N127="nulová",J127,0)</f>
        <v>0</v>
      </c>
      <c r="BJ127" s="15" t="s">
        <v>85</v>
      </c>
      <c r="BK127" s="206">
        <f>ROUND(I127*H127,2)</f>
        <v>0</v>
      </c>
      <c r="BL127" s="15" t="s">
        <v>269</v>
      </c>
      <c r="BM127" s="205" t="s">
        <v>906</v>
      </c>
    </row>
    <row r="128" spans="2:65" s="1" customFormat="1" ht="29.25">
      <c r="B128" s="32"/>
      <c r="C128" s="33"/>
      <c r="D128" s="207" t="s">
        <v>179</v>
      </c>
      <c r="E128" s="33"/>
      <c r="F128" s="208" t="s">
        <v>907</v>
      </c>
      <c r="G128" s="33"/>
      <c r="H128" s="33"/>
      <c r="I128" s="115"/>
      <c r="J128" s="33"/>
      <c r="K128" s="33"/>
      <c r="L128" s="36"/>
      <c r="M128" s="209"/>
      <c r="N128" s="64"/>
      <c r="O128" s="64"/>
      <c r="P128" s="64"/>
      <c r="Q128" s="64"/>
      <c r="R128" s="64"/>
      <c r="S128" s="64"/>
      <c r="T128" s="65"/>
      <c r="AT128" s="15" t="s">
        <v>179</v>
      </c>
      <c r="AU128" s="15" t="s">
        <v>87</v>
      </c>
    </row>
    <row r="129" spans="2:65" s="1" customFormat="1" ht="21.6" customHeight="1">
      <c r="B129" s="32"/>
      <c r="C129" s="194" t="s">
        <v>183</v>
      </c>
      <c r="D129" s="194" t="s">
        <v>172</v>
      </c>
      <c r="E129" s="195" t="s">
        <v>908</v>
      </c>
      <c r="F129" s="196" t="s">
        <v>909</v>
      </c>
      <c r="G129" s="197" t="s">
        <v>192</v>
      </c>
      <c r="H129" s="198">
        <v>30</v>
      </c>
      <c r="I129" s="199"/>
      <c r="J129" s="200">
        <f>ROUND(I129*H129,2)</f>
        <v>0</v>
      </c>
      <c r="K129" s="196" t="s">
        <v>176</v>
      </c>
      <c r="L129" s="36"/>
      <c r="M129" s="201" t="s">
        <v>1</v>
      </c>
      <c r="N129" s="202" t="s">
        <v>43</v>
      </c>
      <c r="O129" s="64"/>
      <c r="P129" s="203">
        <f>O129*H129</f>
        <v>0</v>
      </c>
      <c r="Q129" s="203">
        <v>5.8E-4</v>
      </c>
      <c r="R129" s="203">
        <f>Q129*H129</f>
        <v>1.7399999999999999E-2</v>
      </c>
      <c r="S129" s="203">
        <v>0</v>
      </c>
      <c r="T129" s="204">
        <f>S129*H129</f>
        <v>0</v>
      </c>
      <c r="AR129" s="205" t="s">
        <v>269</v>
      </c>
      <c r="AT129" s="205" t="s">
        <v>172</v>
      </c>
      <c r="AU129" s="205" t="s">
        <v>87</v>
      </c>
      <c r="AY129" s="15" t="s">
        <v>170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5" t="s">
        <v>85</v>
      </c>
      <c r="BK129" s="206">
        <f>ROUND(I129*H129,2)</f>
        <v>0</v>
      </c>
      <c r="BL129" s="15" t="s">
        <v>269</v>
      </c>
      <c r="BM129" s="205" t="s">
        <v>910</v>
      </c>
    </row>
    <row r="130" spans="2:65" s="1" customFormat="1" ht="19.5">
      <c r="B130" s="32"/>
      <c r="C130" s="33"/>
      <c r="D130" s="207" t="s">
        <v>179</v>
      </c>
      <c r="E130" s="33"/>
      <c r="F130" s="208" t="s">
        <v>911</v>
      </c>
      <c r="G130" s="33"/>
      <c r="H130" s="33"/>
      <c r="I130" s="115"/>
      <c r="J130" s="33"/>
      <c r="K130" s="33"/>
      <c r="L130" s="36"/>
      <c r="M130" s="209"/>
      <c r="N130" s="64"/>
      <c r="O130" s="64"/>
      <c r="P130" s="64"/>
      <c r="Q130" s="64"/>
      <c r="R130" s="64"/>
      <c r="S130" s="64"/>
      <c r="T130" s="65"/>
      <c r="AT130" s="15" t="s">
        <v>179</v>
      </c>
      <c r="AU130" s="15" t="s">
        <v>87</v>
      </c>
    </row>
    <row r="131" spans="2:65" s="12" customFormat="1" ht="11.25">
      <c r="B131" s="210"/>
      <c r="C131" s="211"/>
      <c r="D131" s="207" t="s">
        <v>181</v>
      </c>
      <c r="E131" s="212" t="s">
        <v>1</v>
      </c>
      <c r="F131" s="213" t="s">
        <v>347</v>
      </c>
      <c r="G131" s="211"/>
      <c r="H131" s="214">
        <v>30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181</v>
      </c>
      <c r="AU131" s="220" t="s">
        <v>87</v>
      </c>
      <c r="AV131" s="12" t="s">
        <v>87</v>
      </c>
      <c r="AW131" s="12" t="s">
        <v>34</v>
      </c>
      <c r="AX131" s="12" t="s">
        <v>85</v>
      </c>
      <c r="AY131" s="220" t="s">
        <v>170</v>
      </c>
    </row>
    <row r="132" spans="2:65" s="1" customFormat="1" ht="21.6" customHeight="1">
      <c r="B132" s="32"/>
      <c r="C132" s="194" t="s">
        <v>177</v>
      </c>
      <c r="D132" s="194" t="s">
        <v>172</v>
      </c>
      <c r="E132" s="195" t="s">
        <v>912</v>
      </c>
      <c r="F132" s="196" t="s">
        <v>913</v>
      </c>
      <c r="G132" s="197" t="s">
        <v>192</v>
      </c>
      <c r="H132" s="198">
        <v>45</v>
      </c>
      <c r="I132" s="199"/>
      <c r="J132" s="200">
        <f>ROUND(I132*H132,2)</f>
        <v>0</v>
      </c>
      <c r="K132" s="196" t="s">
        <v>176</v>
      </c>
      <c r="L132" s="36"/>
      <c r="M132" s="201" t="s">
        <v>1</v>
      </c>
      <c r="N132" s="202" t="s">
        <v>43</v>
      </c>
      <c r="O132" s="64"/>
      <c r="P132" s="203">
        <f>O132*H132</f>
        <v>0</v>
      </c>
      <c r="Q132" s="203">
        <v>7.1000000000000002E-4</v>
      </c>
      <c r="R132" s="203">
        <f>Q132*H132</f>
        <v>3.1949999999999999E-2</v>
      </c>
      <c r="S132" s="203">
        <v>0</v>
      </c>
      <c r="T132" s="204">
        <f>S132*H132</f>
        <v>0</v>
      </c>
      <c r="AR132" s="205" t="s">
        <v>269</v>
      </c>
      <c r="AT132" s="205" t="s">
        <v>172</v>
      </c>
      <c r="AU132" s="205" t="s">
        <v>87</v>
      </c>
      <c r="AY132" s="15" t="s">
        <v>170</v>
      </c>
      <c r="BE132" s="206">
        <f>IF(N132="základní",J132,0)</f>
        <v>0</v>
      </c>
      <c r="BF132" s="206">
        <f>IF(N132="snížená",J132,0)</f>
        <v>0</v>
      </c>
      <c r="BG132" s="206">
        <f>IF(N132="zákl. přenesená",J132,0)</f>
        <v>0</v>
      </c>
      <c r="BH132" s="206">
        <f>IF(N132="sníž. přenesená",J132,0)</f>
        <v>0</v>
      </c>
      <c r="BI132" s="206">
        <f>IF(N132="nulová",J132,0)</f>
        <v>0</v>
      </c>
      <c r="BJ132" s="15" t="s">
        <v>85</v>
      </c>
      <c r="BK132" s="206">
        <f>ROUND(I132*H132,2)</f>
        <v>0</v>
      </c>
      <c r="BL132" s="15" t="s">
        <v>269</v>
      </c>
      <c r="BM132" s="205" t="s">
        <v>914</v>
      </c>
    </row>
    <row r="133" spans="2:65" s="1" customFormat="1" ht="19.5">
      <c r="B133" s="32"/>
      <c r="C133" s="33"/>
      <c r="D133" s="207" t="s">
        <v>179</v>
      </c>
      <c r="E133" s="33"/>
      <c r="F133" s="208" t="s">
        <v>915</v>
      </c>
      <c r="G133" s="33"/>
      <c r="H133" s="33"/>
      <c r="I133" s="115"/>
      <c r="J133" s="33"/>
      <c r="K133" s="33"/>
      <c r="L133" s="36"/>
      <c r="M133" s="209"/>
      <c r="N133" s="64"/>
      <c r="O133" s="64"/>
      <c r="P133" s="64"/>
      <c r="Q133" s="64"/>
      <c r="R133" s="64"/>
      <c r="S133" s="64"/>
      <c r="T133" s="65"/>
      <c r="AT133" s="15" t="s">
        <v>179</v>
      </c>
      <c r="AU133" s="15" t="s">
        <v>87</v>
      </c>
    </row>
    <row r="134" spans="2:65" s="12" customFormat="1" ht="11.25">
      <c r="B134" s="210"/>
      <c r="C134" s="211"/>
      <c r="D134" s="207" t="s">
        <v>181</v>
      </c>
      <c r="E134" s="212" t="s">
        <v>1</v>
      </c>
      <c r="F134" s="213" t="s">
        <v>416</v>
      </c>
      <c r="G134" s="211"/>
      <c r="H134" s="214">
        <v>45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181</v>
      </c>
      <c r="AU134" s="220" t="s">
        <v>87</v>
      </c>
      <c r="AV134" s="12" t="s">
        <v>87</v>
      </c>
      <c r="AW134" s="12" t="s">
        <v>34</v>
      </c>
      <c r="AX134" s="12" t="s">
        <v>85</v>
      </c>
      <c r="AY134" s="220" t="s">
        <v>170</v>
      </c>
    </row>
    <row r="135" spans="2:65" s="1" customFormat="1" ht="14.45" customHeight="1">
      <c r="B135" s="32"/>
      <c r="C135" s="194" t="s">
        <v>208</v>
      </c>
      <c r="D135" s="194" t="s">
        <v>172</v>
      </c>
      <c r="E135" s="195" t="s">
        <v>916</v>
      </c>
      <c r="F135" s="196" t="s">
        <v>917</v>
      </c>
      <c r="G135" s="197" t="s">
        <v>423</v>
      </c>
      <c r="H135" s="198">
        <v>1</v>
      </c>
      <c r="I135" s="199"/>
      <c r="J135" s="200">
        <f>ROUND(I135*H135,2)</f>
        <v>0</v>
      </c>
      <c r="K135" s="196" t="s">
        <v>1</v>
      </c>
      <c r="L135" s="36"/>
      <c r="M135" s="201" t="s">
        <v>1</v>
      </c>
      <c r="N135" s="202" t="s">
        <v>43</v>
      </c>
      <c r="O135" s="64"/>
      <c r="P135" s="203">
        <f>O135*H135</f>
        <v>0</v>
      </c>
      <c r="Q135" s="203">
        <v>1.0000000000000001E-5</v>
      </c>
      <c r="R135" s="203">
        <f>Q135*H135</f>
        <v>1.0000000000000001E-5</v>
      </c>
      <c r="S135" s="203">
        <v>0</v>
      </c>
      <c r="T135" s="204">
        <f>S135*H135</f>
        <v>0</v>
      </c>
      <c r="AR135" s="205" t="s">
        <v>269</v>
      </c>
      <c r="AT135" s="205" t="s">
        <v>172</v>
      </c>
      <c r="AU135" s="205" t="s">
        <v>87</v>
      </c>
      <c r="AY135" s="15" t="s">
        <v>170</v>
      </c>
      <c r="BE135" s="206">
        <f>IF(N135="základní",J135,0)</f>
        <v>0</v>
      </c>
      <c r="BF135" s="206">
        <f>IF(N135="snížená",J135,0)</f>
        <v>0</v>
      </c>
      <c r="BG135" s="206">
        <f>IF(N135="zákl. přenesená",J135,0)</f>
        <v>0</v>
      </c>
      <c r="BH135" s="206">
        <f>IF(N135="sníž. přenesená",J135,0)</f>
        <v>0</v>
      </c>
      <c r="BI135" s="206">
        <f>IF(N135="nulová",J135,0)</f>
        <v>0</v>
      </c>
      <c r="BJ135" s="15" t="s">
        <v>85</v>
      </c>
      <c r="BK135" s="206">
        <f>ROUND(I135*H135,2)</f>
        <v>0</v>
      </c>
      <c r="BL135" s="15" t="s">
        <v>269</v>
      </c>
      <c r="BM135" s="205" t="s">
        <v>918</v>
      </c>
    </row>
    <row r="136" spans="2:65" s="1" customFormat="1" ht="19.5">
      <c r="B136" s="32"/>
      <c r="C136" s="33"/>
      <c r="D136" s="207" t="s">
        <v>179</v>
      </c>
      <c r="E136" s="33"/>
      <c r="F136" s="208" t="s">
        <v>919</v>
      </c>
      <c r="G136" s="33"/>
      <c r="H136" s="33"/>
      <c r="I136" s="115"/>
      <c r="J136" s="33"/>
      <c r="K136" s="33"/>
      <c r="L136" s="36"/>
      <c r="M136" s="209"/>
      <c r="N136" s="64"/>
      <c r="O136" s="64"/>
      <c r="P136" s="64"/>
      <c r="Q136" s="64"/>
      <c r="R136" s="64"/>
      <c r="S136" s="64"/>
      <c r="T136" s="65"/>
      <c r="AT136" s="15" t="s">
        <v>179</v>
      </c>
      <c r="AU136" s="15" t="s">
        <v>87</v>
      </c>
    </row>
    <row r="137" spans="2:65" s="11" customFormat="1" ht="22.9" customHeight="1">
      <c r="B137" s="178"/>
      <c r="C137" s="179"/>
      <c r="D137" s="180" t="s">
        <v>77</v>
      </c>
      <c r="E137" s="192" t="s">
        <v>920</v>
      </c>
      <c r="F137" s="192" t="s">
        <v>921</v>
      </c>
      <c r="G137" s="179"/>
      <c r="H137" s="179"/>
      <c r="I137" s="182"/>
      <c r="J137" s="193">
        <f>BK137</f>
        <v>0</v>
      </c>
      <c r="K137" s="179"/>
      <c r="L137" s="184"/>
      <c r="M137" s="185"/>
      <c r="N137" s="186"/>
      <c r="O137" s="186"/>
      <c r="P137" s="187">
        <f>SUM(P138:P150)</f>
        <v>0</v>
      </c>
      <c r="Q137" s="186"/>
      <c r="R137" s="187">
        <f>SUM(R138:R150)</f>
        <v>5.45E-3</v>
      </c>
      <c r="S137" s="186"/>
      <c r="T137" s="188">
        <f>SUM(T138:T150)</f>
        <v>0</v>
      </c>
      <c r="AR137" s="189" t="s">
        <v>87</v>
      </c>
      <c r="AT137" s="190" t="s">
        <v>77</v>
      </c>
      <c r="AU137" s="190" t="s">
        <v>85</v>
      </c>
      <c r="AY137" s="189" t="s">
        <v>170</v>
      </c>
      <c r="BK137" s="191">
        <f>SUM(BK138:BK150)</f>
        <v>0</v>
      </c>
    </row>
    <row r="138" spans="2:65" s="1" customFormat="1" ht="14.45" customHeight="1">
      <c r="B138" s="32"/>
      <c r="C138" s="194" t="s">
        <v>213</v>
      </c>
      <c r="D138" s="194" t="s">
        <v>172</v>
      </c>
      <c r="E138" s="195" t="s">
        <v>922</v>
      </c>
      <c r="F138" s="196" t="s">
        <v>923</v>
      </c>
      <c r="G138" s="197" t="s">
        <v>382</v>
      </c>
      <c r="H138" s="198">
        <v>2</v>
      </c>
      <c r="I138" s="199"/>
      <c r="J138" s="200">
        <f>ROUND(I138*H138,2)</f>
        <v>0</v>
      </c>
      <c r="K138" s="196" t="s">
        <v>924</v>
      </c>
      <c r="L138" s="36"/>
      <c r="M138" s="201" t="s">
        <v>1</v>
      </c>
      <c r="N138" s="202" t="s">
        <v>43</v>
      </c>
      <c r="O138" s="64"/>
      <c r="P138" s="203">
        <f>O138*H138</f>
        <v>0</v>
      </c>
      <c r="Q138" s="203">
        <v>3.0000000000000001E-5</v>
      </c>
      <c r="R138" s="203">
        <f>Q138*H138</f>
        <v>6.0000000000000002E-5</v>
      </c>
      <c r="S138" s="203">
        <v>0</v>
      </c>
      <c r="T138" s="204">
        <f>S138*H138</f>
        <v>0</v>
      </c>
      <c r="AR138" s="205" t="s">
        <v>269</v>
      </c>
      <c r="AT138" s="205" t="s">
        <v>172</v>
      </c>
      <c r="AU138" s="205" t="s">
        <v>87</v>
      </c>
      <c r="AY138" s="15" t="s">
        <v>170</v>
      </c>
      <c r="BE138" s="206">
        <f>IF(N138="základní",J138,0)</f>
        <v>0</v>
      </c>
      <c r="BF138" s="206">
        <f>IF(N138="snížená",J138,0)</f>
        <v>0</v>
      </c>
      <c r="BG138" s="206">
        <f>IF(N138="zákl. přenesená",J138,0)</f>
        <v>0</v>
      </c>
      <c r="BH138" s="206">
        <f>IF(N138="sníž. přenesená",J138,0)</f>
        <v>0</v>
      </c>
      <c r="BI138" s="206">
        <f>IF(N138="nulová",J138,0)</f>
        <v>0</v>
      </c>
      <c r="BJ138" s="15" t="s">
        <v>85</v>
      </c>
      <c r="BK138" s="206">
        <f>ROUND(I138*H138,2)</f>
        <v>0</v>
      </c>
      <c r="BL138" s="15" t="s">
        <v>269</v>
      </c>
      <c r="BM138" s="205" t="s">
        <v>925</v>
      </c>
    </row>
    <row r="139" spans="2:65" s="1" customFormat="1" ht="11.25">
      <c r="B139" s="32"/>
      <c r="C139" s="33"/>
      <c r="D139" s="207" t="s">
        <v>179</v>
      </c>
      <c r="E139" s="33"/>
      <c r="F139" s="208" t="s">
        <v>926</v>
      </c>
      <c r="G139" s="33"/>
      <c r="H139" s="33"/>
      <c r="I139" s="115"/>
      <c r="J139" s="33"/>
      <c r="K139" s="33"/>
      <c r="L139" s="36"/>
      <c r="M139" s="209"/>
      <c r="N139" s="64"/>
      <c r="O139" s="64"/>
      <c r="P139" s="64"/>
      <c r="Q139" s="64"/>
      <c r="R139" s="64"/>
      <c r="S139" s="64"/>
      <c r="T139" s="65"/>
      <c r="AT139" s="15" t="s">
        <v>179</v>
      </c>
      <c r="AU139" s="15" t="s">
        <v>87</v>
      </c>
    </row>
    <row r="140" spans="2:65" s="1" customFormat="1" ht="14.45" customHeight="1">
      <c r="B140" s="32"/>
      <c r="C140" s="232" t="s">
        <v>221</v>
      </c>
      <c r="D140" s="232" t="s">
        <v>337</v>
      </c>
      <c r="E140" s="233" t="s">
        <v>927</v>
      </c>
      <c r="F140" s="234" t="s">
        <v>928</v>
      </c>
      <c r="G140" s="235" t="s">
        <v>382</v>
      </c>
      <c r="H140" s="236">
        <v>2</v>
      </c>
      <c r="I140" s="237"/>
      <c r="J140" s="238">
        <f>ROUND(I140*H140,2)</f>
        <v>0</v>
      </c>
      <c r="K140" s="234" t="s">
        <v>924</v>
      </c>
      <c r="L140" s="239"/>
      <c r="M140" s="240" t="s">
        <v>1</v>
      </c>
      <c r="N140" s="241" t="s">
        <v>43</v>
      </c>
      <c r="O140" s="64"/>
      <c r="P140" s="203">
        <f>O140*H140</f>
        <v>0</v>
      </c>
      <c r="Q140" s="203">
        <v>8.0000000000000004E-4</v>
      </c>
      <c r="R140" s="203">
        <f>Q140*H140</f>
        <v>1.6000000000000001E-3</v>
      </c>
      <c r="S140" s="203">
        <v>0</v>
      </c>
      <c r="T140" s="204">
        <f>S140*H140</f>
        <v>0</v>
      </c>
      <c r="AR140" s="205" t="s">
        <v>357</v>
      </c>
      <c r="AT140" s="205" t="s">
        <v>337</v>
      </c>
      <c r="AU140" s="205" t="s">
        <v>87</v>
      </c>
      <c r="AY140" s="15" t="s">
        <v>170</v>
      </c>
      <c r="BE140" s="206">
        <f>IF(N140="základní",J140,0)</f>
        <v>0</v>
      </c>
      <c r="BF140" s="206">
        <f>IF(N140="snížená",J140,0)</f>
        <v>0</v>
      </c>
      <c r="BG140" s="206">
        <f>IF(N140="zákl. přenesená",J140,0)</f>
        <v>0</v>
      </c>
      <c r="BH140" s="206">
        <f>IF(N140="sníž. přenesená",J140,0)</f>
        <v>0</v>
      </c>
      <c r="BI140" s="206">
        <f>IF(N140="nulová",J140,0)</f>
        <v>0</v>
      </c>
      <c r="BJ140" s="15" t="s">
        <v>85</v>
      </c>
      <c r="BK140" s="206">
        <f>ROUND(I140*H140,2)</f>
        <v>0</v>
      </c>
      <c r="BL140" s="15" t="s">
        <v>269</v>
      </c>
      <c r="BM140" s="205" t="s">
        <v>929</v>
      </c>
    </row>
    <row r="141" spans="2:65" s="1" customFormat="1" ht="29.25">
      <c r="B141" s="32"/>
      <c r="C141" s="33"/>
      <c r="D141" s="207" t="s">
        <v>179</v>
      </c>
      <c r="E141" s="33"/>
      <c r="F141" s="208" t="s">
        <v>930</v>
      </c>
      <c r="G141" s="33"/>
      <c r="H141" s="33"/>
      <c r="I141" s="115"/>
      <c r="J141" s="33"/>
      <c r="K141" s="33"/>
      <c r="L141" s="36"/>
      <c r="M141" s="209"/>
      <c r="N141" s="64"/>
      <c r="O141" s="64"/>
      <c r="P141" s="64"/>
      <c r="Q141" s="64"/>
      <c r="R141" s="64"/>
      <c r="S141" s="64"/>
      <c r="T141" s="65"/>
      <c r="AT141" s="15" t="s">
        <v>179</v>
      </c>
      <c r="AU141" s="15" t="s">
        <v>87</v>
      </c>
    </row>
    <row r="142" spans="2:65" s="1" customFormat="1" ht="21.6" customHeight="1">
      <c r="B142" s="32"/>
      <c r="C142" s="194" t="s">
        <v>226</v>
      </c>
      <c r="D142" s="194" t="s">
        <v>172</v>
      </c>
      <c r="E142" s="195" t="s">
        <v>931</v>
      </c>
      <c r="F142" s="196" t="s">
        <v>932</v>
      </c>
      <c r="G142" s="197" t="s">
        <v>382</v>
      </c>
      <c r="H142" s="198">
        <v>5</v>
      </c>
      <c r="I142" s="199"/>
      <c r="J142" s="200">
        <f>ROUND(I142*H142,2)</f>
        <v>0</v>
      </c>
      <c r="K142" s="196" t="s">
        <v>176</v>
      </c>
      <c r="L142" s="36"/>
      <c r="M142" s="201" t="s">
        <v>1</v>
      </c>
      <c r="N142" s="202" t="s">
        <v>43</v>
      </c>
      <c r="O142" s="64"/>
      <c r="P142" s="203">
        <f>O142*H142</f>
        <v>0</v>
      </c>
      <c r="Q142" s="203">
        <v>8.0000000000000007E-5</v>
      </c>
      <c r="R142" s="203">
        <f>Q142*H142</f>
        <v>4.0000000000000002E-4</v>
      </c>
      <c r="S142" s="203">
        <v>0</v>
      </c>
      <c r="T142" s="204">
        <f>S142*H142</f>
        <v>0</v>
      </c>
      <c r="AR142" s="205" t="s">
        <v>269</v>
      </c>
      <c r="AT142" s="205" t="s">
        <v>172</v>
      </c>
      <c r="AU142" s="205" t="s">
        <v>87</v>
      </c>
      <c r="AY142" s="15" t="s">
        <v>170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5" t="s">
        <v>85</v>
      </c>
      <c r="BK142" s="206">
        <f>ROUND(I142*H142,2)</f>
        <v>0</v>
      </c>
      <c r="BL142" s="15" t="s">
        <v>269</v>
      </c>
      <c r="BM142" s="205" t="s">
        <v>933</v>
      </c>
    </row>
    <row r="143" spans="2:65" s="1" customFormat="1" ht="11.25">
      <c r="B143" s="32"/>
      <c r="C143" s="33"/>
      <c r="D143" s="207" t="s">
        <v>179</v>
      </c>
      <c r="E143" s="33"/>
      <c r="F143" s="208" t="s">
        <v>934</v>
      </c>
      <c r="G143" s="33"/>
      <c r="H143" s="33"/>
      <c r="I143" s="115"/>
      <c r="J143" s="33"/>
      <c r="K143" s="33"/>
      <c r="L143" s="36"/>
      <c r="M143" s="209"/>
      <c r="N143" s="64"/>
      <c r="O143" s="64"/>
      <c r="P143" s="64"/>
      <c r="Q143" s="64"/>
      <c r="R143" s="64"/>
      <c r="S143" s="64"/>
      <c r="T143" s="65"/>
      <c r="AT143" s="15" t="s">
        <v>179</v>
      </c>
      <c r="AU143" s="15" t="s">
        <v>87</v>
      </c>
    </row>
    <row r="144" spans="2:65" s="1" customFormat="1" ht="21.6" customHeight="1">
      <c r="B144" s="32"/>
      <c r="C144" s="232" t="s">
        <v>231</v>
      </c>
      <c r="D144" s="232" t="s">
        <v>337</v>
      </c>
      <c r="E144" s="233" t="s">
        <v>935</v>
      </c>
      <c r="F144" s="234" t="s">
        <v>936</v>
      </c>
      <c r="G144" s="235" t="s">
        <v>382</v>
      </c>
      <c r="H144" s="236">
        <v>5</v>
      </c>
      <c r="I144" s="237"/>
      <c r="J144" s="238">
        <f>ROUND(I144*H144,2)</f>
        <v>0</v>
      </c>
      <c r="K144" s="234" t="s">
        <v>1</v>
      </c>
      <c r="L144" s="239"/>
      <c r="M144" s="240" t="s">
        <v>1</v>
      </c>
      <c r="N144" s="241" t="s">
        <v>43</v>
      </c>
      <c r="O144" s="64"/>
      <c r="P144" s="203">
        <f>O144*H144</f>
        <v>0</v>
      </c>
      <c r="Q144" s="203">
        <v>4.4000000000000002E-4</v>
      </c>
      <c r="R144" s="203">
        <f>Q144*H144</f>
        <v>2.2000000000000001E-3</v>
      </c>
      <c r="S144" s="203">
        <v>0</v>
      </c>
      <c r="T144" s="204">
        <f>S144*H144</f>
        <v>0</v>
      </c>
      <c r="AR144" s="205" t="s">
        <v>357</v>
      </c>
      <c r="AT144" s="205" t="s">
        <v>337</v>
      </c>
      <c r="AU144" s="205" t="s">
        <v>87</v>
      </c>
      <c r="AY144" s="15" t="s">
        <v>170</v>
      </c>
      <c r="BE144" s="206">
        <f>IF(N144="základní",J144,0)</f>
        <v>0</v>
      </c>
      <c r="BF144" s="206">
        <f>IF(N144="snížená",J144,0)</f>
        <v>0</v>
      </c>
      <c r="BG144" s="206">
        <f>IF(N144="zákl. přenesená",J144,0)</f>
        <v>0</v>
      </c>
      <c r="BH144" s="206">
        <f>IF(N144="sníž. přenesená",J144,0)</f>
        <v>0</v>
      </c>
      <c r="BI144" s="206">
        <f>IF(N144="nulová",J144,0)</f>
        <v>0</v>
      </c>
      <c r="BJ144" s="15" t="s">
        <v>85</v>
      </c>
      <c r="BK144" s="206">
        <f>ROUND(I144*H144,2)</f>
        <v>0</v>
      </c>
      <c r="BL144" s="15" t="s">
        <v>269</v>
      </c>
      <c r="BM144" s="205" t="s">
        <v>937</v>
      </c>
    </row>
    <row r="145" spans="2:65" s="1" customFormat="1" ht="19.5">
      <c r="B145" s="32"/>
      <c r="C145" s="33"/>
      <c r="D145" s="207" t="s">
        <v>179</v>
      </c>
      <c r="E145" s="33"/>
      <c r="F145" s="208" t="s">
        <v>938</v>
      </c>
      <c r="G145" s="33"/>
      <c r="H145" s="33"/>
      <c r="I145" s="115"/>
      <c r="J145" s="33"/>
      <c r="K145" s="33"/>
      <c r="L145" s="36"/>
      <c r="M145" s="209"/>
      <c r="N145" s="64"/>
      <c r="O145" s="64"/>
      <c r="P145" s="64"/>
      <c r="Q145" s="64"/>
      <c r="R145" s="64"/>
      <c r="S145" s="64"/>
      <c r="T145" s="65"/>
      <c r="AT145" s="15" t="s">
        <v>179</v>
      </c>
      <c r="AU145" s="15" t="s">
        <v>87</v>
      </c>
    </row>
    <row r="146" spans="2:65" s="1" customFormat="1" ht="19.5">
      <c r="B146" s="32"/>
      <c r="C146" s="33"/>
      <c r="D146" s="207" t="s">
        <v>646</v>
      </c>
      <c r="E146" s="33"/>
      <c r="F146" s="242" t="s">
        <v>939</v>
      </c>
      <c r="G146" s="33"/>
      <c r="H146" s="33"/>
      <c r="I146" s="115"/>
      <c r="J146" s="33"/>
      <c r="K146" s="33"/>
      <c r="L146" s="36"/>
      <c r="M146" s="209"/>
      <c r="N146" s="64"/>
      <c r="O146" s="64"/>
      <c r="P146" s="64"/>
      <c r="Q146" s="64"/>
      <c r="R146" s="64"/>
      <c r="S146" s="64"/>
      <c r="T146" s="65"/>
      <c r="AT146" s="15" t="s">
        <v>646</v>
      </c>
      <c r="AU146" s="15" t="s">
        <v>87</v>
      </c>
    </row>
    <row r="147" spans="2:65" s="1" customFormat="1" ht="21.6" customHeight="1">
      <c r="B147" s="32"/>
      <c r="C147" s="194" t="s">
        <v>236</v>
      </c>
      <c r="D147" s="194" t="s">
        <v>172</v>
      </c>
      <c r="E147" s="195" t="s">
        <v>940</v>
      </c>
      <c r="F147" s="196" t="s">
        <v>941</v>
      </c>
      <c r="G147" s="197" t="s">
        <v>382</v>
      </c>
      <c r="H147" s="198">
        <v>1</v>
      </c>
      <c r="I147" s="199"/>
      <c r="J147" s="200">
        <f>ROUND(I147*H147,2)</f>
        <v>0</v>
      </c>
      <c r="K147" s="196" t="s">
        <v>924</v>
      </c>
      <c r="L147" s="36"/>
      <c r="M147" s="201" t="s">
        <v>1</v>
      </c>
      <c r="N147" s="202" t="s">
        <v>43</v>
      </c>
      <c r="O147" s="64"/>
      <c r="P147" s="203">
        <f>O147*H147</f>
        <v>0</v>
      </c>
      <c r="Q147" s="203">
        <v>4.8999999999999998E-4</v>
      </c>
      <c r="R147" s="203">
        <f>Q147*H147</f>
        <v>4.8999999999999998E-4</v>
      </c>
      <c r="S147" s="203">
        <v>0</v>
      </c>
      <c r="T147" s="204">
        <f>S147*H147</f>
        <v>0</v>
      </c>
      <c r="AR147" s="205" t="s">
        <v>269</v>
      </c>
      <c r="AT147" s="205" t="s">
        <v>172</v>
      </c>
      <c r="AU147" s="205" t="s">
        <v>87</v>
      </c>
      <c r="AY147" s="15" t="s">
        <v>170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5" t="s">
        <v>85</v>
      </c>
      <c r="BK147" s="206">
        <f>ROUND(I147*H147,2)</f>
        <v>0</v>
      </c>
      <c r="BL147" s="15" t="s">
        <v>269</v>
      </c>
      <c r="BM147" s="205" t="s">
        <v>942</v>
      </c>
    </row>
    <row r="148" spans="2:65" s="1" customFormat="1" ht="19.5">
      <c r="B148" s="32"/>
      <c r="C148" s="33"/>
      <c r="D148" s="207" t="s">
        <v>179</v>
      </c>
      <c r="E148" s="33"/>
      <c r="F148" s="208" t="s">
        <v>943</v>
      </c>
      <c r="G148" s="33"/>
      <c r="H148" s="33"/>
      <c r="I148" s="115"/>
      <c r="J148" s="33"/>
      <c r="K148" s="33"/>
      <c r="L148" s="36"/>
      <c r="M148" s="209"/>
      <c r="N148" s="64"/>
      <c r="O148" s="64"/>
      <c r="P148" s="64"/>
      <c r="Q148" s="64"/>
      <c r="R148" s="64"/>
      <c r="S148" s="64"/>
      <c r="T148" s="65"/>
      <c r="AT148" s="15" t="s">
        <v>179</v>
      </c>
      <c r="AU148" s="15" t="s">
        <v>87</v>
      </c>
    </row>
    <row r="149" spans="2:65" s="1" customFormat="1" ht="14.45" customHeight="1">
      <c r="B149" s="32"/>
      <c r="C149" s="194" t="s">
        <v>241</v>
      </c>
      <c r="D149" s="194" t="s">
        <v>172</v>
      </c>
      <c r="E149" s="195" t="s">
        <v>944</v>
      </c>
      <c r="F149" s="196" t="s">
        <v>945</v>
      </c>
      <c r="G149" s="197" t="s">
        <v>382</v>
      </c>
      <c r="H149" s="198">
        <v>5</v>
      </c>
      <c r="I149" s="199"/>
      <c r="J149" s="200">
        <f>ROUND(I149*H149,2)</f>
        <v>0</v>
      </c>
      <c r="K149" s="196" t="s">
        <v>924</v>
      </c>
      <c r="L149" s="36"/>
      <c r="M149" s="201" t="s">
        <v>1</v>
      </c>
      <c r="N149" s="202" t="s">
        <v>43</v>
      </c>
      <c r="O149" s="64"/>
      <c r="P149" s="203">
        <f>O149*H149</f>
        <v>0</v>
      </c>
      <c r="Q149" s="203">
        <v>1.3999999999999999E-4</v>
      </c>
      <c r="R149" s="203">
        <f>Q149*H149</f>
        <v>6.9999999999999988E-4</v>
      </c>
      <c r="S149" s="203">
        <v>0</v>
      </c>
      <c r="T149" s="204">
        <f>S149*H149</f>
        <v>0</v>
      </c>
      <c r="AR149" s="205" t="s">
        <v>269</v>
      </c>
      <c r="AT149" s="205" t="s">
        <v>172</v>
      </c>
      <c r="AU149" s="205" t="s">
        <v>87</v>
      </c>
      <c r="AY149" s="15" t="s">
        <v>170</v>
      </c>
      <c r="BE149" s="206">
        <f>IF(N149="základní",J149,0)</f>
        <v>0</v>
      </c>
      <c r="BF149" s="206">
        <f>IF(N149="snížená",J149,0)</f>
        <v>0</v>
      </c>
      <c r="BG149" s="206">
        <f>IF(N149="zákl. přenesená",J149,0)</f>
        <v>0</v>
      </c>
      <c r="BH149" s="206">
        <f>IF(N149="sníž. přenesená",J149,0)</f>
        <v>0</v>
      </c>
      <c r="BI149" s="206">
        <f>IF(N149="nulová",J149,0)</f>
        <v>0</v>
      </c>
      <c r="BJ149" s="15" t="s">
        <v>85</v>
      </c>
      <c r="BK149" s="206">
        <f>ROUND(I149*H149,2)</f>
        <v>0</v>
      </c>
      <c r="BL149" s="15" t="s">
        <v>269</v>
      </c>
      <c r="BM149" s="205" t="s">
        <v>946</v>
      </c>
    </row>
    <row r="150" spans="2:65" s="1" customFormat="1" ht="29.25">
      <c r="B150" s="32"/>
      <c r="C150" s="33"/>
      <c r="D150" s="207" t="s">
        <v>179</v>
      </c>
      <c r="E150" s="33"/>
      <c r="F150" s="208" t="s">
        <v>947</v>
      </c>
      <c r="G150" s="33"/>
      <c r="H150" s="33"/>
      <c r="I150" s="115"/>
      <c r="J150" s="33"/>
      <c r="K150" s="33"/>
      <c r="L150" s="36"/>
      <c r="M150" s="209"/>
      <c r="N150" s="64"/>
      <c r="O150" s="64"/>
      <c r="P150" s="64"/>
      <c r="Q150" s="64"/>
      <c r="R150" s="64"/>
      <c r="S150" s="64"/>
      <c r="T150" s="65"/>
      <c r="AT150" s="15" t="s">
        <v>179</v>
      </c>
      <c r="AU150" s="15" t="s">
        <v>87</v>
      </c>
    </row>
    <row r="151" spans="2:65" s="11" customFormat="1" ht="22.9" customHeight="1">
      <c r="B151" s="178"/>
      <c r="C151" s="179"/>
      <c r="D151" s="180" t="s">
        <v>77</v>
      </c>
      <c r="E151" s="192" t="s">
        <v>948</v>
      </c>
      <c r="F151" s="192" t="s">
        <v>949</v>
      </c>
      <c r="G151" s="179"/>
      <c r="H151" s="179"/>
      <c r="I151" s="182"/>
      <c r="J151" s="193">
        <f>BK151</f>
        <v>0</v>
      </c>
      <c r="K151" s="179"/>
      <c r="L151" s="184"/>
      <c r="M151" s="185"/>
      <c r="N151" s="186"/>
      <c r="O151" s="186"/>
      <c r="P151" s="187">
        <f>SUM(P152:P167)</f>
        <v>0</v>
      </c>
      <c r="Q151" s="186"/>
      <c r="R151" s="187">
        <f>SUM(R152:R167)</f>
        <v>3.6654499999999999</v>
      </c>
      <c r="S151" s="186"/>
      <c r="T151" s="188">
        <f>SUM(T152:T167)</f>
        <v>0</v>
      </c>
      <c r="AR151" s="189" t="s">
        <v>87</v>
      </c>
      <c r="AT151" s="190" t="s">
        <v>77</v>
      </c>
      <c r="AU151" s="190" t="s">
        <v>85</v>
      </c>
      <c r="AY151" s="189" t="s">
        <v>170</v>
      </c>
      <c r="BK151" s="191">
        <f>SUM(BK152:BK167)</f>
        <v>0</v>
      </c>
    </row>
    <row r="152" spans="2:65" s="1" customFormat="1" ht="32.450000000000003" customHeight="1">
      <c r="B152" s="32"/>
      <c r="C152" s="194" t="s">
        <v>246</v>
      </c>
      <c r="D152" s="194" t="s">
        <v>172</v>
      </c>
      <c r="E152" s="195" t="s">
        <v>950</v>
      </c>
      <c r="F152" s="196" t="s">
        <v>951</v>
      </c>
      <c r="G152" s="197" t="s">
        <v>382</v>
      </c>
      <c r="H152" s="198">
        <v>5</v>
      </c>
      <c r="I152" s="199"/>
      <c r="J152" s="200">
        <f>ROUND(I152*H152,2)</f>
        <v>0</v>
      </c>
      <c r="K152" s="196" t="s">
        <v>176</v>
      </c>
      <c r="L152" s="36"/>
      <c r="M152" s="201" t="s">
        <v>1</v>
      </c>
      <c r="N152" s="202" t="s">
        <v>43</v>
      </c>
      <c r="O152" s="64"/>
      <c r="P152" s="203">
        <f>O152*H152</f>
        <v>0</v>
      </c>
      <c r="Q152" s="203">
        <v>6.0699999999999997E-2</v>
      </c>
      <c r="R152" s="203">
        <f>Q152*H152</f>
        <v>0.30349999999999999</v>
      </c>
      <c r="S152" s="203">
        <v>0</v>
      </c>
      <c r="T152" s="204">
        <f>S152*H152</f>
        <v>0</v>
      </c>
      <c r="AR152" s="205" t="s">
        <v>269</v>
      </c>
      <c r="AT152" s="205" t="s">
        <v>172</v>
      </c>
      <c r="AU152" s="205" t="s">
        <v>87</v>
      </c>
      <c r="AY152" s="15" t="s">
        <v>170</v>
      </c>
      <c r="BE152" s="206">
        <f>IF(N152="základní",J152,0)</f>
        <v>0</v>
      </c>
      <c r="BF152" s="206">
        <f>IF(N152="snížená",J152,0)</f>
        <v>0</v>
      </c>
      <c r="BG152" s="206">
        <f>IF(N152="zákl. přenesená",J152,0)</f>
        <v>0</v>
      </c>
      <c r="BH152" s="206">
        <f>IF(N152="sníž. přenesená",J152,0)</f>
        <v>0</v>
      </c>
      <c r="BI152" s="206">
        <f>IF(N152="nulová",J152,0)</f>
        <v>0</v>
      </c>
      <c r="BJ152" s="15" t="s">
        <v>85</v>
      </c>
      <c r="BK152" s="206">
        <f>ROUND(I152*H152,2)</f>
        <v>0</v>
      </c>
      <c r="BL152" s="15" t="s">
        <v>269</v>
      </c>
      <c r="BM152" s="205" t="s">
        <v>952</v>
      </c>
    </row>
    <row r="153" spans="2:65" s="1" customFormat="1" ht="39">
      <c r="B153" s="32"/>
      <c r="C153" s="33"/>
      <c r="D153" s="207" t="s">
        <v>179</v>
      </c>
      <c r="E153" s="33"/>
      <c r="F153" s="208" t="s">
        <v>953</v>
      </c>
      <c r="G153" s="33"/>
      <c r="H153" s="33"/>
      <c r="I153" s="115"/>
      <c r="J153" s="33"/>
      <c r="K153" s="33"/>
      <c r="L153" s="36"/>
      <c r="M153" s="209"/>
      <c r="N153" s="64"/>
      <c r="O153" s="64"/>
      <c r="P153" s="64"/>
      <c r="Q153" s="64"/>
      <c r="R153" s="64"/>
      <c r="S153" s="64"/>
      <c r="T153" s="65"/>
      <c r="AT153" s="15" t="s">
        <v>179</v>
      </c>
      <c r="AU153" s="15" t="s">
        <v>87</v>
      </c>
    </row>
    <row r="154" spans="2:65" s="1" customFormat="1" ht="14.45" customHeight="1">
      <c r="B154" s="32"/>
      <c r="C154" s="194" t="s">
        <v>251</v>
      </c>
      <c r="D154" s="194" t="s">
        <v>172</v>
      </c>
      <c r="E154" s="195" t="s">
        <v>954</v>
      </c>
      <c r="F154" s="196" t="s">
        <v>955</v>
      </c>
      <c r="G154" s="197" t="s">
        <v>382</v>
      </c>
      <c r="H154" s="198">
        <v>5</v>
      </c>
      <c r="I154" s="199"/>
      <c r="J154" s="200">
        <f>ROUND(I154*H154,2)</f>
        <v>0</v>
      </c>
      <c r="K154" s="196" t="s">
        <v>176</v>
      </c>
      <c r="L154" s="36"/>
      <c r="M154" s="201" t="s">
        <v>1</v>
      </c>
      <c r="N154" s="202" t="s">
        <v>43</v>
      </c>
      <c r="O154" s="64"/>
      <c r="P154" s="203">
        <f>O154*H154</f>
        <v>0</v>
      </c>
      <c r="Q154" s="203">
        <v>0</v>
      </c>
      <c r="R154" s="203">
        <f>Q154*H154</f>
        <v>0</v>
      </c>
      <c r="S154" s="203">
        <v>0</v>
      </c>
      <c r="T154" s="204">
        <f>S154*H154</f>
        <v>0</v>
      </c>
      <c r="AR154" s="205" t="s">
        <v>269</v>
      </c>
      <c r="AT154" s="205" t="s">
        <v>172</v>
      </c>
      <c r="AU154" s="205" t="s">
        <v>87</v>
      </c>
      <c r="AY154" s="15" t="s">
        <v>170</v>
      </c>
      <c r="BE154" s="206">
        <f>IF(N154="základní",J154,0)</f>
        <v>0</v>
      </c>
      <c r="BF154" s="206">
        <f>IF(N154="snížená",J154,0)</f>
        <v>0</v>
      </c>
      <c r="BG154" s="206">
        <f>IF(N154="zákl. přenesená",J154,0)</f>
        <v>0</v>
      </c>
      <c r="BH154" s="206">
        <f>IF(N154="sníž. přenesená",J154,0)</f>
        <v>0</v>
      </c>
      <c r="BI154" s="206">
        <f>IF(N154="nulová",J154,0)</f>
        <v>0</v>
      </c>
      <c r="BJ154" s="15" t="s">
        <v>85</v>
      </c>
      <c r="BK154" s="206">
        <f>ROUND(I154*H154,2)</f>
        <v>0</v>
      </c>
      <c r="BL154" s="15" t="s">
        <v>269</v>
      </c>
      <c r="BM154" s="205" t="s">
        <v>956</v>
      </c>
    </row>
    <row r="155" spans="2:65" s="1" customFormat="1" ht="11.25">
      <c r="B155" s="32"/>
      <c r="C155" s="33"/>
      <c r="D155" s="207" t="s">
        <v>179</v>
      </c>
      <c r="E155" s="33"/>
      <c r="F155" s="208" t="s">
        <v>957</v>
      </c>
      <c r="G155" s="33"/>
      <c r="H155" s="33"/>
      <c r="I155" s="115"/>
      <c r="J155" s="33"/>
      <c r="K155" s="33"/>
      <c r="L155" s="36"/>
      <c r="M155" s="209"/>
      <c r="N155" s="64"/>
      <c r="O155" s="64"/>
      <c r="P155" s="64"/>
      <c r="Q155" s="64"/>
      <c r="R155" s="64"/>
      <c r="S155" s="64"/>
      <c r="T155" s="65"/>
      <c r="AT155" s="15" t="s">
        <v>179</v>
      </c>
      <c r="AU155" s="15" t="s">
        <v>87</v>
      </c>
    </row>
    <row r="156" spans="2:65" s="1" customFormat="1" ht="14.45" customHeight="1">
      <c r="B156" s="32"/>
      <c r="C156" s="194" t="s">
        <v>220</v>
      </c>
      <c r="D156" s="194" t="s">
        <v>172</v>
      </c>
      <c r="E156" s="195" t="s">
        <v>958</v>
      </c>
      <c r="F156" s="196" t="s">
        <v>959</v>
      </c>
      <c r="G156" s="197" t="s">
        <v>216</v>
      </c>
      <c r="H156" s="198">
        <v>12</v>
      </c>
      <c r="I156" s="199"/>
      <c r="J156" s="200">
        <f>ROUND(I156*H156,2)</f>
        <v>0</v>
      </c>
      <c r="K156" s="196" t="s">
        <v>176</v>
      </c>
      <c r="L156" s="36"/>
      <c r="M156" s="201" t="s">
        <v>1</v>
      </c>
      <c r="N156" s="202" t="s">
        <v>43</v>
      </c>
      <c r="O156" s="64"/>
      <c r="P156" s="203">
        <f>O156*H156</f>
        <v>0</v>
      </c>
      <c r="Q156" s="203">
        <v>0</v>
      </c>
      <c r="R156" s="203">
        <f>Q156*H156</f>
        <v>0</v>
      </c>
      <c r="S156" s="203">
        <v>0</v>
      </c>
      <c r="T156" s="204">
        <f>S156*H156</f>
        <v>0</v>
      </c>
      <c r="AR156" s="205" t="s">
        <v>269</v>
      </c>
      <c r="AT156" s="205" t="s">
        <v>172</v>
      </c>
      <c r="AU156" s="205" t="s">
        <v>87</v>
      </c>
      <c r="AY156" s="15" t="s">
        <v>170</v>
      </c>
      <c r="BE156" s="206">
        <f>IF(N156="základní",J156,0)</f>
        <v>0</v>
      </c>
      <c r="BF156" s="206">
        <f>IF(N156="snížená",J156,0)</f>
        <v>0</v>
      </c>
      <c r="BG156" s="206">
        <f>IF(N156="zákl. přenesená",J156,0)</f>
        <v>0</v>
      </c>
      <c r="BH156" s="206">
        <f>IF(N156="sníž. přenesená",J156,0)</f>
        <v>0</v>
      </c>
      <c r="BI156" s="206">
        <f>IF(N156="nulová",J156,0)</f>
        <v>0</v>
      </c>
      <c r="BJ156" s="15" t="s">
        <v>85</v>
      </c>
      <c r="BK156" s="206">
        <f>ROUND(I156*H156,2)</f>
        <v>0</v>
      </c>
      <c r="BL156" s="15" t="s">
        <v>269</v>
      </c>
      <c r="BM156" s="205" t="s">
        <v>960</v>
      </c>
    </row>
    <row r="157" spans="2:65" s="1" customFormat="1" ht="29.25">
      <c r="B157" s="32"/>
      <c r="C157" s="33"/>
      <c r="D157" s="207" t="s">
        <v>179</v>
      </c>
      <c r="E157" s="33"/>
      <c r="F157" s="208" t="s">
        <v>961</v>
      </c>
      <c r="G157" s="33"/>
      <c r="H157" s="33"/>
      <c r="I157" s="115"/>
      <c r="J157" s="33"/>
      <c r="K157" s="33"/>
      <c r="L157" s="36"/>
      <c r="M157" s="209"/>
      <c r="N157" s="64"/>
      <c r="O157" s="64"/>
      <c r="P157" s="64"/>
      <c r="Q157" s="64"/>
      <c r="R157" s="64"/>
      <c r="S157" s="64"/>
      <c r="T157" s="65"/>
      <c r="AT157" s="15" t="s">
        <v>179</v>
      </c>
      <c r="AU157" s="15" t="s">
        <v>87</v>
      </c>
    </row>
    <row r="158" spans="2:65" s="1" customFormat="1" ht="14.45" customHeight="1">
      <c r="B158" s="32"/>
      <c r="C158" s="194" t="s">
        <v>8</v>
      </c>
      <c r="D158" s="194" t="s">
        <v>172</v>
      </c>
      <c r="E158" s="195" t="s">
        <v>962</v>
      </c>
      <c r="F158" s="196" t="s">
        <v>963</v>
      </c>
      <c r="G158" s="197" t="s">
        <v>723</v>
      </c>
      <c r="H158" s="198">
        <v>45</v>
      </c>
      <c r="I158" s="199"/>
      <c r="J158" s="200">
        <f>ROUND(I158*H158,2)</f>
        <v>0</v>
      </c>
      <c r="K158" s="196" t="s">
        <v>1</v>
      </c>
      <c r="L158" s="36"/>
      <c r="M158" s="201" t="s">
        <v>1</v>
      </c>
      <c r="N158" s="202" t="s">
        <v>43</v>
      </c>
      <c r="O158" s="64"/>
      <c r="P158" s="203">
        <f>O158*H158</f>
        <v>0</v>
      </c>
      <c r="Q158" s="203">
        <v>7.4709999999999999E-2</v>
      </c>
      <c r="R158" s="203">
        <f>Q158*H158</f>
        <v>3.3619499999999998</v>
      </c>
      <c r="S158" s="203">
        <v>0</v>
      </c>
      <c r="T158" s="204">
        <f>S158*H158</f>
        <v>0</v>
      </c>
      <c r="AR158" s="205" t="s">
        <v>269</v>
      </c>
      <c r="AT158" s="205" t="s">
        <v>172</v>
      </c>
      <c r="AU158" s="205" t="s">
        <v>87</v>
      </c>
      <c r="AY158" s="15" t="s">
        <v>170</v>
      </c>
      <c r="BE158" s="206">
        <f>IF(N158="základní",J158,0)</f>
        <v>0</v>
      </c>
      <c r="BF158" s="206">
        <f>IF(N158="snížená",J158,0)</f>
        <v>0</v>
      </c>
      <c r="BG158" s="206">
        <f>IF(N158="zákl. přenesená",J158,0)</f>
        <v>0</v>
      </c>
      <c r="BH158" s="206">
        <f>IF(N158="sníž. přenesená",J158,0)</f>
        <v>0</v>
      </c>
      <c r="BI158" s="206">
        <f>IF(N158="nulová",J158,0)</f>
        <v>0</v>
      </c>
      <c r="BJ158" s="15" t="s">
        <v>85</v>
      </c>
      <c r="BK158" s="206">
        <f>ROUND(I158*H158,2)</f>
        <v>0</v>
      </c>
      <c r="BL158" s="15" t="s">
        <v>269</v>
      </c>
      <c r="BM158" s="205" t="s">
        <v>964</v>
      </c>
    </row>
    <row r="159" spans="2:65" s="1" customFormat="1" ht="11.25">
      <c r="B159" s="32"/>
      <c r="C159" s="33"/>
      <c r="D159" s="207" t="s">
        <v>179</v>
      </c>
      <c r="E159" s="33"/>
      <c r="F159" s="208" t="s">
        <v>963</v>
      </c>
      <c r="G159" s="33"/>
      <c r="H159" s="33"/>
      <c r="I159" s="115"/>
      <c r="J159" s="33"/>
      <c r="K159" s="33"/>
      <c r="L159" s="36"/>
      <c r="M159" s="209"/>
      <c r="N159" s="64"/>
      <c r="O159" s="64"/>
      <c r="P159" s="64"/>
      <c r="Q159" s="64"/>
      <c r="R159" s="64"/>
      <c r="S159" s="64"/>
      <c r="T159" s="65"/>
      <c r="AT159" s="15" t="s">
        <v>179</v>
      </c>
      <c r="AU159" s="15" t="s">
        <v>87</v>
      </c>
    </row>
    <row r="160" spans="2:65" s="1" customFormat="1" ht="21.6" customHeight="1">
      <c r="B160" s="32"/>
      <c r="C160" s="194" t="s">
        <v>269</v>
      </c>
      <c r="D160" s="194" t="s">
        <v>172</v>
      </c>
      <c r="E160" s="195" t="s">
        <v>965</v>
      </c>
      <c r="F160" s="196" t="s">
        <v>966</v>
      </c>
      <c r="G160" s="197" t="s">
        <v>967</v>
      </c>
      <c r="H160" s="198">
        <v>40</v>
      </c>
      <c r="I160" s="199"/>
      <c r="J160" s="200">
        <f>ROUND(I160*H160,2)</f>
        <v>0</v>
      </c>
      <c r="K160" s="196" t="s">
        <v>176</v>
      </c>
      <c r="L160" s="36"/>
      <c r="M160" s="201" t="s">
        <v>1</v>
      </c>
      <c r="N160" s="202" t="s">
        <v>43</v>
      </c>
      <c r="O160" s="64"/>
      <c r="P160" s="203">
        <f>O160*H160</f>
        <v>0</v>
      </c>
      <c r="Q160" s="203">
        <v>0</v>
      </c>
      <c r="R160" s="203">
        <f>Q160*H160</f>
        <v>0</v>
      </c>
      <c r="S160" s="203">
        <v>0</v>
      </c>
      <c r="T160" s="204">
        <f>S160*H160</f>
        <v>0</v>
      </c>
      <c r="AR160" s="205" t="s">
        <v>269</v>
      </c>
      <c r="AT160" s="205" t="s">
        <v>172</v>
      </c>
      <c r="AU160" s="205" t="s">
        <v>87</v>
      </c>
      <c r="AY160" s="15" t="s">
        <v>170</v>
      </c>
      <c r="BE160" s="206">
        <f>IF(N160="základní",J160,0)</f>
        <v>0</v>
      </c>
      <c r="BF160" s="206">
        <f>IF(N160="snížená",J160,0)</f>
        <v>0</v>
      </c>
      <c r="BG160" s="206">
        <f>IF(N160="zákl. přenesená",J160,0)</f>
        <v>0</v>
      </c>
      <c r="BH160" s="206">
        <f>IF(N160="sníž. přenesená",J160,0)</f>
        <v>0</v>
      </c>
      <c r="BI160" s="206">
        <f>IF(N160="nulová",J160,0)</f>
        <v>0</v>
      </c>
      <c r="BJ160" s="15" t="s">
        <v>85</v>
      </c>
      <c r="BK160" s="206">
        <f>ROUND(I160*H160,2)</f>
        <v>0</v>
      </c>
      <c r="BL160" s="15" t="s">
        <v>269</v>
      </c>
      <c r="BM160" s="205" t="s">
        <v>968</v>
      </c>
    </row>
    <row r="161" spans="2:65" s="1" customFormat="1" ht="19.5">
      <c r="B161" s="32"/>
      <c r="C161" s="33"/>
      <c r="D161" s="207" t="s">
        <v>179</v>
      </c>
      <c r="E161" s="33"/>
      <c r="F161" s="208" t="s">
        <v>966</v>
      </c>
      <c r="G161" s="33"/>
      <c r="H161" s="33"/>
      <c r="I161" s="115"/>
      <c r="J161" s="33"/>
      <c r="K161" s="33"/>
      <c r="L161" s="36"/>
      <c r="M161" s="209"/>
      <c r="N161" s="64"/>
      <c r="O161" s="64"/>
      <c r="P161" s="64"/>
      <c r="Q161" s="64"/>
      <c r="R161" s="64"/>
      <c r="S161" s="64"/>
      <c r="T161" s="65"/>
      <c r="AT161" s="15" t="s">
        <v>179</v>
      </c>
      <c r="AU161" s="15" t="s">
        <v>87</v>
      </c>
    </row>
    <row r="162" spans="2:65" s="1" customFormat="1" ht="21.6" customHeight="1">
      <c r="B162" s="32"/>
      <c r="C162" s="194" t="s">
        <v>275</v>
      </c>
      <c r="D162" s="194" t="s">
        <v>172</v>
      </c>
      <c r="E162" s="195" t="s">
        <v>969</v>
      </c>
      <c r="F162" s="196" t="s">
        <v>970</v>
      </c>
      <c r="G162" s="197" t="s">
        <v>254</v>
      </c>
      <c r="H162" s="198">
        <v>3.665</v>
      </c>
      <c r="I162" s="199"/>
      <c r="J162" s="200">
        <f>ROUND(I162*H162,2)</f>
        <v>0</v>
      </c>
      <c r="K162" s="196" t="s">
        <v>176</v>
      </c>
      <c r="L162" s="36"/>
      <c r="M162" s="201" t="s">
        <v>1</v>
      </c>
      <c r="N162" s="202" t="s">
        <v>43</v>
      </c>
      <c r="O162" s="64"/>
      <c r="P162" s="203">
        <f>O162*H162</f>
        <v>0</v>
      </c>
      <c r="Q162" s="203">
        <v>0</v>
      </c>
      <c r="R162" s="203">
        <f>Q162*H162</f>
        <v>0</v>
      </c>
      <c r="S162" s="203">
        <v>0</v>
      </c>
      <c r="T162" s="204">
        <f>S162*H162</f>
        <v>0</v>
      </c>
      <c r="AR162" s="205" t="s">
        <v>269</v>
      </c>
      <c r="AT162" s="205" t="s">
        <v>172</v>
      </c>
      <c r="AU162" s="205" t="s">
        <v>87</v>
      </c>
      <c r="AY162" s="15" t="s">
        <v>170</v>
      </c>
      <c r="BE162" s="206">
        <f>IF(N162="základní",J162,0)</f>
        <v>0</v>
      </c>
      <c r="BF162" s="206">
        <f>IF(N162="snížená",J162,0)</f>
        <v>0</v>
      </c>
      <c r="BG162" s="206">
        <f>IF(N162="zákl. přenesená",J162,0)</f>
        <v>0</v>
      </c>
      <c r="BH162" s="206">
        <f>IF(N162="sníž. přenesená",J162,0)</f>
        <v>0</v>
      </c>
      <c r="BI162" s="206">
        <f>IF(N162="nulová",J162,0)</f>
        <v>0</v>
      </c>
      <c r="BJ162" s="15" t="s">
        <v>85</v>
      </c>
      <c r="BK162" s="206">
        <f>ROUND(I162*H162,2)</f>
        <v>0</v>
      </c>
      <c r="BL162" s="15" t="s">
        <v>269</v>
      </c>
      <c r="BM162" s="205" t="s">
        <v>971</v>
      </c>
    </row>
    <row r="163" spans="2:65" s="1" customFormat="1" ht="29.25">
      <c r="B163" s="32"/>
      <c r="C163" s="33"/>
      <c r="D163" s="207" t="s">
        <v>179</v>
      </c>
      <c r="E163" s="33"/>
      <c r="F163" s="208" t="s">
        <v>972</v>
      </c>
      <c r="G163" s="33"/>
      <c r="H163" s="33"/>
      <c r="I163" s="115"/>
      <c r="J163" s="33"/>
      <c r="K163" s="33"/>
      <c r="L163" s="36"/>
      <c r="M163" s="209"/>
      <c r="N163" s="64"/>
      <c r="O163" s="64"/>
      <c r="P163" s="64"/>
      <c r="Q163" s="64"/>
      <c r="R163" s="64"/>
      <c r="S163" s="64"/>
      <c r="T163" s="65"/>
      <c r="AT163" s="15" t="s">
        <v>179</v>
      </c>
      <c r="AU163" s="15" t="s">
        <v>87</v>
      </c>
    </row>
    <row r="164" spans="2:65" s="1" customFormat="1" ht="14.45" customHeight="1">
      <c r="B164" s="32"/>
      <c r="C164" s="194" t="s">
        <v>280</v>
      </c>
      <c r="D164" s="194" t="s">
        <v>172</v>
      </c>
      <c r="E164" s="195" t="s">
        <v>973</v>
      </c>
      <c r="F164" s="196" t="s">
        <v>974</v>
      </c>
      <c r="G164" s="197" t="s">
        <v>423</v>
      </c>
      <c r="H164" s="198">
        <v>1</v>
      </c>
      <c r="I164" s="199"/>
      <c r="J164" s="200">
        <f>ROUND(I164*H164,2)</f>
        <v>0</v>
      </c>
      <c r="K164" s="196" t="s">
        <v>1</v>
      </c>
      <c r="L164" s="36"/>
      <c r="M164" s="201" t="s">
        <v>1</v>
      </c>
      <c r="N164" s="202" t="s">
        <v>43</v>
      </c>
      <c r="O164" s="64"/>
      <c r="P164" s="203">
        <f>O164*H164</f>
        <v>0</v>
      </c>
      <c r="Q164" s="203">
        <v>0</v>
      </c>
      <c r="R164" s="203">
        <f>Q164*H164</f>
        <v>0</v>
      </c>
      <c r="S164" s="203">
        <v>0</v>
      </c>
      <c r="T164" s="204">
        <f>S164*H164</f>
        <v>0</v>
      </c>
      <c r="AR164" s="205" t="s">
        <v>269</v>
      </c>
      <c r="AT164" s="205" t="s">
        <v>172</v>
      </c>
      <c r="AU164" s="205" t="s">
        <v>87</v>
      </c>
      <c r="AY164" s="15" t="s">
        <v>170</v>
      </c>
      <c r="BE164" s="206">
        <f>IF(N164="základní",J164,0)</f>
        <v>0</v>
      </c>
      <c r="BF164" s="206">
        <f>IF(N164="snížená",J164,0)</f>
        <v>0</v>
      </c>
      <c r="BG164" s="206">
        <f>IF(N164="zákl. přenesená",J164,0)</f>
        <v>0</v>
      </c>
      <c r="BH164" s="206">
        <f>IF(N164="sníž. přenesená",J164,0)</f>
        <v>0</v>
      </c>
      <c r="BI164" s="206">
        <f>IF(N164="nulová",J164,0)</f>
        <v>0</v>
      </c>
      <c r="BJ164" s="15" t="s">
        <v>85</v>
      </c>
      <c r="BK164" s="206">
        <f>ROUND(I164*H164,2)</f>
        <v>0</v>
      </c>
      <c r="BL164" s="15" t="s">
        <v>269</v>
      </c>
      <c r="BM164" s="205" t="s">
        <v>975</v>
      </c>
    </row>
    <row r="165" spans="2:65" s="1" customFormat="1" ht="11.25">
      <c r="B165" s="32"/>
      <c r="C165" s="33"/>
      <c r="D165" s="207" t="s">
        <v>179</v>
      </c>
      <c r="E165" s="33"/>
      <c r="F165" s="208" t="s">
        <v>974</v>
      </c>
      <c r="G165" s="33"/>
      <c r="H165" s="33"/>
      <c r="I165" s="115"/>
      <c r="J165" s="33"/>
      <c r="K165" s="33"/>
      <c r="L165" s="36"/>
      <c r="M165" s="209"/>
      <c r="N165" s="64"/>
      <c r="O165" s="64"/>
      <c r="P165" s="64"/>
      <c r="Q165" s="64"/>
      <c r="R165" s="64"/>
      <c r="S165" s="64"/>
      <c r="T165" s="65"/>
      <c r="AT165" s="15" t="s">
        <v>179</v>
      </c>
      <c r="AU165" s="15" t="s">
        <v>87</v>
      </c>
    </row>
    <row r="166" spans="2:65" s="1" customFormat="1" ht="14.45" customHeight="1">
      <c r="B166" s="32"/>
      <c r="C166" s="194" t="s">
        <v>287</v>
      </c>
      <c r="D166" s="194" t="s">
        <v>172</v>
      </c>
      <c r="E166" s="195" t="s">
        <v>976</v>
      </c>
      <c r="F166" s="196" t="s">
        <v>977</v>
      </c>
      <c r="G166" s="197" t="s">
        <v>423</v>
      </c>
      <c r="H166" s="198">
        <v>1</v>
      </c>
      <c r="I166" s="199"/>
      <c r="J166" s="200">
        <f>ROUND(I166*H166,2)</f>
        <v>0</v>
      </c>
      <c r="K166" s="196" t="s">
        <v>1</v>
      </c>
      <c r="L166" s="36"/>
      <c r="M166" s="201" t="s">
        <v>1</v>
      </c>
      <c r="N166" s="202" t="s">
        <v>43</v>
      </c>
      <c r="O166" s="64"/>
      <c r="P166" s="203">
        <f>O166*H166</f>
        <v>0</v>
      </c>
      <c r="Q166" s="203">
        <v>0</v>
      </c>
      <c r="R166" s="203">
        <f>Q166*H166</f>
        <v>0</v>
      </c>
      <c r="S166" s="203">
        <v>0</v>
      </c>
      <c r="T166" s="204">
        <f>S166*H166</f>
        <v>0</v>
      </c>
      <c r="AR166" s="205" t="s">
        <v>269</v>
      </c>
      <c r="AT166" s="205" t="s">
        <v>172</v>
      </c>
      <c r="AU166" s="205" t="s">
        <v>87</v>
      </c>
      <c r="AY166" s="15" t="s">
        <v>170</v>
      </c>
      <c r="BE166" s="206">
        <f>IF(N166="základní",J166,0)</f>
        <v>0</v>
      </c>
      <c r="BF166" s="206">
        <f>IF(N166="snížená",J166,0)</f>
        <v>0</v>
      </c>
      <c r="BG166" s="206">
        <f>IF(N166="zákl. přenesená",J166,0)</f>
        <v>0</v>
      </c>
      <c r="BH166" s="206">
        <f>IF(N166="sníž. přenesená",J166,0)</f>
        <v>0</v>
      </c>
      <c r="BI166" s="206">
        <f>IF(N166="nulová",J166,0)</f>
        <v>0</v>
      </c>
      <c r="BJ166" s="15" t="s">
        <v>85</v>
      </c>
      <c r="BK166" s="206">
        <f>ROUND(I166*H166,2)</f>
        <v>0</v>
      </c>
      <c r="BL166" s="15" t="s">
        <v>269</v>
      </c>
      <c r="BM166" s="205" t="s">
        <v>978</v>
      </c>
    </row>
    <row r="167" spans="2:65" s="1" customFormat="1" ht="11.25">
      <c r="B167" s="32"/>
      <c r="C167" s="33"/>
      <c r="D167" s="207" t="s">
        <v>179</v>
      </c>
      <c r="E167" s="33"/>
      <c r="F167" s="208" t="s">
        <v>977</v>
      </c>
      <c r="G167" s="33"/>
      <c r="H167" s="33"/>
      <c r="I167" s="115"/>
      <c r="J167" s="33"/>
      <c r="K167" s="33"/>
      <c r="L167" s="36"/>
      <c r="M167" s="243"/>
      <c r="N167" s="244"/>
      <c r="O167" s="244"/>
      <c r="P167" s="244"/>
      <c r="Q167" s="244"/>
      <c r="R167" s="244"/>
      <c r="S167" s="244"/>
      <c r="T167" s="245"/>
      <c r="AT167" s="15" t="s">
        <v>179</v>
      </c>
      <c r="AU167" s="15" t="s">
        <v>87</v>
      </c>
    </row>
    <row r="168" spans="2:65" s="1" customFormat="1" ht="6.95" customHeight="1">
      <c r="B168" s="47"/>
      <c r="C168" s="48"/>
      <c r="D168" s="48"/>
      <c r="E168" s="48"/>
      <c r="F168" s="48"/>
      <c r="G168" s="48"/>
      <c r="H168" s="48"/>
      <c r="I168" s="146"/>
      <c r="J168" s="48"/>
      <c r="K168" s="48"/>
      <c r="L168" s="36"/>
    </row>
  </sheetData>
  <sheetProtection password="CC35" sheet="1" objects="1" scenarios="1" formatColumns="0" formatRows="0" autoFilter="0"/>
  <autoFilter ref="C120:K167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69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99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s="1" customFormat="1" ht="12" customHeight="1">
      <c r="B8" s="36"/>
      <c r="D8" s="114" t="s">
        <v>134</v>
      </c>
      <c r="I8" s="115"/>
      <c r="L8" s="36"/>
    </row>
    <row r="9" spans="2:46" s="1" customFormat="1" ht="36.950000000000003" customHeight="1">
      <c r="B9" s="36"/>
      <c r="E9" s="296" t="s">
        <v>979</v>
      </c>
      <c r="F9" s="297"/>
      <c r="G9" s="297"/>
      <c r="H9" s="297"/>
      <c r="I9" s="115"/>
      <c r="L9" s="36"/>
    </row>
    <row r="10" spans="2:46" s="1" customFormat="1" ht="11.25">
      <c r="B10" s="36"/>
      <c r="I10" s="115"/>
      <c r="L10" s="36"/>
    </row>
    <row r="11" spans="2:46" s="1" customFormat="1" ht="12" customHeight="1">
      <c r="B11" s="36"/>
      <c r="D11" s="114" t="s">
        <v>18</v>
      </c>
      <c r="F11" s="103" t="s">
        <v>1</v>
      </c>
      <c r="I11" s="116" t="s">
        <v>19</v>
      </c>
      <c r="J11" s="103" t="s">
        <v>1</v>
      </c>
      <c r="L11" s="36"/>
    </row>
    <row r="12" spans="2:46" s="1" customFormat="1" ht="12" customHeight="1">
      <c r="B12" s="36"/>
      <c r="D12" s="114" t="s">
        <v>20</v>
      </c>
      <c r="F12" s="103" t="s">
        <v>21</v>
      </c>
      <c r="I12" s="116" t="s">
        <v>22</v>
      </c>
      <c r="J12" s="117" t="str">
        <f>'Rekapitulace stavby'!AN8</f>
        <v>4. 12. 2019</v>
      </c>
      <c r="L12" s="36"/>
    </row>
    <row r="13" spans="2:46" s="1" customFormat="1" ht="10.9" customHeight="1">
      <c r="B13" s="36"/>
      <c r="I13" s="115"/>
      <c r="L13" s="36"/>
    </row>
    <row r="14" spans="2:46" s="1" customFormat="1" ht="12" customHeight="1">
      <c r="B14" s="36"/>
      <c r="D14" s="114" t="s">
        <v>24</v>
      </c>
      <c r="I14" s="116" t="s">
        <v>25</v>
      </c>
      <c r="J14" s="103" t="str">
        <f>IF('Rekapitulace stavby'!AN10="","",'Rekapitulace stavby'!AN10)</f>
        <v>03410447</v>
      </c>
      <c r="L14" s="36"/>
    </row>
    <row r="15" spans="2:46" s="1" customFormat="1" ht="18" customHeight="1">
      <c r="B15" s="36"/>
      <c r="E15" s="103" t="str">
        <f>IF('Rekapitulace stavby'!E11="","",'Rekapitulace stavby'!E11)</f>
        <v>Labe aréna z.s. Nábřežní 835, Štětí</v>
      </c>
      <c r="I15" s="116" t="s">
        <v>28</v>
      </c>
      <c r="J15" s="103" t="str">
        <f>IF('Rekapitulace stavby'!AN11="","",'Rekapitulace stavby'!AN11)</f>
        <v/>
      </c>
      <c r="L15" s="36"/>
    </row>
    <row r="16" spans="2:46" s="1" customFormat="1" ht="6.95" customHeight="1">
      <c r="B16" s="36"/>
      <c r="I16" s="115"/>
      <c r="L16" s="36"/>
    </row>
    <row r="17" spans="2:12" s="1" customFormat="1" ht="12" customHeight="1">
      <c r="B17" s="36"/>
      <c r="D17" s="114" t="s">
        <v>29</v>
      </c>
      <c r="I17" s="116" t="s">
        <v>25</v>
      </c>
      <c r="J17" s="28" t="str">
        <f>'Rekapitulace stavby'!AN13</f>
        <v>Vyplň údaj</v>
      </c>
      <c r="L17" s="36"/>
    </row>
    <row r="18" spans="2:12" s="1" customFormat="1" ht="18" customHeight="1">
      <c r="B18" s="36"/>
      <c r="E18" s="298" t="str">
        <f>'Rekapitulace stavby'!E14</f>
        <v>Vyplň údaj</v>
      </c>
      <c r="F18" s="299"/>
      <c r="G18" s="299"/>
      <c r="H18" s="299"/>
      <c r="I18" s="116" t="s">
        <v>28</v>
      </c>
      <c r="J18" s="28" t="str">
        <f>'Rekapitulace stavby'!AN14</f>
        <v>Vyplň údaj</v>
      </c>
      <c r="L18" s="36"/>
    </row>
    <row r="19" spans="2:12" s="1" customFormat="1" ht="6.95" customHeight="1">
      <c r="B19" s="36"/>
      <c r="I19" s="115"/>
      <c r="L19" s="36"/>
    </row>
    <row r="20" spans="2:12" s="1" customFormat="1" ht="12" customHeight="1">
      <c r="B20" s="36"/>
      <c r="D20" s="114" t="s">
        <v>31</v>
      </c>
      <c r="I20" s="116" t="s">
        <v>25</v>
      </c>
      <c r="J20" s="103" t="str">
        <f>IF('Rekapitulace stavby'!AN16="","",'Rekapitulace stavby'!AN16)</f>
        <v>25678051</v>
      </c>
      <c r="L20" s="36"/>
    </row>
    <row r="21" spans="2:12" s="1" customFormat="1" ht="18" customHeight="1">
      <c r="B21" s="36"/>
      <c r="E21" s="103" t="str">
        <f>IF('Rekapitulace stavby'!E17="","",'Rekapitulace stavby'!E17)</f>
        <v>di5 architekti inženýři</v>
      </c>
      <c r="I21" s="116" t="s">
        <v>28</v>
      </c>
      <c r="J21" s="103" t="str">
        <f>IF('Rekapitulace stavby'!AN17="","",'Rekapitulace stavby'!AN17)</f>
        <v/>
      </c>
      <c r="L21" s="36"/>
    </row>
    <row r="22" spans="2:12" s="1" customFormat="1" ht="6.95" customHeight="1">
      <c r="B22" s="36"/>
      <c r="I22" s="115"/>
      <c r="L22" s="36"/>
    </row>
    <row r="23" spans="2:12" s="1" customFormat="1" ht="12" customHeight="1">
      <c r="B23" s="36"/>
      <c r="D23" s="114" t="s">
        <v>35</v>
      </c>
      <c r="I23" s="116" t="s">
        <v>25</v>
      </c>
      <c r="J23" s="103" t="s">
        <v>1</v>
      </c>
      <c r="L23" s="36"/>
    </row>
    <row r="24" spans="2:12" s="1" customFormat="1" ht="18" customHeight="1">
      <c r="B24" s="36"/>
      <c r="E24" s="103" t="s">
        <v>36</v>
      </c>
      <c r="I24" s="116" t="s">
        <v>28</v>
      </c>
      <c r="J24" s="103" t="s">
        <v>1</v>
      </c>
      <c r="L24" s="36"/>
    </row>
    <row r="25" spans="2:12" s="1" customFormat="1" ht="6.95" customHeight="1">
      <c r="B25" s="36"/>
      <c r="I25" s="115"/>
      <c r="L25" s="36"/>
    </row>
    <row r="26" spans="2:12" s="1" customFormat="1" ht="12" customHeight="1">
      <c r="B26" s="36"/>
      <c r="D26" s="114" t="s">
        <v>37</v>
      </c>
      <c r="I26" s="115"/>
      <c r="L26" s="36"/>
    </row>
    <row r="27" spans="2:12" s="7" customFormat="1" ht="14.45" customHeight="1">
      <c r="B27" s="118"/>
      <c r="E27" s="300" t="s">
        <v>1</v>
      </c>
      <c r="F27" s="300"/>
      <c r="G27" s="300"/>
      <c r="H27" s="300"/>
      <c r="I27" s="119"/>
      <c r="L27" s="118"/>
    </row>
    <row r="28" spans="2:12" s="1" customFormat="1" ht="6.95" customHeight="1">
      <c r="B28" s="36"/>
      <c r="I28" s="115"/>
      <c r="L28" s="36"/>
    </row>
    <row r="29" spans="2:12" s="1" customFormat="1" ht="6.95" customHeight="1">
      <c r="B29" s="36"/>
      <c r="D29" s="60"/>
      <c r="E29" s="60"/>
      <c r="F29" s="60"/>
      <c r="G29" s="60"/>
      <c r="H29" s="60"/>
      <c r="I29" s="120"/>
      <c r="J29" s="60"/>
      <c r="K29" s="60"/>
      <c r="L29" s="36"/>
    </row>
    <row r="30" spans="2:12" s="1" customFormat="1" ht="25.35" customHeight="1">
      <c r="B30" s="36"/>
      <c r="D30" s="121" t="s">
        <v>38</v>
      </c>
      <c r="I30" s="115"/>
      <c r="J30" s="122">
        <f>ROUND(J125, 2)</f>
        <v>0</v>
      </c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14.45" customHeight="1">
      <c r="B32" s="36"/>
      <c r="F32" s="123" t="s">
        <v>40</v>
      </c>
      <c r="I32" s="124" t="s">
        <v>39</v>
      </c>
      <c r="J32" s="123" t="s">
        <v>41</v>
      </c>
      <c r="L32" s="36"/>
    </row>
    <row r="33" spans="2:12" s="1" customFormat="1" ht="14.45" customHeight="1">
      <c r="B33" s="36"/>
      <c r="D33" s="125" t="s">
        <v>42</v>
      </c>
      <c r="E33" s="114" t="s">
        <v>43</v>
      </c>
      <c r="F33" s="126">
        <f>ROUND((SUM(BE125:BE168)),  2)</f>
        <v>0</v>
      </c>
      <c r="I33" s="127">
        <v>0.21</v>
      </c>
      <c r="J33" s="126">
        <f>ROUND(((SUM(BE125:BE168))*I33),  2)</f>
        <v>0</v>
      </c>
      <c r="L33" s="36"/>
    </row>
    <row r="34" spans="2:12" s="1" customFormat="1" ht="14.45" customHeight="1">
      <c r="B34" s="36"/>
      <c r="E34" s="114" t="s">
        <v>44</v>
      </c>
      <c r="F34" s="126">
        <f>ROUND((SUM(BF125:BF168)),  2)</f>
        <v>0</v>
      </c>
      <c r="I34" s="127">
        <v>0.15</v>
      </c>
      <c r="J34" s="126">
        <f>ROUND(((SUM(BF125:BF168))*I34),  2)</f>
        <v>0</v>
      </c>
      <c r="L34" s="36"/>
    </row>
    <row r="35" spans="2:12" s="1" customFormat="1" ht="14.45" hidden="1" customHeight="1">
      <c r="B35" s="36"/>
      <c r="E35" s="114" t="s">
        <v>45</v>
      </c>
      <c r="F35" s="126">
        <f>ROUND((SUM(BG125:BG168)),  2)</f>
        <v>0</v>
      </c>
      <c r="I35" s="127">
        <v>0.21</v>
      </c>
      <c r="J35" s="126">
        <f>0</f>
        <v>0</v>
      </c>
      <c r="L35" s="36"/>
    </row>
    <row r="36" spans="2:12" s="1" customFormat="1" ht="14.45" hidden="1" customHeight="1">
      <c r="B36" s="36"/>
      <c r="E36" s="114" t="s">
        <v>46</v>
      </c>
      <c r="F36" s="126">
        <f>ROUND((SUM(BH125:BH168)),  2)</f>
        <v>0</v>
      </c>
      <c r="I36" s="127">
        <v>0.15</v>
      </c>
      <c r="J36" s="126">
        <f>0</f>
        <v>0</v>
      </c>
      <c r="L36" s="36"/>
    </row>
    <row r="37" spans="2:12" s="1" customFormat="1" ht="14.45" hidden="1" customHeight="1">
      <c r="B37" s="36"/>
      <c r="E37" s="114" t="s">
        <v>47</v>
      </c>
      <c r="F37" s="126">
        <f>ROUND((SUM(BI125:BI168)),  2)</f>
        <v>0</v>
      </c>
      <c r="I37" s="127">
        <v>0</v>
      </c>
      <c r="J37" s="126">
        <f>0</f>
        <v>0</v>
      </c>
      <c r="L37" s="36"/>
    </row>
    <row r="38" spans="2:12" s="1" customFormat="1" ht="6.95" customHeight="1">
      <c r="B38" s="36"/>
      <c r="I38" s="115"/>
      <c r="L38" s="36"/>
    </row>
    <row r="39" spans="2:12" s="1" customFormat="1" ht="25.35" customHeight="1">
      <c r="B39" s="36"/>
      <c r="C39" s="128"/>
      <c r="D39" s="129" t="s">
        <v>48</v>
      </c>
      <c r="E39" s="130"/>
      <c r="F39" s="130"/>
      <c r="G39" s="131" t="s">
        <v>49</v>
      </c>
      <c r="H39" s="132" t="s">
        <v>50</v>
      </c>
      <c r="I39" s="133"/>
      <c r="J39" s="134">
        <f>SUM(J30:J37)</f>
        <v>0</v>
      </c>
      <c r="K39" s="135"/>
      <c r="L39" s="36"/>
    </row>
    <row r="40" spans="2:12" s="1" customFormat="1" ht="14.45" customHeight="1">
      <c r="B40" s="36"/>
      <c r="I40" s="115"/>
      <c r="L40" s="36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47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47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47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47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47" s="1" customFormat="1" ht="12" customHeight="1">
      <c r="B86" s="32"/>
      <c r="C86" s="27" t="s">
        <v>134</v>
      </c>
      <c r="D86" s="33"/>
      <c r="E86" s="33"/>
      <c r="F86" s="33"/>
      <c r="G86" s="33"/>
      <c r="H86" s="33"/>
      <c r="I86" s="115"/>
      <c r="J86" s="33"/>
      <c r="K86" s="33"/>
      <c r="L86" s="36"/>
    </row>
    <row r="87" spans="2:47" s="1" customFormat="1" ht="14.45" customHeight="1">
      <c r="B87" s="32"/>
      <c r="C87" s="33"/>
      <c r="D87" s="33"/>
      <c r="E87" s="269" t="str">
        <f>E9</f>
        <v>03 - VZT</v>
      </c>
      <c r="F87" s="303"/>
      <c r="G87" s="303"/>
      <c r="H87" s="303"/>
      <c r="I87" s="115"/>
      <c r="J87" s="33"/>
      <c r="K87" s="33"/>
      <c r="L87" s="36"/>
    </row>
    <row r="88" spans="2:47" s="1" customFormat="1" ht="6.95" customHeight="1">
      <c r="B88" s="32"/>
      <c r="C88" s="33"/>
      <c r="D88" s="33"/>
      <c r="E88" s="33"/>
      <c r="F88" s="33"/>
      <c r="G88" s="33"/>
      <c r="H88" s="33"/>
      <c r="I88" s="115"/>
      <c r="J88" s="33"/>
      <c r="K88" s="33"/>
      <c r="L88" s="36"/>
    </row>
    <row r="89" spans="2:47" s="1" customFormat="1" ht="12" customHeight="1">
      <c r="B89" s="32"/>
      <c r="C89" s="27" t="s">
        <v>20</v>
      </c>
      <c r="D89" s="33"/>
      <c r="E89" s="33"/>
      <c r="F89" s="25" t="str">
        <f>F12</f>
        <v>Štětí</v>
      </c>
      <c r="G89" s="33"/>
      <c r="H89" s="33"/>
      <c r="I89" s="116" t="s">
        <v>22</v>
      </c>
      <c r="J89" s="59" t="str">
        <f>IF(J12="","",J12)</f>
        <v>4. 12. 2019</v>
      </c>
      <c r="K89" s="33"/>
      <c r="L89" s="36"/>
    </row>
    <row r="90" spans="2:47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47" s="1" customFormat="1" ht="26.45" customHeight="1">
      <c r="B91" s="32"/>
      <c r="C91" s="27" t="s">
        <v>24</v>
      </c>
      <c r="D91" s="33"/>
      <c r="E91" s="33"/>
      <c r="F91" s="25" t="str">
        <f>E15</f>
        <v>Labe aréna z.s. Nábřežní 835, Štětí</v>
      </c>
      <c r="G91" s="33"/>
      <c r="H91" s="33"/>
      <c r="I91" s="116" t="s">
        <v>31</v>
      </c>
      <c r="J91" s="30" t="str">
        <f>E21</f>
        <v>di5 architekti inženýři</v>
      </c>
      <c r="K91" s="33"/>
      <c r="L91" s="36"/>
    </row>
    <row r="92" spans="2:47" s="1" customFormat="1" ht="15.6" customHeight="1">
      <c r="B92" s="32"/>
      <c r="C92" s="27" t="s">
        <v>29</v>
      </c>
      <c r="D92" s="33"/>
      <c r="E92" s="33"/>
      <c r="F92" s="25" t="str">
        <f>IF(E18="","",E18)</f>
        <v>Vyplň údaj</v>
      </c>
      <c r="G92" s="33"/>
      <c r="H92" s="33"/>
      <c r="I92" s="116" t="s">
        <v>35</v>
      </c>
      <c r="J92" s="30" t="str">
        <f>E24</f>
        <v>J. Nešněra</v>
      </c>
      <c r="K92" s="33"/>
      <c r="L92" s="36"/>
    </row>
    <row r="93" spans="2:47" s="1" customFormat="1" ht="10.35" customHeight="1">
      <c r="B93" s="32"/>
      <c r="C93" s="33"/>
      <c r="D93" s="33"/>
      <c r="E93" s="33"/>
      <c r="F93" s="33"/>
      <c r="G93" s="33"/>
      <c r="H93" s="33"/>
      <c r="I93" s="115"/>
      <c r="J93" s="33"/>
      <c r="K93" s="33"/>
      <c r="L93" s="36"/>
    </row>
    <row r="94" spans="2:47" s="1" customFormat="1" ht="29.25" customHeight="1">
      <c r="B94" s="32"/>
      <c r="C94" s="150" t="s">
        <v>137</v>
      </c>
      <c r="D94" s="151"/>
      <c r="E94" s="151"/>
      <c r="F94" s="151"/>
      <c r="G94" s="151"/>
      <c r="H94" s="151"/>
      <c r="I94" s="152"/>
      <c r="J94" s="153" t="s">
        <v>138</v>
      </c>
      <c r="K94" s="151"/>
      <c r="L94" s="36"/>
    </row>
    <row r="95" spans="2:47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47" s="1" customFormat="1" ht="22.9" customHeight="1">
      <c r="B96" s="32"/>
      <c r="C96" s="154" t="s">
        <v>139</v>
      </c>
      <c r="D96" s="33"/>
      <c r="E96" s="33"/>
      <c r="F96" s="33"/>
      <c r="G96" s="33"/>
      <c r="H96" s="33"/>
      <c r="I96" s="115"/>
      <c r="J96" s="77">
        <f>J125</f>
        <v>0</v>
      </c>
      <c r="K96" s="33"/>
      <c r="L96" s="36"/>
      <c r="AU96" s="15" t="s">
        <v>140</v>
      </c>
    </row>
    <row r="97" spans="2:12" s="8" customFormat="1" ht="24.95" customHeight="1">
      <c r="B97" s="155"/>
      <c r="C97" s="156"/>
      <c r="D97" s="157" t="s">
        <v>980</v>
      </c>
      <c r="E97" s="158"/>
      <c r="F97" s="158"/>
      <c r="G97" s="158"/>
      <c r="H97" s="158"/>
      <c r="I97" s="159"/>
      <c r="J97" s="160">
        <f>J126</f>
        <v>0</v>
      </c>
      <c r="K97" s="156"/>
      <c r="L97" s="161"/>
    </row>
    <row r="98" spans="2:12" s="8" customFormat="1" ht="24.95" customHeight="1">
      <c r="B98" s="155"/>
      <c r="C98" s="156"/>
      <c r="D98" s="157" t="s">
        <v>981</v>
      </c>
      <c r="E98" s="158"/>
      <c r="F98" s="158"/>
      <c r="G98" s="158"/>
      <c r="H98" s="158"/>
      <c r="I98" s="159"/>
      <c r="J98" s="160">
        <f>J133</f>
        <v>0</v>
      </c>
      <c r="K98" s="156"/>
      <c r="L98" s="161"/>
    </row>
    <row r="99" spans="2:12" s="9" customFormat="1" ht="19.899999999999999" customHeight="1">
      <c r="B99" s="162"/>
      <c r="C99" s="97"/>
      <c r="D99" s="163" t="s">
        <v>982</v>
      </c>
      <c r="E99" s="164"/>
      <c r="F99" s="164"/>
      <c r="G99" s="164"/>
      <c r="H99" s="164"/>
      <c r="I99" s="165"/>
      <c r="J99" s="166">
        <f>J134</f>
        <v>0</v>
      </c>
      <c r="K99" s="97"/>
      <c r="L99" s="167"/>
    </row>
    <row r="100" spans="2:12" s="8" customFormat="1" ht="24.95" customHeight="1">
      <c r="B100" s="155"/>
      <c r="C100" s="156"/>
      <c r="D100" s="157" t="s">
        <v>983</v>
      </c>
      <c r="E100" s="158"/>
      <c r="F100" s="158"/>
      <c r="G100" s="158"/>
      <c r="H100" s="158"/>
      <c r="I100" s="159"/>
      <c r="J100" s="160">
        <f>J141</f>
        <v>0</v>
      </c>
      <c r="K100" s="156"/>
      <c r="L100" s="161"/>
    </row>
    <row r="101" spans="2:12" s="9" customFormat="1" ht="19.899999999999999" customHeight="1">
      <c r="B101" s="162"/>
      <c r="C101" s="97"/>
      <c r="D101" s="163" t="s">
        <v>984</v>
      </c>
      <c r="E101" s="164"/>
      <c r="F101" s="164"/>
      <c r="G101" s="164"/>
      <c r="H101" s="164"/>
      <c r="I101" s="165"/>
      <c r="J101" s="166">
        <f>J142</f>
        <v>0</v>
      </c>
      <c r="K101" s="97"/>
      <c r="L101" s="167"/>
    </row>
    <row r="102" spans="2:12" s="9" customFormat="1" ht="14.85" customHeight="1">
      <c r="B102" s="162"/>
      <c r="C102" s="97"/>
      <c r="D102" s="163" t="s">
        <v>985</v>
      </c>
      <c r="E102" s="164"/>
      <c r="F102" s="164"/>
      <c r="G102" s="164"/>
      <c r="H102" s="164"/>
      <c r="I102" s="165"/>
      <c r="J102" s="166">
        <f>J143</f>
        <v>0</v>
      </c>
      <c r="K102" s="97"/>
      <c r="L102" s="167"/>
    </row>
    <row r="103" spans="2:12" s="9" customFormat="1" ht="14.85" customHeight="1">
      <c r="B103" s="162"/>
      <c r="C103" s="97"/>
      <c r="D103" s="163" t="s">
        <v>986</v>
      </c>
      <c r="E103" s="164"/>
      <c r="F103" s="164"/>
      <c r="G103" s="164"/>
      <c r="H103" s="164"/>
      <c r="I103" s="165"/>
      <c r="J103" s="166">
        <f>J160</f>
        <v>0</v>
      </c>
      <c r="K103" s="97"/>
      <c r="L103" s="167"/>
    </row>
    <row r="104" spans="2:12" s="8" customFormat="1" ht="24.95" customHeight="1">
      <c r="B104" s="155"/>
      <c r="C104" s="156"/>
      <c r="D104" s="157" t="s">
        <v>148</v>
      </c>
      <c r="E104" s="158"/>
      <c r="F104" s="158"/>
      <c r="G104" s="158"/>
      <c r="H104" s="158"/>
      <c r="I104" s="159"/>
      <c r="J104" s="160">
        <f>J163</f>
        <v>0</v>
      </c>
      <c r="K104" s="156"/>
      <c r="L104" s="161"/>
    </row>
    <row r="105" spans="2:12" s="9" customFormat="1" ht="19.899999999999999" customHeight="1">
      <c r="B105" s="162"/>
      <c r="C105" s="97"/>
      <c r="D105" s="163" t="s">
        <v>895</v>
      </c>
      <c r="E105" s="164"/>
      <c r="F105" s="164"/>
      <c r="G105" s="164"/>
      <c r="H105" s="164"/>
      <c r="I105" s="165"/>
      <c r="J105" s="166">
        <f>J164</f>
        <v>0</v>
      </c>
      <c r="K105" s="97"/>
      <c r="L105" s="167"/>
    </row>
    <row r="106" spans="2:12" s="1" customFormat="1" ht="21.75" customHeight="1">
      <c r="B106" s="32"/>
      <c r="C106" s="33"/>
      <c r="D106" s="33"/>
      <c r="E106" s="33"/>
      <c r="F106" s="33"/>
      <c r="G106" s="33"/>
      <c r="H106" s="33"/>
      <c r="I106" s="115"/>
      <c r="J106" s="33"/>
      <c r="K106" s="33"/>
      <c r="L106" s="36"/>
    </row>
    <row r="107" spans="2:12" s="1" customFormat="1" ht="6.95" customHeight="1">
      <c r="B107" s="47"/>
      <c r="C107" s="48"/>
      <c r="D107" s="48"/>
      <c r="E107" s="48"/>
      <c r="F107" s="48"/>
      <c r="G107" s="48"/>
      <c r="H107" s="48"/>
      <c r="I107" s="146"/>
      <c r="J107" s="48"/>
      <c r="K107" s="48"/>
      <c r="L107" s="36"/>
    </row>
    <row r="111" spans="2:12" s="1" customFormat="1" ht="6.95" customHeight="1">
      <c r="B111" s="49"/>
      <c r="C111" s="50"/>
      <c r="D111" s="50"/>
      <c r="E111" s="50"/>
      <c r="F111" s="50"/>
      <c r="G111" s="50"/>
      <c r="H111" s="50"/>
      <c r="I111" s="149"/>
      <c r="J111" s="50"/>
      <c r="K111" s="50"/>
      <c r="L111" s="36"/>
    </row>
    <row r="112" spans="2:12" s="1" customFormat="1" ht="24.95" customHeight="1">
      <c r="B112" s="32"/>
      <c r="C112" s="21" t="s">
        <v>155</v>
      </c>
      <c r="D112" s="33"/>
      <c r="E112" s="33"/>
      <c r="F112" s="33"/>
      <c r="G112" s="33"/>
      <c r="H112" s="33"/>
      <c r="I112" s="115"/>
      <c r="J112" s="33"/>
      <c r="K112" s="33"/>
      <c r="L112" s="36"/>
    </row>
    <row r="113" spans="2:65" s="1" customFormat="1" ht="6.95" customHeight="1">
      <c r="B113" s="32"/>
      <c r="C113" s="33"/>
      <c r="D113" s="33"/>
      <c r="E113" s="33"/>
      <c r="F113" s="33"/>
      <c r="G113" s="33"/>
      <c r="H113" s="33"/>
      <c r="I113" s="115"/>
      <c r="J113" s="33"/>
      <c r="K113" s="33"/>
      <c r="L113" s="36"/>
    </row>
    <row r="114" spans="2:65" s="1" customFormat="1" ht="12" customHeight="1">
      <c r="B114" s="32"/>
      <c r="C114" s="27" t="s">
        <v>16</v>
      </c>
      <c r="D114" s="33"/>
      <c r="E114" s="33"/>
      <c r="F114" s="33"/>
      <c r="G114" s="33"/>
      <c r="H114" s="33"/>
      <c r="I114" s="115"/>
      <c r="J114" s="33"/>
      <c r="K114" s="33"/>
      <c r="L114" s="36"/>
    </row>
    <row r="115" spans="2:65" s="1" customFormat="1" ht="14.45" customHeight="1">
      <c r="B115" s="32"/>
      <c r="C115" s="33"/>
      <c r="D115" s="33"/>
      <c r="E115" s="301" t="str">
        <f>E7</f>
        <v>Labe aréna Štětí - bazén</v>
      </c>
      <c r="F115" s="302"/>
      <c r="G115" s="302"/>
      <c r="H115" s="302"/>
      <c r="I115" s="115"/>
      <c r="J115" s="33"/>
      <c r="K115" s="33"/>
      <c r="L115" s="36"/>
    </row>
    <row r="116" spans="2:65" s="1" customFormat="1" ht="12" customHeight="1">
      <c r="B116" s="32"/>
      <c r="C116" s="27" t="s">
        <v>134</v>
      </c>
      <c r="D116" s="33"/>
      <c r="E116" s="33"/>
      <c r="F116" s="33"/>
      <c r="G116" s="33"/>
      <c r="H116" s="33"/>
      <c r="I116" s="115"/>
      <c r="J116" s="33"/>
      <c r="K116" s="33"/>
      <c r="L116" s="36"/>
    </row>
    <row r="117" spans="2:65" s="1" customFormat="1" ht="14.45" customHeight="1">
      <c r="B117" s="32"/>
      <c r="C117" s="33"/>
      <c r="D117" s="33"/>
      <c r="E117" s="269" t="str">
        <f>E9</f>
        <v>03 - VZT</v>
      </c>
      <c r="F117" s="303"/>
      <c r="G117" s="303"/>
      <c r="H117" s="303"/>
      <c r="I117" s="115"/>
      <c r="J117" s="33"/>
      <c r="K117" s="33"/>
      <c r="L117" s="36"/>
    </row>
    <row r="118" spans="2:65" s="1" customFormat="1" ht="6.95" customHeight="1">
      <c r="B118" s="32"/>
      <c r="C118" s="33"/>
      <c r="D118" s="33"/>
      <c r="E118" s="33"/>
      <c r="F118" s="33"/>
      <c r="G118" s="33"/>
      <c r="H118" s="33"/>
      <c r="I118" s="115"/>
      <c r="J118" s="33"/>
      <c r="K118" s="33"/>
      <c r="L118" s="36"/>
    </row>
    <row r="119" spans="2:65" s="1" customFormat="1" ht="12" customHeight="1">
      <c r="B119" s="32"/>
      <c r="C119" s="27" t="s">
        <v>20</v>
      </c>
      <c r="D119" s="33"/>
      <c r="E119" s="33"/>
      <c r="F119" s="25" t="str">
        <f>F12</f>
        <v>Štětí</v>
      </c>
      <c r="G119" s="33"/>
      <c r="H119" s="33"/>
      <c r="I119" s="116" t="s">
        <v>22</v>
      </c>
      <c r="J119" s="59" t="str">
        <f>IF(J12="","",J12)</f>
        <v>4. 12. 2019</v>
      </c>
      <c r="K119" s="33"/>
      <c r="L119" s="36"/>
    </row>
    <row r="120" spans="2:65" s="1" customFormat="1" ht="6.95" customHeight="1">
      <c r="B120" s="32"/>
      <c r="C120" s="33"/>
      <c r="D120" s="33"/>
      <c r="E120" s="33"/>
      <c r="F120" s="33"/>
      <c r="G120" s="33"/>
      <c r="H120" s="33"/>
      <c r="I120" s="115"/>
      <c r="J120" s="33"/>
      <c r="K120" s="33"/>
      <c r="L120" s="36"/>
    </row>
    <row r="121" spans="2:65" s="1" customFormat="1" ht="26.45" customHeight="1">
      <c r="B121" s="32"/>
      <c r="C121" s="27" t="s">
        <v>24</v>
      </c>
      <c r="D121" s="33"/>
      <c r="E121" s="33"/>
      <c r="F121" s="25" t="str">
        <f>E15</f>
        <v>Labe aréna z.s. Nábřežní 835, Štětí</v>
      </c>
      <c r="G121" s="33"/>
      <c r="H121" s="33"/>
      <c r="I121" s="116" t="s">
        <v>31</v>
      </c>
      <c r="J121" s="30" t="str">
        <f>E21</f>
        <v>di5 architekti inženýři</v>
      </c>
      <c r="K121" s="33"/>
      <c r="L121" s="36"/>
    </row>
    <row r="122" spans="2:65" s="1" customFormat="1" ht="15.6" customHeight="1">
      <c r="B122" s="32"/>
      <c r="C122" s="27" t="s">
        <v>29</v>
      </c>
      <c r="D122" s="33"/>
      <c r="E122" s="33"/>
      <c r="F122" s="25" t="str">
        <f>IF(E18="","",E18)</f>
        <v>Vyplň údaj</v>
      </c>
      <c r="G122" s="33"/>
      <c r="H122" s="33"/>
      <c r="I122" s="116" t="s">
        <v>35</v>
      </c>
      <c r="J122" s="30" t="str">
        <f>E24</f>
        <v>J. Nešněra</v>
      </c>
      <c r="K122" s="33"/>
      <c r="L122" s="36"/>
    </row>
    <row r="123" spans="2:65" s="1" customFormat="1" ht="10.35" customHeight="1">
      <c r="B123" s="32"/>
      <c r="C123" s="33"/>
      <c r="D123" s="33"/>
      <c r="E123" s="33"/>
      <c r="F123" s="33"/>
      <c r="G123" s="33"/>
      <c r="H123" s="33"/>
      <c r="I123" s="115"/>
      <c r="J123" s="33"/>
      <c r="K123" s="33"/>
      <c r="L123" s="36"/>
    </row>
    <row r="124" spans="2:65" s="10" customFormat="1" ht="29.25" customHeight="1">
      <c r="B124" s="168"/>
      <c r="C124" s="169" t="s">
        <v>156</v>
      </c>
      <c r="D124" s="170" t="s">
        <v>63</v>
      </c>
      <c r="E124" s="170" t="s">
        <v>59</v>
      </c>
      <c r="F124" s="170" t="s">
        <v>60</v>
      </c>
      <c r="G124" s="170" t="s">
        <v>157</v>
      </c>
      <c r="H124" s="170" t="s">
        <v>158</v>
      </c>
      <c r="I124" s="171" t="s">
        <v>159</v>
      </c>
      <c r="J124" s="170" t="s">
        <v>138</v>
      </c>
      <c r="K124" s="172" t="s">
        <v>160</v>
      </c>
      <c r="L124" s="173"/>
      <c r="M124" s="68" t="s">
        <v>1</v>
      </c>
      <c r="N124" s="69" t="s">
        <v>42</v>
      </c>
      <c r="O124" s="69" t="s">
        <v>161</v>
      </c>
      <c r="P124" s="69" t="s">
        <v>162</v>
      </c>
      <c r="Q124" s="69" t="s">
        <v>163</v>
      </c>
      <c r="R124" s="69" t="s">
        <v>164</v>
      </c>
      <c r="S124" s="69" t="s">
        <v>165</v>
      </c>
      <c r="T124" s="70" t="s">
        <v>166</v>
      </c>
    </row>
    <row r="125" spans="2:65" s="1" customFormat="1" ht="22.9" customHeight="1">
      <c r="B125" s="32"/>
      <c r="C125" s="75" t="s">
        <v>167</v>
      </c>
      <c r="D125" s="33"/>
      <c r="E125" s="33"/>
      <c r="F125" s="33"/>
      <c r="G125" s="33"/>
      <c r="H125" s="33"/>
      <c r="I125" s="115"/>
      <c r="J125" s="174">
        <f>BK125</f>
        <v>0</v>
      </c>
      <c r="K125" s="33"/>
      <c r="L125" s="36"/>
      <c r="M125" s="71"/>
      <c r="N125" s="72"/>
      <c r="O125" s="72"/>
      <c r="P125" s="175">
        <f>P126+P133+P141+P163</f>
        <v>0</v>
      </c>
      <c r="Q125" s="72"/>
      <c r="R125" s="175">
        <f>R126+R133+R141+R163</f>
        <v>0</v>
      </c>
      <c r="S125" s="72"/>
      <c r="T125" s="176">
        <f>T126+T133+T141+T163</f>
        <v>0</v>
      </c>
      <c r="AT125" s="15" t="s">
        <v>77</v>
      </c>
      <c r="AU125" s="15" t="s">
        <v>140</v>
      </c>
      <c r="BK125" s="177">
        <f>BK126+BK133+BK141+BK163</f>
        <v>0</v>
      </c>
    </row>
    <row r="126" spans="2:65" s="11" customFormat="1" ht="25.9" customHeight="1">
      <c r="B126" s="178"/>
      <c r="C126" s="179"/>
      <c r="D126" s="180" t="s">
        <v>77</v>
      </c>
      <c r="E126" s="181" t="s">
        <v>987</v>
      </c>
      <c r="F126" s="181" t="s">
        <v>988</v>
      </c>
      <c r="G126" s="179"/>
      <c r="H126" s="179"/>
      <c r="I126" s="182"/>
      <c r="J126" s="183">
        <f>BK126</f>
        <v>0</v>
      </c>
      <c r="K126" s="179"/>
      <c r="L126" s="184"/>
      <c r="M126" s="185"/>
      <c r="N126" s="186"/>
      <c r="O126" s="186"/>
      <c r="P126" s="187">
        <f>SUM(P127:P132)</f>
        <v>0</v>
      </c>
      <c r="Q126" s="186"/>
      <c r="R126" s="187">
        <f>SUM(R127:R132)</f>
        <v>0</v>
      </c>
      <c r="S126" s="186"/>
      <c r="T126" s="188">
        <f>SUM(T127:T132)</f>
        <v>0</v>
      </c>
      <c r="AR126" s="189" t="s">
        <v>85</v>
      </c>
      <c r="AT126" s="190" t="s">
        <v>77</v>
      </c>
      <c r="AU126" s="190" t="s">
        <v>78</v>
      </c>
      <c r="AY126" s="189" t="s">
        <v>170</v>
      </c>
      <c r="BK126" s="191">
        <f>SUM(BK127:BK132)</f>
        <v>0</v>
      </c>
    </row>
    <row r="127" spans="2:65" s="1" customFormat="1" ht="14.45" customHeight="1">
      <c r="B127" s="32"/>
      <c r="C127" s="194" t="s">
        <v>85</v>
      </c>
      <c r="D127" s="194" t="s">
        <v>172</v>
      </c>
      <c r="E127" s="195" t="s">
        <v>989</v>
      </c>
      <c r="F127" s="196" t="s">
        <v>990</v>
      </c>
      <c r="G127" s="197" t="s">
        <v>723</v>
      </c>
      <c r="H127" s="198">
        <v>70</v>
      </c>
      <c r="I127" s="199"/>
      <c r="J127" s="200">
        <f>ROUND(I127*H127,2)</f>
        <v>0</v>
      </c>
      <c r="K127" s="196" t="s">
        <v>1</v>
      </c>
      <c r="L127" s="36"/>
      <c r="M127" s="201" t="s">
        <v>1</v>
      </c>
      <c r="N127" s="202" t="s">
        <v>43</v>
      </c>
      <c r="O127" s="64"/>
      <c r="P127" s="203">
        <f>O127*H127</f>
        <v>0</v>
      </c>
      <c r="Q127" s="203">
        <v>0</v>
      </c>
      <c r="R127" s="203">
        <f>Q127*H127</f>
        <v>0</v>
      </c>
      <c r="S127" s="203">
        <v>0</v>
      </c>
      <c r="T127" s="204">
        <f>S127*H127</f>
        <v>0</v>
      </c>
      <c r="AR127" s="205" t="s">
        <v>177</v>
      </c>
      <c r="AT127" s="205" t="s">
        <v>172</v>
      </c>
      <c r="AU127" s="205" t="s">
        <v>85</v>
      </c>
      <c r="AY127" s="15" t="s">
        <v>170</v>
      </c>
      <c r="BE127" s="206">
        <f>IF(N127="základní",J127,0)</f>
        <v>0</v>
      </c>
      <c r="BF127" s="206">
        <f>IF(N127="snížená",J127,0)</f>
        <v>0</v>
      </c>
      <c r="BG127" s="206">
        <f>IF(N127="zákl. přenesená",J127,0)</f>
        <v>0</v>
      </c>
      <c r="BH127" s="206">
        <f>IF(N127="sníž. přenesená",J127,0)</f>
        <v>0</v>
      </c>
      <c r="BI127" s="206">
        <f>IF(N127="nulová",J127,0)</f>
        <v>0</v>
      </c>
      <c r="BJ127" s="15" t="s">
        <v>85</v>
      </c>
      <c r="BK127" s="206">
        <f>ROUND(I127*H127,2)</f>
        <v>0</v>
      </c>
      <c r="BL127" s="15" t="s">
        <v>177</v>
      </c>
      <c r="BM127" s="205" t="s">
        <v>991</v>
      </c>
    </row>
    <row r="128" spans="2:65" s="1" customFormat="1" ht="11.25">
      <c r="B128" s="32"/>
      <c r="C128" s="33"/>
      <c r="D128" s="207" t="s">
        <v>179</v>
      </c>
      <c r="E128" s="33"/>
      <c r="F128" s="208" t="s">
        <v>990</v>
      </c>
      <c r="G128" s="33"/>
      <c r="H128" s="33"/>
      <c r="I128" s="115"/>
      <c r="J128" s="33"/>
      <c r="K128" s="33"/>
      <c r="L128" s="36"/>
      <c r="M128" s="209"/>
      <c r="N128" s="64"/>
      <c r="O128" s="64"/>
      <c r="P128" s="64"/>
      <c r="Q128" s="64"/>
      <c r="R128" s="64"/>
      <c r="S128" s="64"/>
      <c r="T128" s="65"/>
      <c r="AT128" s="15" t="s">
        <v>179</v>
      </c>
      <c r="AU128" s="15" t="s">
        <v>85</v>
      </c>
    </row>
    <row r="129" spans="2:65" s="1" customFormat="1" ht="14.45" customHeight="1">
      <c r="B129" s="32"/>
      <c r="C129" s="194" t="s">
        <v>87</v>
      </c>
      <c r="D129" s="194" t="s">
        <v>172</v>
      </c>
      <c r="E129" s="195" t="s">
        <v>992</v>
      </c>
      <c r="F129" s="196" t="s">
        <v>993</v>
      </c>
      <c r="G129" s="197" t="s">
        <v>723</v>
      </c>
      <c r="H129" s="198">
        <v>20</v>
      </c>
      <c r="I129" s="199"/>
      <c r="J129" s="200">
        <f>ROUND(I129*H129,2)</f>
        <v>0</v>
      </c>
      <c r="K129" s="196" t="s">
        <v>1</v>
      </c>
      <c r="L129" s="36"/>
      <c r="M129" s="201" t="s">
        <v>1</v>
      </c>
      <c r="N129" s="202" t="s">
        <v>43</v>
      </c>
      <c r="O129" s="64"/>
      <c r="P129" s="203">
        <f>O129*H129</f>
        <v>0</v>
      </c>
      <c r="Q129" s="203">
        <v>0</v>
      </c>
      <c r="R129" s="203">
        <f>Q129*H129</f>
        <v>0</v>
      </c>
      <c r="S129" s="203">
        <v>0</v>
      </c>
      <c r="T129" s="204">
        <f>S129*H129</f>
        <v>0</v>
      </c>
      <c r="AR129" s="205" t="s">
        <v>177</v>
      </c>
      <c r="AT129" s="205" t="s">
        <v>172</v>
      </c>
      <c r="AU129" s="205" t="s">
        <v>85</v>
      </c>
      <c r="AY129" s="15" t="s">
        <v>170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5" t="s">
        <v>85</v>
      </c>
      <c r="BK129" s="206">
        <f>ROUND(I129*H129,2)</f>
        <v>0</v>
      </c>
      <c r="BL129" s="15" t="s">
        <v>177</v>
      </c>
      <c r="BM129" s="205" t="s">
        <v>994</v>
      </c>
    </row>
    <row r="130" spans="2:65" s="1" customFormat="1" ht="11.25">
      <c r="B130" s="32"/>
      <c r="C130" s="33"/>
      <c r="D130" s="207" t="s">
        <v>179</v>
      </c>
      <c r="E130" s="33"/>
      <c r="F130" s="208" t="s">
        <v>993</v>
      </c>
      <c r="G130" s="33"/>
      <c r="H130" s="33"/>
      <c r="I130" s="115"/>
      <c r="J130" s="33"/>
      <c r="K130" s="33"/>
      <c r="L130" s="36"/>
      <c r="M130" s="209"/>
      <c r="N130" s="64"/>
      <c r="O130" s="64"/>
      <c r="P130" s="64"/>
      <c r="Q130" s="64"/>
      <c r="R130" s="64"/>
      <c r="S130" s="64"/>
      <c r="T130" s="65"/>
      <c r="AT130" s="15" t="s">
        <v>179</v>
      </c>
      <c r="AU130" s="15" t="s">
        <v>85</v>
      </c>
    </row>
    <row r="131" spans="2:65" s="1" customFormat="1" ht="14.45" customHeight="1">
      <c r="B131" s="32"/>
      <c r="C131" s="194" t="s">
        <v>183</v>
      </c>
      <c r="D131" s="194" t="s">
        <v>172</v>
      </c>
      <c r="E131" s="195" t="s">
        <v>995</v>
      </c>
      <c r="F131" s="196" t="s">
        <v>996</v>
      </c>
      <c r="G131" s="197" t="s">
        <v>723</v>
      </c>
      <c r="H131" s="198">
        <v>15</v>
      </c>
      <c r="I131" s="199"/>
      <c r="J131" s="200">
        <f>ROUND(I131*H131,2)</f>
        <v>0</v>
      </c>
      <c r="K131" s="196" t="s">
        <v>1</v>
      </c>
      <c r="L131" s="36"/>
      <c r="M131" s="201" t="s">
        <v>1</v>
      </c>
      <c r="N131" s="202" t="s">
        <v>43</v>
      </c>
      <c r="O131" s="64"/>
      <c r="P131" s="203">
        <f>O131*H131</f>
        <v>0</v>
      </c>
      <c r="Q131" s="203">
        <v>0</v>
      </c>
      <c r="R131" s="203">
        <f>Q131*H131</f>
        <v>0</v>
      </c>
      <c r="S131" s="203">
        <v>0</v>
      </c>
      <c r="T131" s="204">
        <f>S131*H131</f>
        <v>0</v>
      </c>
      <c r="AR131" s="205" t="s">
        <v>177</v>
      </c>
      <c r="AT131" s="205" t="s">
        <v>172</v>
      </c>
      <c r="AU131" s="205" t="s">
        <v>85</v>
      </c>
      <c r="AY131" s="15" t="s">
        <v>170</v>
      </c>
      <c r="BE131" s="206">
        <f>IF(N131="základní",J131,0)</f>
        <v>0</v>
      </c>
      <c r="BF131" s="206">
        <f>IF(N131="snížená",J131,0)</f>
        <v>0</v>
      </c>
      <c r="BG131" s="206">
        <f>IF(N131="zákl. přenesená",J131,0)</f>
        <v>0</v>
      </c>
      <c r="BH131" s="206">
        <f>IF(N131="sníž. přenesená",J131,0)</f>
        <v>0</v>
      </c>
      <c r="BI131" s="206">
        <f>IF(N131="nulová",J131,0)</f>
        <v>0</v>
      </c>
      <c r="BJ131" s="15" t="s">
        <v>85</v>
      </c>
      <c r="BK131" s="206">
        <f>ROUND(I131*H131,2)</f>
        <v>0</v>
      </c>
      <c r="BL131" s="15" t="s">
        <v>177</v>
      </c>
      <c r="BM131" s="205" t="s">
        <v>997</v>
      </c>
    </row>
    <row r="132" spans="2:65" s="1" customFormat="1" ht="11.25">
      <c r="B132" s="32"/>
      <c r="C132" s="33"/>
      <c r="D132" s="207" t="s">
        <v>179</v>
      </c>
      <c r="E132" s="33"/>
      <c r="F132" s="208" t="s">
        <v>996</v>
      </c>
      <c r="G132" s="33"/>
      <c r="H132" s="33"/>
      <c r="I132" s="115"/>
      <c r="J132" s="33"/>
      <c r="K132" s="33"/>
      <c r="L132" s="36"/>
      <c r="M132" s="209"/>
      <c r="N132" s="64"/>
      <c r="O132" s="64"/>
      <c r="P132" s="64"/>
      <c r="Q132" s="64"/>
      <c r="R132" s="64"/>
      <c r="S132" s="64"/>
      <c r="T132" s="65"/>
      <c r="AT132" s="15" t="s">
        <v>179</v>
      </c>
      <c r="AU132" s="15" t="s">
        <v>85</v>
      </c>
    </row>
    <row r="133" spans="2:65" s="11" customFormat="1" ht="25.9" customHeight="1">
      <c r="B133" s="178"/>
      <c r="C133" s="179"/>
      <c r="D133" s="180" t="s">
        <v>77</v>
      </c>
      <c r="E133" s="181" t="s">
        <v>998</v>
      </c>
      <c r="F133" s="181" t="s">
        <v>999</v>
      </c>
      <c r="G133" s="179"/>
      <c r="H133" s="179"/>
      <c r="I133" s="182"/>
      <c r="J133" s="183">
        <f>BK133</f>
        <v>0</v>
      </c>
      <c r="K133" s="179"/>
      <c r="L133" s="184"/>
      <c r="M133" s="185"/>
      <c r="N133" s="186"/>
      <c r="O133" s="186"/>
      <c r="P133" s="187">
        <f>P134</f>
        <v>0</v>
      </c>
      <c r="Q133" s="186"/>
      <c r="R133" s="187">
        <f>R134</f>
        <v>0</v>
      </c>
      <c r="S133" s="186"/>
      <c r="T133" s="188">
        <f>T134</f>
        <v>0</v>
      </c>
      <c r="AR133" s="189" t="s">
        <v>85</v>
      </c>
      <c r="AT133" s="190" t="s">
        <v>77</v>
      </c>
      <c r="AU133" s="190" t="s">
        <v>78</v>
      </c>
      <c r="AY133" s="189" t="s">
        <v>170</v>
      </c>
      <c r="BK133" s="191">
        <f>BK134</f>
        <v>0</v>
      </c>
    </row>
    <row r="134" spans="2:65" s="11" customFormat="1" ht="22.9" customHeight="1">
      <c r="B134" s="178"/>
      <c r="C134" s="179"/>
      <c r="D134" s="180" t="s">
        <v>77</v>
      </c>
      <c r="E134" s="192" t="s">
        <v>1000</v>
      </c>
      <c r="F134" s="192" t="s">
        <v>1</v>
      </c>
      <c r="G134" s="179"/>
      <c r="H134" s="179"/>
      <c r="I134" s="182"/>
      <c r="J134" s="193">
        <f>BK134</f>
        <v>0</v>
      </c>
      <c r="K134" s="179"/>
      <c r="L134" s="184"/>
      <c r="M134" s="185"/>
      <c r="N134" s="186"/>
      <c r="O134" s="186"/>
      <c r="P134" s="187">
        <f>SUM(P135:P140)</f>
        <v>0</v>
      </c>
      <c r="Q134" s="186"/>
      <c r="R134" s="187">
        <f>SUM(R135:R140)</f>
        <v>0</v>
      </c>
      <c r="S134" s="186"/>
      <c r="T134" s="188">
        <f>SUM(T135:T140)</f>
        <v>0</v>
      </c>
      <c r="AR134" s="189" t="s">
        <v>85</v>
      </c>
      <c r="AT134" s="190" t="s">
        <v>77</v>
      </c>
      <c r="AU134" s="190" t="s">
        <v>85</v>
      </c>
      <c r="AY134" s="189" t="s">
        <v>170</v>
      </c>
      <c r="BK134" s="191">
        <f>SUM(BK135:BK140)</f>
        <v>0</v>
      </c>
    </row>
    <row r="135" spans="2:65" s="1" customFormat="1" ht="21.6" customHeight="1">
      <c r="B135" s="32"/>
      <c r="C135" s="194" t="s">
        <v>177</v>
      </c>
      <c r="D135" s="194" t="s">
        <v>172</v>
      </c>
      <c r="E135" s="195" t="s">
        <v>1001</v>
      </c>
      <c r="F135" s="196" t="s">
        <v>1002</v>
      </c>
      <c r="G135" s="197" t="s">
        <v>1003</v>
      </c>
      <c r="H135" s="198">
        <v>4</v>
      </c>
      <c r="I135" s="199"/>
      <c r="J135" s="200">
        <f>ROUND(I135*H135,2)</f>
        <v>0</v>
      </c>
      <c r="K135" s="196" t="s">
        <v>1</v>
      </c>
      <c r="L135" s="36"/>
      <c r="M135" s="201" t="s">
        <v>1</v>
      </c>
      <c r="N135" s="202" t="s">
        <v>43</v>
      </c>
      <c r="O135" s="64"/>
      <c r="P135" s="203">
        <f>O135*H135</f>
        <v>0</v>
      </c>
      <c r="Q135" s="203">
        <v>0</v>
      </c>
      <c r="R135" s="203">
        <f>Q135*H135</f>
        <v>0</v>
      </c>
      <c r="S135" s="203">
        <v>0</v>
      </c>
      <c r="T135" s="204">
        <f>S135*H135</f>
        <v>0</v>
      </c>
      <c r="AR135" s="205" t="s">
        <v>177</v>
      </c>
      <c r="AT135" s="205" t="s">
        <v>172</v>
      </c>
      <c r="AU135" s="205" t="s">
        <v>87</v>
      </c>
      <c r="AY135" s="15" t="s">
        <v>170</v>
      </c>
      <c r="BE135" s="206">
        <f>IF(N135="základní",J135,0)</f>
        <v>0</v>
      </c>
      <c r="BF135" s="206">
        <f>IF(N135="snížená",J135,0)</f>
        <v>0</v>
      </c>
      <c r="BG135" s="206">
        <f>IF(N135="zákl. přenesená",J135,0)</f>
        <v>0</v>
      </c>
      <c r="BH135" s="206">
        <f>IF(N135="sníž. přenesená",J135,0)</f>
        <v>0</v>
      </c>
      <c r="BI135" s="206">
        <f>IF(N135="nulová",J135,0)</f>
        <v>0</v>
      </c>
      <c r="BJ135" s="15" t="s">
        <v>85</v>
      </c>
      <c r="BK135" s="206">
        <f>ROUND(I135*H135,2)</f>
        <v>0</v>
      </c>
      <c r="BL135" s="15" t="s">
        <v>177</v>
      </c>
      <c r="BM135" s="205" t="s">
        <v>1004</v>
      </c>
    </row>
    <row r="136" spans="2:65" s="1" customFormat="1" ht="19.5">
      <c r="B136" s="32"/>
      <c r="C136" s="33"/>
      <c r="D136" s="207" t="s">
        <v>179</v>
      </c>
      <c r="E136" s="33"/>
      <c r="F136" s="208" t="s">
        <v>1002</v>
      </c>
      <c r="G136" s="33"/>
      <c r="H136" s="33"/>
      <c r="I136" s="115"/>
      <c r="J136" s="33"/>
      <c r="K136" s="33"/>
      <c r="L136" s="36"/>
      <c r="M136" s="209"/>
      <c r="N136" s="64"/>
      <c r="O136" s="64"/>
      <c r="P136" s="64"/>
      <c r="Q136" s="64"/>
      <c r="R136" s="64"/>
      <c r="S136" s="64"/>
      <c r="T136" s="65"/>
      <c r="AT136" s="15" t="s">
        <v>179</v>
      </c>
      <c r="AU136" s="15" t="s">
        <v>87</v>
      </c>
    </row>
    <row r="137" spans="2:65" s="1" customFormat="1" ht="32.450000000000003" customHeight="1">
      <c r="B137" s="32"/>
      <c r="C137" s="194" t="s">
        <v>208</v>
      </c>
      <c r="D137" s="194" t="s">
        <v>172</v>
      </c>
      <c r="E137" s="195" t="s">
        <v>1005</v>
      </c>
      <c r="F137" s="196" t="s">
        <v>1006</v>
      </c>
      <c r="G137" s="197" t="s">
        <v>1003</v>
      </c>
      <c r="H137" s="198">
        <v>12</v>
      </c>
      <c r="I137" s="199"/>
      <c r="J137" s="200">
        <f>ROUND(I137*H137,2)</f>
        <v>0</v>
      </c>
      <c r="K137" s="196" t="s">
        <v>1</v>
      </c>
      <c r="L137" s="36"/>
      <c r="M137" s="201" t="s">
        <v>1</v>
      </c>
      <c r="N137" s="202" t="s">
        <v>43</v>
      </c>
      <c r="O137" s="64"/>
      <c r="P137" s="203">
        <f>O137*H137</f>
        <v>0</v>
      </c>
      <c r="Q137" s="203">
        <v>0</v>
      </c>
      <c r="R137" s="203">
        <f>Q137*H137</f>
        <v>0</v>
      </c>
      <c r="S137" s="203">
        <v>0</v>
      </c>
      <c r="T137" s="204">
        <f>S137*H137</f>
        <v>0</v>
      </c>
      <c r="AR137" s="205" t="s">
        <v>177</v>
      </c>
      <c r="AT137" s="205" t="s">
        <v>172</v>
      </c>
      <c r="AU137" s="205" t="s">
        <v>87</v>
      </c>
      <c r="AY137" s="15" t="s">
        <v>170</v>
      </c>
      <c r="BE137" s="206">
        <f>IF(N137="základní",J137,0)</f>
        <v>0</v>
      </c>
      <c r="BF137" s="206">
        <f>IF(N137="snížená",J137,0)</f>
        <v>0</v>
      </c>
      <c r="BG137" s="206">
        <f>IF(N137="zákl. přenesená",J137,0)</f>
        <v>0</v>
      </c>
      <c r="BH137" s="206">
        <f>IF(N137="sníž. přenesená",J137,0)</f>
        <v>0</v>
      </c>
      <c r="BI137" s="206">
        <f>IF(N137="nulová",J137,0)</f>
        <v>0</v>
      </c>
      <c r="BJ137" s="15" t="s">
        <v>85</v>
      </c>
      <c r="BK137" s="206">
        <f>ROUND(I137*H137,2)</f>
        <v>0</v>
      </c>
      <c r="BL137" s="15" t="s">
        <v>177</v>
      </c>
      <c r="BM137" s="205" t="s">
        <v>1007</v>
      </c>
    </row>
    <row r="138" spans="2:65" s="1" customFormat="1" ht="19.5">
      <c r="B138" s="32"/>
      <c r="C138" s="33"/>
      <c r="D138" s="207" t="s">
        <v>179</v>
      </c>
      <c r="E138" s="33"/>
      <c r="F138" s="208" t="s">
        <v>1006</v>
      </c>
      <c r="G138" s="33"/>
      <c r="H138" s="33"/>
      <c r="I138" s="115"/>
      <c r="J138" s="33"/>
      <c r="K138" s="33"/>
      <c r="L138" s="36"/>
      <c r="M138" s="209"/>
      <c r="N138" s="64"/>
      <c r="O138" s="64"/>
      <c r="P138" s="64"/>
      <c r="Q138" s="64"/>
      <c r="R138" s="64"/>
      <c r="S138" s="64"/>
      <c r="T138" s="65"/>
      <c r="AT138" s="15" t="s">
        <v>179</v>
      </c>
      <c r="AU138" s="15" t="s">
        <v>87</v>
      </c>
    </row>
    <row r="139" spans="2:65" s="1" customFormat="1" ht="32.450000000000003" customHeight="1">
      <c r="B139" s="32"/>
      <c r="C139" s="194" t="s">
        <v>213</v>
      </c>
      <c r="D139" s="194" t="s">
        <v>172</v>
      </c>
      <c r="E139" s="195" t="s">
        <v>1008</v>
      </c>
      <c r="F139" s="196" t="s">
        <v>1009</v>
      </c>
      <c r="G139" s="197" t="s">
        <v>1003</v>
      </c>
      <c r="H139" s="198">
        <v>3</v>
      </c>
      <c r="I139" s="199"/>
      <c r="J139" s="200">
        <f>ROUND(I139*H139,2)</f>
        <v>0</v>
      </c>
      <c r="K139" s="196" t="s">
        <v>1</v>
      </c>
      <c r="L139" s="36"/>
      <c r="M139" s="201" t="s">
        <v>1</v>
      </c>
      <c r="N139" s="202" t="s">
        <v>43</v>
      </c>
      <c r="O139" s="64"/>
      <c r="P139" s="203">
        <f>O139*H139</f>
        <v>0</v>
      </c>
      <c r="Q139" s="203">
        <v>0</v>
      </c>
      <c r="R139" s="203">
        <f>Q139*H139</f>
        <v>0</v>
      </c>
      <c r="S139" s="203">
        <v>0</v>
      </c>
      <c r="T139" s="204">
        <f>S139*H139</f>
        <v>0</v>
      </c>
      <c r="AR139" s="205" t="s">
        <v>177</v>
      </c>
      <c r="AT139" s="205" t="s">
        <v>172</v>
      </c>
      <c r="AU139" s="205" t="s">
        <v>87</v>
      </c>
      <c r="AY139" s="15" t="s">
        <v>170</v>
      </c>
      <c r="BE139" s="206">
        <f>IF(N139="základní",J139,0)</f>
        <v>0</v>
      </c>
      <c r="BF139" s="206">
        <f>IF(N139="snížená",J139,0)</f>
        <v>0</v>
      </c>
      <c r="BG139" s="206">
        <f>IF(N139="zákl. přenesená",J139,0)</f>
        <v>0</v>
      </c>
      <c r="BH139" s="206">
        <f>IF(N139="sníž. přenesená",J139,0)</f>
        <v>0</v>
      </c>
      <c r="BI139" s="206">
        <f>IF(N139="nulová",J139,0)</f>
        <v>0</v>
      </c>
      <c r="BJ139" s="15" t="s">
        <v>85</v>
      </c>
      <c r="BK139" s="206">
        <f>ROUND(I139*H139,2)</f>
        <v>0</v>
      </c>
      <c r="BL139" s="15" t="s">
        <v>177</v>
      </c>
      <c r="BM139" s="205" t="s">
        <v>1010</v>
      </c>
    </row>
    <row r="140" spans="2:65" s="1" customFormat="1" ht="19.5">
      <c r="B140" s="32"/>
      <c r="C140" s="33"/>
      <c r="D140" s="207" t="s">
        <v>179</v>
      </c>
      <c r="E140" s="33"/>
      <c r="F140" s="208" t="s">
        <v>1009</v>
      </c>
      <c r="G140" s="33"/>
      <c r="H140" s="33"/>
      <c r="I140" s="115"/>
      <c r="J140" s="33"/>
      <c r="K140" s="33"/>
      <c r="L140" s="36"/>
      <c r="M140" s="209"/>
      <c r="N140" s="64"/>
      <c r="O140" s="64"/>
      <c r="P140" s="64"/>
      <c r="Q140" s="64"/>
      <c r="R140" s="64"/>
      <c r="S140" s="64"/>
      <c r="T140" s="65"/>
      <c r="AT140" s="15" t="s">
        <v>179</v>
      </c>
      <c r="AU140" s="15" t="s">
        <v>87</v>
      </c>
    </row>
    <row r="141" spans="2:65" s="11" customFormat="1" ht="25.9" customHeight="1">
      <c r="B141" s="178"/>
      <c r="C141" s="179"/>
      <c r="D141" s="180" t="s">
        <v>77</v>
      </c>
      <c r="E141" s="181" t="s">
        <v>1011</v>
      </c>
      <c r="F141" s="181" t="s">
        <v>1012</v>
      </c>
      <c r="G141" s="179"/>
      <c r="H141" s="179"/>
      <c r="I141" s="182"/>
      <c r="J141" s="183">
        <f>BK141</f>
        <v>0</v>
      </c>
      <c r="K141" s="179"/>
      <c r="L141" s="184"/>
      <c r="M141" s="185"/>
      <c r="N141" s="186"/>
      <c r="O141" s="186"/>
      <c r="P141" s="187">
        <f>P142</f>
        <v>0</v>
      </c>
      <c r="Q141" s="186"/>
      <c r="R141" s="187">
        <f>R142</f>
        <v>0</v>
      </c>
      <c r="S141" s="186"/>
      <c r="T141" s="188">
        <f>T142</f>
        <v>0</v>
      </c>
      <c r="AR141" s="189" t="s">
        <v>85</v>
      </c>
      <c r="AT141" s="190" t="s">
        <v>77</v>
      </c>
      <c r="AU141" s="190" t="s">
        <v>78</v>
      </c>
      <c r="AY141" s="189" t="s">
        <v>170</v>
      </c>
      <c r="BK141" s="191">
        <f>BK142</f>
        <v>0</v>
      </c>
    </row>
    <row r="142" spans="2:65" s="11" customFormat="1" ht="22.9" customHeight="1">
      <c r="B142" s="178"/>
      <c r="C142" s="179"/>
      <c r="D142" s="180" t="s">
        <v>77</v>
      </c>
      <c r="E142" s="192" t="s">
        <v>1013</v>
      </c>
      <c r="F142" s="192" t="s">
        <v>1014</v>
      </c>
      <c r="G142" s="179"/>
      <c r="H142" s="179"/>
      <c r="I142" s="182"/>
      <c r="J142" s="193">
        <f>BK142</f>
        <v>0</v>
      </c>
      <c r="K142" s="179"/>
      <c r="L142" s="184"/>
      <c r="M142" s="185"/>
      <c r="N142" s="186"/>
      <c r="O142" s="186"/>
      <c r="P142" s="187">
        <f>P143+P160</f>
        <v>0</v>
      </c>
      <c r="Q142" s="186"/>
      <c r="R142" s="187">
        <f>R143+R160</f>
        <v>0</v>
      </c>
      <c r="S142" s="186"/>
      <c r="T142" s="188">
        <f>T143+T160</f>
        <v>0</v>
      </c>
      <c r="AR142" s="189" t="s">
        <v>85</v>
      </c>
      <c r="AT142" s="190" t="s">
        <v>77</v>
      </c>
      <c r="AU142" s="190" t="s">
        <v>85</v>
      </c>
      <c r="AY142" s="189" t="s">
        <v>170</v>
      </c>
      <c r="BK142" s="191">
        <f>BK143+BK160</f>
        <v>0</v>
      </c>
    </row>
    <row r="143" spans="2:65" s="11" customFormat="1" ht="20.85" customHeight="1">
      <c r="B143" s="178"/>
      <c r="C143" s="179"/>
      <c r="D143" s="180" t="s">
        <v>77</v>
      </c>
      <c r="E143" s="192" t="s">
        <v>1015</v>
      </c>
      <c r="F143" s="192" t="s">
        <v>1016</v>
      </c>
      <c r="G143" s="179"/>
      <c r="H143" s="179"/>
      <c r="I143" s="182"/>
      <c r="J143" s="193">
        <f>BK143</f>
        <v>0</v>
      </c>
      <c r="K143" s="179"/>
      <c r="L143" s="184"/>
      <c r="M143" s="185"/>
      <c r="N143" s="186"/>
      <c r="O143" s="186"/>
      <c r="P143" s="187">
        <f>SUM(P144:P159)</f>
        <v>0</v>
      </c>
      <c r="Q143" s="186"/>
      <c r="R143" s="187">
        <f>SUM(R144:R159)</f>
        <v>0</v>
      </c>
      <c r="S143" s="186"/>
      <c r="T143" s="188">
        <f>SUM(T144:T159)</f>
        <v>0</v>
      </c>
      <c r="AR143" s="189" t="s">
        <v>85</v>
      </c>
      <c r="AT143" s="190" t="s">
        <v>77</v>
      </c>
      <c r="AU143" s="190" t="s">
        <v>87</v>
      </c>
      <c r="AY143" s="189" t="s">
        <v>170</v>
      </c>
      <c r="BK143" s="191">
        <f>SUM(BK144:BK159)</f>
        <v>0</v>
      </c>
    </row>
    <row r="144" spans="2:65" s="1" customFormat="1" ht="14.45" customHeight="1">
      <c r="B144" s="32"/>
      <c r="C144" s="194" t="s">
        <v>221</v>
      </c>
      <c r="D144" s="194" t="s">
        <v>172</v>
      </c>
      <c r="E144" s="195" t="s">
        <v>1017</v>
      </c>
      <c r="F144" s="196" t="s">
        <v>1018</v>
      </c>
      <c r="G144" s="197" t="s">
        <v>1003</v>
      </c>
      <c r="H144" s="198">
        <v>1</v>
      </c>
      <c r="I144" s="199"/>
      <c r="J144" s="200">
        <f>ROUND(I144*H144,2)</f>
        <v>0</v>
      </c>
      <c r="K144" s="196" t="s">
        <v>1</v>
      </c>
      <c r="L144" s="36"/>
      <c r="M144" s="201" t="s">
        <v>1</v>
      </c>
      <c r="N144" s="202" t="s">
        <v>43</v>
      </c>
      <c r="O144" s="64"/>
      <c r="P144" s="203">
        <f>O144*H144</f>
        <v>0</v>
      </c>
      <c r="Q144" s="203">
        <v>0</v>
      </c>
      <c r="R144" s="203">
        <f>Q144*H144</f>
        <v>0</v>
      </c>
      <c r="S144" s="203">
        <v>0</v>
      </c>
      <c r="T144" s="204">
        <f>S144*H144</f>
        <v>0</v>
      </c>
      <c r="AR144" s="205" t="s">
        <v>177</v>
      </c>
      <c r="AT144" s="205" t="s">
        <v>172</v>
      </c>
      <c r="AU144" s="205" t="s">
        <v>183</v>
      </c>
      <c r="AY144" s="15" t="s">
        <v>170</v>
      </c>
      <c r="BE144" s="206">
        <f>IF(N144="základní",J144,0)</f>
        <v>0</v>
      </c>
      <c r="BF144" s="206">
        <f>IF(N144="snížená",J144,0)</f>
        <v>0</v>
      </c>
      <c r="BG144" s="206">
        <f>IF(N144="zákl. přenesená",J144,0)</f>
        <v>0</v>
      </c>
      <c r="BH144" s="206">
        <f>IF(N144="sníž. přenesená",J144,0)</f>
        <v>0</v>
      </c>
      <c r="BI144" s="206">
        <f>IF(N144="nulová",J144,0)</f>
        <v>0</v>
      </c>
      <c r="BJ144" s="15" t="s">
        <v>85</v>
      </c>
      <c r="BK144" s="206">
        <f>ROUND(I144*H144,2)</f>
        <v>0</v>
      </c>
      <c r="BL144" s="15" t="s">
        <v>177</v>
      </c>
      <c r="BM144" s="205" t="s">
        <v>1019</v>
      </c>
    </row>
    <row r="145" spans="2:65" s="1" customFormat="1" ht="11.25">
      <c r="B145" s="32"/>
      <c r="C145" s="33"/>
      <c r="D145" s="207" t="s">
        <v>179</v>
      </c>
      <c r="E145" s="33"/>
      <c r="F145" s="208" t="s">
        <v>1018</v>
      </c>
      <c r="G145" s="33"/>
      <c r="H145" s="33"/>
      <c r="I145" s="115"/>
      <c r="J145" s="33"/>
      <c r="K145" s="33"/>
      <c r="L145" s="36"/>
      <c r="M145" s="209"/>
      <c r="N145" s="64"/>
      <c r="O145" s="64"/>
      <c r="P145" s="64"/>
      <c r="Q145" s="64"/>
      <c r="R145" s="64"/>
      <c r="S145" s="64"/>
      <c r="T145" s="65"/>
      <c r="AT145" s="15" t="s">
        <v>179</v>
      </c>
      <c r="AU145" s="15" t="s">
        <v>183</v>
      </c>
    </row>
    <row r="146" spans="2:65" s="1" customFormat="1" ht="14.45" customHeight="1">
      <c r="B146" s="32"/>
      <c r="C146" s="194" t="s">
        <v>226</v>
      </c>
      <c r="D146" s="194" t="s">
        <v>172</v>
      </c>
      <c r="E146" s="195" t="s">
        <v>1020</v>
      </c>
      <c r="F146" s="196" t="s">
        <v>1021</v>
      </c>
      <c r="G146" s="197" t="s">
        <v>1003</v>
      </c>
      <c r="H146" s="198">
        <v>1</v>
      </c>
      <c r="I146" s="199"/>
      <c r="J146" s="200">
        <f>ROUND(I146*H146,2)</f>
        <v>0</v>
      </c>
      <c r="K146" s="196" t="s">
        <v>1</v>
      </c>
      <c r="L146" s="36"/>
      <c r="M146" s="201" t="s">
        <v>1</v>
      </c>
      <c r="N146" s="202" t="s">
        <v>43</v>
      </c>
      <c r="O146" s="64"/>
      <c r="P146" s="203">
        <f>O146*H146</f>
        <v>0</v>
      </c>
      <c r="Q146" s="203">
        <v>0</v>
      </c>
      <c r="R146" s="203">
        <f>Q146*H146</f>
        <v>0</v>
      </c>
      <c r="S146" s="203">
        <v>0</v>
      </c>
      <c r="T146" s="204">
        <f>S146*H146</f>
        <v>0</v>
      </c>
      <c r="AR146" s="205" t="s">
        <v>177</v>
      </c>
      <c r="AT146" s="205" t="s">
        <v>172</v>
      </c>
      <c r="AU146" s="205" t="s">
        <v>183</v>
      </c>
      <c r="AY146" s="15" t="s">
        <v>170</v>
      </c>
      <c r="BE146" s="206">
        <f>IF(N146="základní",J146,0)</f>
        <v>0</v>
      </c>
      <c r="BF146" s="206">
        <f>IF(N146="snížená",J146,0)</f>
        <v>0</v>
      </c>
      <c r="BG146" s="206">
        <f>IF(N146="zákl. přenesená",J146,0)</f>
        <v>0</v>
      </c>
      <c r="BH146" s="206">
        <f>IF(N146="sníž. přenesená",J146,0)</f>
        <v>0</v>
      </c>
      <c r="BI146" s="206">
        <f>IF(N146="nulová",J146,0)</f>
        <v>0</v>
      </c>
      <c r="BJ146" s="15" t="s">
        <v>85</v>
      </c>
      <c r="BK146" s="206">
        <f>ROUND(I146*H146,2)</f>
        <v>0</v>
      </c>
      <c r="BL146" s="15" t="s">
        <v>177</v>
      </c>
      <c r="BM146" s="205" t="s">
        <v>1022</v>
      </c>
    </row>
    <row r="147" spans="2:65" s="1" customFormat="1" ht="11.25">
      <c r="B147" s="32"/>
      <c r="C147" s="33"/>
      <c r="D147" s="207" t="s">
        <v>179</v>
      </c>
      <c r="E147" s="33"/>
      <c r="F147" s="208" t="s">
        <v>1021</v>
      </c>
      <c r="G147" s="33"/>
      <c r="H147" s="33"/>
      <c r="I147" s="115"/>
      <c r="J147" s="33"/>
      <c r="K147" s="33"/>
      <c r="L147" s="36"/>
      <c r="M147" s="209"/>
      <c r="N147" s="64"/>
      <c r="O147" s="64"/>
      <c r="P147" s="64"/>
      <c r="Q147" s="64"/>
      <c r="R147" s="64"/>
      <c r="S147" s="64"/>
      <c r="T147" s="65"/>
      <c r="AT147" s="15" t="s">
        <v>179</v>
      </c>
      <c r="AU147" s="15" t="s">
        <v>183</v>
      </c>
    </row>
    <row r="148" spans="2:65" s="1" customFormat="1" ht="21.6" customHeight="1">
      <c r="B148" s="32"/>
      <c r="C148" s="194" t="s">
        <v>231</v>
      </c>
      <c r="D148" s="194" t="s">
        <v>172</v>
      </c>
      <c r="E148" s="195" t="s">
        <v>1023</v>
      </c>
      <c r="F148" s="196" t="s">
        <v>1024</v>
      </c>
      <c r="G148" s="197" t="s">
        <v>1003</v>
      </c>
      <c r="H148" s="198">
        <v>1</v>
      </c>
      <c r="I148" s="199"/>
      <c r="J148" s="200">
        <f>ROUND(I148*H148,2)</f>
        <v>0</v>
      </c>
      <c r="K148" s="196" t="s">
        <v>1</v>
      </c>
      <c r="L148" s="36"/>
      <c r="M148" s="201" t="s">
        <v>1</v>
      </c>
      <c r="N148" s="202" t="s">
        <v>43</v>
      </c>
      <c r="O148" s="64"/>
      <c r="P148" s="203">
        <f>O148*H148</f>
        <v>0</v>
      </c>
      <c r="Q148" s="203">
        <v>0</v>
      </c>
      <c r="R148" s="203">
        <f>Q148*H148</f>
        <v>0</v>
      </c>
      <c r="S148" s="203">
        <v>0</v>
      </c>
      <c r="T148" s="204">
        <f>S148*H148</f>
        <v>0</v>
      </c>
      <c r="AR148" s="205" t="s">
        <v>177</v>
      </c>
      <c r="AT148" s="205" t="s">
        <v>172</v>
      </c>
      <c r="AU148" s="205" t="s">
        <v>183</v>
      </c>
      <c r="AY148" s="15" t="s">
        <v>170</v>
      </c>
      <c r="BE148" s="206">
        <f>IF(N148="základní",J148,0)</f>
        <v>0</v>
      </c>
      <c r="BF148" s="206">
        <f>IF(N148="snížená",J148,0)</f>
        <v>0</v>
      </c>
      <c r="BG148" s="206">
        <f>IF(N148="zákl. přenesená",J148,0)</f>
        <v>0</v>
      </c>
      <c r="BH148" s="206">
        <f>IF(N148="sníž. přenesená",J148,0)</f>
        <v>0</v>
      </c>
      <c r="BI148" s="206">
        <f>IF(N148="nulová",J148,0)</f>
        <v>0</v>
      </c>
      <c r="BJ148" s="15" t="s">
        <v>85</v>
      </c>
      <c r="BK148" s="206">
        <f>ROUND(I148*H148,2)</f>
        <v>0</v>
      </c>
      <c r="BL148" s="15" t="s">
        <v>177</v>
      </c>
      <c r="BM148" s="205" t="s">
        <v>1025</v>
      </c>
    </row>
    <row r="149" spans="2:65" s="1" customFormat="1" ht="19.5">
      <c r="B149" s="32"/>
      <c r="C149" s="33"/>
      <c r="D149" s="207" t="s">
        <v>179</v>
      </c>
      <c r="E149" s="33"/>
      <c r="F149" s="208" t="s">
        <v>1024</v>
      </c>
      <c r="G149" s="33"/>
      <c r="H149" s="33"/>
      <c r="I149" s="115"/>
      <c r="J149" s="33"/>
      <c r="K149" s="33"/>
      <c r="L149" s="36"/>
      <c r="M149" s="209"/>
      <c r="N149" s="64"/>
      <c r="O149" s="64"/>
      <c r="P149" s="64"/>
      <c r="Q149" s="64"/>
      <c r="R149" s="64"/>
      <c r="S149" s="64"/>
      <c r="T149" s="65"/>
      <c r="AT149" s="15" t="s">
        <v>179</v>
      </c>
      <c r="AU149" s="15" t="s">
        <v>183</v>
      </c>
    </row>
    <row r="150" spans="2:65" s="1" customFormat="1" ht="14.45" customHeight="1">
      <c r="B150" s="32"/>
      <c r="C150" s="194" t="s">
        <v>236</v>
      </c>
      <c r="D150" s="194" t="s">
        <v>172</v>
      </c>
      <c r="E150" s="195" t="s">
        <v>1026</v>
      </c>
      <c r="F150" s="196" t="s">
        <v>1027</v>
      </c>
      <c r="G150" s="197" t="s">
        <v>1003</v>
      </c>
      <c r="H150" s="198">
        <v>3</v>
      </c>
      <c r="I150" s="199"/>
      <c r="J150" s="200">
        <f>ROUND(I150*H150,2)</f>
        <v>0</v>
      </c>
      <c r="K150" s="196" t="s">
        <v>1</v>
      </c>
      <c r="L150" s="36"/>
      <c r="M150" s="201" t="s">
        <v>1</v>
      </c>
      <c r="N150" s="202" t="s">
        <v>43</v>
      </c>
      <c r="O150" s="64"/>
      <c r="P150" s="203">
        <f>O150*H150</f>
        <v>0</v>
      </c>
      <c r="Q150" s="203">
        <v>0</v>
      </c>
      <c r="R150" s="203">
        <f>Q150*H150</f>
        <v>0</v>
      </c>
      <c r="S150" s="203">
        <v>0</v>
      </c>
      <c r="T150" s="204">
        <f>S150*H150</f>
        <v>0</v>
      </c>
      <c r="AR150" s="205" t="s">
        <v>177</v>
      </c>
      <c r="AT150" s="205" t="s">
        <v>172</v>
      </c>
      <c r="AU150" s="205" t="s">
        <v>183</v>
      </c>
      <c r="AY150" s="15" t="s">
        <v>170</v>
      </c>
      <c r="BE150" s="206">
        <f>IF(N150="základní",J150,0)</f>
        <v>0</v>
      </c>
      <c r="BF150" s="206">
        <f>IF(N150="snížená",J150,0)</f>
        <v>0</v>
      </c>
      <c r="BG150" s="206">
        <f>IF(N150="zákl. přenesená",J150,0)</f>
        <v>0</v>
      </c>
      <c r="BH150" s="206">
        <f>IF(N150="sníž. přenesená",J150,0)</f>
        <v>0</v>
      </c>
      <c r="BI150" s="206">
        <f>IF(N150="nulová",J150,0)</f>
        <v>0</v>
      </c>
      <c r="BJ150" s="15" t="s">
        <v>85</v>
      </c>
      <c r="BK150" s="206">
        <f>ROUND(I150*H150,2)</f>
        <v>0</v>
      </c>
      <c r="BL150" s="15" t="s">
        <v>177</v>
      </c>
      <c r="BM150" s="205" t="s">
        <v>1028</v>
      </c>
    </row>
    <row r="151" spans="2:65" s="1" customFormat="1" ht="11.25">
      <c r="B151" s="32"/>
      <c r="C151" s="33"/>
      <c r="D151" s="207" t="s">
        <v>179</v>
      </c>
      <c r="E151" s="33"/>
      <c r="F151" s="208" t="s">
        <v>1027</v>
      </c>
      <c r="G151" s="33"/>
      <c r="H151" s="33"/>
      <c r="I151" s="115"/>
      <c r="J151" s="33"/>
      <c r="K151" s="33"/>
      <c r="L151" s="36"/>
      <c r="M151" s="209"/>
      <c r="N151" s="64"/>
      <c r="O151" s="64"/>
      <c r="P151" s="64"/>
      <c r="Q151" s="64"/>
      <c r="R151" s="64"/>
      <c r="S151" s="64"/>
      <c r="T151" s="65"/>
      <c r="AT151" s="15" t="s">
        <v>179</v>
      </c>
      <c r="AU151" s="15" t="s">
        <v>183</v>
      </c>
    </row>
    <row r="152" spans="2:65" s="1" customFormat="1" ht="21.6" customHeight="1">
      <c r="B152" s="32"/>
      <c r="C152" s="194" t="s">
        <v>241</v>
      </c>
      <c r="D152" s="194" t="s">
        <v>172</v>
      </c>
      <c r="E152" s="195" t="s">
        <v>1029</v>
      </c>
      <c r="F152" s="196" t="s">
        <v>1030</v>
      </c>
      <c r="G152" s="197" t="s">
        <v>1003</v>
      </c>
      <c r="H152" s="198">
        <v>1</v>
      </c>
      <c r="I152" s="199"/>
      <c r="J152" s="200">
        <f>ROUND(I152*H152,2)</f>
        <v>0</v>
      </c>
      <c r="K152" s="196" t="s">
        <v>1</v>
      </c>
      <c r="L152" s="36"/>
      <c r="M152" s="201" t="s">
        <v>1</v>
      </c>
      <c r="N152" s="202" t="s">
        <v>43</v>
      </c>
      <c r="O152" s="64"/>
      <c r="P152" s="203">
        <f>O152*H152</f>
        <v>0</v>
      </c>
      <c r="Q152" s="203">
        <v>0</v>
      </c>
      <c r="R152" s="203">
        <f>Q152*H152</f>
        <v>0</v>
      </c>
      <c r="S152" s="203">
        <v>0</v>
      </c>
      <c r="T152" s="204">
        <f>S152*H152</f>
        <v>0</v>
      </c>
      <c r="AR152" s="205" t="s">
        <v>177</v>
      </c>
      <c r="AT152" s="205" t="s">
        <v>172</v>
      </c>
      <c r="AU152" s="205" t="s">
        <v>183</v>
      </c>
      <c r="AY152" s="15" t="s">
        <v>170</v>
      </c>
      <c r="BE152" s="206">
        <f>IF(N152="základní",J152,0)</f>
        <v>0</v>
      </c>
      <c r="BF152" s="206">
        <f>IF(N152="snížená",J152,0)</f>
        <v>0</v>
      </c>
      <c r="BG152" s="206">
        <f>IF(N152="zákl. přenesená",J152,0)</f>
        <v>0</v>
      </c>
      <c r="BH152" s="206">
        <f>IF(N152="sníž. přenesená",J152,0)</f>
        <v>0</v>
      </c>
      <c r="BI152" s="206">
        <f>IF(N152="nulová",J152,0)</f>
        <v>0</v>
      </c>
      <c r="BJ152" s="15" t="s">
        <v>85</v>
      </c>
      <c r="BK152" s="206">
        <f>ROUND(I152*H152,2)</f>
        <v>0</v>
      </c>
      <c r="BL152" s="15" t="s">
        <v>177</v>
      </c>
      <c r="BM152" s="205" t="s">
        <v>1031</v>
      </c>
    </row>
    <row r="153" spans="2:65" s="1" customFormat="1" ht="19.5">
      <c r="B153" s="32"/>
      <c r="C153" s="33"/>
      <c r="D153" s="207" t="s">
        <v>179</v>
      </c>
      <c r="E153" s="33"/>
      <c r="F153" s="208" t="s">
        <v>1030</v>
      </c>
      <c r="G153" s="33"/>
      <c r="H153" s="33"/>
      <c r="I153" s="115"/>
      <c r="J153" s="33"/>
      <c r="K153" s="33"/>
      <c r="L153" s="36"/>
      <c r="M153" s="209"/>
      <c r="N153" s="64"/>
      <c r="O153" s="64"/>
      <c r="P153" s="64"/>
      <c r="Q153" s="64"/>
      <c r="R153" s="64"/>
      <c r="S153" s="64"/>
      <c r="T153" s="65"/>
      <c r="AT153" s="15" t="s">
        <v>179</v>
      </c>
      <c r="AU153" s="15" t="s">
        <v>183</v>
      </c>
    </row>
    <row r="154" spans="2:65" s="1" customFormat="1" ht="14.45" customHeight="1">
      <c r="B154" s="32"/>
      <c r="C154" s="194" t="s">
        <v>246</v>
      </c>
      <c r="D154" s="194" t="s">
        <v>172</v>
      </c>
      <c r="E154" s="195" t="s">
        <v>1032</v>
      </c>
      <c r="F154" s="196" t="s">
        <v>1033</v>
      </c>
      <c r="G154" s="197" t="s">
        <v>1003</v>
      </c>
      <c r="H154" s="198">
        <v>12</v>
      </c>
      <c r="I154" s="199"/>
      <c r="J154" s="200">
        <f>ROUND(I154*H154,2)</f>
        <v>0</v>
      </c>
      <c r="K154" s="196" t="s">
        <v>1</v>
      </c>
      <c r="L154" s="36"/>
      <c r="M154" s="201" t="s">
        <v>1</v>
      </c>
      <c r="N154" s="202" t="s">
        <v>43</v>
      </c>
      <c r="O154" s="64"/>
      <c r="P154" s="203">
        <f>O154*H154</f>
        <v>0</v>
      </c>
      <c r="Q154" s="203">
        <v>0</v>
      </c>
      <c r="R154" s="203">
        <f>Q154*H154</f>
        <v>0</v>
      </c>
      <c r="S154" s="203">
        <v>0</v>
      </c>
      <c r="T154" s="204">
        <f>S154*H154</f>
        <v>0</v>
      </c>
      <c r="AR154" s="205" t="s">
        <v>177</v>
      </c>
      <c r="AT154" s="205" t="s">
        <v>172</v>
      </c>
      <c r="AU154" s="205" t="s">
        <v>183</v>
      </c>
      <c r="AY154" s="15" t="s">
        <v>170</v>
      </c>
      <c r="BE154" s="206">
        <f>IF(N154="základní",J154,0)</f>
        <v>0</v>
      </c>
      <c r="BF154" s="206">
        <f>IF(N154="snížená",J154,0)</f>
        <v>0</v>
      </c>
      <c r="BG154" s="206">
        <f>IF(N154="zákl. přenesená",J154,0)</f>
        <v>0</v>
      </c>
      <c r="BH154" s="206">
        <f>IF(N154="sníž. přenesená",J154,0)</f>
        <v>0</v>
      </c>
      <c r="BI154" s="206">
        <f>IF(N154="nulová",J154,0)</f>
        <v>0</v>
      </c>
      <c r="BJ154" s="15" t="s">
        <v>85</v>
      </c>
      <c r="BK154" s="206">
        <f>ROUND(I154*H154,2)</f>
        <v>0</v>
      </c>
      <c r="BL154" s="15" t="s">
        <v>177</v>
      </c>
      <c r="BM154" s="205" t="s">
        <v>1034</v>
      </c>
    </row>
    <row r="155" spans="2:65" s="1" customFormat="1" ht="11.25">
      <c r="B155" s="32"/>
      <c r="C155" s="33"/>
      <c r="D155" s="207" t="s">
        <v>179</v>
      </c>
      <c r="E155" s="33"/>
      <c r="F155" s="208" t="s">
        <v>1033</v>
      </c>
      <c r="G155" s="33"/>
      <c r="H155" s="33"/>
      <c r="I155" s="115"/>
      <c r="J155" s="33"/>
      <c r="K155" s="33"/>
      <c r="L155" s="36"/>
      <c r="M155" s="209"/>
      <c r="N155" s="64"/>
      <c r="O155" s="64"/>
      <c r="P155" s="64"/>
      <c r="Q155" s="64"/>
      <c r="R155" s="64"/>
      <c r="S155" s="64"/>
      <c r="T155" s="65"/>
      <c r="AT155" s="15" t="s">
        <v>179</v>
      </c>
      <c r="AU155" s="15" t="s">
        <v>183</v>
      </c>
    </row>
    <row r="156" spans="2:65" s="1" customFormat="1" ht="14.45" customHeight="1">
      <c r="B156" s="32"/>
      <c r="C156" s="194" t="s">
        <v>251</v>
      </c>
      <c r="D156" s="194" t="s">
        <v>172</v>
      </c>
      <c r="E156" s="195" t="s">
        <v>1035</v>
      </c>
      <c r="F156" s="196" t="s">
        <v>1036</v>
      </c>
      <c r="G156" s="197" t="s">
        <v>1003</v>
      </c>
      <c r="H156" s="198">
        <v>2</v>
      </c>
      <c r="I156" s="199"/>
      <c r="J156" s="200">
        <f>ROUND(I156*H156,2)</f>
        <v>0</v>
      </c>
      <c r="K156" s="196" t="s">
        <v>1</v>
      </c>
      <c r="L156" s="36"/>
      <c r="M156" s="201" t="s">
        <v>1</v>
      </c>
      <c r="N156" s="202" t="s">
        <v>43</v>
      </c>
      <c r="O156" s="64"/>
      <c r="P156" s="203">
        <f>O156*H156</f>
        <v>0</v>
      </c>
      <c r="Q156" s="203">
        <v>0</v>
      </c>
      <c r="R156" s="203">
        <f>Q156*H156</f>
        <v>0</v>
      </c>
      <c r="S156" s="203">
        <v>0</v>
      </c>
      <c r="T156" s="204">
        <f>S156*H156</f>
        <v>0</v>
      </c>
      <c r="AR156" s="205" t="s">
        <v>177</v>
      </c>
      <c r="AT156" s="205" t="s">
        <v>172</v>
      </c>
      <c r="AU156" s="205" t="s">
        <v>183</v>
      </c>
      <c r="AY156" s="15" t="s">
        <v>170</v>
      </c>
      <c r="BE156" s="206">
        <f>IF(N156="základní",J156,0)</f>
        <v>0</v>
      </c>
      <c r="BF156" s="206">
        <f>IF(N156="snížená",J156,0)</f>
        <v>0</v>
      </c>
      <c r="BG156" s="206">
        <f>IF(N156="zákl. přenesená",J156,0)</f>
        <v>0</v>
      </c>
      <c r="BH156" s="206">
        <f>IF(N156="sníž. přenesená",J156,0)</f>
        <v>0</v>
      </c>
      <c r="BI156" s="206">
        <f>IF(N156="nulová",J156,0)</f>
        <v>0</v>
      </c>
      <c r="BJ156" s="15" t="s">
        <v>85</v>
      </c>
      <c r="BK156" s="206">
        <f>ROUND(I156*H156,2)</f>
        <v>0</v>
      </c>
      <c r="BL156" s="15" t="s">
        <v>177</v>
      </c>
      <c r="BM156" s="205" t="s">
        <v>1037</v>
      </c>
    </row>
    <row r="157" spans="2:65" s="1" customFormat="1" ht="11.25">
      <c r="B157" s="32"/>
      <c r="C157" s="33"/>
      <c r="D157" s="207" t="s">
        <v>179</v>
      </c>
      <c r="E157" s="33"/>
      <c r="F157" s="208" t="s">
        <v>1036</v>
      </c>
      <c r="G157" s="33"/>
      <c r="H157" s="33"/>
      <c r="I157" s="115"/>
      <c r="J157" s="33"/>
      <c r="K157" s="33"/>
      <c r="L157" s="36"/>
      <c r="M157" s="209"/>
      <c r="N157" s="64"/>
      <c r="O157" s="64"/>
      <c r="P157" s="64"/>
      <c r="Q157" s="64"/>
      <c r="R157" s="64"/>
      <c r="S157" s="64"/>
      <c r="T157" s="65"/>
      <c r="AT157" s="15" t="s">
        <v>179</v>
      </c>
      <c r="AU157" s="15" t="s">
        <v>183</v>
      </c>
    </row>
    <row r="158" spans="2:65" s="1" customFormat="1" ht="14.45" customHeight="1">
      <c r="B158" s="32"/>
      <c r="C158" s="194" t="s">
        <v>220</v>
      </c>
      <c r="D158" s="194" t="s">
        <v>172</v>
      </c>
      <c r="E158" s="195" t="s">
        <v>1038</v>
      </c>
      <c r="F158" s="196" t="s">
        <v>1039</v>
      </c>
      <c r="G158" s="197" t="s">
        <v>1003</v>
      </c>
      <c r="H158" s="198">
        <v>2</v>
      </c>
      <c r="I158" s="199"/>
      <c r="J158" s="200">
        <f>ROUND(I158*H158,2)</f>
        <v>0</v>
      </c>
      <c r="K158" s="196" t="s">
        <v>1</v>
      </c>
      <c r="L158" s="36"/>
      <c r="M158" s="201" t="s">
        <v>1</v>
      </c>
      <c r="N158" s="202" t="s">
        <v>43</v>
      </c>
      <c r="O158" s="64"/>
      <c r="P158" s="203">
        <f>O158*H158</f>
        <v>0</v>
      </c>
      <c r="Q158" s="203">
        <v>0</v>
      </c>
      <c r="R158" s="203">
        <f>Q158*H158</f>
        <v>0</v>
      </c>
      <c r="S158" s="203">
        <v>0</v>
      </c>
      <c r="T158" s="204">
        <f>S158*H158</f>
        <v>0</v>
      </c>
      <c r="AR158" s="205" t="s">
        <v>177</v>
      </c>
      <c r="AT158" s="205" t="s">
        <v>172</v>
      </c>
      <c r="AU158" s="205" t="s">
        <v>183</v>
      </c>
      <c r="AY158" s="15" t="s">
        <v>170</v>
      </c>
      <c r="BE158" s="206">
        <f>IF(N158="základní",J158,0)</f>
        <v>0</v>
      </c>
      <c r="BF158" s="206">
        <f>IF(N158="snížená",J158,0)</f>
        <v>0</v>
      </c>
      <c r="BG158" s="206">
        <f>IF(N158="zákl. přenesená",J158,0)</f>
        <v>0</v>
      </c>
      <c r="BH158" s="206">
        <f>IF(N158="sníž. přenesená",J158,0)</f>
        <v>0</v>
      </c>
      <c r="BI158" s="206">
        <f>IF(N158="nulová",J158,0)</f>
        <v>0</v>
      </c>
      <c r="BJ158" s="15" t="s">
        <v>85</v>
      </c>
      <c r="BK158" s="206">
        <f>ROUND(I158*H158,2)</f>
        <v>0</v>
      </c>
      <c r="BL158" s="15" t="s">
        <v>177</v>
      </c>
      <c r="BM158" s="205" t="s">
        <v>1040</v>
      </c>
    </row>
    <row r="159" spans="2:65" s="1" customFormat="1" ht="11.25">
      <c r="B159" s="32"/>
      <c r="C159" s="33"/>
      <c r="D159" s="207" t="s">
        <v>179</v>
      </c>
      <c r="E159" s="33"/>
      <c r="F159" s="208" t="s">
        <v>1039</v>
      </c>
      <c r="G159" s="33"/>
      <c r="H159" s="33"/>
      <c r="I159" s="115"/>
      <c r="J159" s="33"/>
      <c r="K159" s="33"/>
      <c r="L159" s="36"/>
      <c r="M159" s="209"/>
      <c r="N159" s="64"/>
      <c r="O159" s="64"/>
      <c r="P159" s="64"/>
      <c r="Q159" s="64"/>
      <c r="R159" s="64"/>
      <c r="S159" s="64"/>
      <c r="T159" s="65"/>
      <c r="AT159" s="15" t="s">
        <v>179</v>
      </c>
      <c r="AU159" s="15" t="s">
        <v>183</v>
      </c>
    </row>
    <row r="160" spans="2:65" s="11" customFormat="1" ht="20.85" customHeight="1">
      <c r="B160" s="178"/>
      <c r="C160" s="179"/>
      <c r="D160" s="180" t="s">
        <v>77</v>
      </c>
      <c r="E160" s="192" t="s">
        <v>1041</v>
      </c>
      <c r="F160" s="192" t="s">
        <v>1042</v>
      </c>
      <c r="G160" s="179"/>
      <c r="H160" s="179"/>
      <c r="I160" s="182"/>
      <c r="J160" s="193">
        <f>BK160</f>
        <v>0</v>
      </c>
      <c r="K160" s="179"/>
      <c r="L160" s="184"/>
      <c r="M160" s="185"/>
      <c r="N160" s="186"/>
      <c r="O160" s="186"/>
      <c r="P160" s="187">
        <f>SUM(P161:P162)</f>
        <v>0</v>
      </c>
      <c r="Q160" s="186"/>
      <c r="R160" s="187">
        <f>SUM(R161:R162)</f>
        <v>0</v>
      </c>
      <c r="S160" s="186"/>
      <c r="T160" s="188">
        <f>SUM(T161:T162)</f>
        <v>0</v>
      </c>
      <c r="AR160" s="189" t="s">
        <v>85</v>
      </c>
      <c r="AT160" s="190" t="s">
        <v>77</v>
      </c>
      <c r="AU160" s="190" t="s">
        <v>87</v>
      </c>
      <c r="AY160" s="189" t="s">
        <v>170</v>
      </c>
      <c r="BK160" s="191">
        <f>SUM(BK161:BK162)</f>
        <v>0</v>
      </c>
    </row>
    <row r="161" spans="2:65" s="1" customFormat="1" ht="14.45" customHeight="1">
      <c r="B161" s="32"/>
      <c r="C161" s="194" t="s">
        <v>8</v>
      </c>
      <c r="D161" s="194" t="s">
        <v>172</v>
      </c>
      <c r="E161" s="195" t="s">
        <v>1043</v>
      </c>
      <c r="F161" s="196" t="s">
        <v>1044</v>
      </c>
      <c r="G161" s="197" t="s">
        <v>1003</v>
      </c>
      <c r="H161" s="198">
        <v>1</v>
      </c>
      <c r="I161" s="199"/>
      <c r="J161" s="200">
        <f>ROUND(I161*H161,2)</f>
        <v>0</v>
      </c>
      <c r="K161" s="196" t="s">
        <v>1</v>
      </c>
      <c r="L161" s="36"/>
      <c r="M161" s="201" t="s">
        <v>1</v>
      </c>
      <c r="N161" s="202" t="s">
        <v>43</v>
      </c>
      <c r="O161" s="64"/>
      <c r="P161" s="203">
        <f>O161*H161</f>
        <v>0</v>
      </c>
      <c r="Q161" s="203">
        <v>0</v>
      </c>
      <c r="R161" s="203">
        <f>Q161*H161</f>
        <v>0</v>
      </c>
      <c r="S161" s="203">
        <v>0</v>
      </c>
      <c r="T161" s="204">
        <f>S161*H161</f>
        <v>0</v>
      </c>
      <c r="AR161" s="205" t="s">
        <v>177</v>
      </c>
      <c r="AT161" s="205" t="s">
        <v>172</v>
      </c>
      <c r="AU161" s="205" t="s">
        <v>183</v>
      </c>
      <c r="AY161" s="15" t="s">
        <v>170</v>
      </c>
      <c r="BE161" s="206">
        <f>IF(N161="základní",J161,0)</f>
        <v>0</v>
      </c>
      <c r="BF161" s="206">
        <f>IF(N161="snížená",J161,0)</f>
        <v>0</v>
      </c>
      <c r="BG161" s="206">
        <f>IF(N161="zákl. přenesená",J161,0)</f>
        <v>0</v>
      </c>
      <c r="BH161" s="206">
        <f>IF(N161="sníž. přenesená",J161,0)</f>
        <v>0</v>
      </c>
      <c r="BI161" s="206">
        <f>IF(N161="nulová",J161,0)</f>
        <v>0</v>
      </c>
      <c r="BJ161" s="15" t="s">
        <v>85</v>
      </c>
      <c r="BK161" s="206">
        <f>ROUND(I161*H161,2)</f>
        <v>0</v>
      </c>
      <c r="BL161" s="15" t="s">
        <v>177</v>
      </c>
      <c r="BM161" s="205" t="s">
        <v>1045</v>
      </c>
    </row>
    <row r="162" spans="2:65" s="1" customFormat="1" ht="11.25">
      <c r="B162" s="32"/>
      <c r="C162" s="33"/>
      <c r="D162" s="207" t="s">
        <v>179</v>
      </c>
      <c r="E162" s="33"/>
      <c r="F162" s="208" t="s">
        <v>1044</v>
      </c>
      <c r="G162" s="33"/>
      <c r="H162" s="33"/>
      <c r="I162" s="115"/>
      <c r="J162" s="33"/>
      <c r="K162" s="33"/>
      <c r="L162" s="36"/>
      <c r="M162" s="209"/>
      <c r="N162" s="64"/>
      <c r="O162" s="64"/>
      <c r="P162" s="64"/>
      <c r="Q162" s="64"/>
      <c r="R162" s="64"/>
      <c r="S162" s="64"/>
      <c r="T162" s="65"/>
      <c r="AT162" s="15" t="s">
        <v>179</v>
      </c>
      <c r="AU162" s="15" t="s">
        <v>183</v>
      </c>
    </row>
    <row r="163" spans="2:65" s="11" customFormat="1" ht="25.9" customHeight="1">
      <c r="B163" s="178"/>
      <c r="C163" s="179"/>
      <c r="D163" s="180" t="s">
        <v>77</v>
      </c>
      <c r="E163" s="181" t="s">
        <v>655</v>
      </c>
      <c r="F163" s="181" t="s">
        <v>656</v>
      </c>
      <c r="G163" s="179"/>
      <c r="H163" s="179"/>
      <c r="I163" s="182"/>
      <c r="J163" s="183">
        <f>BK163</f>
        <v>0</v>
      </c>
      <c r="K163" s="179"/>
      <c r="L163" s="184"/>
      <c r="M163" s="185"/>
      <c r="N163" s="186"/>
      <c r="O163" s="186"/>
      <c r="P163" s="187">
        <f>P164</f>
        <v>0</v>
      </c>
      <c r="Q163" s="186"/>
      <c r="R163" s="187">
        <f>R164</f>
        <v>0</v>
      </c>
      <c r="S163" s="186"/>
      <c r="T163" s="188">
        <f>T164</f>
        <v>0</v>
      </c>
      <c r="AR163" s="189" t="s">
        <v>87</v>
      </c>
      <c r="AT163" s="190" t="s">
        <v>77</v>
      </c>
      <c r="AU163" s="190" t="s">
        <v>78</v>
      </c>
      <c r="AY163" s="189" t="s">
        <v>170</v>
      </c>
      <c r="BK163" s="191">
        <f>BK164</f>
        <v>0</v>
      </c>
    </row>
    <row r="164" spans="2:65" s="11" customFormat="1" ht="22.9" customHeight="1">
      <c r="B164" s="178"/>
      <c r="C164" s="179"/>
      <c r="D164" s="180" t="s">
        <v>77</v>
      </c>
      <c r="E164" s="192" t="s">
        <v>948</v>
      </c>
      <c r="F164" s="192" t="s">
        <v>949</v>
      </c>
      <c r="G164" s="179"/>
      <c r="H164" s="179"/>
      <c r="I164" s="182"/>
      <c r="J164" s="193">
        <f>BK164</f>
        <v>0</v>
      </c>
      <c r="K164" s="179"/>
      <c r="L164" s="184"/>
      <c r="M164" s="185"/>
      <c r="N164" s="186"/>
      <c r="O164" s="186"/>
      <c r="P164" s="187">
        <f>SUM(P165:P168)</f>
        <v>0</v>
      </c>
      <c r="Q164" s="186"/>
      <c r="R164" s="187">
        <f>SUM(R165:R168)</f>
        <v>0</v>
      </c>
      <c r="S164" s="186"/>
      <c r="T164" s="188">
        <f>SUM(T165:T168)</f>
        <v>0</v>
      </c>
      <c r="AR164" s="189" t="s">
        <v>87</v>
      </c>
      <c r="AT164" s="190" t="s">
        <v>77</v>
      </c>
      <c r="AU164" s="190" t="s">
        <v>85</v>
      </c>
      <c r="AY164" s="189" t="s">
        <v>170</v>
      </c>
      <c r="BK164" s="191">
        <f>SUM(BK165:BK168)</f>
        <v>0</v>
      </c>
    </row>
    <row r="165" spans="2:65" s="1" customFormat="1" ht="14.45" customHeight="1">
      <c r="B165" s="32"/>
      <c r="C165" s="194" t="s">
        <v>269</v>
      </c>
      <c r="D165" s="194" t="s">
        <v>172</v>
      </c>
      <c r="E165" s="195" t="s">
        <v>973</v>
      </c>
      <c r="F165" s="196" t="s">
        <v>974</v>
      </c>
      <c r="G165" s="197" t="s">
        <v>423</v>
      </c>
      <c r="H165" s="198">
        <v>1</v>
      </c>
      <c r="I165" s="199"/>
      <c r="J165" s="200">
        <f>ROUND(I165*H165,2)</f>
        <v>0</v>
      </c>
      <c r="K165" s="196" t="s">
        <v>1</v>
      </c>
      <c r="L165" s="36"/>
      <c r="M165" s="201" t="s">
        <v>1</v>
      </c>
      <c r="N165" s="202" t="s">
        <v>43</v>
      </c>
      <c r="O165" s="64"/>
      <c r="P165" s="203">
        <f>O165*H165</f>
        <v>0</v>
      </c>
      <c r="Q165" s="203">
        <v>0</v>
      </c>
      <c r="R165" s="203">
        <f>Q165*H165</f>
        <v>0</v>
      </c>
      <c r="S165" s="203">
        <v>0</v>
      </c>
      <c r="T165" s="204">
        <f>S165*H165</f>
        <v>0</v>
      </c>
      <c r="AR165" s="205" t="s">
        <v>269</v>
      </c>
      <c r="AT165" s="205" t="s">
        <v>172</v>
      </c>
      <c r="AU165" s="205" t="s">
        <v>87</v>
      </c>
      <c r="AY165" s="15" t="s">
        <v>170</v>
      </c>
      <c r="BE165" s="206">
        <f>IF(N165="základní",J165,0)</f>
        <v>0</v>
      </c>
      <c r="BF165" s="206">
        <f>IF(N165="snížená",J165,0)</f>
        <v>0</v>
      </c>
      <c r="BG165" s="206">
        <f>IF(N165="zákl. přenesená",J165,0)</f>
        <v>0</v>
      </c>
      <c r="BH165" s="206">
        <f>IF(N165="sníž. přenesená",J165,0)</f>
        <v>0</v>
      </c>
      <c r="BI165" s="206">
        <f>IF(N165="nulová",J165,0)</f>
        <v>0</v>
      </c>
      <c r="BJ165" s="15" t="s">
        <v>85</v>
      </c>
      <c r="BK165" s="206">
        <f>ROUND(I165*H165,2)</f>
        <v>0</v>
      </c>
      <c r="BL165" s="15" t="s">
        <v>269</v>
      </c>
      <c r="BM165" s="205" t="s">
        <v>1046</v>
      </c>
    </row>
    <row r="166" spans="2:65" s="1" customFormat="1" ht="11.25">
      <c r="B166" s="32"/>
      <c r="C166" s="33"/>
      <c r="D166" s="207" t="s">
        <v>179</v>
      </c>
      <c r="E166" s="33"/>
      <c r="F166" s="208" t="s">
        <v>974</v>
      </c>
      <c r="G166" s="33"/>
      <c r="H166" s="33"/>
      <c r="I166" s="115"/>
      <c r="J166" s="33"/>
      <c r="K166" s="33"/>
      <c r="L166" s="36"/>
      <c r="M166" s="209"/>
      <c r="N166" s="64"/>
      <c r="O166" s="64"/>
      <c r="P166" s="64"/>
      <c r="Q166" s="64"/>
      <c r="R166" s="64"/>
      <c r="S166" s="64"/>
      <c r="T166" s="65"/>
      <c r="AT166" s="15" t="s">
        <v>179</v>
      </c>
      <c r="AU166" s="15" t="s">
        <v>87</v>
      </c>
    </row>
    <row r="167" spans="2:65" s="1" customFormat="1" ht="14.45" customHeight="1">
      <c r="B167" s="32"/>
      <c r="C167" s="194" t="s">
        <v>275</v>
      </c>
      <c r="D167" s="194" t="s">
        <v>172</v>
      </c>
      <c r="E167" s="195" t="s">
        <v>976</v>
      </c>
      <c r="F167" s="196" t="s">
        <v>977</v>
      </c>
      <c r="G167" s="197" t="s">
        <v>423</v>
      </c>
      <c r="H167" s="198">
        <v>1</v>
      </c>
      <c r="I167" s="199"/>
      <c r="J167" s="200">
        <f>ROUND(I167*H167,2)</f>
        <v>0</v>
      </c>
      <c r="K167" s="196" t="s">
        <v>1</v>
      </c>
      <c r="L167" s="36"/>
      <c r="M167" s="201" t="s">
        <v>1</v>
      </c>
      <c r="N167" s="202" t="s">
        <v>43</v>
      </c>
      <c r="O167" s="64"/>
      <c r="P167" s="203">
        <f>O167*H167</f>
        <v>0</v>
      </c>
      <c r="Q167" s="203">
        <v>0</v>
      </c>
      <c r="R167" s="203">
        <f>Q167*H167</f>
        <v>0</v>
      </c>
      <c r="S167" s="203">
        <v>0</v>
      </c>
      <c r="T167" s="204">
        <f>S167*H167</f>
        <v>0</v>
      </c>
      <c r="AR167" s="205" t="s">
        <v>269</v>
      </c>
      <c r="AT167" s="205" t="s">
        <v>172</v>
      </c>
      <c r="AU167" s="205" t="s">
        <v>87</v>
      </c>
      <c r="AY167" s="15" t="s">
        <v>170</v>
      </c>
      <c r="BE167" s="206">
        <f>IF(N167="základní",J167,0)</f>
        <v>0</v>
      </c>
      <c r="BF167" s="206">
        <f>IF(N167="snížená",J167,0)</f>
        <v>0</v>
      </c>
      <c r="BG167" s="206">
        <f>IF(N167="zákl. přenesená",J167,0)</f>
        <v>0</v>
      </c>
      <c r="BH167" s="206">
        <f>IF(N167="sníž. přenesená",J167,0)</f>
        <v>0</v>
      </c>
      <c r="BI167" s="206">
        <f>IF(N167="nulová",J167,0)</f>
        <v>0</v>
      </c>
      <c r="BJ167" s="15" t="s">
        <v>85</v>
      </c>
      <c r="BK167" s="206">
        <f>ROUND(I167*H167,2)</f>
        <v>0</v>
      </c>
      <c r="BL167" s="15" t="s">
        <v>269</v>
      </c>
      <c r="BM167" s="205" t="s">
        <v>1047</v>
      </c>
    </row>
    <row r="168" spans="2:65" s="1" customFormat="1" ht="11.25">
      <c r="B168" s="32"/>
      <c r="C168" s="33"/>
      <c r="D168" s="207" t="s">
        <v>179</v>
      </c>
      <c r="E168" s="33"/>
      <c r="F168" s="208" t="s">
        <v>977</v>
      </c>
      <c r="G168" s="33"/>
      <c r="H168" s="33"/>
      <c r="I168" s="115"/>
      <c r="J168" s="33"/>
      <c r="K168" s="33"/>
      <c r="L168" s="36"/>
      <c r="M168" s="243"/>
      <c r="N168" s="244"/>
      <c r="O168" s="244"/>
      <c r="P168" s="244"/>
      <c r="Q168" s="244"/>
      <c r="R168" s="244"/>
      <c r="S168" s="244"/>
      <c r="T168" s="245"/>
      <c r="AT168" s="15" t="s">
        <v>179</v>
      </c>
      <c r="AU168" s="15" t="s">
        <v>87</v>
      </c>
    </row>
    <row r="169" spans="2:65" s="1" customFormat="1" ht="6.95" customHeight="1">
      <c r="B169" s="47"/>
      <c r="C169" s="48"/>
      <c r="D169" s="48"/>
      <c r="E169" s="48"/>
      <c r="F169" s="48"/>
      <c r="G169" s="48"/>
      <c r="H169" s="48"/>
      <c r="I169" s="146"/>
      <c r="J169" s="48"/>
      <c r="K169" s="48"/>
      <c r="L169" s="36"/>
    </row>
  </sheetData>
  <sheetProtection password="CC35" sheet="1" objects="1" scenarios="1" formatColumns="0" formatRows="0" autoFilter="0"/>
  <autoFilter ref="C124:K168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82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105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ht="12" customHeight="1">
      <c r="B8" s="18"/>
      <c r="D8" s="114" t="s">
        <v>134</v>
      </c>
      <c r="L8" s="18"/>
    </row>
    <row r="9" spans="2:46" s="1" customFormat="1" ht="14.45" customHeight="1">
      <c r="B9" s="36"/>
      <c r="E9" s="294" t="s">
        <v>1048</v>
      </c>
      <c r="F9" s="297"/>
      <c r="G9" s="297"/>
      <c r="H9" s="297"/>
      <c r="I9" s="115"/>
      <c r="L9" s="36"/>
    </row>
    <row r="10" spans="2:46" s="1" customFormat="1" ht="12" customHeight="1">
      <c r="B10" s="36"/>
      <c r="D10" s="114" t="s">
        <v>806</v>
      </c>
      <c r="I10" s="115"/>
      <c r="L10" s="36"/>
    </row>
    <row r="11" spans="2:46" s="1" customFormat="1" ht="36.950000000000003" customHeight="1">
      <c r="B11" s="36"/>
      <c r="E11" s="296" t="s">
        <v>1049</v>
      </c>
      <c r="F11" s="297"/>
      <c r="G11" s="297"/>
      <c r="H11" s="297"/>
      <c r="I11" s="115"/>
      <c r="L11" s="36"/>
    </row>
    <row r="12" spans="2:46" s="1" customFormat="1" ht="11.25">
      <c r="B12" s="36"/>
      <c r="I12" s="115"/>
      <c r="L12" s="36"/>
    </row>
    <row r="13" spans="2:46" s="1" customFormat="1" ht="12" customHeight="1">
      <c r="B13" s="36"/>
      <c r="D13" s="114" t="s">
        <v>18</v>
      </c>
      <c r="F13" s="103" t="s">
        <v>1</v>
      </c>
      <c r="I13" s="116" t="s">
        <v>19</v>
      </c>
      <c r="J13" s="103" t="s">
        <v>1</v>
      </c>
      <c r="L13" s="36"/>
    </row>
    <row r="14" spans="2:46" s="1" customFormat="1" ht="12" customHeight="1">
      <c r="B14" s="36"/>
      <c r="D14" s="114" t="s">
        <v>20</v>
      </c>
      <c r="F14" s="103" t="s">
        <v>1050</v>
      </c>
      <c r="I14" s="116" t="s">
        <v>22</v>
      </c>
      <c r="J14" s="117" t="str">
        <f>'Rekapitulace stavby'!AN8</f>
        <v>4. 12. 2019</v>
      </c>
      <c r="L14" s="36"/>
    </row>
    <row r="15" spans="2:46" s="1" customFormat="1" ht="10.9" customHeight="1">
      <c r="B15" s="36"/>
      <c r="I15" s="115"/>
      <c r="L15" s="36"/>
    </row>
    <row r="16" spans="2:46" s="1" customFormat="1" ht="12" customHeight="1">
      <c r="B16" s="36"/>
      <c r="D16" s="114" t="s">
        <v>24</v>
      </c>
      <c r="I16" s="116" t="s">
        <v>25</v>
      </c>
      <c r="J16" s="103" t="str">
        <f>IF('Rekapitulace stavby'!AN10="","",'Rekapitulace stavby'!AN10)</f>
        <v>03410447</v>
      </c>
      <c r="L16" s="36"/>
    </row>
    <row r="17" spans="2:12" s="1" customFormat="1" ht="18" customHeight="1">
      <c r="B17" s="36"/>
      <c r="E17" s="103" t="str">
        <f>IF('Rekapitulace stavby'!E11="","",'Rekapitulace stavby'!E11)</f>
        <v>Labe aréna z.s. Nábřežní 835, Štětí</v>
      </c>
      <c r="I17" s="116" t="s">
        <v>28</v>
      </c>
      <c r="J17" s="103" t="str">
        <f>IF('Rekapitulace stavby'!AN11="","",'Rekapitulace stavby'!AN11)</f>
        <v/>
      </c>
      <c r="L17" s="36"/>
    </row>
    <row r="18" spans="2:12" s="1" customFormat="1" ht="6.95" customHeight="1">
      <c r="B18" s="36"/>
      <c r="I18" s="115"/>
      <c r="L18" s="36"/>
    </row>
    <row r="19" spans="2:12" s="1" customFormat="1" ht="12" customHeight="1">
      <c r="B19" s="36"/>
      <c r="D19" s="114" t="s">
        <v>29</v>
      </c>
      <c r="I19" s="116" t="s">
        <v>25</v>
      </c>
      <c r="J19" s="28" t="str">
        <f>'Rekapitulace stavby'!AN13</f>
        <v>Vyplň údaj</v>
      </c>
      <c r="L19" s="36"/>
    </row>
    <row r="20" spans="2:12" s="1" customFormat="1" ht="18" customHeight="1">
      <c r="B20" s="36"/>
      <c r="E20" s="298" t="str">
        <f>'Rekapitulace stavby'!E14</f>
        <v>Vyplň údaj</v>
      </c>
      <c r="F20" s="299"/>
      <c r="G20" s="299"/>
      <c r="H20" s="299"/>
      <c r="I20" s="116" t="s">
        <v>28</v>
      </c>
      <c r="J20" s="28" t="str">
        <f>'Rekapitulace stavby'!AN14</f>
        <v>Vyplň údaj</v>
      </c>
      <c r="L20" s="36"/>
    </row>
    <row r="21" spans="2:12" s="1" customFormat="1" ht="6.95" customHeight="1">
      <c r="B21" s="36"/>
      <c r="I21" s="115"/>
      <c r="L21" s="36"/>
    </row>
    <row r="22" spans="2:12" s="1" customFormat="1" ht="12" customHeight="1">
      <c r="B22" s="36"/>
      <c r="D22" s="114" t="s">
        <v>31</v>
      </c>
      <c r="I22" s="116" t="s">
        <v>25</v>
      </c>
      <c r="J22" s="103" t="str">
        <f>IF('Rekapitulace stavby'!AN16="","",'Rekapitulace stavby'!AN16)</f>
        <v>25678051</v>
      </c>
      <c r="L22" s="36"/>
    </row>
    <row r="23" spans="2:12" s="1" customFormat="1" ht="18" customHeight="1">
      <c r="B23" s="36"/>
      <c r="E23" s="103" t="str">
        <f>IF('Rekapitulace stavby'!E17="","",'Rekapitulace stavby'!E17)</f>
        <v>di5 architekti inženýři</v>
      </c>
      <c r="I23" s="116" t="s">
        <v>28</v>
      </c>
      <c r="J23" s="103" t="str">
        <f>IF('Rekapitulace stavby'!AN17="","",'Rekapitulace stavby'!AN17)</f>
        <v/>
      </c>
      <c r="L23" s="36"/>
    </row>
    <row r="24" spans="2:12" s="1" customFormat="1" ht="6.95" customHeight="1">
      <c r="B24" s="36"/>
      <c r="I24" s="115"/>
      <c r="L24" s="36"/>
    </row>
    <row r="25" spans="2:12" s="1" customFormat="1" ht="12" customHeight="1">
      <c r="B25" s="36"/>
      <c r="D25" s="114" t="s">
        <v>35</v>
      </c>
      <c r="I25" s="116" t="s">
        <v>25</v>
      </c>
      <c r="J25" s="103" t="str">
        <f>IF('Rekapitulace stavby'!AN19="","",'Rekapitulace stavby'!AN19)</f>
        <v/>
      </c>
      <c r="L25" s="36"/>
    </row>
    <row r="26" spans="2:12" s="1" customFormat="1" ht="18" customHeight="1">
      <c r="B26" s="36"/>
      <c r="E26" s="103" t="str">
        <f>IF('Rekapitulace stavby'!E20="","",'Rekapitulace stavby'!E20)</f>
        <v>J. Nešněra</v>
      </c>
      <c r="I26" s="116" t="s">
        <v>28</v>
      </c>
      <c r="J26" s="103" t="str">
        <f>IF('Rekapitulace stavby'!AN20="","",'Rekapitulace stavby'!AN20)</f>
        <v/>
      </c>
      <c r="L26" s="36"/>
    </row>
    <row r="27" spans="2:12" s="1" customFormat="1" ht="6.95" customHeight="1">
      <c r="B27" s="36"/>
      <c r="I27" s="115"/>
      <c r="L27" s="36"/>
    </row>
    <row r="28" spans="2:12" s="1" customFormat="1" ht="12" customHeight="1">
      <c r="B28" s="36"/>
      <c r="D28" s="114" t="s">
        <v>37</v>
      </c>
      <c r="I28" s="115"/>
      <c r="L28" s="36"/>
    </row>
    <row r="29" spans="2:12" s="7" customFormat="1" ht="14.45" customHeight="1">
      <c r="B29" s="118"/>
      <c r="E29" s="300" t="s">
        <v>1</v>
      </c>
      <c r="F29" s="300"/>
      <c r="G29" s="300"/>
      <c r="H29" s="300"/>
      <c r="I29" s="119"/>
      <c r="L29" s="118"/>
    </row>
    <row r="30" spans="2:12" s="1" customFormat="1" ht="6.95" customHeight="1">
      <c r="B30" s="36"/>
      <c r="I30" s="115"/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25.35" customHeight="1">
      <c r="B32" s="36"/>
      <c r="D32" s="121" t="s">
        <v>38</v>
      </c>
      <c r="I32" s="115"/>
      <c r="J32" s="122">
        <f>ROUND(J125, 2)</f>
        <v>0</v>
      </c>
      <c r="L32" s="36"/>
    </row>
    <row r="33" spans="2:12" s="1" customFormat="1" ht="6.95" customHeight="1">
      <c r="B33" s="36"/>
      <c r="D33" s="60"/>
      <c r="E33" s="60"/>
      <c r="F33" s="60"/>
      <c r="G33" s="60"/>
      <c r="H33" s="60"/>
      <c r="I33" s="120"/>
      <c r="J33" s="60"/>
      <c r="K33" s="60"/>
      <c r="L33" s="36"/>
    </row>
    <row r="34" spans="2:12" s="1" customFormat="1" ht="14.45" customHeight="1">
      <c r="B34" s="36"/>
      <c r="F34" s="123" t="s">
        <v>40</v>
      </c>
      <c r="I34" s="124" t="s">
        <v>39</v>
      </c>
      <c r="J34" s="123" t="s">
        <v>41</v>
      </c>
      <c r="L34" s="36"/>
    </row>
    <row r="35" spans="2:12" s="1" customFormat="1" ht="14.45" customHeight="1">
      <c r="B35" s="36"/>
      <c r="D35" s="125" t="s">
        <v>42</v>
      </c>
      <c r="E35" s="114" t="s">
        <v>43</v>
      </c>
      <c r="F35" s="126">
        <f>ROUND((SUM(BE125:BE181)),  2)</f>
        <v>0</v>
      </c>
      <c r="I35" s="127">
        <v>0.21</v>
      </c>
      <c r="J35" s="126">
        <f>ROUND(((SUM(BE125:BE181))*I35),  2)</f>
        <v>0</v>
      </c>
      <c r="L35" s="36"/>
    </row>
    <row r="36" spans="2:12" s="1" customFormat="1" ht="14.45" customHeight="1">
      <c r="B36" s="36"/>
      <c r="E36" s="114" t="s">
        <v>44</v>
      </c>
      <c r="F36" s="126">
        <f>ROUND((SUM(BF125:BF181)),  2)</f>
        <v>0</v>
      </c>
      <c r="I36" s="127">
        <v>0.15</v>
      </c>
      <c r="J36" s="126">
        <f>ROUND(((SUM(BF125:BF181))*I36),  2)</f>
        <v>0</v>
      </c>
      <c r="L36" s="36"/>
    </row>
    <row r="37" spans="2:12" s="1" customFormat="1" ht="14.45" hidden="1" customHeight="1">
      <c r="B37" s="36"/>
      <c r="E37" s="114" t="s">
        <v>45</v>
      </c>
      <c r="F37" s="126">
        <f>ROUND((SUM(BG125:BG181)),  2)</f>
        <v>0</v>
      </c>
      <c r="I37" s="127">
        <v>0.21</v>
      </c>
      <c r="J37" s="126">
        <f>0</f>
        <v>0</v>
      </c>
      <c r="L37" s="36"/>
    </row>
    <row r="38" spans="2:12" s="1" customFormat="1" ht="14.45" hidden="1" customHeight="1">
      <c r="B38" s="36"/>
      <c r="E38" s="114" t="s">
        <v>46</v>
      </c>
      <c r="F38" s="126">
        <f>ROUND((SUM(BH125:BH181)),  2)</f>
        <v>0</v>
      </c>
      <c r="I38" s="127">
        <v>0.15</v>
      </c>
      <c r="J38" s="126">
        <f>0</f>
        <v>0</v>
      </c>
      <c r="L38" s="36"/>
    </row>
    <row r="39" spans="2:12" s="1" customFormat="1" ht="14.45" hidden="1" customHeight="1">
      <c r="B39" s="36"/>
      <c r="E39" s="114" t="s">
        <v>47</v>
      </c>
      <c r="F39" s="126">
        <f>ROUND((SUM(BI125:BI181)),  2)</f>
        <v>0</v>
      </c>
      <c r="I39" s="127">
        <v>0</v>
      </c>
      <c r="J39" s="126">
        <f>0</f>
        <v>0</v>
      </c>
      <c r="L39" s="36"/>
    </row>
    <row r="40" spans="2:12" s="1" customFormat="1" ht="6.95" customHeight="1">
      <c r="B40" s="36"/>
      <c r="I40" s="115"/>
      <c r="L40" s="36"/>
    </row>
    <row r="41" spans="2:12" s="1" customFormat="1" ht="25.35" customHeight="1">
      <c r="B41" s="36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3"/>
      <c r="J41" s="134">
        <f>SUM(J32:J39)</f>
        <v>0</v>
      </c>
      <c r="K41" s="135"/>
      <c r="L41" s="36"/>
    </row>
    <row r="42" spans="2:12" s="1" customFormat="1" ht="14.45" customHeight="1">
      <c r="B42" s="36"/>
      <c r="I42" s="115"/>
      <c r="L42" s="36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12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12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12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12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12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12" ht="12" customHeight="1">
      <c r="B86" s="19"/>
      <c r="C86" s="27" t="s">
        <v>134</v>
      </c>
      <c r="D86" s="20"/>
      <c r="E86" s="20"/>
      <c r="F86" s="20"/>
      <c r="G86" s="20"/>
      <c r="H86" s="20"/>
      <c r="J86" s="20"/>
      <c r="K86" s="20"/>
      <c r="L86" s="18"/>
    </row>
    <row r="87" spans="2:12" s="1" customFormat="1" ht="14.45" customHeight="1">
      <c r="B87" s="32"/>
      <c r="C87" s="33"/>
      <c r="D87" s="33"/>
      <c r="E87" s="301" t="s">
        <v>1048</v>
      </c>
      <c r="F87" s="303"/>
      <c r="G87" s="303"/>
      <c r="H87" s="303"/>
      <c r="I87" s="115"/>
      <c r="J87" s="33"/>
      <c r="K87" s="33"/>
      <c r="L87" s="36"/>
    </row>
    <row r="88" spans="2:12" s="1" customFormat="1" ht="12" customHeight="1">
      <c r="B88" s="32"/>
      <c r="C88" s="27" t="s">
        <v>806</v>
      </c>
      <c r="D88" s="33"/>
      <c r="E88" s="33"/>
      <c r="F88" s="33"/>
      <c r="G88" s="33"/>
      <c r="H88" s="33"/>
      <c r="I88" s="115"/>
      <c r="J88" s="33"/>
      <c r="K88" s="33"/>
      <c r="L88" s="36"/>
    </row>
    <row r="89" spans="2:12" s="1" customFormat="1" ht="14.45" customHeight="1">
      <c r="B89" s="32"/>
      <c r="C89" s="33"/>
      <c r="D89" s="33"/>
      <c r="E89" s="269" t="str">
        <f>E11</f>
        <v>04a - Elektro - Připojení bazénu</v>
      </c>
      <c r="F89" s="303"/>
      <c r="G89" s="303"/>
      <c r="H89" s="303"/>
      <c r="I89" s="115"/>
      <c r="J89" s="33"/>
      <c r="K89" s="33"/>
      <c r="L89" s="36"/>
    </row>
    <row r="90" spans="2:12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12" s="1" customFormat="1" ht="12" customHeight="1">
      <c r="B91" s="32"/>
      <c r="C91" s="27" t="s">
        <v>20</v>
      </c>
      <c r="D91" s="33"/>
      <c r="E91" s="33"/>
      <c r="F91" s="25" t="str">
        <f>F14</f>
        <v xml:space="preserve"> </v>
      </c>
      <c r="G91" s="33"/>
      <c r="H91" s="33"/>
      <c r="I91" s="116" t="s">
        <v>22</v>
      </c>
      <c r="J91" s="59" t="str">
        <f>IF(J14="","",J14)</f>
        <v>4. 12. 2019</v>
      </c>
      <c r="K91" s="33"/>
      <c r="L91" s="36"/>
    </row>
    <row r="92" spans="2:12" s="1" customFormat="1" ht="6.95" customHeight="1">
      <c r="B92" s="32"/>
      <c r="C92" s="33"/>
      <c r="D92" s="33"/>
      <c r="E92" s="33"/>
      <c r="F92" s="33"/>
      <c r="G92" s="33"/>
      <c r="H92" s="33"/>
      <c r="I92" s="115"/>
      <c r="J92" s="33"/>
      <c r="K92" s="33"/>
      <c r="L92" s="36"/>
    </row>
    <row r="93" spans="2:12" s="1" customFormat="1" ht="26.45" customHeight="1">
      <c r="B93" s="32"/>
      <c r="C93" s="27" t="s">
        <v>24</v>
      </c>
      <c r="D93" s="33"/>
      <c r="E93" s="33"/>
      <c r="F93" s="25" t="str">
        <f>E17</f>
        <v>Labe aréna z.s. Nábřežní 835, Štětí</v>
      </c>
      <c r="G93" s="33"/>
      <c r="H93" s="33"/>
      <c r="I93" s="116" t="s">
        <v>31</v>
      </c>
      <c r="J93" s="30" t="str">
        <f>E23</f>
        <v>di5 architekti inženýři</v>
      </c>
      <c r="K93" s="33"/>
      <c r="L93" s="36"/>
    </row>
    <row r="94" spans="2:12" s="1" customFormat="1" ht="15.6" customHeight="1">
      <c r="B94" s="32"/>
      <c r="C94" s="27" t="s">
        <v>29</v>
      </c>
      <c r="D94" s="33"/>
      <c r="E94" s="33"/>
      <c r="F94" s="25" t="str">
        <f>IF(E20="","",E20)</f>
        <v>Vyplň údaj</v>
      </c>
      <c r="G94" s="33"/>
      <c r="H94" s="33"/>
      <c r="I94" s="116" t="s">
        <v>35</v>
      </c>
      <c r="J94" s="30" t="str">
        <f>E26</f>
        <v>J. Nešněra</v>
      </c>
      <c r="K94" s="33"/>
      <c r="L94" s="36"/>
    </row>
    <row r="95" spans="2:12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12" s="1" customFormat="1" ht="29.25" customHeight="1">
      <c r="B96" s="32"/>
      <c r="C96" s="150" t="s">
        <v>137</v>
      </c>
      <c r="D96" s="151"/>
      <c r="E96" s="151"/>
      <c r="F96" s="151"/>
      <c r="G96" s="151"/>
      <c r="H96" s="151"/>
      <c r="I96" s="152"/>
      <c r="J96" s="153" t="s">
        <v>138</v>
      </c>
      <c r="K96" s="151"/>
      <c r="L96" s="36"/>
    </row>
    <row r="97" spans="2:47" s="1" customFormat="1" ht="10.35" customHeight="1">
      <c r="B97" s="32"/>
      <c r="C97" s="33"/>
      <c r="D97" s="33"/>
      <c r="E97" s="33"/>
      <c r="F97" s="33"/>
      <c r="G97" s="33"/>
      <c r="H97" s="33"/>
      <c r="I97" s="115"/>
      <c r="J97" s="33"/>
      <c r="K97" s="33"/>
      <c r="L97" s="36"/>
    </row>
    <row r="98" spans="2:47" s="1" customFormat="1" ht="22.9" customHeight="1">
      <c r="B98" s="32"/>
      <c r="C98" s="154" t="s">
        <v>139</v>
      </c>
      <c r="D98" s="33"/>
      <c r="E98" s="33"/>
      <c r="F98" s="33"/>
      <c r="G98" s="33"/>
      <c r="H98" s="33"/>
      <c r="I98" s="115"/>
      <c r="J98" s="77">
        <f>J125</f>
        <v>0</v>
      </c>
      <c r="K98" s="33"/>
      <c r="L98" s="36"/>
      <c r="AU98" s="15" t="s">
        <v>140</v>
      </c>
    </row>
    <row r="99" spans="2:47" s="8" customFormat="1" ht="24.95" customHeight="1">
      <c r="B99" s="155"/>
      <c r="C99" s="156"/>
      <c r="D99" s="157" t="s">
        <v>1051</v>
      </c>
      <c r="E99" s="158"/>
      <c r="F99" s="158"/>
      <c r="G99" s="158"/>
      <c r="H99" s="158"/>
      <c r="I99" s="159"/>
      <c r="J99" s="160">
        <f>J126</f>
        <v>0</v>
      </c>
      <c r="K99" s="156"/>
      <c r="L99" s="161"/>
    </row>
    <row r="100" spans="2:47" s="8" customFormat="1" ht="24.95" customHeight="1">
      <c r="B100" s="155"/>
      <c r="C100" s="156"/>
      <c r="D100" s="157" t="s">
        <v>1052</v>
      </c>
      <c r="E100" s="158"/>
      <c r="F100" s="158"/>
      <c r="G100" s="158"/>
      <c r="H100" s="158"/>
      <c r="I100" s="159"/>
      <c r="J100" s="160">
        <f>J135</f>
        <v>0</v>
      </c>
      <c r="K100" s="156"/>
      <c r="L100" s="161"/>
    </row>
    <row r="101" spans="2:47" s="8" customFormat="1" ht="24.95" customHeight="1">
      <c r="B101" s="155"/>
      <c r="C101" s="156"/>
      <c r="D101" s="157" t="s">
        <v>1053</v>
      </c>
      <c r="E101" s="158"/>
      <c r="F101" s="158"/>
      <c r="G101" s="158"/>
      <c r="H101" s="158"/>
      <c r="I101" s="159"/>
      <c r="J101" s="160">
        <f>J148</f>
        <v>0</v>
      </c>
      <c r="K101" s="156"/>
      <c r="L101" s="161"/>
    </row>
    <row r="102" spans="2:47" s="8" customFormat="1" ht="24.95" customHeight="1">
      <c r="B102" s="155"/>
      <c r="C102" s="156"/>
      <c r="D102" s="157" t="s">
        <v>1054</v>
      </c>
      <c r="E102" s="158"/>
      <c r="F102" s="158"/>
      <c r="G102" s="158"/>
      <c r="H102" s="158"/>
      <c r="I102" s="159"/>
      <c r="J102" s="160">
        <f>J158</f>
        <v>0</v>
      </c>
      <c r="K102" s="156"/>
      <c r="L102" s="161"/>
    </row>
    <row r="103" spans="2:47" s="8" customFormat="1" ht="24.95" customHeight="1">
      <c r="B103" s="155"/>
      <c r="C103" s="156"/>
      <c r="D103" s="157" t="s">
        <v>1055</v>
      </c>
      <c r="E103" s="158"/>
      <c r="F103" s="158"/>
      <c r="G103" s="158"/>
      <c r="H103" s="158"/>
      <c r="I103" s="159"/>
      <c r="J103" s="160">
        <f>J173</f>
        <v>0</v>
      </c>
      <c r="K103" s="156"/>
      <c r="L103" s="161"/>
    </row>
    <row r="104" spans="2:47" s="1" customFormat="1" ht="21.75" customHeight="1">
      <c r="B104" s="32"/>
      <c r="C104" s="33"/>
      <c r="D104" s="33"/>
      <c r="E104" s="33"/>
      <c r="F104" s="33"/>
      <c r="G104" s="33"/>
      <c r="H104" s="33"/>
      <c r="I104" s="115"/>
      <c r="J104" s="33"/>
      <c r="K104" s="33"/>
      <c r="L104" s="36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146"/>
      <c r="J105" s="48"/>
      <c r="K105" s="48"/>
      <c r="L105" s="36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149"/>
      <c r="J109" s="50"/>
      <c r="K109" s="50"/>
      <c r="L109" s="36"/>
    </row>
    <row r="110" spans="2:47" s="1" customFormat="1" ht="24.95" customHeight="1">
      <c r="B110" s="32"/>
      <c r="C110" s="21" t="s">
        <v>155</v>
      </c>
      <c r="D110" s="33"/>
      <c r="E110" s="33"/>
      <c r="F110" s="33"/>
      <c r="G110" s="33"/>
      <c r="H110" s="33"/>
      <c r="I110" s="115"/>
      <c r="J110" s="33"/>
      <c r="K110" s="33"/>
      <c r="L110" s="36"/>
    </row>
    <row r="111" spans="2:47" s="1" customFormat="1" ht="6.95" customHeight="1">
      <c r="B111" s="32"/>
      <c r="C111" s="33"/>
      <c r="D111" s="33"/>
      <c r="E111" s="33"/>
      <c r="F111" s="33"/>
      <c r="G111" s="33"/>
      <c r="H111" s="33"/>
      <c r="I111" s="115"/>
      <c r="J111" s="33"/>
      <c r="K111" s="33"/>
      <c r="L111" s="36"/>
    </row>
    <row r="112" spans="2:47" s="1" customFormat="1" ht="12" customHeight="1">
      <c r="B112" s="32"/>
      <c r="C112" s="27" t="s">
        <v>16</v>
      </c>
      <c r="D112" s="33"/>
      <c r="E112" s="33"/>
      <c r="F112" s="33"/>
      <c r="G112" s="33"/>
      <c r="H112" s="33"/>
      <c r="I112" s="115"/>
      <c r="J112" s="33"/>
      <c r="K112" s="33"/>
      <c r="L112" s="36"/>
    </row>
    <row r="113" spans="2:65" s="1" customFormat="1" ht="14.45" customHeight="1">
      <c r="B113" s="32"/>
      <c r="C113" s="33"/>
      <c r="D113" s="33"/>
      <c r="E113" s="301" t="str">
        <f>E7</f>
        <v>Labe aréna Štětí - bazén</v>
      </c>
      <c r="F113" s="302"/>
      <c r="G113" s="302"/>
      <c r="H113" s="302"/>
      <c r="I113" s="115"/>
      <c r="J113" s="33"/>
      <c r="K113" s="33"/>
      <c r="L113" s="36"/>
    </row>
    <row r="114" spans="2:65" ht="12" customHeight="1">
      <c r="B114" s="19"/>
      <c r="C114" s="27" t="s">
        <v>134</v>
      </c>
      <c r="D114" s="20"/>
      <c r="E114" s="20"/>
      <c r="F114" s="20"/>
      <c r="G114" s="20"/>
      <c r="H114" s="20"/>
      <c r="J114" s="20"/>
      <c r="K114" s="20"/>
      <c r="L114" s="18"/>
    </row>
    <row r="115" spans="2:65" s="1" customFormat="1" ht="14.45" customHeight="1">
      <c r="B115" s="32"/>
      <c r="C115" s="33"/>
      <c r="D115" s="33"/>
      <c r="E115" s="301" t="s">
        <v>1048</v>
      </c>
      <c r="F115" s="303"/>
      <c r="G115" s="303"/>
      <c r="H115" s="303"/>
      <c r="I115" s="115"/>
      <c r="J115" s="33"/>
      <c r="K115" s="33"/>
      <c r="L115" s="36"/>
    </row>
    <row r="116" spans="2:65" s="1" customFormat="1" ht="12" customHeight="1">
      <c r="B116" s="32"/>
      <c r="C116" s="27" t="s">
        <v>806</v>
      </c>
      <c r="D116" s="33"/>
      <c r="E116" s="33"/>
      <c r="F116" s="33"/>
      <c r="G116" s="33"/>
      <c r="H116" s="33"/>
      <c r="I116" s="115"/>
      <c r="J116" s="33"/>
      <c r="K116" s="33"/>
      <c r="L116" s="36"/>
    </row>
    <row r="117" spans="2:65" s="1" customFormat="1" ht="14.45" customHeight="1">
      <c r="B117" s="32"/>
      <c r="C117" s="33"/>
      <c r="D117" s="33"/>
      <c r="E117" s="269" t="str">
        <f>E11</f>
        <v>04a - Elektro - Připojení bazénu</v>
      </c>
      <c r="F117" s="303"/>
      <c r="G117" s="303"/>
      <c r="H117" s="303"/>
      <c r="I117" s="115"/>
      <c r="J117" s="33"/>
      <c r="K117" s="33"/>
      <c r="L117" s="36"/>
    </row>
    <row r="118" spans="2:65" s="1" customFormat="1" ht="6.95" customHeight="1">
      <c r="B118" s="32"/>
      <c r="C118" s="33"/>
      <c r="D118" s="33"/>
      <c r="E118" s="33"/>
      <c r="F118" s="33"/>
      <c r="G118" s="33"/>
      <c r="H118" s="33"/>
      <c r="I118" s="115"/>
      <c r="J118" s="33"/>
      <c r="K118" s="33"/>
      <c r="L118" s="36"/>
    </row>
    <row r="119" spans="2:65" s="1" customFormat="1" ht="12" customHeight="1">
      <c r="B119" s="32"/>
      <c r="C119" s="27" t="s">
        <v>20</v>
      </c>
      <c r="D119" s="33"/>
      <c r="E119" s="33"/>
      <c r="F119" s="25" t="str">
        <f>F14</f>
        <v xml:space="preserve"> </v>
      </c>
      <c r="G119" s="33"/>
      <c r="H119" s="33"/>
      <c r="I119" s="116" t="s">
        <v>22</v>
      </c>
      <c r="J119" s="59" t="str">
        <f>IF(J14="","",J14)</f>
        <v>4. 12. 2019</v>
      </c>
      <c r="K119" s="33"/>
      <c r="L119" s="36"/>
    </row>
    <row r="120" spans="2:65" s="1" customFormat="1" ht="6.95" customHeight="1">
      <c r="B120" s="32"/>
      <c r="C120" s="33"/>
      <c r="D120" s="33"/>
      <c r="E120" s="33"/>
      <c r="F120" s="33"/>
      <c r="G120" s="33"/>
      <c r="H120" s="33"/>
      <c r="I120" s="115"/>
      <c r="J120" s="33"/>
      <c r="K120" s="33"/>
      <c r="L120" s="36"/>
    </row>
    <row r="121" spans="2:65" s="1" customFormat="1" ht="26.45" customHeight="1">
      <c r="B121" s="32"/>
      <c r="C121" s="27" t="s">
        <v>24</v>
      </c>
      <c r="D121" s="33"/>
      <c r="E121" s="33"/>
      <c r="F121" s="25" t="str">
        <f>E17</f>
        <v>Labe aréna z.s. Nábřežní 835, Štětí</v>
      </c>
      <c r="G121" s="33"/>
      <c r="H121" s="33"/>
      <c r="I121" s="116" t="s">
        <v>31</v>
      </c>
      <c r="J121" s="30" t="str">
        <f>E23</f>
        <v>di5 architekti inženýři</v>
      </c>
      <c r="K121" s="33"/>
      <c r="L121" s="36"/>
    </row>
    <row r="122" spans="2:65" s="1" customFormat="1" ht="15.6" customHeight="1">
      <c r="B122" s="32"/>
      <c r="C122" s="27" t="s">
        <v>29</v>
      </c>
      <c r="D122" s="33"/>
      <c r="E122" s="33"/>
      <c r="F122" s="25" t="str">
        <f>IF(E20="","",E20)</f>
        <v>Vyplň údaj</v>
      </c>
      <c r="G122" s="33"/>
      <c r="H122" s="33"/>
      <c r="I122" s="116" t="s">
        <v>35</v>
      </c>
      <c r="J122" s="30" t="str">
        <f>E26</f>
        <v>J. Nešněra</v>
      </c>
      <c r="K122" s="33"/>
      <c r="L122" s="36"/>
    </row>
    <row r="123" spans="2:65" s="1" customFormat="1" ht="10.35" customHeight="1">
      <c r="B123" s="32"/>
      <c r="C123" s="33"/>
      <c r="D123" s="33"/>
      <c r="E123" s="33"/>
      <c r="F123" s="33"/>
      <c r="G123" s="33"/>
      <c r="H123" s="33"/>
      <c r="I123" s="115"/>
      <c r="J123" s="33"/>
      <c r="K123" s="33"/>
      <c r="L123" s="36"/>
    </row>
    <row r="124" spans="2:65" s="10" customFormat="1" ht="29.25" customHeight="1">
      <c r="B124" s="168"/>
      <c r="C124" s="169" t="s">
        <v>156</v>
      </c>
      <c r="D124" s="170" t="s">
        <v>63</v>
      </c>
      <c r="E124" s="170" t="s">
        <v>59</v>
      </c>
      <c r="F124" s="170" t="s">
        <v>60</v>
      </c>
      <c r="G124" s="170" t="s">
        <v>157</v>
      </c>
      <c r="H124" s="170" t="s">
        <v>158</v>
      </c>
      <c r="I124" s="171" t="s">
        <v>159</v>
      </c>
      <c r="J124" s="170" t="s">
        <v>138</v>
      </c>
      <c r="K124" s="172" t="s">
        <v>160</v>
      </c>
      <c r="L124" s="173"/>
      <c r="M124" s="68" t="s">
        <v>1</v>
      </c>
      <c r="N124" s="69" t="s">
        <v>42</v>
      </c>
      <c r="O124" s="69" t="s">
        <v>161</v>
      </c>
      <c r="P124" s="69" t="s">
        <v>162</v>
      </c>
      <c r="Q124" s="69" t="s">
        <v>163</v>
      </c>
      <c r="R124" s="69" t="s">
        <v>164</v>
      </c>
      <c r="S124" s="69" t="s">
        <v>165</v>
      </c>
      <c r="T124" s="70" t="s">
        <v>166</v>
      </c>
    </row>
    <row r="125" spans="2:65" s="1" customFormat="1" ht="22.9" customHeight="1">
      <c r="B125" s="32"/>
      <c r="C125" s="75" t="s">
        <v>167</v>
      </c>
      <c r="D125" s="33"/>
      <c r="E125" s="33"/>
      <c r="F125" s="33"/>
      <c r="G125" s="33"/>
      <c r="H125" s="33"/>
      <c r="I125" s="115"/>
      <c r="J125" s="174">
        <f>BK125</f>
        <v>0</v>
      </c>
      <c r="K125" s="33"/>
      <c r="L125" s="36"/>
      <c r="M125" s="71"/>
      <c r="N125" s="72"/>
      <c r="O125" s="72"/>
      <c r="P125" s="175">
        <f>P126+P135+P148+P158+P173</f>
        <v>0</v>
      </c>
      <c r="Q125" s="72"/>
      <c r="R125" s="175">
        <f>R126+R135+R148+R158+R173</f>
        <v>0</v>
      </c>
      <c r="S125" s="72"/>
      <c r="T125" s="176">
        <f>T126+T135+T148+T158+T173</f>
        <v>0</v>
      </c>
      <c r="AT125" s="15" t="s">
        <v>77</v>
      </c>
      <c r="AU125" s="15" t="s">
        <v>140</v>
      </c>
      <c r="BK125" s="177">
        <f>BK126+BK135+BK148+BK158+BK173</f>
        <v>0</v>
      </c>
    </row>
    <row r="126" spans="2:65" s="11" customFormat="1" ht="25.9" customHeight="1">
      <c r="B126" s="178"/>
      <c r="C126" s="179"/>
      <c r="D126" s="180" t="s">
        <v>77</v>
      </c>
      <c r="E126" s="181" t="s">
        <v>1056</v>
      </c>
      <c r="F126" s="181" t="s">
        <v>1057</v>
      </c>
      <c r="G126" s="179"/>
      <c r="H126" s="179"/>
      <c r="I126" s="182"/>
      <c r="J126" s="183">
        <f>BK126</f>
        <v>0</v>
      </c>
      <c r="K126" s="179"/>
      <c r="L126" s="184"/>
      <c r="M126" s="185"/>
      <c r="N126" s="186"/>
      <c r="O126" s="186"/>
      <c r="P126" s="187">
        <f>SUM(P127:P134)</f>
        <v>0</v>
      </c>
      <c r="Q126" s="186"/>
      <c r="R126" s="187">
        <f>SUM(R127:R134)</f>
        <v>0</v>
      </c>
      <c r="S126" s="186"/>
      <c r="T126" s="188">
        <f>SUM(T127:T134)</f>
        <v>0</v>
      </c>
      <c r="AR126" s="189" t="s">
        <v>85</v>
      </c>
      <c r="AT126" s="190" t="s">
        <v>77</v>
      </c>
      <c r="AU126" s="190" t="s">
        <v>78</v>
      </c>
      <c r="AY126" s="189" t="s">
        <v>170</v>
      </c>
      <c r="BK126" s="191">
        <f>SUM(BK127:BK134)</f>
        <v>0</v>
      </c>
    </row>
    <row r="127" spans="2:65" s="1" customFormat="1" ht="14.45" customHeight="1">
      <c r="B127" s="32"/>
      <c r="C127" s="194" t="s">
        <v>85</v>
      </c>
      <c r="D127" s="194" t="s">
        <v>172</v>
      </c>
      <c r="E127" s="195" t="s">
        <v>1058</v>
      </c>
      <c r="F127" s="196" t="s">
        <v>1059</v>
      </c>
      <c r="G127" s="197" t="s">
        <v>192</v>
      </c>
      <c r="H127" s="198">
        <v>35</v>
      </c>
      <c r="I127" s="199"/>
      <c r="J127" s="200">
        <f>ROUND(I127*H127,2)</f>
        <v>0</v>
      </c>
      <c r="K127" s="196" t="s">
        <v>1</v>
      </c>
      <c r="L127" s="36"/>
      <c r="M127" s="201" t="s">
        <v>1</v>
      </c>
      <c r="N127" s="202" t="s">
        <v>43</v>
      </c>
      <c r="O127" s="64"/>
      <c r="P127" s="203">
        <f>O127*H127</f>
        <v>0</v>
      </c>
      <c r="Q127" s="203">
        <v>0</v>
      </c>
      <c r="R127" s="203">
        <f>Q127*H127</f>
        <v>0</v>
      </c>
      <c r="S127" s="203">
        <v>0</v>
      </c>
      <c r="T127" s="204">
        <f>S127*H127</f>
        <v>0</v>
      </c>
      <c r="AR127" s="205" t="s">
        <v>177</v>
      </c>
      <c r="AT127" s="205" t="s">
        <v>172</v>
      </c>
      <c r="AU127" s="205" t="s">
        <v>85</v>
      </c>
      <c r="AY127" s="15" t="s">
        <v>170</v>
      </c>
      <c r="BE127" s="206">
        <f>IF(N127="základní",J127,0)</f>
        <v>0</v>
      </c>
      <c r="BF127" s="206">
        <f>IF(N127="snížená",J127,0)</f>
        <v>0</v>
      </c>
      <c r="BG127" s="206">
        <f>IF(N127="zákl. přenesená",J127,0)</f>
        <v>0</v>
      </c>
      <c r="BH127" s="206">
        <f>IF(N127="sníž. přenesená",J127,0)</f>
        <v>0</v>
      </c>
      <c r="BI127" s="206">
        <f>IF(N127="nulová",J127,0)</f>
        <v>0</v>
      </c>
      <c r="BJ127" s="15" t="s">
        <v>85</v>
      </c>
      <c r="BK127" s="206">
        <f>ROUND(I127*H127,2)</f>
        <v>0</v>
      </c>
      <c r="BL127" s="15" t="s">
        <v>177</v>
      </c>
      <c r="BM127" s="205" t="s">
        <v>1060</v>
      </c>
    </row>
    <row r="128" spans="2:65" s="1" customFormat="1" ht="11.25">
      <c r="B128" s="32"/>
      <c r="C128" s="33"/>
      <c r="D128" s="207" t="s">
        <v>179</v>
      </c>
      <c r="E128" s="33"/>
      <c r="F128" s="208" t="s">
        <v>1059</v>
      </c>
      <c r="G128" s="33"/>
      <c r="H128" s="33"/>
      <c r="I128" s="115"/>
      <c r="J128" s="33"/>
      <c r="K128" s="33"/>
      <c r="L128" s="36"/>
      <c r="M128" s="209"/>
      <c r="N128" s="64"/>
      <c r="O128" s="64"/>
      <c r="P128" s="64"/>
      <c r="Q128" s="64"/>
      <c r="R128" s="64"/>
      <c r="S128" s="64"/>
      <c r="T128" s="65"/>
      <c r="AT128" s="15" t="s">
        <v>179</v>
      </c>
      <c r="AU128" s="15" t="s">
        <v>85</v>
      </c>
    </row>
    <row r="129" spans="2:65" s="1" customFormat="1" ht="14.45" customHeight="1">
      <c r="B129" s="32"/>
      <c r="C129" s="194" t="s">
        <v>87</v>
      </c>
      <c r="D129" s="194" t="s">
        <v>172</v>
      </c>
      <c r="E129" s="195" t="s">
        <v>1061</v>
      </c>
      <c r="F129" s="196" t="s">
        <v>1062</v>
      </c>
      <c r="G129" s="197" t="s">
        <v>192</v>
      </c>
      <c r="H129" s="198">
        <v>5</v>
      </c>
      <c r="I129" s="199"/>
      <c r="J129" s="200">
        <f>ROUND(I129*H129,2)</f>
        <v>0</v>
      </c>
      <c r="K129" s="196" t="s">
        <v>1</v>
      </c>
      <c r="L129" s="36"/>
      <c r="M129" s="201" t="s">
        <v>1</v>
      </c>
      <c r="N129" s="202" t="s">
        <v>43</v>
      </c>
      <c r="O129" s="64"/>
      <c r="P129" s="203">
        <f>O129*H129</f>
        <v>0</v>
      </c>
      <c r="Q129" s="203">
        <v>0</v>
      </c>
      <c r="R129" s="203">
        <f>Q129*H129</f>
        <v>0</v>
      </c>
      <c r="S129" s="203">
        <v>0</v>
      </c>
      <c r="T129" s="204">
        <f>S129*H129</f>
        <v>0</v>
      </c>
      <c r="AR129" s="205" t="s">
        <v>177</v>
      </c>
      <c r="AT129" s="205" t="s">
        <v>172</v>
      </c>
      <c r="AU129" s="205" t="s">
        <v>85</v>
      </c>
      <c r="AY129" s="15" t="s">
        <v>170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5" t="s">
        <v>85</v>
      </c>
      <c r="BK129" s="206">
        <f>ROUND(I129*H129,2)</f>
        <v>0</v>
      </c>
      <c r="BL129" s="15" t="s">
        <v>177</v>
      </c>
      <c r="BM129" s="205" t="s">
        <v>1063</v>
      </c>
    </row>
    <row r="130" spans="2:65" s="1" customFormat="1" ht="11.25">
      <c r="B130" s="32"/>
      <c r="C130" s="33"/>
      <c r="D130" s="207" t="s">
        <v>179</v>
      </c>
      <c r="E130" s="33"/>
      <c r="F130" s="208" t="s">
        <v>1062</v>
      </c>
      <c r="G130" s="33"/>
      <c r="H130" s="33"/>
      <c r="I130" s="115"/>
      <c r="J130" s="33"/>
      <c r="K130" s="33"/>
      <c r="L130" s="36"/>
      <c r="M130" s="209"/>
      <c r="N130" s="64"/>
      <c r="O130" s="64"/>
      <c r="P130" s="64"/>
      <c r="Q130" s="64"/>
      <c r="R130" s="64"/>
      <c r="S130" s="64"/>
      <c r="T130" s="65"/>
      <c r="AT130" s="15" t="s">
        <v>179</v>
      </c>
      <c r="AU130" s="15" t="s">
        <v>85</v>
      </c>
    </row>
    <row r="131" spans="2:65" s="1" customFormat="1" ht="14.45" customHeight="1">
      <c r="B131" s="32"/>
      <c r="C131" s="194" t="s">
        <v>183</v>
      </c>
      <c r="D131" s="194" t="s">
        <v>172</v>
      </c>
      <c r="E131" s="195" t="s">
        <v>1064</v>
      </c>
      <c r="F131" s="196" t="s">
        <v>1065</v>
      </c>
      <c r="G131" s="197" t="s">
        <v>192</v>
      </c>
      <c r="H131" s="198">
        <v>15</v>
      </c>
      <c r="I131" s="199"/>
      <c r="J131" s="200">
        <f>ROUND(I131*H131,2)</f>
        <v>0</v>
      </c>
      <c r="K131" s="196" t="s">
        <v>1</v>
      </c>
      <c r="L131" s="36"/>
      <c r="M131" s="201" t="s">
        <v>1</v>
      </c>
      <c r="N131" s="202" t="s">
        <v>43</v>
      </c>
      <c r="O131" s="64"/>
      <c r="P131" s="203">
        <f>O131*H131</f>
        <v>0</v>
      </c>
      <c r="Q131" s="203">
        <v>0</v>
      </c>
      <c r="R131" s="203">
        <f>Q131*H131</f>
        <v>0</v>
      </c>
      <c r="S131" s="203">
        <v>0</v>
      </c>
      <c r="T131" s="204">
        <f>S131*H131</f>
        <v>0</v>
      </c>
      <c r="AR131" s="205" t="s">
        <v>177</v>
      </c>
      <c r="AT131" s="205" t="s">
        <v>172</v>
      </c>
      <c r="AU131" s="205" t="s">
        <v>85</v>
      </c>
      <c r="AY131" s="15" t="s">
        <v>170</v>
      </c>
      <c r="BE131" s="206">
        <f>IF(N131="základní",J131,0)</f>
        <v>0</v>
      </c>
      <c r="BF131" s="206">
        <f>IF(N131="snížená",J131,0)</f>
        <v>0</v>
      </c>
      <c r="BG131" s="206">
        <f>IF(N131="zákl. přenesená",J131,0)</f>
        <v>0</v>
      </c>
      <c r="BH131" s="206">
        <f>IF(N131="sníž. přenesená",J131,0)</f>
        <v>0</v>
      </c>
      <c r="BI131" s="206">
        <f>IF(N131="nulová",J131,0)</f>
        <v>0</v>
      </c>
      <c r="BJ131" s="15" t="s">
        <v>85</v>
      </c>
      <c r="BK131" s="206">
        <f>ROUND(I131*H131,2)</f>
        <v>0</v>
      </c>
      <c r="BL131" s="15" t="s">
        <v>177</v>
      </c>
      <c r="BM131" s="205" t="s">
        <v>1066</v>
      </c>
    </row>
    <row r="132" spans="2:65" s="1" customFormat="1" ht="11.25">
      <c r="B132" s="32"/>
      <c r="C132" s="33"/>
      <c r="D132" s="207" t="s">
        <v>179</v>
      </c>
      <c r="E132" s="33"/>
      <c r="F132" s="208" t="s">
        <v>1065</v>
      </c>
      <c r="G132" s="33"/>
      <c r="H132" s="33"/>
      <c r="I132" s="115"/>
      <c r="J132" s="33"/>
      <c r="K132" s="33"/>
      <c r="L132" s="36"/>
      <c r="M132" s="209"/>
      <c r="N132" s="64"/>
      <c r="O132" s="64"/>
      <c r="P132" s="64"/>
      <c r="Q132" s="64"/>
      <c r="R132" s="64"/>
      <c r="S132" s="64"/>
      <c r="T132" s="65"/>
      <c r="AT132" s="15" t="s">
        <v>179</v>
      </c>
      <c r="AU132" s="15" t="s">
        <v>85</v>
      </c>
    </row>
    <row r="133" spans="2:65" s="1" customFormat="1" ht="21.6" customHeight="1">
      <c r="B133" s="32"/>
      <c r="C133" s="194" t="s">
        <v>177</v>
      </c>
      <c r="D133" s="194" t="s">
        <v>172</v>
      </c>
      <c r="E133" s="195" t="s">
        <v>1067</v>
      </c>
      <c r="F133" s="196" t="s">
        <v>1068</v>
      </c>
      <c r="G133" s="197" t="s">
        <v>1069</v>
      </c>
      <c r="H133" s="198">
        <v>1</v>
      </c>
      <c r="I133" s="199"/>
      <c r="J133" s="200">
        <f>ROUND(I133*H133,2)</f>
        <v>0</v>
      </c>
      <c r="K133" s="196" t="s">
        <v>1</v>
      </c>
      <c r="L133" s="36"/>
      <c r="M133" s="201" t="s">
        <v>1</v>
      </c>
      <c r="N133" s="202" t="s">
        <v>43</v>
      </c>
      <c r="O133" s="64"/>
      <c r="P133" s="203">
        <f>O133*H133</f>
        <v>0</v>
      </c>
      <c r="Q133" s="203">
        <v>0</v>
      </c>
      <c r="R133" s="203">
        <f>Q133*H133</f>
        <v>0</v>
      </c>
      <c r="S133" s="203">
        <v>0</v>
      </c>
      <c r="T133" s="204">
        <f>S133*H133</f>
        <v>0</v>
      </c>
      <c r="AR133" s="205" t="s">
        <v>177</v>
      </c>
      <c r="AT133" s="205" t="s">
        <v>172</v>
      </c>
      <c r="AU133" s="205" t="s">
        <v>85</v>
      </c>
      <c r="AY133" s="15" t="s">
        <v>170</v>
      </c>
      <c r="BE133" s="206">
        <f>IF(N133="základní",J133,0)</f>
        <v>0</v>
      </c>
      <c r="BF133" s="206">
        <f>IF(N133="snížená",J133,0)</f>
        <v>0</v>
      </c>
      <c r="BG133" s="206">
        <f>IF(N133="zákl. přenesená",J133,0)</f>
        <v>0</v>
      </c>
      <c r="BH133" s="206">
        <f>IF(N133="sníž. přenesená",J133,0)</f>
        <v>0</v>
      </c>
      <c r="BI133" s="206">
        <f>IF(N133="nulová",J133,0)</f>
        <v>0</v>
      </c>
      <c r="BJ133" s="15" t="s">
        <v>85</v>
      </c>
      <c r="BK133" s="206">
        <f>ROUND(I133*H133,2)</f>
        <v>0</v>
      </c>
      <c r="BL133" s="15" t="s">
        <v>177</v>
      </c>
      <c r="BM133" s="205" t="s">
        <v>1070</v>
      </c>
    </row>
    <row r="134" spans="2:65" s="1" customFormat="1" ht="19.5">
      <c r="B134" s="32"/>
      <c r="C134" s="33"/>
      <c r="D134" s="207" t="s">
        <v>179</v>
      </c>
      <c r="E134" s="33"/>
      <c r="F134" s="208" t="s">
        <v>1068</v>
      </c>
      <c r="G134" s="33"/>
      <c r="H134" s="33"/>
      <c r="I134" s="115"/>
      <c r="J134" s="33"/>
      <c r="K134" s="33"/>
      <c r="L134" s="36"/>
      <c r="M134" s="209"/>
      <c r="N134" s="64"/>
      <c r="O134" s="64"/>
      <c r="P134" s="64"/>
      <c r="Q134" s="64"/>
      <c r="R134" s="64"/>
      <c r="S134" s="64"/>
      <c r="T134" s="65"/>
      <c r="AT134" s="15" t="s">
        <v>179</v>
      </c>
      <c r="AU134" s="15" t="s">
        <v>85</v>
      </c>
    </row>
    <row r="135" spans="2:65" s="11" customFormat="1" ht="25.9" customHeight="1">
      <c r="B135" s="178"/>
      <c r="C135" s="179"/>
      <c r="D135" s="180" t="s">
        <v>77</v>
      </c>
      <c r="E135" s="181" t="s">
        <v>998</v>
      </c>
      <c r="F135" s="181" t="s">
        <v>1071</v>
      </c>
      <c r="G135" s="179"/>
      <c r="H135" s="179"/>
      <c r="I135" s="182"/>
      <c r="J135" s="183">
        <f>BK135</f>
        <v>0</v>
      </c>
      <c r="K135" s="179"/>
      <c r="L135" s="184"/>
      <c r="M135" s="185"/>
      <c r="N135" s="186"/>
      <c r="O135" s="186"/>
      <c r="P135" s="187">
        <f>SUM(P136:P147)</f>
        <v>0</v>
      </c>
      <c r="Q135" s="186"/>
      <c r="R135" s="187">
        <f>SUM(R136:R147)</f>
        <v>0</v>
      </c>
      <c r="S135" s="186"/>
      <c r="T135" s="188">
        <f>SUM(T136:T147)</f>
        <v>0</v>
      </c>
      <c r="AR135" s="189" t="s">
        <v>85</v>
      </c>
      <c r="AT135" s="190" t="s">
        <v>77</v>
      </c>
      <c r="AU135" s="190" t="s">
        <v>78</v>
      </c>
      <c r="AY135" s="189" t="s">
        <v>170</v>
      </c>
      <c r="BK135" s="191">
        <f>SUM(BK136:BK147)</f>
        <v>0</v>
      </c>
    </row>
    <row r="136" spans="2:65" s="1" customFormat="1" ht="14.45" customHeight="1">
      <c r="B136" s="32"/>
      <c r="C136" s="194" t="s">
        <v>236</v>
      </c>
      <c r="D136" s="194" t="s">
        <v>172</v>
      </c>
      <c r="E136" s="195" t="s">
        <v>1072</v>
      </c>
      <c r="F136" s="196" t="s">
        <v>1073</v>
      </c>
      <c r="G136" s="197" t="s">
        <v>1069</v>
      </c>
      <c r="H136" s="198">
        <v>1</v>
      </c>
      <c r="I136" s="199"/>
      <c r="J136" s="200">
        <f>ROUND(I136*H136,2)</f>
        <v>0</v>
      </c>
      <c r="K136" s="196" t="s">
        <v>1</v>
      </c>
      <c r="L136" s="36"/>
      <c r="M136" s="201" t="s">
        <v>1</v>
      </c>
      <c r="N136" s="202" t="s">
        <v>43</v>
      </c>
      <c r="O136" s="64"/>
      <c r="P136" s="203">
        <f>O136*H136</f>
        <v>0</v>
      </c>
      <c r="Q136" s="203">
        <v>0</v>
      </c>
      <c r="R136" s="203">
        <f>Q136*H136</f>
        <v>0</v>
      </c>
      <c r="S136" s="203">
        <v>0</v>
      </c>
      <c r="T136" s="204">
        <f>S136*H136</f>
        <v>0</v>
      </c>
      <c r="AR136" s="205" t="s">
        <v>177</v>
      </c>
      <c r="AT136" s="205" t="s">
        <v>172</v>
      </c>
      <c r="AU136" s="205" t="s">
        <v>85</v>
      </c>
      <c r="AY136" s="15" t="s">
        <v>170</v>
      </c>
      <c r="BE136" s="206">
        <f>IF(N136="základní",J136,0)</f>
        <v>0</v>
      </c>
      <c r="BF136" s="206">
        <f>IF(N136="snížená",J136,0)</f>
        <v>0</v>
      </c>
      <c r="BG136" s="206">
        <f>IF(N136="zákl. přenesená",J136,0)</f>
        <v>0</v>
      </c>
      <c r="BH136" s="206">
        <f>IF(N136="sníž. přenesená",J136,0)</f>
        <v>0</v>
      </c>
      <c r="BI136" s="206">
        <f>IF(N136="nulová",J136,0)</f>
        <v>0</v>
      </c>
      <c r="BJ136" s="15" t="s">
        <v>85</v>
      </c>
      <c r="BK136" s="206">
        <f>ROUND(I136*H136,2)</f>
        <v>0</v>
      </c>
      <c r="BL136" s="15" t="s">
        <v>177</v>
      </c>
      <c r="BM136" s="205" t="s">
        <v>1074</v>
      </c>
    </row>
    <row r="137" spans="2:65" s="1" customFormat="1" ht="11.25">
      <c r="B137" s="32"/>
      <c r="C137" s="33"/>
      <c r="D137" s="207" t="s">
        <v>179</v>
      </c>
      <c r="E137" s="33"/>
      <c r="F137" s="208" t="s">
        <v>1073</v>
      </c>
      <c r="G137" s="33"/>
      <c r="H137" s="33"/>
      <c r="I137" s="115"/>
      <c r="J137" s="33"/>
      <c r="K137" s="33"/>
      <c r="L137" s="36"/>
      <c r="M137" s="209"/>
      <c r="N137" s="64"/>
      <c r="O137" s="64"/>
      <c r="P137" s="64"/>
      <c r="Q137" s="64"/>
      <c r="R137" s="64"/>
      <c r="S137" s="64"/>
      <c r="T137" s="65"/>
      <c r="AT137" s="15" t="s">
        <v>179</v>
      </c>
      <c r="AU137" s="15" t="s">
        <v>85</v>
      </c>
    </row>
    <row r="138" spans="2:65" s="1" customFormat="1" ht="21.6" customHeight="1">
      <c r="B138" s="32"/>
      <c r="C138" s="194" t="s">
        <v>208</v>
      </c>
      <c r="D138" s="194" t="s">
        <v>172</v>
      </c>
      <c r="E138" s="195" t="s">
        <v>1075</v>
      </c>
      <c r="F138" s="196" t="s">
        <v>1076</v>
      </c>
      <c r="G138" s="197" t="s">
        <v>192</v>
      </c>
      <c r="H138" s="198">
        <v>5</v>
      </c>
      <c r="I138" s="199"/>
      <c r="J138" s="200">
        <f>ROUND(I138*H138,2)</f>
        <v>0</v>
      </c>
      <c r="K138" s="196" t="s">
        <v>1</v>
      </c>
      <c r="L138" s="36"/>
      <c r="M138" s="201" t="s">
        <v>1</v>
      </c>
      <c r="N138" s="202" t="s">
        <v>43</v>
      </c>
      <c r="O138" s="64"/>
      <c r="P138" s="203">
        <f>O138*H138</f>
        <v>0</v>
      </c>
      <c r="Q138" s="203">
        <v>0</v>
      </c>
      <c r="R138" s="203">
        <f>Q138*H138</f>
        <v>0</v>
      </c>
      <c r="S138" s="203">
        <v>0</v>
      </c>
      <c r="T138" s="204">
        <f>S138*H138</f>
        <v>0</v>
      </c>
      <c r="AR138" s="205" t="s">
        <v>177</v>
      </c>
      <c r="AT138" s="205" t="s">
        <v>172</v>
      </c>
      <c r="AU138" s="205" t="s">
        <v>85</v>
      </c>
      <c r="AY138" s="15" t="s">
        <v>170</v>
      </c>
      <c r="BE138" s="206">
        <f>IF(N138="základní",J138,0)</f>
        <v>0</v>
      </c>
      <c r="BF138" s="206">
        <f>IF(N138="snížená",J138,0)</f>
        <v>0</v>
      </c>
      <c r="BG138" s="206">
        <f>IF(N138="zákl. přenesená",J138,0)</f>
        <v>0</v>
      </c>
      <c r="BH138" s="206">
        <f>IF(N138="sníž. přenesená",J138,0)</f>
        <v>0</v>
      </c>
      <c r="BI138" s="206">
        <f>IF(N138="nulová",J138,0)</f>
        <v>0</v>
      </c>
      <c r="BJ138" s="15" t="s">
        <v>85</v>
      </c>
      <c r="BK138" s="206">
        <f>ROUND(I138*H138,2)</f>
        <v>0</v>
      </c>
      <c r="BL138" s="15" t="s">
        <v>177</v>
      </c>
      <c r="BM138" s="205" t="s">
        <v>1077</v>
      </c>
    </row>
    <row r="139" spans="2:65" s="1" customFormat="1" ht="19.5">
      <c r="B139" s="32"/>
      <c r="C139" s="33"/>
      <c r="D139" s="207" t="s">
        <v>179</v>
      </c>
      <c r="E139" s="33"/>
      <c r="F139" s="208" t="s">
        <v>1076</v>
      </c>
      <c r="G139" s="33"/>
      <c r="H139" s="33"/>
      <c r="I139" s="115"/>
      <c r="J139" s="33"/>
      <c r="K139" s="33"/>
      <c r="L139" s="36"/>
      <c r="M139" s="209"/>
      <c r="N139" s="64"/>
      <c r="O139" s="64"/>
      <c r="P139" s="64"/>
      <c r="Q139" s="64"/>
      <c r="R139" s="64"/>
      <c r="S139" s="64"/>
      <c r="T139" s="65"/>
      <c r="AT139" s="15" t="s">
        <v>179</v>
      </c>
      <c r="AU139" s="15" t="s">
        <v>85</v>
      </c>
    </row>
    <row r="140" spans="2:65" s="1" customFormat="1" ht="14.45" customHeight="1">
      <c r="B140" s="32"/>
      <c r="C140" s="194" t="s">
        <v>213</v>
      </c>
      <c r="D140" s="194" t="s">
        <v>172</v>
      </c>
      <c r="E140" s="195" t="s">
        <v>1078</v>
      </c>
      <c r="F140" s="196" t="s">
        <v>1079</v>
      </c>
      <c r="G140" s="197" t="s">
        <v>192</v>
      </c>
      <c r="H140" s="198">
        <v>10</v>
      </c>
      <c r="I140" s="199"/>
      <c r="J140" s="200">
        <f>ROUND(I140*H140,2)</f>
        <v>0</v>
      </c>
      <c r="K140" s="196" t="s">
        <v>1</v>
      </c>
      <c r="L140" s="36"/>
      <c r="M140" s="201" t="s">
        <v>1</v>
      </c>
      <c r="N140" s="202" t="s">
        <v>43</v>
      </c>
      <c r="O140" s="64"/>
      <c r="P140" s="203">
        <f>O140*H140</f>
        <v>0</v>
      </c>
      <c r="Q140" s="203">
        <v>0</v>
      </c>
      <c r="R140" s="203">
        <f>Q140*H140</f>
        <v>0</v>
      </c>
      <c r="S140" s="203">
        <v>0</v>
      </c>
      <c r="T140" s="204">
        <f>S140*H140</f>
        <v>0</v>
      </c>
      <c r="AR140" s="205" t="s">
        <v>177</v>
      </c>
      <c r="AT140" s="205" t="s">
        <v>172</v>
      </c>
      <c r="AU140" s="205" t="s">
        <v>85</v>
      </c>
      <c r="AY140" s="15" t="s">
        <v>170</v>
      </c>
      <c r="BE140" s="206">
        <f>IF(N140="základní",J140,0)</f>
        <v>0</v>
      </c>
      <c r="BF140" s="206">
        <f>IF(N140="snížená",J140,0)</f>
        <v>0</v>
      </c>
      <c r="BG140" s="206">
        <f>IF(N140="zákl. přenesená",J140,0)</f>
        <v>0</v>
      </c>
      <c r="BH140" s="206">
        <f>IF(N140="sníž. přenesená",J140,0)</f>
        <v>0</v>
      </c>
      <c r="BI140" s="206">
        <f>IF(N140="nulová",J140,0)</f>
        <v>0</v>
      </c>
      <c r="BJ140" s="15" t="s">
        <v>85</v>
      </c>
      <c r="BK140" s="206">
        <f>ROUND(I140*H140,2)</f>
        <v>0</v>
      </c>
      <c r="BL140" s="15" t="s">
        <v>177</v>
      </c>
      <c r="BM140" s="205" t="s">
        <v>1080</v>
      </c>
    </row>
    <row r="141" spans="2:65" s="1" customFormat="1" ht="11.25">
      <c r="B141" s="32"/>
      <c r="C141" s="33"/>
      <c r="D141" s="207" t="s">
        <v>179</v>
      </c>
      <c r="E141" s="33"/>
      <c r="F141" s="208" t="s">
        <v>1079</v>
      </c>
      <c r="G141" s="33"/>
      <c r="H141" s="33"/>
      <c r="I141" s="115"/>
      <c r="J141" s="33"/>
      <c r="K141" s="33"/>
      <c r="L141" s="36"/>
      <c r="M141" s="209"/>
      <c r="N141" s="64"/>
      <c r="O141" s="64"/>
      <c r="P141" s="64"/>
      <c r="Q141" s="64"/>
      <c r="R141" s="64"/>
      <c r="S141" s="64"/>
      <c r="T141" s="65"/>
      <c r="AT141" s="15" t="s">
        <v>179</v>
      </c>
      <c r="AU141" s="15" t="s">
        <v>85</v>
      </c>
    </row>
    <row r="142" spans="2:65" s="1" customFormat="1" ht="14.45" customHeight="1">
      <c r="B142" s="32"/>
      <c r="C142" s="194" t="s">
        <v>221</v>
      </c>
      <c r="D142" s="194" t="s">
        <v>172</v>
      </c>
      <c r="E142" s="195" t="s">
        <v>1081</v>
      </c>
      <c r="F142" s="196" t="s">
        <v>1082</v>
      </c>
      <c r="G142" s="197" t="s">
        <v>216</v>
      </c>
      <c r="H142" s="198">
        <v>0.5</v>
      </c>
      <c r="I142" s="199"/>
      <c r="J142" s="200">
        <f>ROUND(I142*H142,2)</f>
        <v>0</v>
      </c>
      <c r="K142" s="196" t="s">
        <v>1</v>
      </c>
      <c r="L142" s="36"/>
      <c r="M142" s="201" t="s">
        <v>1</v>
      </c>
      <c r="N142" s="202" t="s">
        <v>43</v>
      </c>
      <c r="O142" s="64"/>
      <c r="P142" s="203">
        <f>O142*H142</f>
        <v>0</v>
      </c>
      <c r="Q142" s="203">
        <v>0</v>
      </c>
      <c r="R142" s="203">
        <f>Q142*H142</f>
        <v>0</v>
      </c>
      <c r="S142" s="203">
        <v>0</v>
      </c>
      <c r="T142" s="204">
        <f>S142*H142</f>
        <v>0</v>
      </c>
      <c r="AR142" s="205" t="s">
        <v>177</v>
      </c>
      <c r="AT142" s="205" t="s">
        <v>172</v>
      </c>
      <c r="AU142" s="205" t="s">
        <v>85</v>
      </c>
      <c r="AY142" s="15" t="s">
        <v>170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5" t="s">
        <v>85</v>
      </c>
      <c r="BK142" s="206">
        <f>ROUND(I142*H142,2)</f>
        <v>0</v>
      </c>
      <c r="BL142" s="15" t="s">
        <v>177</v>
      </c>
      <c r="BM142" s="205" t="s">
        <v>1083</v>
      </c>
    </row>
    <row r="143" spans="2:65" s="1" customFormat="1" ht="11.25">
      <c r="B143" s="32"/>
      <c r="C143" s="33"/>
      <c r="D143" s="207" t="s">
        <v>179</v>
      </c>
      <c r="E143" s="33"/>
      <c r="F143" s="208" t="s">
        <v>1082</v>
      </c>
      <c r="G143" s="33"/>
      <c r="H143" s="33"/>
      <c r="I143" s="115"/>
      <c r="J143" s="33"/>
      <c r="K143" s="33"/>
      <c r="L143" s="36"/>
      <c r="M143" s="209"/>
      <c r="N143" s="64"/>
      <c r="O143" s="64"/>
      <c r="P143" s="64"/>
      <c r="Q143" s="64"/>
      <c r="R143" s="64"/>
      <c r="S143" s="64"/>
      <c r="T143" s="65"/>
      <c r="AT143" s="15" t="s">
        <v>179</v>
      </c>
      <c r="AU143" s="15" t="s">
        <v>85</v>
      </c>
    </row>
    <row r="144" spans="2:65" s="1" customFormat="1" ht="21.6" customHeight="1">
      <c r="B144" s="32"/>
      <c r="C144" s="194" t="s">
        <v>226</v>
      </c>
      <c r="D144" s="194" t="s">
        <v>172</v>
      </c>
      <c r="E144" s="195" t="s">
        <v>1084</v>
      </c>
      <c r="F144" s="196" t="s">
        <v>1085</v>
      </c>
      <c r="G144" s="197" t="s">
        <v>1069</v>
      </c>
      <c r="H144" s="198">
        <v>1</v>
      </c>
      <c r="I144" s="199"/>
      <c r="J144" s="200">
        <f>ROUND(I144*H144,2)</f>
        <v>0</v>
      </c>
      <c r="K144" s="196" t="s">
        <v>1</v>
      </c>
      <c r="L144" s="36"/>
      <c r="M144" s="201" t="s">
        <v>1</v>
      </c>
      <c r="N144" s="202" t="s">
        <v>43</v>
      </c>
      <c r="O144" s="64"/>
      <c r="P144" s="203">
        <f>O144*H144</f>
        <v>0</v>
      </c>
      <c r="Q144" s="203">
        <v>0</v>
      </c>
      <c r="R144" s="203">
        <f>Q144*H144</f>
        <v>0</v>
      </c>
      <c r="S144" s="203">
        <v>0</v>
      </c>
      <c r="T144" s="204">
        <f>S144*H144</f>
        <v>0</v>
      </c>
      <c r="AR144" s="205" t="s">
        <v>177</v>
      </c>
      <c r="AT144" s="205" t="s">
        <v>172</v>
      </c>
      <c r="AU144" s="205" t="s">
        <v>85</v>
      </c>
      <c r="AY144" s="15" t="s">
        <v>170</v>
      </c>
      <c r="BE144" s="206">
        <f>IF(N144="základní",J144,0)</f>
        <v>0</v>
      </c>
      <c r="BF144" s="206">
        <f>IF(N144="snížená",J144,0)</f>
        <v>0</v>
      </c>
      <c r="BG144" s="206">
        <f>IF(N144="zákl. přenesená",J144,0)</f>
        <v>0</v>
      </c>
      <c r="BH144" s="206">
        <f>IF(N144="sníž. přenesená",J144,0)</f>
        <v>0</v>
      </c>
      <c r="BI144" s="206">
        <f>IF(N144="nulová",J144,0)</f>
        <v>0</v>
      </c>
      <c r="BJ144" s="15" t="s">
        <v>85</v>
      </c>
      <c r="BK144" s="206">
        <f>ROUND(I144*H144,2)</f>
        <v>0</v>
      </c>
      <c r="BL144" s="15" t="s">
        <v>177</v>
      </c>
      <c r="BM144" s="205" t="s">
        <v>1086</v>
      </c>
    </row>
    <row r="145" spans="2:65" s="1" customFormat="1" ht="19.5">
      <c r="B145" s="32"/>
      <c r="C145" s="33"/>
      <c r="D145" s="207" t="s">
        <v>179</v>
      </c>
      <c r="E145" s="33"/>
      <c r="F145" s="208" t="s">
        <v>1085</v>
      </c>
      <c r="G145" s="33"/>
      <c r="H145" s="33"/>
      <c r="I145" s="115"/>
      <c r="J145" s="33"/>
      <c r="K145" s="33"/>
      <c r="L145" s="36"/>
      <c r="M145" s="209"/>
      <c r="N145" s="64"/>
      <c r="O145" s="64"/>
      <c r="P145" s="64"/>
      <c r="Q145" s="64"/>
      <c r="R145" s="64"/>
      <c r="S145" s="64"/>
      <c r="T145" s="65"/>
      <c r="AT145" s="15" t="s">
        <v>179</v>
      </c>
      <c r="AU145" s="15" t="s">
        <v>85</v>
      </c>
    </row>
    <row r="146" spans="2:65" s="1" customFormat="1" ht="14.45" customHeight="1">
      <c r="B146" s="32"/>
      <c r="C146" s="194" t="s">
        <v>231</v>
      </c>
      <c r="D146" s="194" t="s">
        <v>172</v>
      </c>
      <c r="E146" s="195" t="s">
        <v>1087</v>
      </c>
      <c r="F146" s="196" t="s">
        <v>1088</v>
      </c>
      <c r="G146" s="197" t="s">
        <v>1069</v>
      </c>
      <c r="H146" s="198">
        <v>1</v>
      </c>
      <c r="I146" s="199"/>
      <c r="J146" s="200">
        <f>ROUND(I146*H146,2)</f>
        <v>0</v>
      </c>
      <c r="K146" s="196" t="s">
        <v>1</v>
      </c>
      <c r="L146" s="36"/>
      <c r="M146" s="201" t="s">
        <v>1</v>
      </c>
      <c r="N146" s="202" t="s">
        <v>43</v>
      </c>
      <c r="O146" s="64"/>
      <c r="P146" s="203">
        <f>O146*H146</f>
        <v>0</v>
      </c>
      <c r="Q146" s="203">
        <v>0</v>
      </c>
      <c r="R146" s="203">
        <f>Q146*H146</f>
        <v>0</v>
      </c>
      <c r="S146" s="203">
        <v>0</v>
      </c>
      <c r="T146" s="204">
        <f>S146*H146</f>
        <v>0</v>
      </c>
      <c r="AR146" s="205" t="s">
        <v>177</v>
      </c>
      <c r="AT146" s="205" t="s">
        <v>172</v>
      </c>
      <c r="AU146" s="205" t="s">
        <v>85</v>
      </c>
      <c r="AY146" s="15" t="s">
        <v>170</v>
      </c>
      <c r="BE146" s="206">
        <f>IF(N146="základní",J146,0)</f>
        <v>0</v>
      </c>
      <c r="BF146" s="206">
        <f>IF(N146="snížená",J146,0)</f>
        <v>0</v>
      </c>
      <c r="BG146" s="206">
        <f>IF(N146="zákl. přenesená",J146,0)</f>
        <v>0</v>
      </c>
      <c r="BH146" s="206">
        <f>IF(N146="sníž. přenesená",J146,0)</f>
        <v>0</v>
      </c>
      <c r="BI146" s="206">
        <f>IF(N146="nulová",J146,0)</f>
        <v>0</v>
      </c>
      <c r="BJ146" s="15" t="s">
        <v>85</v>
      </c>
      <c r="BK146" s="206">
        <f>ROUND(I146*H146,2)</f>
        <v>0</v>
      </c>
      <c r="BL146" s="15" t="s">
        <v>177</v>
      </c>
      <c r="BM146" s="205" t="s">
        <v>1089</v>
      </c>
    </row>
    <row r="147" spans="2:65" s="1" customFormat="1" ht="11.25">
      <c r="B147" s="32"/>
      <c r="C147" s="33"/>
      <c r="D147" s="207" t="s">
        <v>179</v>
      </c>
      <c r="E147" s="33"/>
      <c r="F147" s="208" t="s">
        <v>1088</v>
      </c>
      <c r="G147" s="33"/>
      <c r="H147" s="33"/>
      <c r="I147" s="115"/>
      <c r="J147" s="33"/>
      <c r="K147" s="33"/>
      <c r="L147" s="36"/>
      <c r="M147" s="209"/>
      <c r="N147" s="64"/>
      <c r="O147" s="64"/>
      <c r="P147" s="64"/>
      <c r="Q147" s="64"/>
      <c r="R147" s="64"/>
      <c r="S147" s="64"/>
      <c r="T147" s="65"/>
      <c r="AT147" s="15" t="s">
        <v>179</v>
      </c>
      <c r="AU147" s="15" t="s">
        <v>85</v>
      </c>
    </row>
    <row r="148" spans="2:65" s="11" customFormat="1" ht="25.9" customHeight="1">
      <c r="B148" s="178"/>
      <c r="C148" s="179"/>
      <c r="D148" s="180" t="s">
        <v>77</v>
      </c>
      <c r="E148" s="181" t="s">
        <v>1013</v>
      </c>
      <c r="F148" s="181" t="s">
        <v>1090</v>
      </c>
      <c r="G148" s="179"/>
      <c r="H148" s="179"/>
      <c r="I148" s="182"/>
      <c r="J148" s="183">
        <f>BK148</f>
        <v>0</v>
      </c>
      <c r="K148" s="179"/>
      <c r="L148" s="184"/>
      <c r="M148" s="185"/>
      <c r="N148" s="186"/>
      <c r="O148" s="186"/>
      <c r="P148" s="187">
        <f>SUM(P149:P157)</f>
        <v>0</v>
      </c>
      <c r="Q148" s="186"/>
      <c r="R148" s="187">
        <f>SUM(R149:R157)</f>
        <v>0</v>
      </c>
      <c r="S148" s="186"/>
      <c r="T148" s="188">
        <f>SUM(T149:T157)</f>
        <v>0</v>
      </c>
      <c r="AR148" s="189" t="s">
        <v>85</v>
      </c>
      <c r="AT148" s="190" t="s">
        <v>77</v>
      </c>
      <c r="AU148" s="190" t="s">
        <v>78</v>
      </c>
      <c r="AY148" s="189" t="s">
        <v>170</v>
      </c>
      <c r="BK148" s="191">
        <f>SUM(BK149:BK157)</f>
        <v>0</v>
      </c>
    </row>
    <row r="149" spans="2:65" s="1" customFormat="1" ht="21.6" customHeight="1">
      <c r="B149" s="32"/>
      <c r="C149" s="194" t="s">
        <v>241</v>
      </c>
      <c r="D149" s="194" t="s">
        <v>172</v>
      </c>
      <c r="E149" s="195" t="s">
        <v>1091</v>
      </c>
      <c r="F149" s="196" t="s">
        <v>1092</v>
      </c>
      <c r="G149" s="197" t="s">
        <v>1069</v>
      </c>
      <c r="H149" s="198">
        <v>1</v>
      </c>
      <c r="I149" s="199"/>
      <c r="J149" s="200">
        <f>ROUND(I149*H149,2)</f>
        <v>0</v>
      </c>
      <c r="K149" s="196" t="s">
        <v>1</v>
      </c>
      <c r="L149" s="36"/>
      <c r="M149" s="201" t="s">
        <v>1</v>
      </c>
      <c r="N149" s="202" t="s">
        <v>43</v>
      </c>
      <c r="O149" s="64"/>
      <c r="P149" s="203">
        <f>O149*H149</f>
        <v>0</v>
      </c>
      <c r="Q149" s="203">
        <v>0</v>
      </c>
      <c r="R149" s="203">
        <f>Q149*H149</f>
        <v>0</v>
      </c>
      <c r="S149" s="203">
        <v>0</v>
      </c>
      <c r="T149" s="204">
        <f>S149*H149</f>
        <v>0</v>
      </c>
      <c r="AR149" s="205" t="s">
        <v>177</v>
      </c>
      <c r="AT149" s="205" t="s">
        <v>172</v>
      </c>
      <c r="AU149" s="205" t="s">
        <v>85</v>
      </c>
      <c r="AY149" s="15" t="s">
        <v>170</v>
      </c>
      <c r="BE149" s="206">
        <f>IF(N149="základní",J149,0)</f>
        <v>0</v>
      </c>
      <c r="BF149" s="206">
        <f>IF(N149="snížená",J149,0)</f>
        <v>0</v>
      </c>
      <c r="BG149" s="206">
        <f>IF(N149="zákl. přenesená",J149,0)</f>
        <v>0</v>
      </c>
      <c r="BH149" s="206">
        <f>IF(N149="sníž. přenesená",J149,0)</f>
        <v>0</v>
      </c>
      <c r="BI149" s="206">
        <f>IF(N149="nulová",J149,0)</f>
        <v>0</v>
      </c>
      <c r="BJ149" s="15" t="s">
        <v>85</v>
      </c>
      <c r="BK149" s="206">
        <f>ROUND(I149*H149,2)</f>
        <v>0</v>
      </c>
      <c r="BL149" s="15" t="s">
        <v>177</v>
      </c>
      <c r="BM149" s="205" t="s">
        <v>1093</v>
      </c>
    </row>
    <row r="150" spans="2:65" s="1" customFormat="1" ht="11.25">
      <c r="B150" s="32"/>
      <c r="C150" s="33"/>
      <c r="D150" s="207" t="s">
        <v>179</v>
      </c>
      <c r="E150" s="33"/>
      <c r="F150" s="208" t="s">
        <v>1092</v>
      </c>
      <c r="G150" s="33"/>
      <c r="H150" s="33"/>
      <c r="I150" s="115"/>
      <c r="J150" s="33"/>
      <c r="K150" s="33"/>
      <c r="L150" s="36"/>
      <c r="M150" s="209"/>
      <c r="N150" s="64"/>
      <c r="O150" s="64"/>
      <c r="P150" s="64"/>
      <c r="Q150" s="64"/>
      <c r="R150" s="64"/>
      <c r="S150" s="64"/>
      <c r="T150" s="65"/>
      <c r="AT150" s="15" t="s">
        <v>179</v>
      </c>
      <c r="AU150" s="15" t="s">
        <v>85</v>
      </c>
    </row>
    <row r="151" spans="2:65" s="1" customFormat="1" ht="58.5">
      <c r="B151" s="32"/>
      <c r="C151" s="33"/>
      <c r="D151" s="207" t="s">
        <v>646</v>
      </c>
      <c r="E151" s="33"/>
      <c r="F151" s="242" t="s">
        <v>1094</v>
      </c>
      <c r="G151" s="33"/>
      <c r="H151" s="33"/>
      <c r="I151" s="115"/>
      <c r="J151" s="33"/>
      <c r="K151" s="33"/>
      <c r="L151" s="36"/>
      <c r="M151" s="209"/>
      <c r="N151" s="64"/>
      <c r="O151" s="64"/>
      <c r="P151" s="64"/>
      <c r="Q151" s="64"/>
      <c r="R151" s="64"/>
      <c r="S151" s="64"/>
      <c r="T151" s="65"/>
      <c r="AT151" s="15" t="s">
        <v>646</v>
      </c>
      <c r="AU151" s="15" t="s">
        <v>85</v>
      </c>
    </row>
    <row r="152" spans="2:65" s="1" customFormat="1" ht="14.45" customHeight="1">
      <c r="B152" s="32"/>
      <c r="C152" s="194" t="s">
        <v>246</v>
      </c>
      <c r="D152" s="194" t="s">
        <v>172</v>
      </c>
      <c r="E152" s="195" t="s">
        <v>1095</v>
      </c>
      <c r="F152" s="196" t="s">
        <v>1096</v>
      </c>
      <c r="G152" s="197" t="s">
        <v>1069</v>
      </c>
      <c r="H152" s="198">
        <v>1</v>
      </c>
      <c r="I152" s="199"/>
      <c r="J152" s="200">
        <f>ROUND(I152*H152,2)</f>
        <v>0</v>
      </c>
      <c r="K152" s="196" t="s">
        <v>1</v>
      </c>
      <c r="L152" s="36"/>
      <c r="M152" s="201" t="s">
        <v>1</v>
      </c>
      <c r="N152" s="202" t="s">
        <v>43</v>
      </c>
      <c r="O152" s="64"/>
      <c r="P152" s="203">
        <f>O152*H152</f>
        <v>0</v>
      </c>
      <c r="Q152" s="203">
        <v>0</v>
      </c>
      <c r="R152" s="203">
        <f>Q152*H152</f>
        <v>0</v>
      </c>
      <c r="S152" s="203">
        <v>0</v>
      </c>
      <c r="T152" s="204">
        <f>S152*H152</f>
        <v>0</v>
      </c>
      <c r="AR152" s="205" t="s">
        <v>177</v>
      </c>
      <c r="AT152" s="205" t="s">
        <v>172</v>
      </c>
      <c r="AU152" s="205" t="s">
        <v>85</v>
      </c>
      <c r="AY152" s="15" t="s">
        <v>170</v>
      </c>
      <c r="BE152" s="206">
        <f>IF(N152="základní",J152,0)</f>
        <v>0</v>
      </c>
      <c r="BF152" s="206">
        <f>IF(N152="snížená",J152,0)</f>
        <v>0</v>
      </c>
      <c r="BG152" s="206">
        <f>IF(N152="zákl. přenesená",J152,0)</f>
        <v>0</v>
      </c>
      <c r="BH152" s="206">
        <f>IF(N152="sníž. přenesená",J152,0)</f>
        <v>0</v>
      </c>
      <c r="BI152" s="206">
        <f>IF(N152="nulová",J152,0)</f>
        <v>0</v>
      </c>
      <c r="BJ152" s="15" t="s">
        <v>85</v>
      </c>
      <c r="BK152" s="206">
        <f>ROUND(I152*H152,2)</f>
        <v>0</v>
      </c>
      <c r="BL152" s="15" t="s">
        <v>177</v>
      </c>
      <c r="BM152" s="205" t="s">
        <v>1097</v>
      </c>
    </row>
    <row r="153" spans="2:65" s="1" customFormat="1" ht="11.25">
      <c r="B153" s="32"/>
      <c r="C153" s="33"/>
      <c r="D153" s="207" t="s">
        <v>179</v>
      </c>
      <c r="E153" s="33"/>
      <c r="F153" s="208" t="s">
        <v>1096</v>
      </c>
      <c r="G153" s="33"/>
      <c r="H153" s="33"/>
      <c r="I153" s="115"/>
      <c r="J153" s="33"/>
      <c r="K153" s="33"/>
      <c r="L153" s="36"/>
      <c r="M153" s="209"/>
      <c r="N153" s="64"/>
      <c r="O153" s="64"/>
      <c r="P153" s="64"/>
      <c r="Q153" s="64"/>
      <c r="R153" s="64"/>
      <c r="S153" s="64"/>
      <c r="T153" s="65"/>
      <c r="AT153" s="15" t="s">
        <v>179</v>
      </c>
      <c r="AU153" s="15" t="s">
        <v>85</v>
      </c>
    </row>
    <row r="154" spans="2:65" s="1" customFormat="1" ht="48.75">
      <c r="B154" s="32"/>
      <c r="C154" s="33"/>
      <c r="D154" s="207" t="s">
        <v>646</v>
      </c>
      <c r="E154" s="33"/>
      <c r="F154" s="242" t="s">
        <v>1098</v>
      </c>
      <c r="G154" s="33"/>
      <c r="H154" s="33"/>
      <c r="I154" s="115"/>
      <c r="J154" s="33"/>
      <c r="K154" s="33"/>
      <c r="L154" s="36"/>
      <c r="M154" s="209"/>
      <c r="N154" s="64"/>
      <c r="O154" s="64"/>
      <c r="P154" s="64"/>
      <c r="Q154" s="64"/>
      <c r="R154" s="64"/>
      <c r="S154" s="64"/>
      <c r="T154" s="65"/>
      <c r="AT154" s="15" t="s">
        <v>646</v>
      </c>
      <c r="AU154" s="15" t="s">
        <v>85</v>
      </c>
    </row>
    <row r="155" spans="2:65" s="1" customFormat="1" ht="14.45" customHeight="1">
      <c r="B155" s="32"/>
      <c r="C155" s="194" t="s">
        <v>251</v>
      </c>
      <c r="D155" s="194" t="s">
        <v>172</v>
      </c>
      <c r="E155" s="195" t="s">
        <v>1099</v>
      </c>
      <c r="F155" s="196" t="s">
        <v>1100</v>
      </c>
      <c r="G155" s="197" t="s">
        <v>1069</v>
      </c>
      <c r="H155" s="198">
        <v>1</v>
      </c>
      <c r="I155" s="199"/>
      <c r="J155" s="200">
        <f>ROUND(I155*H155,2)</f>
        <v>0</v>
      </c>
      <c r="K155" s="196" t="s">
        <v>1</v>
      </c>
      <c r="L155" s="36"/>
      <c r="M155" s="201" t="s">
        <v>1</v>
      </c>
      <c r="N155" s="202" t="s">
        <v>43</v>
      </c>
      <c r="O155" s="64"/>
      <c r="P155" s="203">
        <f>O155*H155</f>
        <v>0</v>
      </c>
      <c r="Q155" s="203">
        <v>0</v>
      </c>
      <c r="R155" s="203">
        <f>Q155*H155</f>
        <v>0</v>
      </c>
      <c r="S155" s="203">
        <v>0</v>
      </c>
      <c r="T155" s="204">
        <f>S155*H155</f>
        <v>0</v>
      </c>
      <c r="AR155" s="205" t="s">
        <v>177</v>
      </c>
      <c r="AT155" s="205" t="s">
        <v>172</v>
      </c>
      <c r="AU155" s="205" t="s">
        <v>85</v>
      </c>
      <c r="AY155" s="15" t="s">
        <v>170</v>
      </c>
      <c r="BE155" s="206">
        <f>IF(N155="základní",J155,0)</f>
        <v>0</v>
      </c>
      <c r="BF155" s="206">
        <f>IF(N155="snížená",J155,0)</f>
        <v>0</v>
      </c>
      <c r="BG155" s="206">
        <f>IF(N155="zákl. přenesená",J155,0)</f>
        <v>0</v>
      </c>
      <c r="BH155" s="206">
        <f>IF(N155="sníž. přenesená",J155,0)</f>
        <v>0</v>
      </c>
      <c r="BI155" s="206">
        <f>IF(N155="nulová",J155,0)</f>
        <v>0</v>
      </c>
      <c r="BJ155" s="15" t="s">
        <v>85</v>
      </c>
      <c r="BK155" s="206">
        <f>ROUND(I155*H155,2)</f>
        <v>0</v>
      </c>
      <c r="BL155" s="15" t="s">
        <v>177</v>
      </c>
      <c r="BM155" s="205" t="s">
        <v>1101</v>
      </c>
    </row>
    <row r="156" spans="2:65" s="1" customFormat="1" ht="11.25">
      <c r="B156" s="32"/>
      <c r="C156" s="33"/>
      <c r="D156" s="207" t="s">
        <v>179</v>
      </c>
      <c r="E156" s="33"/>
      <c r="F156" s="208" t="s">
        <v>1100</v>
      </c>
      <c r="G156" s="33"/>
      <c r="H156" s="33"/>
      <c r="I156" s="115"/>
      <c r="J156" s="33"/>
      <c r="K156" s="33"/>
      <c r="L156" s="36"/>
      <c r="M156" s="209"/>
      <c r="N156" s="64"/>
      <c r="O156" s="64"/>
      <c r="P156" s="64"/>
      <c r="Q156" s="64"/>
      <c r="R156" s="64"/>
      <c r="S156" s="64"/>
      <c r="T156" s="65"/>
      <c r="AT156" s="15" t="s">
        <v>179</v>
      </c>
      <c r="AU156" s="15" t="s">
        <v>85</v>
      </c>
    </row>
    <row r="157" spans="2:65" s="1" customFormat="1" ht="204.75">
      <c r="B157" s="32"/>
      <c r="C157" s="33"/>
      <c r="D157" s="207" t="s">
        <v>646</v>
      </c>
      <c r="E157" s="33"/>
      <c r="F157" s="242" t="s">
        <v>1102</v>
      </c>
      <c r="G157" s="33"/>
      <c r="H157" s="33"/>
      <c r="I157" s="115"/>
      <c r="J157" s="33"/>
      <c r="K157" s="33"/>
      <c r="L157" s="36"/>
      <c r="M157" s="209"/>
      <c r="N157" s="64"/>
      <c r="O157" s="64"/>
      <c r="P157" s="64"/>
      <c r="Q157" s="64"/>
      <c r="R157" s="64"/>
      <c r="S157" s="64"/>
      <c r="T157" s="65"/>
      <c r="AT157" s="15" t="s">
        <v>646</v>
      </c>
      <c r="AU157" s="15" t="s">
        <v>85</v>
      </c>
    </row>
    <row r="158" spans="2:65" s="11" customFormat="1" ht="25.9" customHeight="1">
      <c r="B158" s="178"/>
      <c r="C158" s="179"/>
      <c r="D158" s="180" t="s">
        <v>77</v>
      </c>
      <c r="E158" s="181" t="s">
        <v>1103</v>
      </c>
      <c r="F158" s="181" t="s">
        <v>1104</v>
      </c>
      <c r="G158" s="179"/>
      <c r="H158" s="179"/>
      <c r="I158" s="182"/>
      <c r="J158" s="183">
        <f>BK158</f>
        <v>0</v>
      </c>
      <c r="K158" s="179"/>
      <c r="L158" s="184"/>
      <c r="M158" s="185"/>
      <c r="N158" s="186"/>
      <c r="O158" s="186"/>
      <c r="P158" s="187">
        <f>SUM(P159:P172)</f>
        <v>0</v>
      </c>
      <c r="Q158" s="186"/>
      <c r="R158" s="187">
        <f>SUM(R159:R172)</f>
        <v>0</v>
      </c>
      <c r="S158" s="186"/>
      <c r="T158" s="188">
        <f>SUM(T159:T172)</f>
        <v>0</v>
      </c>
      <c r="AR158" s="189" t="s">
        <v>85</v>
      </c>
      <c r="AT158" s="190" t="s">
        <v>77</v>
      </c>
      <c r="AU158" s="190" t="s">
        <v>78</v>
      </c>
      <c r="AY158" s="189" t="s">
        <v>170</v>
      </c>
      <c r="BK158" s="191">
        <f>SUM(BK159:BK172)</f>
        <v>0</v>
      </c>
    </row>
    <row r="159" spans="2:65" s="1" customFormat="1" ht="14.45" customHeight="1">
      <c r="B159" s="32"/>
      <c r="C159" s="194" t="s">
        <v>220</v>
      </c>
      <c r="D159" s="194" t="s">
        <v>172</v>
      </c>
      <c r="E159" s="195" t="s">
        <v>1105</v>
      </c>
      <c r="F159" s="196" t="s">
        <v>1106</v>
      </c>
      <c r="G159" s="197" t="s">
        <v>1107</v>
      </c>
      <c r="H159" s="198">
        <v>16</v>
      </c>
      <c r="I159" s="199"/>
      <c r="J159" s="200">
        <f>ROUND(I159*H159,2)</f>
        <v>0</v>
      </c>
      <c r="K159" s="196" t="s">
        <v>1</v>
      </c>
      <c r="L159" s="36"/>
      <c r="M159" s="201" t="s">
        <v>1</v>
      </c>
      <c r="N159" s="202" t="s">
        <v>43</v>
      </c>
      <c r="O159" s="64"/>
      <c r="P159" s="203">
        <f>O159*H159</f>
        <v>0</v>
      </c>
      <c r="Q159" s="203">
        <v>0</v>
      </c>
      <c r="R159" s="203">
        <f>Q159*H159</f>
        <v>0</v>
      </c>
      <c r="S159" s="203">
        <v>0</v>
      </c>
      <c r="T159" s="204">
        <f>S159*H159</f>
        <v>0</v>
      </c>
      <c r="AR159" s="205" t="s">
        <v>177</v>
      </c>
      <c r="AT159" s="205" t="s">
        <v>172</v>
      </c>
      <c r="AU159" s="205" t="s">
        <v>85</v>
      </c>
      <c r="AY159" s="15" t="s">
        <v>170</v>
      </c>
      <c r="BE159" s="206">
        <f>IF(N159="základní",J159,0)</f>
        <v>0</v>
      </c>
      <c r="BF159" s="206">
        <f>IF(N159="snížená",J159,0)</f>
        <v>0</v>
      </c>
      <c r="BG159" s="206">
        <f>IF(N159="zákl. přenesená",J159,0)</f>
        <v>0</v>
      </c>
      <c r="BH159" s="206">
        <f>IF(N159="sníž. přenesená",J159,0)</f>
        <v>0</v>
      </c>
      <c r="BI159" s="206">
        <f>IF(N159="nulová",J159,0)</f>
        <v>0</v>
      </c>
      <c r="BJ159" s="15" t="s">
        <v>85</v>
      </c>
      <c r="BK159" s="206">
        <f>ROUND(I159*H159,2)</f>
        <v>0</v>
      </c>
      <c r="BL159" s="15" t="s">
        <v>177</v>
      </c>
      <c r="BM159" s="205" t="s">
        <v>1108</v>
      </c>
    </row>
    <row r="160" spans="2:65" s="1" customFormat="1" ht="11.25">
      <c r="B160" s="32"/>
      <c r="C160" s="33"/>
      <c r="D160" s="207" t="s">
        <v>179</v>
      </c>
      <c r="E160" s="33"/>
      <c r="F160" s="208" t="s">
        <v>1106</v>
      </c>
      <c r="G160" s="33"/>
      <c r="H160" s="33"/>
      <c r="I160" s="115"/>
      <c r="J160" s="33"/>
      <c r="K160" s="33"/>
      <c r="L160" s="36"/>
      <c r="M160" s="209"/>
      <c r="N160" s="64"/>
      <c r="O160" s="64"/>
      <c r="P160" s="64"/>
      <c r="Q160" s="64"/>
      <c r="R160" s="64"/>
      <c r="S160" s="64"/>
      <c r="T160" s="65"/>
      <c r="AT160" s="15" t="s">
        <v>179</v>
      </c>
      <c r="AU160" s="15" t="s">
        <v>85</v>
      </c>
    </row>
    <row r="161" spans="2:65" s="1" customFormat="1" ht="32.450000000000003" customHeight="1">
      <c r="B161" s="32"/>
      <c r="C161" s="194" t="s">
        <v>8</v>
      </c>
      <c r="D161" s="194" t="s">
        <v>172</v>
      </c>
      <c r="E161" s="195" t="s">
        <v>1109</v>
      </c>
      <c r="F161" s="196" t="s">
        <v>1110</v>
      </c>
      <c r="G161" s="197" t="s">
        <v>1107</v>
      </c>
      <c r="H161" s="198">
        <v>4</v>
      </c>
      <c r="I161" s="199"/>
      <c r="J161" s="200">
        <f>ROUND(I161*H161,2)</f>
        <v>0</v>
      </c>
      <c r="K161" s="196" t="s">
        <v>1</v>
      </c>
      <c r="L161" s="36"/>
      <c r="M161" s="201" t="s">
        <v>1</v>
      </c>
      <c r="N161" s="202" t="s">
        <v>43</v>
      </c>
      <c r="O161" s="64"/>
      <c r="P161" s="203">
        <f>O161*H161</f>
        <v>0</v>
      </c>
      <c r="Q161" s="203">
        <v>0</v>
      </c>
      <c r="R161" s="203">
        <f>Q161*H161</f>
        <v>0</v>
      </c>
      <c r="S161" s="203">
        <v>0</v>
      </c>
      <c r="T161" s="204">
        <f>S161*H161</f>
        <v>0</v>
      </c>
      <c r="AR161" s="205" t="s">
        <v>177</v>
      </c>
      <c r="AT161" s="205" t="s">
        <v>172</v>
      </c>
      <c r="AU161" s="205" t="s">
        <v>85</v>
      </c>
      <c r="AY161" s="15" t="s">
        <v>170</v>
      </c>
      <c r="BE161" s="206">
        <f>IF(N161="základní",J161,0)</f>
        <v>0</v>
      </c>
      <c r="BF161" s="206">
        <f>IF(N161="snížená",J161,0)</f>
        <v>0</v>
      </c>
      <c r="BG161" s="206">
        <f>IF(N161="zákl. přenesená",J161,0)</f>
        <v>0</v>
      </c>
      <c r="BH161" s="206">
        <f>IF(N161="sníž. přenesená",J161,0)</f>
        <v>0</v>
      </c>
      <c r="BI161" s="206">
        <f>IF(N161="nulová",J161,0)</f>
        <v>0</v>
      </c>
      <c r="BJ161" s="15" t="s">
        <v>85</v>
      </c>
      <c r="BK161" s="206">
        <f>ROUND(I161*H161,2)</f>
        <v>0</v>
      </c>
      <c r="BL161" s="15" t="s">
        <v>177</v>
      </c>
      <c r="BM161" s="205" t="s">
        <v>1111</v>
      </c>
    </row>
    <row r="162" spans="2:65" s="1" customFormat="1" ht="19.5">
      <c r="B162" s="32"/>
      <c r="C162" s="33"/>
      <c r="D162" s="207" t="s">
        <v>179</v>
      </c>
      <c r="E162" s="33"/>
      <c r="F162" s="208" t="s">
        <v>1110</v>
      </c>
      <c r="G162" s="33"/>
      <c r="H162" s="33"/>
      <c r="I162" s="115"/>
      <c r="J162" s="33"/>
      <c r="K162" s="33"/>
      <c r="L162" s="36"/>
      <c r="M162" s="209"/>
      <c r="N162" s="64"/>
      <c r="O162" s="64"/>
      <c r="P162" s="64"/>
      <c r="Q162" s="64"/>
      <c r="R162" s="64"/>
      <c r="S162" s="64"/>
      <c r="T162" s="65"/>
      <c r="AT162" s="15" t="s">
        <v>179</v>
      </c>
      <c r="AU162" s="15" t="s">
        <v>85</v>
      </c>
    </row>
    <row r="163" spans="2:65" s="1" customFormat="1" ht="21.6" customHeight="1">
      <c r="B163" s="32"/>
      <c r="C163" s="194" t="s">
        <v>269</v>
      </c>
      <c r="D163" s="194" t="s">
        <v>172</v>
      </c>
      <c r="E163" s="195" t="s">
        <v>1112</v>
      </c>
      <c r="F163" s="196" t="s">
        <v>1113</v>
      </c>
      <c r="G163" s="197" t="s">
        <v>1107</v>
      </c>
      <c r="H163" s="198">
        <v>6</v>
      </c>
      <c r="I163" s="199"/>
      <c r="J163" s="200">
        <f>ROUND(I163*H163,2)</f>
        <v>0</v>
      </c>
      <c r="K163" s="196" t="s">
        <v>1</v>
      </c>
      <c r="L163" s="36"/>
      <c r="M163" s="201" t="s">
        <v>1</v>
      </c>
      <c r="N163" s="202" t="s">
        <v>43</v>
      </c>
      <c r="O163" s="64"/>
      <c r="P163" s="203">
        <f>O163*H163</f>
        <v>0</v>
      </c>
      <c r="Q163" s="203">
        <v>0</v>
      </c>
      <c r="R163" s="203">
        <f>Q163*H163</f>
        <v>0</v>
      </c>
      <c r="S163" s="203">
        <v>0</v>
      </c>
      <c r="T163" s="204">
        <f>S163*H163</f>
        <v>0</v>
      </c>
      <c r="AR163" s="205" t="s">
        <v>177</v>
      </c>
      <c r="AT163" s="205" t="s">
        <v>172</v>
      </c>
      <c r="AU163" s="205" t="s">
        <v>85</v>
      </c>
      <c r="AY163" s="15" t="s">
        <v>170</v>
      </c>
      <c r="BE163" s="206">
        <f>IF(N163="základní",J163,0)</f>
        <v>0</v>
      </c>
      <c r="BF163" s="206">
        <f>IF(N163="snížená",J163,0)</f>
        <v>0</v>
      </c>
      <c r="BG163" s="206">
        <f>IF(N163="zákl. přenesená",J163,0)</f>
        <v>0</v>
      </c>
      <c r="BH163" s="206">
        <f>IF(N163="sníž. přenesená",J163,0)</f>
        <v>0</v>
      </c>
      <c r="BI163" s="206">
        <f>IF(N163="nulová",J163,0)</f>
        <v>0</v>
      </c>
      <c r="BJ163" s="15" t="s">
        <v>85</v>
      </c>
      <c r="BK163" s="206">
        <f>ROUND(I163*H163,2)</f>
        <v>0</v>
      </c>
      <c r="BL163" s="15" t="s">
        <v>177</v>
      </c>
      <c r="BM163" s="205" t="s">
        <v>1114</v>
      </c>
    </row>
    <row r="164" spans="2:65" s="1" customFormat="1" ht="19.5">
      <c r="B164" s="32"/>
      <c r="C164" s="33"/>
      <c r="D164" s="207" t="s">
        <v>179</v>
      </c>
      <c r="E164" s="33"/>
      <c r="F164" s="208" t="s">
        <v>1113</v>
      </c>
      <c r="G164" s="33"/>
      <c r="H164" s="33"/>
      <c r="I164" s="115"/>
      <c r="J164" s="33"/>
      <c r="K164" s="33"/>
      <c r="L164" s="36"/>
      <c r="M164" s="209"/>
      <c r="N164" s="64"/>
      <c r="O164" s="64"/>
      <c r="P164" s="64"/>
      <c r="Q164" s="64"/>
      <c r="R164" s="64"/>
      <c r="S164" s="64"/>
      <c r="T164" s="65"/>
      <c r="AT164" s="15" t="s">
        <v>179</v>
      </c>
      <c r="AU164" s="15" t="s">
        <v>85</v>
      </c>
    </row>
    <row r="165" spans="2:65" s="1" customFormat="1" ht="14.45" customHeight="1">
      <c r="B165" s="32"/>
      <c r="C165" s="194" t="s">
        <v>275</v>
      </c>
      <c r="D165" s="194" t="s">
        <v>172</v>
      </c>
      <c r="E165" s="195" t="s">
        <v>1115</v>
      </c>
      <c r="F165" s="196" t="s">
        <v>1116</v>
      </c>
      <c r="G165" s="197" t="s">
        <v>1069</v>
      </c>
      <c r="H165" s="198">
        <v>1</v>
      </c>
      <c r="I165" s="199"/>
      <c r="J165" s="200">
        <f>ROUND(I165*H165,2)</f>
        <v>0</v>
      </c>
      <c r="K165" s="196" t="s">
        <v>1</v>
      </c>
      <c r="L165" s="36"/>
      <c r="M165" s="201" t="s">
        <v>1</v>
      </c>
      <c r="N165" s="202" t="s">
        <v>43</v>
      </c>
      <c r="O165" s="64"/>
      <c r="P165" s="203">
        <f>O165*H165</f>
        <v>0</v>
      </c>
      <c r="Q165" s="203">
        <v>0</v>
      </c>
      <c r="R165" s="203">
        <f>Q165*H165</f>
        <v>0</v>
      </c>
      <c r="S165" s="203">
        <v>0</v>
      </c>
      <c r="T165" s="204">
        <f>S165*H165</f>
        <v>0</v>
      </c>
      <c r="AR165" s="205" t="s">
        <v>177</v>
      </c>
      <c r="AT165" s="205" t="s">
        <v>172</v>
      </c>
      <c r="AU165" s="205" t="s">
        <v>85</v>
      </c>
      <c r="AY165" s="15" t="s">
        <v>170</v>
      </c>
      <c r="BE165" s="206">
        <f>IF(N165="základní",J165,0)</f>
        <v>0</v>
      </c>
      <c r="BF165" s="206">
        <f>IF(N165="snížená",J165,0)</f>
        <v>0</v>
      </c>
      <c r="BG165" s="206">
        <f>IF(N165="zákl. přenesená",J165,0)</f>
        <v>0</v>
      </c>
      <c r="BH165" s="206">
        <f>IF(N165="sníž. přenesená",J165,0)</f>
        <v>0</v>
      </c>
      <c r="BI165" s="206">
        <f>IF(N165="nulová",J165,0)</f>
        <v>0</v>
      </c>
      <c r="BJ165" s="15" t="s">
        <v>85</v>
      </c>
      <c r="BK165" s="206">
        <f>ROUND(I165*H165,2)</f>
        <v>0</v>
      </c>
      <c r="BL165" s="15" t="s">
        <v>177</v>
      </c>
      <c r="BM165" s="205" t="s">
        <v>1117</v>
      </c>
    </row>
    <row r="166" spans="2:65" s="1" customFormat="1" ht="11.25">
      <c r="B166" s="32"/>
      <c r="C166" s="33"/>
      <c r="D166" s="207" t="s">
        <v>179</v>
      </c>
      <c r="E166" s="33"/>
      <c r="F166" s="208" t="s">
        <v>1116</v>
      </c>
      <c r="G166" s="33"/>
      <c r="H166" s="33"/>
      <c r="I166" s="115"/>
      <c r="J166" s="33"/>
      <c r="K166" s="33"/>
      <c r="L166" s="36"/>
      <c r="M166" s="209"/>
      <c r="N166" s="64"/>
      <c r="O166" s="64"/>
      <c r="P166" s="64"/>
      <c r="Q166" s="64"/>
      <c r="R166" s="64"/>
      <c r="S166" s="64"/>
      <c r="T166" s="65"/>
      <c r="AT166" s="15" t="s">
        <v>179</v>
      </c>
      <c r="AU166" s="15" t="s">
        <v>85</v>
      </c>
    </row>
    <row r="167" spans="2:65" s="1" customFormat="1" ht="14.45" customHeight="1">
      <c r="B167" s="32"/>
      <c r="C167" s="194" t="s">
        <v>280</v>
      </c>
      <c r="D167" s="194" t="s">
        <v>172</v>
      </c>
      <c r="E167" s="195" t="s">
        <v>1118</v>
      </c>
      <c r="F167" s="196" t="s">
        <v>1119</v>
      </c>
      <c r="G167" s="197" t="s">
        <v>1069</v>
      </c>
      <c r="H167" s="198">
        <v>1</v>
      </c>
      <c r="I167" s="199"/>
      <c r="J167" s="200">
        <f>ROUND(I167*H167,2)</f>
        <v>0</v>
      </c>
      <c r="K167" s="196" t="s">
        <v>1</v>
      </c>
      <c r="L167" s="36"/>
      <c r="M167" s="201" t="s">
        <v>1</v>
      </c>
      <c r="N167" s="202" t="s">
        <v>43</v>
      </c>
      <c r="O167" s="64"/>
      <c r="P167" s="203">
        <f>O167*H167</f>
        <v>0</v>
      </c>
      <c r="Q167" s="203">
        <v>0</v>
      </c>
      <c r="R167" s="203">
        <f>Q167*H167</f>
        <v>0</v>
      </c>
      <c r="S167" s="203">
        <v>0</v>
      </c>
      <c r="T167" s="204">
        <f>S167*H167</f>
        <v>0</v>
      </c>
      <c r="AR167" s="205" t="s">
        <v>177</v>
      </c>
      <c r="AT167" s="205" t="s">
        <v>172</v>
      </c>
      <c r="AU167" s="205" t="s">
        <v>85</v>
      </c>
      <c r="AY167" s="15" t="s">
        <v>170</v>
      </c>
      <c r="BE167" s="206">
        <f>IF(N167="základní",J167,0)</f>
        <v>0</v>
      </c>
      <c r="BF167" s="206">
        <f>IF(N167="snížená",J167,0)</f>
        <v>0</v>
      </c>
      <c r="BG167" s="206">
        <f>IF(N167="zákl. přenesená",J167,0)</f>
        <v>0</v>
      </c>
      <c r="BH167" s="206">
        <f>IF(N167="sníž. přenesená",J167,0)</f>
        <v>0</v>
      </c>
      <c r="BI167" s="206">
        <f>IF(N167="nulová",J167,0)</f>
        <v>0</v>
      </c>
      <c r="BJ167" s="15" t="s">
        <v>85</v>
      </c>
      <c r="BK167" s="206">
        <f>ROUND(I167*H167,2)</f>
        <v>0</v>
      </c>
      <c r="BL167" s="15" t="s">
        <v>177</v>
      </c>
      <c r="BM167" s="205" t="s">
        <v>1120</v>
      </c>
    </row>
    <row r="168" spans="2:65" s="1" customFormat="1" ht="11.25">
      <c r="B168" s="32"/>
      <c r="C168" s="33"/>
      <c r="D168" s="207" t="s">
        <v>179</v>
      </c>
      <c r="E168" s="33"/>
      <c r="F168" s="208" t="s">
        <v>1119</v>
      </c>
      <c r="G168" s="33"/>
      <c r="H168" s="33"/>
      <c r="I168" s="115"/>
      <c r="J168" s="33"/>
      <c r="K168" s="33"/>
      <c r="L168" s="36"/>
      <c r="M168" s="209"/>
      <c r="N168" s="64"/>
      <c r="O168" s="64"/>
      <c r="P168" s="64"/>
      <c r="Q168" s="64"/>
      <c r="R168" s="64"/>
      <c r="S168" s="64"/>
      <c r="T168" s="65"/>
      <c r="AT168" s="15" t="s">
        <v>179</v>
      </c>
      <c r="AU168" s="15" t="s">
        <v>85</v>
      </c>
    </row>
    <row r="169" spans="2:65" s="1" customFormat="1" ht="14.45" customHeight="1">
      <c r="B169" s="32"/>
      <c r="C169" s="194" t="s">
        <v>287</v>
      </c>
      <c r="D169" s="194" t="s">
        <v>172</v>
      </c>
      <c r="E169" s="195" t="s">
        <v>1121</v>
      </c>
      <c r="F169" s="196" t="s">
        <v>1122</v>
      </c>
      <c r="G169" s="197" t="s">
        <v>1069</v>
      </c>
      <c r="H169" s="198">
        <v>1</v>
      </c>
      <c r="I169" s="199"/>
      <c r="J169" s="200">
        <f>ROUND(I169*H169,2)</f>
        <v>0</v>
      </c>
      <c r="K169" s="196" t="s">
        <v>1</v>
      </c>
      <c r="L169" s="36"/>
      <c r="M169" s="201" t="s">
        <v>1</v>
      </c>
      <c r="N169" s="202" t="s">
        <v>43</v>
      </c>
      <c r="O169" s="64"/>
      <c r="P169" s="203">
        <f>O169*H169</f>
        <v>0</v>
      </c>
      <c r="Q169" s="203">
        <v>0</v>
      </c>
      <c r="R169" s="203">
        <f>Q169*H169</f>
        <v>0</v>
      </c>
      <c r="S169" s="203">
        <v>0</v>
      </c>
      <c r="T169" s="204">
        <f>S169*H169</f>
        <v>0</v>
      </c>
      <c r="AR169" s="205" t="s">
        <v>177</v>
      </c>
      <c r="AT169" s="205" t="s">
        <v>172</v>
      </c>
      <c r="AU169" s="205" t="s">
        <v>85</v>
      </c>
      <c r="AY169" s="15" t="s">
        <v>170</v>
      </c>
      <c r="BE169" s="206">
        <f>IF(N169="základní",J169,0)</f>
        <v>0</v>
      </c>
      <c r="BF169" s="206">
        <f>IF(N169="snížená",J169,0)</f>
        <v>0</v>
      </c>
      <c r="BG169" s="206">
        <f>IF(N169="zákl. přenesená",J169,0)</f>
        <v>0</v>
      </c>
      <c r="BH169" s="206">
        <f>IF(N169="sníž. přenesená",J169,0)</f>
        <v>0</v>
      </c>
      <c r="BI169" s="206">
        <f>IF(N169="nulová",J169,0)</f>
        <v>0</v>
      </c>
      <c r="BJ169" s="15" t="s">
        <v>85</v>
      </c>
      <c r="BK169" s="206">
        <f>ROUND(I169*H169,2)</f>
        <v>0</v>
      </c>
      <c r="BL169" s="15" t="s">
        <v>177</v>
      </c>
      <c r="BM169" s="205" t="s">
        <v>1123</v>
      </c>
    </row>
    <row r="170" spans="2:65" s="1" customFormat="1" ht="11.25">
      <c r="B170" s="32"/>
      <c r="C170" s="33"/>
      <c r="D170" s="207" t="s">
        <v>179</v>
      </c>
      <c r="E170" s="33"/>
      <c r="F170" s="208" t="s">
        <v>1122</v>
      </c>
      <c r="G170" s="33"/>
      <c r="H170" s="33"/>
      <c r="I170" s="115"/>
      <c r="J170" s="33"/>
      <c r="K170" s="33"/>
      <c r="L170" s="36"/>
      <c r="M170" s="209"/>
      <c r="N170" s="64"/>
      <c r="O170" s="64"/>
      <c r="P170" s="64"/>
      <c r="Q170" s="64"/>
      <c r="R170" s="64"/>
      <c r="S170" s="64"/>
      <c r="T170" s="65"/>
      <c r="AT170" s="15" t="s">
        <v>179</v>
      </c>
      <c r="AU170" s="15" t="s">
        <v>85</v>
      </c>
    </row>
    <row r="171" spans="2:65" s="1" customFormat="1" ht="21.6" customHeight="1">
      <c r="B171" s="32"/>
      <c r="C171" s="194" t="s">
        <v>293</v>
      </c>
      <c r="D171" s="194" t="s">
        <v>172</v>
      </c>
      <c r="E171" s="195" t="s">
        <v>1124</v>
      </c>
      <c r="F171" s="196" t="s">
        <v>1125</v>
      </c>
      <c r="G171" s="197" t="s">
        <v>1069</v>
      </c>
      <c r="H171" s="198">
        <v>1</v>
      </c>
      <c r="I171" s="199"/>
      <c r="J171" s="200">
        <f>ROUND(I171*H171,2)</f>
        <v>0</v>
      </c>
      <c r="K171" s="196" t="s">
        <v>1</v>
      </c>
      <c r="L171" s="36"/>
      <c r="M171" s="201" t="s">
        <v>1</v>
      </c>
      <c r="N171" s="202" t="s">
        <v>43</v>
      </c>
      <c r="O171" s="64"/>
      <c r="P171" s="203">
        <f>O171*H171</f>
        <v>0</v>
      </c>
      <c r="Q171" s="203">
        <v>0</v>
      </c>
      <c r="R171" s="203">
        <f>Q171*H171</f>
        <v>0</v>
      </c>
      <c r="S171" s="203">
        <v>0</v>
      </c>
      <c r="T171" s="204">
        <f>S171*H171</f>
        <v>0</v>
      </c>
      <c r="AR171" s="205" t="s">
        <v>177</v>
      </c>
      <c r="AT171" s="205" t="s">
        <v>172</v>
      </c>
      <c r="AU171" s="205" t="s">
        <v>85</v>
      </c>
      <c r="AY171" s="15" t="s">
        <v>170</v>
      </c>
      <c r="BE171" s="206">
        <f>IF(N171="základní",J171,0)</f>
        <v>0</v>
      </c>
      <c r="BF171" s="206">
        <f>IF(N171="snížená",J171,0)</f>
        <v>0</v>
      </c>
      <c r="BG171" s="206">
        <f>IF(N171="zákl. přenesená",J171,0)</f>
        <v>0</v>
      </c>
      <c r="BH171" s="206">
        <f>IF(N171="sníž. přenesená",J171,0)</f>
        <v>0</v>
      </c>
      <c r="BI171" s="206">
        <f>IF(N171="nulová",J171,0)</f>
        <v>0</v>
      </c>
      <c r="BJ171" s="15" t="s">
        <v>85</v>
      </c>
      <c r="BK171" s="206">
        <f>ROUND(I171*H171,2)</f>
        <v>0</v>
      </c>
      <c r="BL171" s="15" t="s">
        <v>177</v>
      </c>
      <c r="BM171" s="205" t="s">
        <v>1126</v>
      </c>
    </row>
    <row r="172" spans="2:65" s="1" customFormat="1" ht="19.5">
      <c r="B172" s="32"/>
      <c r="C172" s="33"/>
      <c r="D172" s="207" t="s">
        <v>179</v>
      </c>
      <c r="E172" s="33"/>
      <c r="F172" s="208" t="s">
        <v>1125</v>
      </c>
      <c r="G172" s="33"/>
      <c r="H172" s="33"/>
      <c r="I172" s="115"/>
      <c r="J172" s="33"/>
      <c r="K172" s="33"/>
      <c r="L172" s="36"/>
      <c r="M172" s="209"/>
      <c r="N172" s="64"/>
      <c r="O172" s="64"/>
      <c r="P172" s="64"/>
      <c r="Q172" s="64"/>
      <c r="R172" s="64"/>
      <c r="S172" s="64"/>
      <c r="T172" s="65"/>
      <c r="AT172" s="15" t="s">
        <v>179</v>
      </c>
      <c r="AU172" s="15" t="s">
        <v>85</v>
      </c>
    </row>
    <row r="173" spans="2:65" s="11" customFormat="1" ht="25.9" customHeight="1">
      <c r="B173" s="178"/>
      <c r="C173" s="179"/>
      <c r="D173" s="180" t="s">
        <v>77</v>
      </c>
      <c r="E173" s="181" t="s">
        <v>1015</v>
      </c>
      <c r="F173" s="181" t="s">
        <v>1127</v>
      </c>
      <c r="G173" s="179"/>
      <c r="H173" s="179"/>
      <c r="I173" s="182"/>
      <c r="J173" s="183">
        <f>BK173</f>
        <v>0</v>
      </c>
      <c r="K173" s="179"/>
      <c r="L173" s="184"/>
      <c r="M173" s="185"/>
      <c r="N173" s="186"/>
      <c r="O173" s="186"/>
      <c r="P173" s="187">
        <f>SUM(P174:P181)</f>
        <v>0</v>
      </c>
      <c r="Q173" s="186"/>
      <c r="R173" s="187">
        <f>SUM(R174:R181)</f>
        <v>0</v>
      </c>
      <c r="S173" s="186"/>
      <c r="T173" s="188">
        <f>SUM(T174:T181)</f>
        <v>0</v>
      </c>
      <c r="AR173" s="189" t="s">
        <v>85</v>
      </c>
      <c r="AT173" s="190" t="s">
        <v>77</v>
      </c>
      <c r="AU173" s="190" t="s">
        <v>78</v>
      </c>
      <c r="AY173" s="189" t="s">
        <v>170</v>
      </c>
      <c r="BK173" s="191">
        <f>SUM(BK174:BK181)</f>
        <v>0</v>
      </c>
    </row>
    <row r="174" spans="2:65" s="1" customFormat="1" ht="14.45" customHeight="1">
      <c r="B174" s="32"/>
      <c r="C174" s="194" t="s">
        <v>7</v>
      </c>
      <c r="D174" s="194" t="s">
        <v>172</v>
      </c>
      <c r="E174" s="195" t="s">
        <v>1128</v>
      </c>
      <c r="F174" s="196" t="s">
        <v>1129</v>
      </c>
      <c r="G174" s="197" t="s">
        <v>1069</v>
      </c>
      <c r="H174" s="198">
        <v>1</v>
      </c>
      <c r="I174" s="199"/>
      <c r="J174" s="200">
        <f>ROUND(I174*H174,2)</f>
        <v>0</v>
      </c>
      <c r="K174" s="196" t="s">
        <v>1</v>
      </c>
      <c r="L174" s="36"/>
      <c r="M174" s="201" t="s">
        <v>1</v>
      </c>
      <c r="N174" s="202" t="s">
        <v>43</v>
      </c>
      <c r="O174" s="64"/>
      <c r="P174" s="203">
        <f>O174*H174</f>
        <v>0</v>
      </c>
      <c r="Q174" s="203">
        <v>0</v>
      </c>
      <c r="R174" s="203">
        <f>Q174*H174</f>
        <v>0</v>
      </c>
      <c r="S174" s="203">
        <v>0</v>
      </c>
      <c r="T174" s="204">
        <f>S174*H174</f>
        <v>0</v>
      </c>
      <c r="AR174" s="205" t="s">
        <v>177</v>
      </c>
      <c r="AT174" s="205" t="s">
        <v>172</v>
      </c>
      <c r="AU174" s="205" t="s">
        <v>85</v>
      </c>
      <c r="AY174" s="15" t="s">
        <v>170</v>
      </c>
      <c r="BE174" s="206">
        <f>IF(N174="základní",J174,0)</f>
        <v>0</v>
      </c>
      <c r="BF174" s="206">
        <f>IF(N174="snížená",J174,0)</f>
        <v>0</v>
      </c>
      <c r="BG174" s="206">
        <f>IF(N174="zákl. přenesená",J174,0)</f>
        <v>0</v>
      </c>
      <c r="BH174" s="206">
        <f>IF(N174="sníž. přenesená",J174,0)</f>
        <v>0</v>
      </c>
      <c r="BI174" s="206">
        <f>IF(N174="nulová",J174,0)</f>
        <v>0</v>
      </c>
      <c r="BJ174" s="15" t="s">
        <v>85</v>
      </c>
      <c r="BK174" s="206">
        <f>ROUND(I174*H174,2)</f>
        <v>0</v>
      </c>
      <c r="BL174" s="15" t="s">
        <v>177</v>
      </c>
      <c r="BM174" s="205" t="s">
        <v>1130</v>
      </c>
    </row>
    <row r="175" spans="2:65" s="1" customFormat="1" ht="11.25">
      <c r="B175" s="32"/>
      <c r="C175" s="33"/>
      <c r="D175" s="207" t="s">
        <v>179</v>
      </c>
      <c r="E175" s="33"/>
      <c r="F175" s="208" t="s">
        <v>1129</v>
      </c>
      <c r="G175" s="33"/>
      <c r="H175" s="33"/>
      <c r="I175" s="115"/>
      <c r="J175" s="33"/>
      <c r="K175" s="33"/>
      <c r="L175" s="36"/>
      <c r="M175" s="209"/>
      <c r="N175" s="64"/>
      <c r="O175" s="64"/>
      <c r="P175" s="64"/>
      <c r="Q175" s="64"/>
      <c r="R175" s="64"/>
      <c r="S175" s="64"/>
      <c r="T175" s="65"/>
      <c r="AT175" s="15" t="s">
        <v>179</v>
      </c>
      <c r="AU175" s="15" t="s">
        <v>85</v>
      </c>
    </row>
    <row r="176" spans="2:65" s="1" customFormat="1" ht="14.45" customHeight="1">
      <c r="B176" s="32"/>
      <c r="C176" s="194" t="s">
        <v>302</v>
      </c>
      <c r="D176" s="194" t="s">
        <v>172</v>
      </c>
      <c r="E176" s="195" t="s">
        <v>1131</v>
      </c>
      <c r="F176" s="196" t="s">
        <v>1132</v>
      </c>
      <c r="G176" s="197" t="s">
        <v>1069</v>
      </c>
      <c r="H176" s="198">
        <v>1</v>
      </c>
      <c r="I176" s="199"/>
      <c r="J176" s="200">
        <f>ROUND(I176*H176,2)</f>
        <v>0</v>
      </c>
      <c r="K176" s="196" t="s">
        <v>1</v>
      </c>
      <c r="L176" s="36"/>
      <c r="M176" s="201" t="s">
        <v>1</v>
      </c>
      <c r="N176" s="202" t="s">
        <v>43</v>
      </c>
      <c r="O176" s="64"/>
      <c r="P176" s="203">
        <f>O176*H176</f>
        <v>0</v>
      </c>
      <c r="Q176" s="203">
        <v>0</v>
      </c>
      <c r="R176" s="203">
        <f>Q176*H176</f>
        <v>0</v>
      </c>
      <c r="S176" s="203">
        <v>0</v>
      </c>
      <c r="T176" s="204">
        <f>S176*H176</f>
        <v>0</v>
      </c>
      <c r="AR176" s="205" t="s">
        <v>177</v>
      </c>
      <c r="AT176" s="205" t="s">
        <v>172</v>
      </c>
      <c r="AU176" s="205" t="s">
        <v>85</v>
      </c>
      <c r="AY176" s="15" t="s">
        <v>170</v>
      </c>
      <c r="BE176" s="206">
        <f>IF(N176="základní",J176,0)</f>
        <v>0</v>
      </c>
      <c r="BF176" s="206">
        <f>IF(N176="snížená",J176,0)</f>
        <v>0</v>
      </c>
      <c r="BG176" s="206">
        <f>IF(N176="zákl. přenesená",J176,0)</f>
        <v>0</v>
      </c>
      <c r="BH176" s="206">
        <f>IF(N176="sníž. přenesená",J176,0)</f>
        <v>0</v>
      </c>
      <c r="BI176" s="206">
        <f>IF(N176="nulová",J176,0)</f>
        <v>0</v>
      </c>
      <c r="BJ176" s="15" t="s">
        <v>85</v>
      </c>
      <c r="BK176" s="206">
        <f>ROUND(I176*H176,2)</f>
        <v>0</v>
      </c>
      <c r="BL176" s="15" t="s">
        <v>177</v>
      </c>
      <c r="BM176" s="205" t="s">
        <v>1133</v>
      </c>
    </row>
    <row r="177" spans="2:65" s="1" customFormat="1" ht="11.25">
      <c r="B177" s="32"/>
      <c r="C177" s="33"/>
      <c r="D177" s="207" t="s">
        <v>179</v>
      </c>
      <c r="E177" s="33"/>
      <c r="F177" s="208" t="s">
        <v>1132</v>
      </c>
      <c r="G177" s="33"/>
      <c r="H177" s="33"/>
      <c r="I177" s="115"/>
      <c r="J177" s="33"/>
      <c r="K177" s="33"/>
      <c r="L177" s="36"/>
      <c r="M177" s="209"/>
      <c r="N177" s="64"/>
      <c r="O177" s="64"/>
      <c r="P177" s="64"/>
      <c r="Q177" s="64"/>
      <c r="R177" s="64"/>
      <c r="S177" s="64"/>
      <c r="T177" s="65"/>
      <c r="AT177" s="15" t="s">
        <v>179</v>
      </c>
      <c r="AU177" s="15" t="s">
        <v>85</v>
      </c>
    </row>
    <row r="178" spans="2:65" s="1" customFormat="1" ht="21.6" customHeight="1">
      <c r="B178" s="32"/>
      <c r="C178" s="194" t="s">
        <v>307</v>
      </c>
      <c r="D178" s="194" t="s">
        <v>172</v>
      </c>
      <c r="E178" s="195" t="s">
        <v>1134</v>
      </c>
      <c r="F178" s="196" t="s">
        <v>1135</v>
      </c>
      <c r="G178" s="197" t="s">
        <v>1069</v>
      </c>
      <c r="H178" s="198">
        <v>1</v>
      </c>
      <c r="I178" s="199"/>
      <c r="J178" s="200">
        <f>ROUND(I178*H178,2)</f>
        <v>0</v>
      </c>
      <c r="K178" s="196" t="s">
        <v>1</v>
      </c>
      <c r="L178" s="36"/>
      <c r="M178" s="201" t="s">
        <v>1</v>
      </c>
      <c r="N178" s="202" t="s">
        <v>43</v>
      </c>
      <c r="O178" s="64"/>
      <c r="P178" s="203">
        <f>O178*H178</f>
        <v>0</v>
      </c>
      <c r="Q178" s="203">
        <v>0</v>
      </c>
      <c r="R178" s="203">
        <f>Q178*H178</f>
        <v>0</v>
      </c>
      <c r="S178" s="203">
        <v>0</v>
      </c>
      <c r="T178" s="204">
        <f>S178*H178</f>
        <v>0</v>
      </c>
      <c r="AR178" s="205" t="s">
        <v>177</v>
      </c>
      <c r="AT178" s="205" t="s">
        <v>172</v>
      </c>
      <c r="AU178" s="205" t="s">
        <v>85</v>
      </c>
      <c r="AY178" s="15" t="s">
        <v>170</v>
      </c>
      <c r="BE178" s="206">
        <f>IF(N178="základní",J178,0)</f>
        <v>0</v>
      </c>
      <c r="BF178" s="206">
        <f>IF(N178="snížená",J178,0)</f>
        <v>0</v>
      </c>
      <c r="BG178" s="206">
        <f>IF(N178="zákl. přenesená",J178,0)</f>
        <v>0</v>
      </c>
      <c r="BH178" s="206">
        <f>IF(N178="sníž. přenesená",J178,0)</f>
        <v>0</v>
      </c>
      <c r="BI178" s="206">
        <f>IF(N178="nulová",J178,0)</f>
        <v>0</v>
      </c>
      <c r="BJ178" s="15" t="s">
        <v>85</v>
      </c>
      <c r="BK178" s="206">
        <f>ROUND(I178*H178,2)</f>
        <v>0</v>
      </c>
      <c r="BL178" s="15" t="s">
        <v>177</v>
      </c>
      <c r="BM178" s="205" t="s">
        <v>1136</v>
      </c>
    </row>
    <row r="179" spans="2:65" s="1" customFormat="1" ht="11.25">
      <c r="B179" s="32"/>
      <c r="C179" s="33"/>
      <c r="D179" s="207" t="s">
        <v>179</v>
      </c>
      <c r="E179" s="33"/>
      <c r="F179" s="208" t="s">
        <v>1135</v>
      </c>
      <c r="G179" s="33"/>
      <c r="H179" s="33"/>
      <c r="I179" s="115"/>
      <c r="J179" s="33"/>
      <c r="K179" s="33"/>
      <c r="L179" s="36"/>
      <c r="M179" s="209"/>
      <c r="N179" s="64"/>
      <c r="O179" s="64"/>
      <c r="P179" s="64"/>
      <c r="Q179" s="64"/>
      <c r="R179" s="64"/>
      <c r="S179" s="64"/>
      <c r="T179" s="65"/>
      <c r="AT179" s="15" t="s">
        <v>179</v>
      </c>
      <c r="AU179" s="15" t="s">
        <v>85</v>
      </c>
    </row>
    <row r="180" spans="2:65" s="1" customFormat="1" ht="21.6" customHeight="1">
      <c r="B180" s="32"/>
      <c r="C180" s="194" t="s">
        <v>313</v>
      </c>
      <c r="D180" s="194" t="s">
        <v>172</v>
      </c>
      <c r="E180" s="195" t="s">
        <v>1137</v>
      </c>
      <c r="F180" s="196" t="s">
        <v>1138</v>
      </c>
      <c r="G180" s="197" t="s">
        <v>1069</v>
      </c>
      <c r="H180" s="198">
        <v>1</v>
      </c>
      <c r="I180" s="199"/>
      <c r="J180" s="200">
        <f>ROUND(I180*H180,2)</f>
        <v>0</v>
      </c>
      <c r="K180" s="196" t="s">
        <v>1</v>
      </c>
      <c r="L180" s="36"/>
      <c r="M180" s="201" t="s">
        <v>1</v>
      </c>
      <c r="N180" s="202" t="s">
        <v>43</v>
      </c>
      <c r="O180" s="64"/>
      <c r="P180" s="203">
        <f>O180*H180</f>
        <v>0</v>
      </c>
      <c r="Q180" s="203">
        <v>0</v>
      </c>
      <c r="R180" s="203">
        <f>Q180*H180</f>
        <v>0</v>
      </c>
      <c r="S180" s="203">
        <v>0</v>
      </c>
      <c r="T180" s="204">
        <f>S180*H180</f>
        <v>0</v>
      </c>
      <c r="AR180" s="205" t="s">
        <v>177</v>
      </c>
      <c r="AT180" s="205" t="s">
        <v>172</v>
      </c>
      <c r="AU180" s="205" t="s">
        <v>85</v>
      </c>
      <c r="AY180" s="15" t="s">
        <v>170</v>
      </c>
      <c r="BE180" s="206">
        <f>IF(N180="základní",J180,0)</f>
        <v>0</v>
      </c>
      <c r="BF180" s="206">
        <f>IF(N180="snížená",J180,0)</f>
        <v>0</v>
      </c>
      <c r="BG180" s="206">
        <f>IF(N180="zákl. přenesená",J180,0)</f>
        <v>0</v>
      </c>
      <c r="BH180" s="206">
        <f>IF(N180="sníž. přenesená",J180,0)</f>
        <v>0</v>
      </c>
      <c r="BI180" s="206">
        <f>IF(N180="nulová",J180,0)</f>
        <v>0</v>
      </c>
      <c r="BJ180" s="15" t="s">
        <v>85</v>
      </c>
      <c r="BK180" s="206">
        <f>ROUND(I180*H180,2)</f>
        <v>0</v>
      </c>
      <c r="BL180" s="15" t="s">
        <v>177</v>
      </c>
      <c r="BM180" s="205" t="s">
        <v>1139</v>
      </c>
    </row>
    <row r="181" spans="2:65" s="1" customFormat="1" ht="11.25">
      <c r="B181" s="32"/>
      <c r="C181" s="33"/>
      <c r="D181" s="207" t="s">
        <v>179</v>
      </c>
      <c r="E181" s="33"/>
      <c r="F181" s="208" t="s">
        <v>1138</v>
      </c>
      <c r="G181" s="33"/>
      <c r="H181" s="33"/>
      <c r="I181" s="115"/>
      <c r="J181" s="33"/>
      <c r="K181" s="33"/>
      <c r="L181" s="36"/>
      <c r="M181" s="243"/>
      <c r="N181" s="244"/>
      <c r="O181" s="244"/>
      <c r="P181" s="244"/>
      <c r="Q181" s="244"/>
      <c r="R181" s="244"/>
      <c r="S181" s="244"/>
      <c r="T181" s="245"/>
      <c r="AT181" s="15" t="s">
        <v>179</v>
      </c>
      <c r="AU181" s="15" t="s">
        <v>85</v>
      </c>
    </row>
    <row r="182" spans="2:65" s="1" customFormat="1" ht="6.95" customHeight="1">
      <c r="B182" s="47"/>
      <c r="C182" s="48"/>
      <c r="D182" s="48"/>
      <c r="E182" s="48"/>
      <c r="F182" s="48"/>
      <c r="G182" s="48"/>
      <c r="H182" s="48"/>
      <c r="I182" s="146"/>
      <c r="J182" s="48"/>
      <c r="K182" s="48"/>
      <c r="L182" s="36"/>
    </row>
  </sheetData>
  <sheetProtection password="CC35" sheet="1" objects="1" scenarios="1" formatColumns="0" formatRows="0" autoFilter="0"/>
  <autoFilter ref="C124:K181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62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108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ht="12" customHeight="1">
      <c r="B8" s="18"/>
      <c r="D8" s="114" t="s">
        <v>134</v>
      </c>
      <c r="L8" s="18"/>
    </row>
    <row r="9" spans="2:46" s="1" customFormat="1" ht="14.45" customHeight="1">
      <c r="B9" s="36"/>
      <c r="E9" s="294" t="s">
        <v>1048</v>
      </c>
      <c r="F9" s="297"/>
      <c r="G9" s="297"/>
      <c r="H9" s="297"/>
      <c r="I9" s="115"/>
      <c r="L9" s="36"/>
    </row>
    <row r="10" spans="2:46" s="1" customFormat="1" ht="12" customHeight="1">
      <c r="B10" s="36"/>
      <c r="D10" s="114" t="s">
        <v>806</v>
      </c>
      <c r="I10" s="115"/>
      <c r="L10" s="36"/>
    </row>
    <row r="11" spans="2:46" s="1" customFormat="1" ht="36.950000000000003" customHeight="1">
      <c r="B11" s="36"/>
      <c r="E11" s="296" t="s">
        <v>1140</v>
      </c>
      <c r="F11" s="297"/>
      <c r="G11" s="297"/>
      <c r="H11" s="297"/>
      <c r="I11" s="115"/>
      <c r="L11" s="36"/>
    </row>
    <row r="12" spans="2:46" s="1" customFormat="1" ht="11.25">
      <c r="B12" s="36"/>
      <c r="I12" s="115"/>
      <c r="L12" s="36"/>
    </row>
    <row r="13" spans="2:46" s="1" customFormat="1" ht="12" customHeight="1">
      <c r="B13" s="36"/>
      <c r="D13" s="114" t="s">
        <v>18</v>
      </c>
      <c r="F13" s="103" t="s">
        <v>1</v>
      </c>
      <c r="I13" s="116" t="s">
        <v>19</v>
      </c>
      <c r="J13" s="103" t="s">
        <v>1</v>
      </c>
      <c r="L13" s="36"/>
    </row>
    <row r="14" spans="2:46" s="1" customFormat="1" ht="12" customHeight="1">
      <c r="B14" s="36"/>
      <c r="D14" s="114" t="s">
        <v>20</v>
      </c>
      <c r="F14" s="103" t="s">
        <v>1050</v>
      </c>
      <c r="I14" s="116" t="s">
        <v>22</v>
      </c>
      <c r="J14" s="117" t="str">
        <f>'Rekapitulace stavby'!AN8</f>
        <v>4. 12. 2019</v>
      </c>
      <c r="L14" s="36"/>
    </row>
    <row r="15" spans="2:46" s="1" customFormat="1" ht="10.9" customHeight="1">
      <c r="B15" s="36"/>
      <c r="I15" s="115"/>
      <c r="L15" s="36"/>
    </row>
    <row r="16" spans="2:46" s="1" customFormat="1" ht="12" customHeight="1">
      <c r="B16" s="36"/>
      <c r="D16" s="114" t="s">
        <v>24</v>
      </c>
      <c r="I16" s="116" t="s">
        <v>25</v>
      </c>
      <c r="J16" s="103" t="str">
        <f>IF('Rekapitulace stavby'!AN10="","",'Rekapitulace stavby'!AN10)</f>
        <v>03410447</v>
      </c>
      <c r="L16" s="36"/>
    </row>
    <row r="17" spans="2:12" s="1" customFormat="1" ht="18" customHeight="1">
      <c r="B17" s="36"/>
      <c r="E17" s="103" t="str">
        <f>IF('Rekapitulace stavby'!E11="","",'Rekapitulace stavby'!E11)</f>
        <v>Labe aréna z.s. Nábřežní 835, Štětí</v>
      </c>
      <c r="I17" s="116" t="s">
        <v>28</v>
      </c>
      <c r="J17" s="103" t="str">
        <f>IF('Rekapitulace stavby'!AN11="","",'Rekapitulace stavby'!AN11)</f>
        <v/>
      </c>
      <c r="L17" s="36"/>
    </row>
    <row r="18" spans="2:12" s="1" customFormat="1" ht="6.95" customHeight="1">
      <c r="B18" s="36"/>
      <c r="I18" s="115"/>
      <c r="L18" s="36"/>
    </row>
    <row r="19" spans="2:12" s="1" customFormat="1" ht="12" customHeight="1">
      <c r="B19" s="36"/>
      <c r="D19" s="114" t="s">
        <v>29</v>
      </c>
      <c r="I19" s="116" t="s">
        <v>25</v>
      </c>
      <c r="J19" s="28" t="str">
        <f>'Rekapitulace stavby'!AN13</f>
        <v>Vyplň údaj</v>
      </c>
      <c r="L19" s="36"/>
    </row>
    <row r="20" spans="2:12" s="1" customFormat="1" ht="18" customHeight="1">
      <c r="B20" s="36"/>
      <c r="E20" s="298" t="str">
        <f>'Rekapitulace stavby'!E14</f>
        <v>Vyplň údaj</v>
      </c>
      <c r="F20" s="299"/>
      <c r="G20" s="299"/>
      <c r="H20" s="299"/>
      <c r="I20" s="116" t="s">
        <v>28</v>
      </c>
      <c r="J20" s="28" t="str">
        <f>'Rekapitulace stavby'!AN14</f>
        <v>Vyplň údaj</v>
      </c>
      <c r="L20" s="36"/>
    </row>
    <row r="21" spans="2:12" s="1" customFormat="1" ht="6.95" customHeight="1">
      <c r="B21" s="36"/>
      <c r="I21" s="115"/>
      <c r="L21" s="36"/>
    </row>
    <row r="22" spans="2:12" s="1" customFormat="1" ht="12" customHeight="1">
      <c r="B22" s="36"/>
      <c r="D22" s="114" t="s">
        <v>31</v>
      </c>
      <c r="I22" s="116" t="s">
        <v>25</v>
      </c>
      <c r="J22" s="103" t="str">
        <f>IF('Rekapitulace stavby'!AN16="","",'Rekapitulace stavby'!AN16)</f>
        <v>25678051</v>
      </c>
      <c r="L22" s="36"/>
    </row>
    <row r="23" spans="2:12" s="1" customFormat="1" ht="18" customHeight="1">
      <c r="B23" s="36"/>
      <c r="E23" s="103" t="str">
        <f>IF('Rekapitulace stavby'!E17="","",'Rekapitulace stavby'!E17)</f>
        <v>di5 architekti inženýři</v>
      </c>
      <c r="I23" s="116" t="s">
        <v>28</v>
      </c>
      <c r="J23" s="103" t="str">
        <f>IF('Rekapitulace stavby'!AN17="","",'Rekapitulace stavby'!AN17)</f>
        <v/>
      </c>
      <c r="L23" s="36"/>
    </row>
    <row r="24" spans="2:12" s="1" customFormat="1" ht="6.95" customHeight="1">
      <c r="B24" s="36"/>
      <c r="I24" s="115"/>
      <c r="L24" s="36"/>
    </row>
    <row r="25" spans="2:12" s="1" customFormat="1" ht="12" customHeight="1">
      <c r="B25" s="36"/>
      <c r="D25" s="114" t="s">
        <v>35</v>
      </c>
      <c r="I25" s="116" t="s">
        <v>25</v>
      </c>
      <c r="J25" s="103" t="str">
        <f>IF('Rekapitulace stavby'!AN19="","",'Rekapitulace stavby'!AN19)</f>
        <v/>
      </c>
      <c r="L25" s="36"/>
    </row>
    <row r="26" spans="2:12" s="1" customFormat="1" ht="18" customHeight="1">
      <c r="B26" s="36"/>
      <c r="E26" s="103" t="str">
        <f>IF('Rekapitulace stavby'!E20="","",'Rekapitulace stavby'!E20)</f>
        <v>J. Nešněra</v>
      </c>
      <c r="I26" s="116" t="s">
        <v>28</v>
      </c>
      <c r="J26" s="103" t="str">
        <f>IF('Rekapitulace stavby'!AN20="","",'Rekapitulace stavby'!AN20)</f>
        <v/>
      </c>
      <c r="L26" s="36"/>
    </row>
    <row r="27" spans="2:12" s="1" customFormat="1" ht="6.95" customHeight="1">
      <c r="B27" s="36"/>
      <c r="I27" s="115"/>
      <c r="L27" s="36"/>
    </row>
    <row r="28" spans="2:12" s="1" customFormat="1" ht="12" customHeight="1">
      <c r="B28" s="36"/>
      <c r="D28" s="114" t="s">
        <v>37</v>
      </c>
      <c r="I28" s="115"/>
      <c r="L28" s="36"/>
    </row>
    <row r="29" spans="2:12" s="7" customFormat="1" ht="14.45" customHeight="1">
      <c r="B29" s="118"/>
      <c r="E29" s="300" t="s">
        <v>1</v>
      </c>
      <c r="F29" s="300"/>
      <c r="G29" s="300"/>
      <c r="H29" s="300"/>
      <c r="I29" s="119"/>
      <c r="L29" s="118"/>
    </row>
    <row r="30" spans="2:12" s="1" customFormat="1" ht="6.95" customHeight="1">
      <c r="B30" s="36"/>
      <c r="I30" s="115"/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25.35" customHeight="1">
      <c r="B32" s="36"/>
      <c r="D32" s="121" t="s">
        <v>38</v>
      </c>
      <c r="I32" s="115"/>
      <c r="J32" s="122">
        <f>ROUND(J125, 2)</f>
        <v>0</v>
      </c>
      <c r="L32" s="36"/>
    </row>
    <row r="33" spans="2:12" s="1" customFormat="1" ht="6.95" customHeight="1">
      <c r="B33" s="36"/>
      <c r="D33" s="60"/>
      <c r="E33" s="60"/>
      <c r="F33" s="60"/>
      <c r="G33" s="60"/>
      <c r="H33" s="60"/>
      <c r="I33" s="120"/>
      <c r="J33" s="60"/>
      <c r="K33" s="60"/>
      <c r="L33" s="36"/>
    </row>
    <row r="34" spans="2:12" s="1" customFormat="1" ht="14.45" customHeight="1">
      <c r="B34" s="36"/>
      <c r="F34" s="123" t="s">
        <v>40</v>
      </c>
      <c r="I34" s="124" t="s">
        <v>39</v>
      </c>
      <c r="J34" s="123" t="s">
        <v>41</v>
      </c>
      <c r="L34" s="36"/>
    </row>
    <row r="35" spans="2:12" s="1" customFormat="1" ht="14.45" customHeight="1">
      <c r="B35" s="36"/>
      <c r="D35" s="125" t="s">
        <v>42</v>
      </c>
      <c r="E35" s="114" t="s">
        <v>43</v>
      </c>
      <c r="F35" s="126">
        <f>ROUND((SUM(BE125:BE161)),  2)</f>
        <v>0</v>
      </c>
      <c r="I35" s="127">
        <v>0.21</v>
      </c>
      <c r="J35" s="126">
        <f>ROUND(((SUM(BE125:BE161))*I35),  2)</f>
        <v>0</v>
      </c>
      <c r="L35" s="36"/>
    </row>
    <row r="36" spans="2:12" s="1" customFormat="1" ht="14.45" customHeight="1">
      <c r="B36" s="36"/>
      <c r="E36" s="114" t="s">
        <v>44</v>
      </c>
      <c r="F36" s="126">
        <f>ROUND((SUM(BF125:BF161)),  2)</f>
        <v>0</v>
      </c>
      <c r="I36" s="127">
        <v>0.15</v>
      </c>
      <c r="J36" s="126">
        <f>ROUND(((SUM(BF125:BF161))*I36),  2)</f>
        <v>0</v>
      </c>
      <c r="L36" s="36"/>
    </row>
    <row r="37" spans="2:12" s="1" customFormat="1" ht="14.45" hidden="1" customHeight="1">
      <c r="B37" s="36"/>
      <c r="E37" s="114" t="s">
        <v>45</v>
      </c>
      <c r="F37" s="126">
        <f>ROUND((SUM(BG125:BG161)),  2)</f>
        <v>0</v>
      </c>
      <c r="I37" s="127">
        <v>0.21</v>
      </c>
      <c r="J37" s="126">
        <f>0</f>
        <v>0</v>
      </c>
      <c r="L37" s="36"/>
    </row>
    <row r="38" spans="2:12" s="1" customFormat="1" ht="14.45" hidden="1" customHeight="1">
      <c r="B38" s="36"/>
      <c r="E38" s="114" t="s">
        <v>46</v>
      </c>
      <c r="F38" s="126">
        <f>ROUND((SUM(BH125:BH161)),  2)</f>
        <v>0</v>
      </c>
      <c r="I38" s="127">
        <v>0.15</v>
      </c>
      <c r="J38" s="126">
        <f>0</f>
        <v>0</v>
      </c>
      <c r="L38" s="36"/>
    </row>
    <row r="39" spans="2:12" s="1" customFormat="1" ht="14.45" hidden="1" customHeight="1">
      <c r="B39" s="36"/>
      <c r="E39" s="114" t="s">
        <v>47</v>
      </c>
      <c r="F39" s="126">
        <f>ROUND((SUM(BI125:BI161)),  2)</f>
        <v>0</v>
      </c>
      <c r="I39" s="127">
        <v>0</v>
      </c>
      <c r="J39" s="126">
        <f>0</f>
        <v>0</v>
      </c>
      <c r="L39" s="36"/>
    </row>
    <row r="40" spans="2:12" s="1" customFormat="1" ht="6.95" customHeight="1">
      <c r="B40" s="36"/>
      <c r="I40" s="115"/>
      <c r="L40" s="36"/>
    </row>
    <row r="41" spans="2:12" s="1" customFormat="1" ht="25.35" customHeight="1">
      <c r="B41" s="36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3"/>
      <c r="J41" s="134">
        <f>SUM(J32:J39)</f>
        <v>0</v>
      </c>
      <c r="K41" s="135"/>
      <c r="L41" s="36"/>
    </row>
    <row r="42" spans="2:12" s="1" customFormat="1" ht="14.45" customHeight="1">
      <c r="B42" s="36"/>
      <c r="I42" s="115"/>
      <c r="L42" s="36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12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12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12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12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12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12" ht="12" customHeight="1">
      <c r="B86" s="19"/>
      <c r="C86" s="27" t="s">
        <v>134</v>
      </c>
      <c r="D86" s="20"/>
      <c r="E86" s="20"/>
      <c r="F86" s="20"/>
      <c r="G86" s="20"/>
      <c r="H86" s="20"/>
      <c r="J86" s="20"/>
      <c r="K86" s="20"/>
      <c r="L86" s="18"/>
    </row>
    <row r="87" spans="2:12" s="1" customFormat="1" ht="14.45" customHeight="1">
      <c r="B87" s="32"/>
      <c r="C87" s="33"/>
      <c r="D87" s="33"/>
      <c r="E87" s="301" t="s">
        <v>1048</v>
      </c>
      <c r="F87" s="303"/>
      <c r="G87" s="303"/>
      <c r="H87" s="303"/>
      <c r="I87" s="115"/>
      <c r="J87" s="33"/>
      <c r="K87" s="33"/>
      <c r="L87" s="36"/>
    </row>
    <row r="88" spans="2:12" s="1" customFormat="1" ht="12" customHeight="1">
      <c r="B88" s="32"/>
      <c r="C88" s="27" t="s">
        <v>806</v>
      </c>
      <c r="D88" s="33"/>
      <c r="E88" s="33"/>
      <c r="F88" s="33"/>
      <c r="G88" s="33"/>
      <c r="H88" s="33"/>
      <c r="I88" s="115"/>
      <c r="J88" s="33"/>
      <c r="K88" s="33"/>
      <c r="L88" s="36"/>
    </row>
    <row r="89" spans="2:12" s="1" customFormat="1" ht="14.45" customHeight="1">
      <c r="B89" s="32"/>
      <c r="C89" s="33"/>
      <c r="D89" s="33"/>
      <c r="E89" s="269" t="str">
        <f>E11</f>
        <v>04b - Elektro - výměna jističe před RT</v>
      </c>
      <c r="F89" s="303"/>
      <c r="G89" s="303"/>
      <c r="H89" s="303"/>
      <c r="I89" s="115"/>
      <c r="J89" s="33"/>
      <c r="K89" s="33"/>
      <c r="L89" s="36"/>
    </row>
    <row r="90" spans="2:12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12" s="1" customFormat="1" ht="12" customHeight="1">
      <c r="B91" s="32"/>
      <c r="C91" s="27" t="s">
        <v>20</v>
      </c>
      <c r="D91" s="33"/>
      <c r="E91" s="33"/>
      <c r="F91" s="25" t="str">
        <f>F14</f>
        <v xml:space="preserve"> </v>
      </c>
      <c r="G91" s="33"/>
      <c r="H91" s="33"/>
      <c r="I91" s="116" t="s">
        <v>22</v>
      </c>
      <c r="J91" s="59" t="str">
        <f>IF(J14="","",J14)</f>
        <v>4. 12. 2019</v>
      </c>
      <c r="K91" s="33"/>
      <c r="L91" s="36"/>
    </row>
    <row r="92" spans="2:12" s="1" customFormat="1" ht="6.95" customHeight="1">
      <c r="B92" s="32"/>
      <c r="C92" s="33"/>
      <c r="D92" s="33"/>
      <c r="E92" s="33"/>
      <c r="F92" s="33"/>
      <c r="G92" s="33"/>
      <c r="H92" s="33"/>
      <c r="I92" s="115"/>
      <c r="J92" s="33"/>
      <c r="K92" s="33"/>
      <c r="L92" s="36"/>
    </row>
    <row r="93" spans="2:12" s="1" customFormat="1" ht="26.45" customHeight="1">
      <c r="B93" s="32"/>
      <c r="C93" s="27" t="s">
        <v>24</v>
      </c>
      <c r="D93" s="33"/>
      <c r="E93" s="33"/>
      <c r="F93" s="25" t="str">
        <f>E17</f>
        <v>Labe aréna z.s. Nábřežní 835, Štětí</v>
      </c>
      <c r="G93" s="33"/>
      <c r="H93" s="33"/>
      <c r="I93" s="116" t="s">
        <v>31</v>
      </c>
      <c r="J93" s="30" t="str">
        <f>E23</f>
        <v>di5 architekti inženýři</v>
      </c>
      <c r="K93" s="33"/>
      <c r="L93" s="36"/>
    </row>
    <row r="94" spans="2:12" s="1" customFormat="1" ht="15.6" customHeight="1">
      <c r="B94" s="32"/>
      <c r="C94" s="27" t="s">
        <v>29</v>
      </c>
      <c r="D94" s="33"/>
      <c r="E94" s="33"/>
      <c r="F94" s="25" t="str">
        <f>IF(E20="","",E20)</f>
        <v>Vyplň údaj</v>
      </c>
      <c r="G94" s="33"/>
      <c r="H94" s="33"/>
      <c r="I94" s="116" t="s">
        <v>35</v>
      </c>
      <c r="J94" s="30" t="str">
        <f>E26</f>
        <v>J. Nešněra</v>
      </c>
      <c r="K94" s="33"/>
      <c r="L94" s="36"/>
    </row>
    <row r="95" spans="2:12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12" s="1" customFormat="1" ht="29.25" customHeight="1">
      <c r="B96" s="32"/>
      <c r="C96" s="150" t="s">
        <v>137</v>
      </c>
      <c r="D96" s="151"/>
      <c r="E96" s="151"/>
      <c r="F96" s="151"/>
      <c r="G96" s="151"/>
      <c r="H96" s="151"/>
      <c r="I96" s="152"/>
      <c r="J96" s="153" t="s">
        <v>138</v>
      </c>
      <c r="K96" s="151"/>
      <c r="L96" s="36"/>
    </row>
    <row r="97" spans="2:47" s="1" customFormat="1" ht="10.35" customHeight="1">
      <c r="B97" s="32"/>
      <c r="C97" s="33"/>
      <c r="D97" s="33"/>
      <c r="E97" s="33"/>
      <c r="F97" s="33"/>
      <c r="G97" s="33"/>
      <c r="H97" s="33"/>
      <c r="I97" s="115"/>
      <c r="J97" s="33"/>
      <c r="K97" s="33"/>
      <c r="L97" s="36"/>
    </row>
    <row r="98" spans="2:47" s="1" customFormat="1" ht="22.9" customHeight="1">
      <c r="B98" s="32"/>
      <c r="C98" s="154" t="s">
        <v>139</v>
      </c>
      <c r="D98" s="33"/>
      <c r="E98" s="33"/>
      <c r="F98" s="33"/>
      <c r="G98" s="33"/>
      <c r="H98" s="33"/>
      <c r="I98" s="115"/>
      <c r="J98" s="77">
        <f>J125</f>
        <v>0</v>
      </c>
      <c r="K98" s="33"/>
      <c r="L98" s="36"/>
      <c r="AU98" s="15" t="s">
        <v>140</v>
      </c>
    </row>
    <row r="99" spans="2:47" s="8" customFormat="1" ht="24.95" customHeight="1">
      <c r="B99" s="155"/>
      <c r="C99" s="156"/>
      <c r="D99" s="157" t="s">
        <v>1051</v>
      </c>
      <c r="E99" s="158"/>
      <c r="F99" s="158"/>
      <c r="G99" s="158"/>
      <c r="H99" s="158"/>
      <c r="I99" s="159"/>
      <c r="J99" s="160">
        <f>J126</f>
        <v>0</v>
      </c>
      <c r="K99" s="156"/>
      <c r="L99" s="161"/>
    </row>
    <row r="100" spans="2:47" s="8" customFormat="1" ht="24.95" customHeight="1">
      <c r="B100" s="155"/>
      <c r="C100" s="156"/>
      <c r="D100" s="157" t="s">
        <v>1052</v>
      </c>
      <c r="E100" s="158"/>
      <c r="F100" s="158"/>
      <c r="G100" s="158"/>
      <c r="H100" s="158"/>
      <c r="I100" s="159"/>
      <c r="J100" s="160">
        <f>J131</f>
        <v>0</v>
      </c>
      <c r="K100" s="156"/>
      <c r="L100" s="161"/>
    </row>
    <row r="101" spans="2:47" s="8" customFormat="1" ht="24.95" customHeight="1">
      <c r="B101" s="155"/>
      <c r="C101" s="156"/>
      <c r="D101" s="157" t="s">
        <v>1053</v>
      </c>
      <c r="E101" s="158"/>
      <c r="F101" s="158"/>
      <c r="G101" s="158"/>
      <c r="H101" s="158"/>
      <c r="I101" s="159"/>
      <c r="J101" s="160">
        <f>J138</f>
        <v>0</v>
      </c>
      <c r="K101" s="156"/>
      <c r="L101" s="161"/>
    </row>
    <row r="102" spans="2:47" s="8" customFormat="1" ht="24.95" customHeight="1">
      <c r="B102" s="155"/>
      <c r="C102" s="156"/>
      <c r="D102" s="157" t="s">
        <v>1054</v>
      </c>
      <c r="E102" s="158"/>
      <c r="F102" s="158"/>
      <c r="G102" s="158"/>
      <c r="H102" s="158"/>
      <c r="I102" s="159"/>
      <c r="J102" s="160">
        <f>J148</f>
        <v>0</v>
      </c>
      <c r="K102" s="156"/>
      <c r="L102" s="161"/>
    </row>
    <row r="103" spans="2:47" s="8" customFormat="1" ht="24.95" customHeight="1">
      <c r="B103" s="155"/>
      <c r="C103" s="156"/>
      <c r="D103" s="157" t="s">
        <v>1055</v>
      </c>
      <c r="E103" s="158"/>
      <c r="F103" s="158"/>
      <c r="G103" s="158"/>
      <c r="H103" s="158"/>
      <c r="I103" s="159"/>
      <c r="J103" s="160">
        <f>J153</f>
        <v>0</v>
      </c>
      <c r="K103" s="156"/>
      <c r="L103" s="161"/>
    </row>
    <row r="104" spans="2:47" s="1" customFormat="1" ht="21.75" customHeight="1">
      <c r="B104" s="32"/>
      <c r="C104" s="33"/>
      <c r="D104" s="33"/>
      <c r="E104" s="33"/>
      <c r="F104" s="33"/>
      <c r="G104" s="33"/>
      <c r="H104" s="33"/>
      <c r="I104" s="115"/>
      <c r="J104" s="33"/>
      <c r="K104" s="33"/>
      <c r="L104" s="36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146"/>
      <c r="J105" s="48"/>
      <c r="K105" s="48"/>
      <c r="L105" s="36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149"/>
      <c r="J109" s="50"/>
      <c r="K109" s="50"/>
      <c r="L109" s="36"/>
    </row>
    <row r="110" spans="2:47" s="1" customFormat="1" ht="24.95" customHeight="1">
      <c r="B110" s="32"/>
      <c r="C110" s="21" t="s">
        <v>155</v>
      </c>
      <c r="D110" s="33"/>
      <c r="E110" s="33"/>
      <c r="F110" s="33"/>
      <c r="G110" s="33"/>
      <c r="H110" s="33"/>
      <c r="I110" s="115"/>
      <c r="J110" s="33"/>
      <c r="K110" s="33"/>
      <c r="L110" s="36"/>
    </row>
    <row r="111" spans="2:47" s="1" customFormat="1" ht="6.95" customHeight="1">
      <c r="B111" s="32"/>
      <c r="C111" s="33"/>
      <c r="D111" s="33"/>
      <c r="E111" s="33"/>
      <c r="F111" s="33"/>
      <c r="G111" s="33"/>
      <c r="H111" s="33"/>
      <c r="I111" s="115"/>
      <c r="J111" s="33"/>
      <c r="K111" s="33"/>
      <c r="L111" s="36"/>
    </row>
    <row r="112" spans="2:47" s="1" customFormat="1" ht="12" customHeight="1">
      <c r="B112" s="32"/>
      <c r="C112" s="27" t="s">
        <v>16</v>
      </c>
      <c r="D112" s="33"/>
      <c r="E112" s="33"/>
      <c r="F112" s="33"/>
      <c r="G112" s="33"/>
      <c r="H112" s="33"/>
      <c r="I112" s="115"/>
      <c r="J112" s="33"/>
      <c r="K112" s="33"/>
      <c r="L112" s="36"/>
    </row>
    <row r="113" spans="2:65" s="1" customFormat="1" ht="14.45" customHeight="1">
      <c r="B113" s="32"/>
      <c r="C113" s="33"/>
      <c r="D113" s="33"/>
      <c r="E113" s="301" t="str">
        <f>E7</f>
        <v>Labe aréna Štětí - bazén</v>
      </c>
      <c r="F113" s="302"/>
      <c r="G113" s="302"/>
      <c r="H113" s="302"/>
      <c r="I113" s="115"/>
      <c r="J113" s="33"/>
      <c r="K113" s="33"/>
      <c r="L113" s="36"/>
    </row>
    <row r="114" spans="2:65" ht="12" customHeight="1">
      <c r="B114" s="19"/>
      <c r="C114" s="27" t="s">
        <v>134</v>
      </c>
      <c r="D114" s="20"/>
      <c r="E114" s="20"/>
      <c r="F114" s="20"/>
      <c r="G114" s="20"/>
      <c r="H114" s="20"/>
      <c r="J114" s="20"/>
      <c r="K114" s="20"/>
      <c r="L114" s="18"/>
    </row>
    <row r="115" spans="2:65" s="1" customFormat="1" ht="14.45" customHeight="1">
      <c r="B115" s="32"/>
      <c r="C115" s="33"/>
      <c r="D115" s="33"/>
      <c r="E115" s="301" t="s">
        <v>1048</v>
      </c>
      <c r="F115" s="303"/>
      <c r="G115" s="303"/>
      <c r="H115" s="303"/>
      <c r="I115" s="115"/>
      <c r="J115" s="33"/>
      <c r="K115" s="33"/>
      <c r="L115" s="36"/>
    </row>
    <row r="116" spans="2:65" s="1" customFormat="1" ht="12" customHeight="1">
      <c r="B116" s="32"/>
      <c r="C116" s="27" t="s">
        <v>806</v>
      </c>
      <c r="D116" s="33"/>
      <c r="E116" s="33"/>
      <c r="F116" s="33"/>
      <c r="G116" s="33"/>
      <c r="H116" s="33"/>
      <c r="I116" s="115"/>
      <c r="J116" s="33"/>
      <c r="K116" s="33"/>
      <c r="L116" s="36"/>
    </row>
    <row r="117" spans="2:65" s="1" customFormat="1" ht="14.45" customHeight="1">
      <c r="B117" s="32"/>
      <c r="C117" s="33"/>
      <c r="D117" s="33"/>
      <c r="E117" s="269" t="str">
        <f>E11</f>
        <v>04b - Elektro - výměna jističe před RT</v>
      </c>
      <c r="F117" s="303"/>
      <c r="G117" s="303"/>
      <c r="H117" s="303"/>
      <c r="I117" s="115"/>
      <c r="J117" s="33"/>
      <c r="K117" s="33"/>
      <c r="L117" s="36"/>
    </row>
    <row r="118" spans="2:65" s="1" customFormat="1" ht="6.95" customHeight="1">
      <c r="B118" s="32"/>
      <c r="C118" s="33"/>
      <c r="D118" s="33"/>
      <c r="E118" s="33"/>
      <c r="F118" s="33"/>
      <c r="G118" s="33"/>
      <c r="H118" s="33"/>
      <c r="I118" s="115"/>
      <c r="J118" s="33"/>
      <c r="K118" s="33"/>
      <c r="L118" s="36"/>
    </row>
    <row r="119" spans="2:65" s="1" customFormat="1" ht="12" customHeight="1">
      <c r="B119" s="32"/>
      <c r="C119" s="27" t="s">
        <v>20</v>
      </c>
      <c r="D119" s="33"/>
      <c r="E119" s="33"/>
      <c r="F119" s="25" t="str">
        <f>F14</f>
        <v xml:space="preserve"> </v>
      </c>
      <c r="G119" s="33"/>
      <c r="H119" s="33"/>
      <c r="I119" s="116" t="s">
        <v>22</v>
      </c>
      <c r="J119" s="59" t="str">
        <f>IF(J14="","",J14)</f>
        <v>4. 12. 2019</v>
      </c>
      <c r="K119" s="33"/>
      <c r="L119" s="36"/>
    </row>
    <row r="120" spans="2:65" s="1" customFormat="1" ht="6.95" customHeight="1">
      <c r="B120" s="32"/>
      <c r="C120" s="33"/>
      <c r="D120" s="33"/>
      <c r="E120" s="33"/>
      <c r="F120" s="33"/>
      <c r="G120" s="33"/>
      <c r="H120" s="33"/>
      <c r="I120" s="115"/>
      <c r="J120" s="33"/>
      <c r="K120" s="33"/>
      <c r="L120" s="36"/>
    </row>
    <row r="121" spans="2:65" s="1" customFormat="1" ht="26.45" customHeight="1">
      <c r="B121" s="32"/>
      <c r="C121" s="27" t="s">
        <v>24</v>
      </c>
      <c r="D121" s="33"/>
      <c r="E121" s="33"/>
      <c r="F121" s="25" t="str">
        <f>E17</f>
        <v>Labe aréna z.s. Nábřežní 835, Štětí</v>
      </c>
      <c r="G121" s="33"/>
      <c r="H121" s="33"/>
      <c r="I121" s="116" t="s">
        <v>31</v>
      </c>
      <c r="J121" s="30" t="str">
        <f>E23</f>
        <v>di5 architekti inženýři</v>
      </c>
      <c r="K121" s="33"/>
      <c r="L121" s="36"/>
    </row>
    <row r="122" spans="2:65" s="1" customFormat="1" ht="15.6" customHeight="1">
      <c r="B122" s="32"/>
      <c r="C122" s="27" t="s">
        <v>29</v>
      </c>
      <c r="D122" s="33"/>
      <c r="E122" s="33"/>
      <c r="F122" s="25" t="str">
        <f>IF(E20="","",E20)</f>
        <v>Vyplň údaj</v>
      </c>
      <c r="G122" s="33"/>
      <c r="H122" s="33"/>
      <c r="I122" s="116" t="s">
        <v>35</v>
      </c>
      <c r="J122" s="30" t="str">
        <f>E26</f>
        <v>J. Nešněra</v>
      </c>
      <c r="K122" s="33"/>
      <c r="L122" s="36"/>
    </row>
    <row r="123" spans="2:65" s="1" customFormat="1" ht="10.35" customHeight="1">
      <c r="B123" s="32"/>
      <c r="C123" s="33"/>
      <c r="D123" s="33"/>
      <c r="E123" s="33"/>
      <c r="F123" s="33"/>
      <c r="G123" s="33"/>
      <c r="H123" s="33"/>
      <c r="I123" s="115"/>
      <c r="J123" s="33"/>
      <c r="K123" s="33"/>
      <c r="L123" s="36"/>
    </row>
    <row r="124" spans="2:65" s="10" customFormat="1" ht="29.25" customHeight="1">
      <c r="B124" s="168"/>
      <c r="C124" s="169" t="s">
        <v>156</v>
      </c>
      <c r="D124" s="170" t="s">
        <v>63</v>
      </c>
      <c r="E124" s="170" t="s">
        <v>59</v>
      </c>
      <c r="F124" s="170" t="s">
        <v>60</v>
      </c>
      <c r="G124" s="170" t="s">
        <v>157</v>
      </c>
      <c r="H124" s="170" t="s">
        <v>158</v>
      </c>
      <c r="I124" s="171" t="s">
        <v>159</v>
      </c>
      <c r="J124" s="170" t="s">
        <v>138</v>
      </c>
      <c r="K124" s="172" t="s">
        <v>160</v>
      </c>
      <c r="L124" s="173"/>
      <c r="M124" s="68" t="s">
        <v>1</v>
      </c>
      <c r="N124" s="69" t="s">
        <v>42</v>
      </c>
      <c r="O124" s="69" t="s">
        <v>161</v>
      </c>
      <c r="P124" s="69" t="s">
        <v>162</v>
      </c>
      <c r="Q124" s="69" t="s">
        <v>163</v>
      </c>
      <c r="R124" s="69" t="s">
        <v>164</v>
      </c>
      <c r="S124" s="69" t="s">
        <v>165</v>
      </c>
      <c r="T124" s="70" t="s">
        <v>166</v>
      </c>
    </row>
    <row r="125" spans="2:65" s="1" customFormat="1" ht="22.9" customHeight="1">
      <c r="B125" s="32"/>
      <c r="C125" s="75" t="s">
        <v>167</v>
      </c>
      <c r="D125" s="33"/>
      <c r="E125" s="33"/>
      <c r="F125" s="33"/>
      <c r="G125" s="33"/>
      <c r="H125" s="33"/>
      <c r="I125" s="115"/>
      <c r="J125" s="174">
        <f>BK125</f>
        <v>0</v>
      </c>
      <c r="K125" s="33"/>
      <c r="L125" s="36"/>
      <c r="M125" s="71"/>
      <c r="N125" s="72"/>
      <c r="O125" s="72"/>
      <c r="P125" s="175">
        <f>P126+P131+P138+P148+P153</f>
        <v>0</v>
      </c>
      <c r="Q125" s="72"/>
      <c r="R125" s="175">
        <f>R126+R131+R138+R148+R153</f>
        <v>0</v>
      </c>
      <c r="S125" s="72"/>
      <c r="T125" s="176">
        <f>T126+T131+T138+T148+T153</f>
        <v>0</v>
      </c>
      <c r="AT125" s="15" t="s">
        <v>77</v>
      </c>
      <c r="AU125" s="15" t="s">
        <v>140</v>
      </c>
      <c r="BK125" s="177">
        <f>BK126+BK131+BK138+BK148+BK153</f>
        <v>0</v>
      </c>
    </row>
    <row r="126" spans="2:65" s="11" customFormat="1" ht="25.9" customHeight="1">
      <c r="B126" s="178"/>
      <c r="C126" s="179"/>
      <c r="D126" s="180" t="s">
        <v>77</v>
      </c>
      <c r="E126" s="181" t="s">
        <v>1056</v>
      </c>
      <c r="F126" s="181" t="s">
        <v>1057</v>
      </c>
      <c r="G126" s="179"/>
      <c r="H126" s="179"/>
      <c r="I126" s="182"/>
      <c r="J126" s="183">
        <f>BK126</f>
        <v>0</v>
      </c>
      <c r="K126" s="179"/>
      <c r="L126" s="184"/>
      <c r="M126" s="185"/>
      <c r="N126" s="186"/>
      <c r="O126" s="186"/>
      <c r="P126" s="187">
        <f>SUM(P127:P130)</f>
        <v>0</v>
      </c>
      <c r="Q126" s="186"/>
      <c r="R126" s="187">
        <f>SUM(R127:R130)</f>
        <v>0</v>
      </c>
      <c r="S126" s="186"/>
      <c r="T126" s="188">
        <f>SUM(T127:T130)</f>
        <v>0</v>
      </c>
      <c r="AR126" s="189" t="s">
        <v>85</v>
      </c>
      <c r="AT126" s="190" t="s">
        <v>77</v>
      </c>
      <c r="AU126" s="190" t="s">
        <v>78</v>
      </c>
      <c r="AY126" s="189" t="s">
        <v>170</v>
      </c>
      <c r="BK126" s="191">
        <f>SUM(BK127:BK130)</f>
        <v>0</v>
      </c>
    </row>
    <row r="127" spans="2:65" s="1" customFormat="1" ht="14.45" customHeight="1">
      <c r="B127" s="32"/>
      <c r="C127" s="194" t="s">
        <v>85</v>
      </c>
      <c r="D127" s="194" t="s">
        <v>172</v>
      </c>
      <c r="E127" s="195" t="s">
        <v>1061</v>
      </c>
      <c r="F127" s="196" t="s">
        <v>1062</v>
      </c>
      <c r="G127" s="197" t="s">
        <v>192</v>
      </c>
      <c r="H127" s="198">
        <v>5</v>
      </c>
      <c r="I127" s="199"/>
      <c r="J127" s="200">
        <f>ROUND(I127*H127,2)</f>
        <v>0</v>
      </c>
      <c r="K127" s="196" t="s">
        <v>1</v>
      </c>
      <c r="L127" s="36"/>
      <c r="M127" s="201" t="s">
        <v>1</v>
      </c>
      <c r="N127" s="202" t="s">
        <v>43</v>
      </c>
      <c r="O127" s="64"/>
      <c r="P127" s="203">
        <f>O127*H127</f>
        <v>0</v>
      </c>
      <c r="Q127" s="203">
        <v>0</v>
      </c>
      <c r="R127" s="203">
        <f>Q127*H127</f>
        <v>0</v>
      </c>
      <c r="S127" s="203">
        <v>0</v>
      </c>
      <c r="T127" s="204">
        <f>S127*H127</f>
        <v>0</v>
      </c>
      <c r="AR127" s="205" t="s">
        <v>177</v>
      </c>
      <c r="AT127" s="205" t="s">
        <v>172</v>
      </c>
      <c r="AU127" s="205" t="s">
        <v>85</v>
      </c>
      <c r="AY127" s="15" t="s">
        <v>170</v>
      </c>
      <c r="BE127" s="206">
        <f>IF(N127="základní",J127,0)</f>
        <v>0</v>
      </c>
      <c r="BF127" s="206">
        <f>IF(N127="snížená",J127,0)</f>
        <v>0</v>
      </c>
      <c r="BG127" s="206">
        <f>IF(N127="zákl. přenesená",J127,0)</f>
        <v>0</v>
      </c>
      <c r="BH127" s="206">
        <f>IF(N127="sníž. přenesená",J127,0)</f>
        <v>0</v>
      </c>
      <c r="BI127" s="206">
        <f>IF(N127="nulová",J127,0)</f>
        <v>0</v>
      </c>
      <c r="BJ127" s="15" t="s">
        <v>85</v>
      </c>
      <c r="BK127" s="206">
        <f>ROUND(I127*H127,2)</f>
        <v>0</v>
      </c>
      <c r="BL127" s="15" t="s">
        <v>177</v>
      </c>
      <c r="BM127" s="205" t="s">
        <v>87</v>
      </c>
    </row>
    <row r="128" spans="2:65" s="1" customFormat="1" ht="11.25">
      <c r="B128" s="32"/>
      <c r="C128" s="33"/>
      <c r="D128" s="207" t="s">
        <v>179</v>
      </c>
      <c r="E128" s="33"/>
      <c r="F128" s="208" t="s">
        <v>1062</v>
      </c>
      <c r="G128" s="33"/>
      <c r="H128" s="33"/>
      <c r="I128" s="115"/>
      <c r="J128" s="33"/>
      <c r="K128" s="33"/>
      <c r="L128" s="36"/>
      <c r="M128" s="209"/>
      <c r="N128" s="64"/>
      <c r="O128" s="64"/>
      <c r="P128" s="64"/>
      <c r="Q128" s="64"/>
      <c r="R128" s="64"/>
      <c r="S128" s="64"/>
      <c r="T128" s="65"/>
      <c r="AT128" s="15" t="s">
        <v>179</v>
      </c>
      <c r="AU128" s="15" t="s">
        <v>85</v>
      </c>
    </row>
    <row r="129" spans="2:65" s="1" customFormat="1" ht="21.6" customHeight="1">
      <c r="B129" s="32"/>
      <c r="C129" s="194" t="s">
        <v>87</v>
      </c>
      <c r="D129" s="194" t="s">
        <v>172</v>
      </c>
      <c r="E129" s="195" t="s">
        <v>1141</v>
      </c>
      <c r="F129" s="196" t="s">
        <v>1068</v>
      </c>
      <c r="G129" s="197" t="s">
        <v>1069</v>
      </c>
      <c r="H129" s="198">
        <v>1</v>
      </c>
      <c r="I129" s="199"/>
      <c r="J129" s="200">
        <f>ROUND(I129*H129,2)</f>
        <v>0</v>
      </c>
      <c r="K129" s="196" t="s">
        <v>1</v>
      </c>
      <c r="L129" s="36"/>
      <c r="M129" s="201" t="s">
        <v>1</v>
      </c>
      <c r="N129" s="202" t="s">
        <v>43</v>
      </c>
      <c r="O129" s="64"/>
      <c r="P129" s="203">
        <f>O129*H129</f>
        <v>0</v>
      </c>
      <c r="Q129" s="203">
        <v>0</v>
      </c>
      <c r="R129" s="203">
        <f>Q129*H129</f>
        <v>0</v>
      </c>
      <c r="S129" s="203">
        <v>0</v>
      </c>
      <c r="T129" s="204">
        <f>S129*H129</f>
        <v>0</v>
      </c>
      <c r="AR129" s="205" t="s">
        <v>177</v>
      </c>
      <c r="AT129" s="205" t="s">
        <v>172</v>
      </c>
      <c r="AU129" s="205" t="s">
        <v>85</v>
      </c>
      <c r="AY129" s="15" t="s">
        <v>170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5" t="s">
        <v>85</v>
      </c>
      <c r="BK129" s="206">
        <f>ROUND(I129*H129,2)</f>
        <v>0</v>
      </c>
      <c r="BL129" s="15" t="s">
        <v>177</v>
      </c>
      <c r="BM129" s="205" t="s">
        <v>177</v>
      </c>
    </row>
    <row r="130" spans="2:65" s="1" customFormat="1" ht="19.5">
      <c r="B130" s="32"/>
      <c r="C130" s="33"/>
      <c r="D130" s="207" t="s">
        <v>179</v>
      </c>
      <c r="E130" s="33"/>
      <c r="F130" s="208" t="s">
        <v>1068</v>
      </c>
      <c r="G130" s="33"/>
      <c r="H130" s="33"/>
      <c r="I130" s="115"/>
      <c r="J130" s="33"/>
      <c r="K130" s="33"/>
      <c r="L130" s="36"/>
      <c r="M130" s="209"/>
      <c r="N130" s="64"/>
      <c r="O130" s="64"/>
      <c r="P130" s="64"/>
      <c r="Q130" s="64"/>
      <c r="R130" s="64"/>
      <c r="S130" s="64"/>
      <c r="T130" s="65"/>
      <c r="AT130" s="15" t="s">
        <v>179</v>
      </c>
      <c r="AU130" s="15" t="s">
        <v>85</v>
      </c>
    </row>
    <row r="131" spans="2:65" s="11" customFormat="1" ht="25.9" customHeight="1">
      <c r="B131" s="178"/>
      <c r="C131" s="179"/>
      <c r="D131" s="180" t="s">
        <v>77</v>
      </c>
      <c r="E131" s="181" t="s">
        <v>998</v>
      </c>
      <c r="F131" s="181" t="s">
        <v>1071</v>
      </c>
      <c r="G131" s="179"/>
      <c r="H131" s="179"/>
      <c r="I131" s="182"/>
      <c r="J131" s="183">
        <f>BK131</f>
        <v>0</v>
      </c>
      <c r="K131" s="179"/>
      <c r="L131" s="184"/>
      <c r="M131" s="185"/>
      <c r="N131" s="186"/>
      <c r="O131" s="186"/>
      <c r="P131" s="187">
        <f>SUM(P132:P137)</f>
        <v>0</v>
      </c>
      <c r="Q131" s="186"/>
      <c r="R131" s="187">
        <f>SUM(R132:R137)</f>
        <v>0</v>
      </c>
      <c r="S131" s="186"/>
      <c r="T131" s="188">
        <f>SUM(T132:T137)</f>
        <v>0</v>
      </c>
      <c r="AR131" s="189" t="s">
        <v>85</v>
      </c>
      <c r="AT131" s="190" t="s">
        <v>77</v>
      </c>
      <c r="AU131" s="190" t="s">
        <v>78</v>
      </c>
      <c r="AY131" s="189" t="s">
        <v>170</v>
      </c>
      <c r="BK131" s="191">
        <f>SUM(BK132:BK137)</f>
        <v>0</v>
      </c>
    </row>
    <row r="132" spans="2:65" s="1" customFormat="1" ht="14.45" customHeight="1">
      <c r="B132" s="32"/>
      <c r="C132" s="194" t="s">
        <v>183</v>
      </c>
      <c r="D132" s="194" t="s">
        <v>172</v>
      </c>
      <c r="E132" s="195" t="s">
        <v>1081</v>
      </c>
      <c r="F132" s="196" t="s">
        <v>1082</v>
      </c>
      <c r="G132" s="197" t="s">
        <v>216</v>
      </c>
      <c r="H132" s="198">
        <v>0.25</v>
      </c>
      <c r="I132" s="199"/>
      <c r="J132" s="200">
        <f>ROUND(I132*H132,2)</f>
        <v>0</v>
      </c>
      <c r="K132" s="196" t="s">
        <v>1</v>
      </c>
      <c r="L132" s="36"/>
      <c r="M132" s="201" t="s">
        <v>1</v>
      </c>
      <c r="N132" s="202" t="s">
        <v>43</v>
      </c>
      <c r="O132" s="64"/>
      <c r="P132" s="203">
        <f>O132*H132</f>
        <v>0</v>
      </c>
      <c r="Q132" s="203">
        <v>0</v>
      </c>
      <c r="R132" s="203">
        <f>Q132*H132</f>
        <v>0</v>
      </c>
      <c r="S132" s="203">
        <v>0</v>
      </c>
      <c r="T132" s="204">
        <f>S132*H132</f>
        <v>0</v>
      </c>
      <c r="AR132" s="205" t="s">
        <v>177</v>
      </c>
      <c r="AT132" s="205" t="s">
        <v>172</v>
      </c>
      <c r="AU132" s="205" t="s">
        <v>85</v>
      </c>
      <c r="AY132" s="15" t="s">
        <v>170</v>
      </c>
      <c r="BE132" s="206">
        <f>IF(N132="základní",J132,0)</f>
        <v>0</v>
      </c>
      <c r="BF132" s="206">
        <f>IF(N132="snížená",J132,0)</f>
        <v>0</v>
      </c>
      <c r="BG132" s="206">
        <f>IF(N132="zákl. přenesená",J132,0)</f>
        <v>0</v>
      </c>
      <c r="BH132" s="206">
        <f>IF(N132="sníž. přenesená",J132,0)</f>
        <v>0</v>
      </c>
      <c r="BI132" s="206">
        <f>IF(N132="nulová",J132,0)</f>
        <v>0</v>
      </c>
      <c r="BJ132" s="15" t="s">
        <v>85</v>
      </c>
      <c r="BK132" s="206">
        <f>ROUND(I132*H132,2)</f>
        <v>0</v>
      </c>
      <c r="BL132" s="15" t="s">
        <v>177</v>
      </c>
      <c r="BM132" s="205" t="s">
        <v>213</v>
      </c>
    </row>
    <row r="133" spans="2:65" s="1" customFormat="1" ht="11.25">
      <c r="B133" s="32"/>
      <c r="C133" s="33"/>
      <c r="D133" s="207" t="s">
        <v>179</v>
      </c>
      <c r="E133" s="33"/>
      <c r="F133" s="208" t="s">
        <v>1082</v>
      </c>
      <c r="G133" s="33"/>
      <c r="H133" s="33"/>
      <c r="I133" s="115"/>
      <c r="J133" s="33"/>
      <c r="K133" s="33"/>
      <c r="L133" s="36"/>
      <c r="M133" s="209"/>
      <c r="N133" s="64"/>
      <c r="O133" s="64"/>
      <c r="P133" s="64"/>
      <c r="Q133" s="64"/>
      <c r="R133" s="64"/>
      <c r="S133" s="64"/>
      <c r="T133" s="65"/>
      <c r="AT133" s="15" t="s">
        <v>179</v>
      </c>
      <c r="AU133" s="15" t="s">
        <v>85</v>
      </c>
    </row>
    <row r="134" spans="2:65" s="1" customFormat="1" ht="21.6" customHeight="1">
      <c r="B134" s="32"/>
      <c r="C134" s="194" t="s">
        <v>177</v>
      </c>
      <c r="D134" s="194" t="s">
        <v>172</v>
      </c>
      <c r="E134" s="195" t="s">
        <v>1084</v>
      </c>
      <c r="F134" s="196" t="s">
        <v>1085</v>
      </c>
      <c r="G134" s="197" t="s">
        <v>1069</v>
      </c>
      <c r="H134" s="198">
        <v>1</v>
      </c>
      <c r="I134" s="199"/>
      <c r="J134" s="200">
        <f>ROUND(I134*H134,2)</f>
        <v>0</v>
      </c>
      <c r="K134" s="196" t="s">
        <v>1</v>
      </c>
      <c r="L134" s="36"/>
      <c r="M134" s="201" t="s">
        <v>1</v>
      </c>
      <c r="N134" s="202" t="s">
        <v>43</v>
      </c>
      <c r="O134" s="64"/>
      <c r="P134" s="203">
        <f>O134*H134</f>
        <v>0</v>
      </c>
      <c r="Q134" s="203">
        <v>0</v>
      </c>
      <c r="R134" s="203">
        <f>Q134*H134</f>
        <v>0</v>
      </c>
      <c r="S134" s="203">
        <v>0</v>
      </c>
      <c r="T134" s="204">
        <f>S134*H134</f>
        <v>0</v>
      </c>
      <c r="AR134" s="205" t="s">
        <v>177</v>
      </c>
      <c r="AT134" s="205" t="s">
        <v>172</v>
      </c>
      <c r="AU134" s="205" t="s">
        <v>85</v>
      </c>
      <c r="AY134" s="15" t="s">
        <v>170</v>
      </c>
      <c r="BE134" s="206">
        <f>IF(N134="základní",J134,0)</f>
        <v>0</v>
      </c>
      <c r="BF134" s="206">
        <f>IF(N134="snížená",J134,0)</f>
        <v>0</v>
      </c>
      <c r="BG134" s="206">
        <f>IF(N134="zákl. přenesená",J134,0)</f>
        <v>0</v>
      </c>
      <c r="BH134" s="206">
        <f>IF(N134="sníž. přenesená",J134,0)</f>
        <v>0</v>
      </c>
      <c r="BI134" s="206">
        <f>IF(N134="nulová",J134,0)</f>
        <v>0</v>
      </c>
      <c r="BJ134" s="15" t="s">
        <v>85</v>
      </c>
      <c r="BK134" s="206">
        <f>ROUND(I134*H134,2)</f>
        <v>0</v>
      </c>
      <c r="BL134" s="15" t="s">
        <v>177</v>
      </c>
      <c r="BM134" s="205" t="s">
        <v>226</v>
      </c>
    </row>
    <row r="135" spans="2:65" s="1" customFormat="1" ht="19.5">
      <c r="B135" s="32"/>
      <c r="C135" s="33"/>
      <c r="D135" s="207" t="s">
        <v>179</v>
      </c>
      <c r="E135" s="33"/>
      <c r="F135" s="208" t="s">
        <v>1085</v>
      </c>
      <c r="G135" s="33"/>
      <c r="H135" s="33"/>
      <c r="I135" s="115"/>
      <c r="J135" s="33"/>
      <c r="K135" s="33"/>
      <c r="L135" s="36"/>
      <c r="M135" s="209"/>
      <c r="N135" s="64"/>
      <c r="O135" s="64"/>
      <c r="P135" s="64"/>
      <c r="Q135" s="64"/>
      <c r="R135" s="64"/>
      <c r="S135" s="64"/>
      <c r="T135" s="65"/>
      <c r="AT135" s="15" t="s">
        <v>179</v>
      </c>
      <c r="AU135" s="15" t="s">
        <v>85</v>
      </c>
    </row>
    <row r="136" spans="2:65" s="1" customFormat="1" ht="14.45" customHeight="1">
      <c r="B136" s="32"/>
      <c r="C136" s="194" t="s">
        <v>208</v>
      </c>
      <c r="D136" s="194" t="s">
        <v>172</v>
      </c>
      <c r="E136" s="195" t="s">
        <v>1142</v>
      </c>
      <c r="F136" s="196" t="s">
        <v>1073</v>
      </c>
      <c r="G136" s="197" t="s">
        <v>1069</v>
      </c>
      <c r="H136" s="198">
        <v>1</v>
      </c>
      <c r="I136" s="199"/>
      <c r="J136" s="200">
        <f>ROUND(I136*H136,2)</f>
        <v>0</v>
      </c>
      <c r="K136" s="196" t="s">
        <v>1</v>
      </c>
      <c r="L136" s="36"/>
      <c r="M136" s="201" t="s">
        <v>1</v>
      </c>
      <c r="N136" s="202" t="s">
        <v>43</v>
      </c>
      <c r="O136" s="64"/>
      <c r="P136" s="203">
        <f>O136*H136</f>
        <v>0</v>
      </c>
      <c r="Q136" s="203">
        <v>0</v>
      </c>
      <c r="R136" s="203">
        <f>Q136*H136</f>
        <v>0</v>
      </c>
      <c r="S136" s="203">
        <v>0</v>
      </c>
      <c r="T136" s="204">
        <f>S136*H136</f>
        <v>0</v>
      </c>
      <c r="AR136" s="205" t="s">
        <v>177</v>
      </c>
      <c r="AT136" s="205" t="s">
        <v>172</v>
      </c>
      <c r="AU136" s="205" t="s">
        <v>85</v>
      </c>
      <c r="AY136" s="15" t="s">
        <v>170</v>
      </c>
      <c r="BE136" s="206">
        <f>IF(N136="základní",J136,0)</f>
        <v>0</v>
      </c>
      <c r="BF136" s="206">
        <f>IF(N136="snížená",J136,0)</f>
        <v>0</v>
      </c>
      <c r="BG136" s="206">
        <f>IF(N136="zákl. přenesená",J136,0)</f>
        <v>0</v>
      </c>
      <c r="BH136" s="206">
        <f>IF(N136="sníž. přenesená",J136,0)</f>
        <v>0</v>
      </c>
      <c r="BI136" s="206">
        <f>IF(N136="nulová",J136,0)</f>
        <v>0</v>
      </c>
      <c r="BJ136" s="15" t="s">
        <v>85</v>
      </c>
      <c r="BK136" s="206">
        <f>ROUND(I136*H136,2)</f>
        <v>0</v>
      </c>
      <c r="BL136" s="15" t="s">
        <v>177</v>
      </c>
      <c r="BM136" s="205" t="s">
        <v>236</v>
      </c>
    </row>
    <row r="137" spans="2:65" s="1" customFormat="1" ht="11.25">
      <c r="B137" s="32"/>
      <c r="C137" s="33"/>
      <c r="D137" s="207" t="s">
        <v>179</v>
      </c>
      <c r="E137" s="33"/>
      <c r="F137" s="208" t="s">
        <v>1073</v>
      </c>
      <c r="G137" s="33"/>
      <c r="H137" s="33"/>
      <c r="I137" s="115"/>
      <c r="J137" s="33"/>
      <c r="K137" s="33"/>
      <c r="L137" s="36"/>
      <c r="M137" s="209"/>
      <c r="N137" s="64"/>
      <c r="O137" s="64"/>
      <c r="P137" s="64"/>
      <c r="Q137" s="64"/>
      <c r="R137" s="64"/>
      <c r="S137" s="64"/>
      <c r="T137" s="65"/>
      <c r="AT137" s="15" t="s">
        <v>179</v>
      </c>
      <c r="AU137" s="15" t="s">
        <v>85</v>
      </c>
    </row>
    <row r="138" spans="2:65" s="11" customFormat="1" ht="25.9" customHeight="1">
      <c r="B138" s="178"/>
      <c r="C138" s="179"/>
      <c r="D138" s="180" t="s">
        <v>77</v>
      </c>
      <c r="E138" s="181" t="s">
        <v>1013</v>
      </c>
      <c r="F138" s="181" t="s">
        <v>1090</v>
      </c>
      <c r="G138" s="179"/>
      <c r="H138" s="179"/>
      <c r="I138" s="182"/>
      <c r="J138" s="183">
        <f>BK138</f>
        <v>0</v>
      </c>
      <c r="K138" s="179"/>
      <c r="L138" s="184"/>
      <c r="M138" s="185"/>
      <c r="N138" s="186"/>
      <c r="O138" s="186"/>
      <c r="P138" s="187">
        <f>SUM(P139:P147)</f>
        <v>0</v>
      </c>
      <c r="Q138" s="186"/>
      <c r="R138" s="187">
        <f>SUM(R139:R147)</f>
        <v>0</v>
      </c>
      <c r="S138" s="186"/>
      <c r="T138" s="188">
        <f>SUM(T139:T147)</f>
        <v>0</v>
      </c>
      <c r="AR138" s="189" t="s">
        <v>85</v>
      </c>
      <c r="AT138" s="190" t="s">
        <v>77</v>
      </c>
      <c r="AU138" s="190" t="s">
        <v>78</v>
      </c>
      <c r="AY138" s="189" t="s">
        <v>170</v>
      </c>
      <c r="BK138" s="191">
        <f>SUM(BK139:BK147)</f>
        <v>0</v>
      </c>
    </row>
    <row r="139" spans="2:65" s="1" customFormat="1" ht="21.6" customHeight="1">
      <c r="B139" s="32"/>
      <c r="C139" s="194" t="s">
        <v>213</v>
      </c>
      <c r="D139" s="194" t="s">
        <v>172</v>
      </c>
      <c r="E139" s="195" t="s">
        <v>1143</v>
      </c>
      <c r="F139" s="196" t="s">
        <v>1092</v>
      </c>
      <c r="G139" s="197" t="s">
        <v>1069</v>
      </c>
      <c r="H139" s="198">
        <v>1</v>
      </c>
      <c r="I139" s="199"/>
      <c r="J139" s="200">
        <f>ROUND(I139*H139,2)</f>
        <v>0</v>
      </c>
      <c r="K139" s="196" t="s">
        <v>1</v>
      </c>
      <c r="L139" s="36"/>
      <c r="M139" s="201" t="s">
        <v>1</v>
      </c>
      <c r="N139" s="202" t="s">
        <v>43</v>
      </c>
      <c r="O139" s="64"/>
      <c r="P139" s="203">
        <f>O139*H139</f>
        <v>0</v>
      </c>
      <c r="Q139" s="203">
        <v>0</v>
      </c>
      <c r="R139" s="203">
        <f>Q139*H139</f>
        <v>0</v>
      </c>
      <c r="S139" s="203">
        <v>0</v>
      </c>
      <c r="T139" s="204">
        <f>S139*H139</f>
        <v>0</v>
      </c>
      <c r="AR139" s="205" t="s">
        <v>177</v>
      </c>
      <c r="AT139" s="205" t="s">
        <v>172</v>
      </c>
      <c r="AU139" s="205" t="s">
        <v>85</v>
      </c>
      <c r="AY139" s="15" t="s">
        <v>170</v>
      </c>
      <c r="BE139" s="206">
        <f>IF(N139="základní",J139,0)</f>
        <v>0</v>
      </c>
      <c r="BF139" s="206">
        <f>IF(N139="snížená",J139,0)</f>
        <v>0</v>
      </c>
      <c r="BG139" s="206">
        <f>IF(N139="zákl. přenesená",J139,0)</f>
        <v>0</v>
      </c>
      <c r="BH139" s="206">
        <f>IF(N139="sníž. přenesená",J139,0)</f>
        <v>0</v>
      </c>
      <c r="BI139" s="206">
        <f>IF(N139="nulová",J139,0)</f>
        <v>0</v>
      </c>
      <c r="BJ139" s="15" t="s">
        <v>85</v>
      </c>
      <c r="BK139" s="206">
        <f>ROUND(I139*H139,2)</f>
        <v>0</v>
      </c>
      <c r="BL139" s="15" t="s">
        <v>177</v>
      </c>
      <c r="BM139" s="205" t="s">
        <v>246</v>
      </c>
    </row>
    <row r="140" spans="2:65" s="1" customFormat="1" ht="11.25">
      <c r="B140" s="32"/>
      <c r="C140" s="33"/>
      <c r="D140" s="207" t="s">
        <v>179</v>
      </c>
      <c r="E140" s="33"/>
      <c r="F140" s="208" t="s">
        <v>1092</v>
      </c>
      <c r="G140" s="33"/>
      <c r="H140" s="33"/>
      <c r="I140" s="115"/>
      <c r="J140" s="33"/>
      <c r="K140" s="33"/>
      <c r="L140" s="36"/>
      <c r="M140" s="209"/>
      <c r="N140" s="64"/>
      <c r="O140" s="64"/>
      <c r="P140" s="64"/>
      <c r="Q140" s="64"/>
      <c r="R140" s="64"/>
      <c r="S140" s="64"/>
      <c r="T140" s="65"/>
      <c r="AT140" s="15" t="s">
        <v>179</v>
      </c>
      <c r="AU140" s="15" t="s">
        <v>85</v>
      </c>
    </row>
    <row r="141" spans="2:65" s="1" customFormat="1" ht="78">
      <c r="B141" s="32"/>
      <c r="C141" s="33"/>
      <c r="D141" s="207" t="s">
        <v>646</v>
      </c>
      <c r="E141" s="33"/>
      <c r="F141" s="242" t="s">
        <v>1144</v>
      </c>
      <c r="G141" s="33"/>
      <c r="H141" s="33"/>
      <c r="I141" s="115"/>
      <c r="J141" s="33"/>
      <c r="K141" s="33"/>
      <c r="L141" s="36"/>
      <c r="M141" s="209"/>
      <c r="N141" s="64"/>
      <c r="O141" s="64"/>
      <c r="P141" s="64"/>
      <c r="Q141" s="64"/>
      <c r="R141" s="64"/>
      <c r="S141" s="64"/>
      <c r="T141" s="65"/>
      <c r="AT141" s="15" t="s">
        <v>646</v>
      </c>
      <c r="AU141" s="15" t="s">
        <v>85</v>
      </c>
    </row>
    <row r="142" spans="2:65" s="1" customFormat="1" ht="14.45" customHeight="1">
      <c r="B142" s="32"/>
      <c r="C142" s="194" t="s">
        <v>221</v>
      </c>
      <c r="D142" s="194" t="s">
        <v>172</v>
      </c>
      <c r="E142" s="195" t="s">
        <v>1145</v>
      </c>
      <c r="F142" s="196" t="s">
        <v>1146</v>
      </c>
      <c r="G142" s="197" t="s">
        <v>1069</v>
      </c>
      <c r="H142" s="198">
        <v>1</v>
      </c>
      <c r="I142" s="199"/>
      <c r="J142" s="200">
        <f>ROUND(I142*H142,2)</f>
        <v>0</v>
      </c>
      <c r="K142" s="196" t="s">
        <v>1</v>
      </c>
      <c r="L142" s="36"/>
      <c r="M142" s="201" t="s">
        <v>1</v>
      </c>
      <c r="N142" s="202" t="s">
        <v>43</v>
      </c>
      <c r="O142" s="64"/>
      <c r="P142" s="203">
        <f>O142*H142</f>
        <v>0</v>
      </c>
      <c r="Q142" s="203">
        <v>0</v>
      </c>
      <c r="R142" s="203">
        <f>Q142*H142</f>
        <v>0</v>
      </c>
      <c r="S142" s="203">
        <v>0</v>
      </c>
      <c r="T142" s="204">
        <f>S142*H142</f>
        <v>0</v>
      </c>
      <c r="AR142" s="205" t="s">
        <v>177</v>
      </c>
      <c r="AT142" s="205" t="s">
        <v>172</v>
      </c>
      <c r="AU142" s="205" t="s">
        <v>85</v>
      </c>
      <c r="AY142" s="15" t="s">
        <v>170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5" t="s">
        <v>85</v>
      </c>
      <c r="BK142" s="206">
        <f>ROUND(I142*H142,2)</f>
        <v>0</v>
      </c>
      <c r="BL142" s="15" t="s">
        <v>177</v>
      </c>
      <c r="BM142" s="205" t="s">
        <v>220</v>
      </c>
    </row>
    <row r="143" spans="2:65" s="1" customFormat="1" ht="11.25">
      <c r="B143" s="32"/>
      <c r="C143" s="33"/>
      <c r="D143" s="207" t="s">
        <v>179</v>
      </c>
      <c r="E143" s="33"/>
      <c r="F143" s="208" t="s">
        <v>1146</v>
      </c>
      <c r="G143" s="33"/>
      <c r="H143" s="33"/>
      <c r="I143" s="115"/>
      <c r="J143" s="33"/>
      <c r="K143" s="33"/>
      <c r="L143" s="36"/>
      <c r="M143" s="209"/>
      <c r="N143" s="64"/>
      <c r="O143" s="64"/>
      <c r="P143" s="64"/>
      <c r="Q143" s="64"/>
      <c r="R143" s="64"/>
      <c r="S143" s="64"/>
      <c r="T143" s="65"/>
      <c r="AT143" s="15" t="s">
        <v>179</v>
      </c>
      <c r="AU143" s="15" t="s">
        <v>85</v>
      </c>
    </row>
    <row r="144" spans="2:65" s="1" customFormat="1" ht="68.25">
      <c r="B144" s="32"/>
      <c r="C144" s="33"/>
      <c r="D144" s="207" t="s">
        <v>646</v>
      </c>
      <c r="E144" s="33"/>
      <c r="F144" s="242" t="s">
        <v>1147</v>
      </c>
      <c r="G144" s="33"/>
      <c r="H144" s="33"/>
      <c r="I144" s="115"/>
      <c r="J144" s="33"/>
      <c r="K144" s="33"/>
      <c r="L144" s="36"/>
      <c r="M144" s="209"/>
      <c r="N144" s="64"/>
      <c r="O144" s="64"/>
      <c r="P144" s="64"/>
      <c r="Q144" s="64"/>
      <c r="R144" s="64"/>
      <c r="S144" s="64"/>
      <c r="T144" s="65"/>
      <c r="AT144" s="15" t="s">
        <v>646</v>
      </c>
      <c r="AU144" s="15" t="s">
        <v>85</v>
      </c>
    </row>
    <row r="145" spans="2:65" s="1" customFormat="1" ht="14.45" customHeight="1">
      <c r="B145" s="32"/>
      <c r="C145" s="194" t="s">
        <v>226</v>
      </c>
      <c r="D145" s="194" t="s">
        <v>172</v>
      </c>
      <c r="E145" s="195" t="s">
        <v>1095</v>
      </c>
      <c r="F145" s="196" t="s">
        <v>1096</v>
      </c>
      <c r="G145" s="197" t="s">
        <v>1069</v>
      </c>
      <c r="H145" s="198">
        <v>1</v>
      </c>
      <c r="I145" s="199"/>
      <c r="J145" s="200">
        <f>ROUND(I145*H145,2)</f>
        <v>0</v>
      </c>
      <c r="K145" s="196" t="s">
        <v>1</v>
      </c>
      <c r="L145" s="36"/>
      <c r="M145" s="201" t="s">
        <v>1</v>
      </c>
      <c r="N145" s="202" t="s">
        <v>43</v>
      </c>
      <c r="O145" s="64"/>
      <c r="P145" s="203">
        <f>O145*H145</f>
        <v>0</v>
      </c>
      <c r="Q145" s="203">
        <v>0</v>
      </c>
      <c r="R145" s="203">
        <f>Q145*H145</f>
        <v>0</v>
      </c>
      <c r="S145" s="203">
        <v>0</v>
      </c>
      <c r="T145" s="204">
        <f>S145*H145</f>
        <v>0</v>
      </c>
      <c r="AR145" s="205" t="s">
        <v>177</v>
      </c>
      <c r="AT145" s="205" t="s">
        <v>172</v>
      </c>
      <c r="AU145" s="205" t="s">
        <v>85</v>
      </c>
      <c r="AY145" s="15" t="s">
        <v>170</v>
      </c>
      <c r="BE145" s="206">
        <f>IF(N145="základní",J145,0)</f>
        <v>0</v>
      </c>
      <c r="BF145" s="206">
        <f>IF(N145="snížená",J145,0)</f>
        <v>0</v>
      </c>
      <c r="BG145" s="206">
        <f>IF(N145="zákl. přenesená",J145,0)</f>
        <v>0</v>
      </c>
      <c r="BH145" s="206">
        <f>IF(N145="sníž. přenesená",J145,0)</f>
        <v>0</v>
      </c>
      <c r="BI145" s="206">
        <f>IF(N145="nulová",J145,0)</f>
        <v>0</v>
      </c>
      <c r="BJ145" s="15" t="s">
        <v>85</v>
      </c>
      <c r="BK145" s="206">
        <f>ROUND(I145*H145,2)</f>
        <v>0</v>
      </c>
      <c r="BL145" s="15" t="s">
        <v>177</v>
      </c>
      <c r="BM145" s="205" t="s">
        <v>269</v>
      </c>
    </row>
    <row r="146" spans="2:65" s="1" customFormat="1" ht="11.25">
      <c r="B146" s="32"/>
      <c r="C146" s="33"/>
      <c r="D146" s="207" t="s">
        <v>179</v>
      </c>
      <c r="E146" s="33"/>
      <c r="F146" s="208" t="s">
        <v>1096</v>
      </c>
      <c r="G146" s="33"/>
      <c r="H146" s="33"/>
      <c r="I146" s="115"/>
      <c r="J146" s="33"/>
      <c r="K146" s="33"/>
      <c r="L146" s="36"/>
      <c r="M146" s="209"/>
      <c r="N146" s="64"/>
      <c r="O146" s="64"/>
      <c r="P146" s="64"/>
      <c r="Q146" s="64"/>
      <c r="R146" s="64"/>
      <c r="S146" s="64"/>
      <c r="T146" s="65"/>
      <c r="AT146" s="15" t="s">
        <v>179</v>
      </c>
      <c r="AU146" s="15" t="s">
        <v>85</v>
      </c>
    </row>
    <row r="147" spans="2:65" s="1" customFormat="1" ht="48.75">
      <c r="B147" s="32"/>
      <c r="C147" s="33"/>
      <c r="D147" s="207" t="s">
        <v>646</v>
      </c>
      <c r="E147" s="33"/>
      <c r="F147" s="242" t="s">
        <v>1098</v>
      </c>
      <c r="G147" s="33"/>
      <c r="H147" s="33"/>
      <c r="I147" s="115"/>
      <c r="J147" s="33"/>
      <c r="K147" s="33"/>
      <c r="L147" s="36"/>
      <c r="M147" s="209"/>
      <c r="N147" s="64"/>
      <c r="O147" s="64"/>
      <c r="P147" s="64"/>
      <c r="Q147" s="64"/>
      <c r="R147" s="64"/>
      <c r="S147" s="64"/>
      <c r="T147" s="65"/>
      <c r="AT147" s="15" t="s">
        <v>646</v>
      </c>
      <c r="AU147" s="15" t="s">
        <v>85</v>
      </c>
    </row>
    <row r="148" spans="2:65" s="11" customFormat="1" ht="25.9" customHeight="1">
      <c r="B148" s="178"/>
      <c r="C148" s="179"/>
      <c r="D148" s="180" t="s">
        <v>77</v>
      </c>
      <c r="E148" s="181" t="s">
        <v>1103</v>
      </c>
      <c r="F148" s="181" t="s">
        <v>1104</v>
      </c>
      <c r="G148" s="179"/>
      <c r="H148" s="179"/>
      <c r="I148" s="182"/>
      <c r="J148" s="183">
        <f>BK148</f>
        <v>0</v>
      </c>
      <c r="K148" s="179"/>
      <c r="L148" s="184"/>
      <c r="M148" s="185"/>
      <c r="N148" s="186"/>
      <c r="O148" s="186"/>
      <c r="P148" s="187">
        <f>SUM(P149:P152)</f>
        <v>0</v>
      </c>
      <c r="Q148" s="186"/>
      <c r="R148" s="187">
        <f>SUM(R149:R152)</f>
        <v>0</v>
      </c>
      <c r="S148" s="186"/>
      <c r="T148" s="188">
        <f>SUM(T149:T152)</f>
        <v>0</v>
      </c>
      <c r="AR148" s="189" t="s">
        <v>85</v>
      </c>
      <c r="AT148" s="190" t="s">
        <v>77</v>
      </c>
      <c r="AU148" s="190" t="s">
        <v>78</v>
      </c>
      <c r="AY148" s="189" t="s">
        <v>170</v>
      </c>
      <c r="BK148" s="191">
        <f>SUM(BK149:BK152)</f>
        <v>0</v>
      </c>
    </row>
    <row r="149" spans="2:65" s="1" customFormat="1" ht="14.45" customHeight="1">
      <c r="B149" s="32"/>
      <c r="C149" s="194" t="s">
        <v>231</v>
      </c>
      <c r="D149" s="194" t="s">
        <v>172</v>
      </c>
      <c r="E149" s="195" t="s">
        <v>1105</v>
      </c>
      <c r="F149" s="196" t="s">
        <v>1106</v>
      </c>
      <c r="G149" s="197" t="s">
        <v>1107</v>
      </c>
      <c r="H149" s="198">
        <v>6</v>
      </c>
      <c r="I149" s="199"/>
      <c r="J149" s="200">
        <f>ROUND(I149*H149,2)</f>
        <v>0</v>
      </c>
      <c r="K149" s="196" t="s">
        <v>1</v>
      </c>
      <c r="L149" s="36"/>
      <c r="M149" s="201" t="s">
        <v>1</v>
      </c>
      <c r="N149" s="202" t="s">
        <v>43</v>
      </c>
      <c r="O149" s="64"/>
      <c r="P149" s="203">
        <f>O149*H149</f>
        <v>0</v>
      </c>
      <c r="Q149" s="203">
        <v>0</v>
      </c>
      <c r="R149" s="203">
        <f>Q149*H149</f>
        <v>0</v>
      </c>
      <c r="S149" s="203">
        <v>0</v>
      </c>
      <c r="T149" s="204">
        <f>S149*H149</f>
        <v>0</v>
      </c>
      <c r="AR149" s="205" t="s">
        <v>177</v>
      </c>
      <c r="AT149" s="205" t="s">
        <v>172</v>
      </c>
      <c r="AU149" s="205" t="s">
        <v>85</v>
      </c>
      <c r="AY149" s="15" t="s">
        <v>170</v>
      </c>
      <c r="BE149" s="206">
        <f>IF(N149="základní",J149,0)</f>
        <v>0</v>
      </c>
      <c r="BF149" s="206">
        <f>IF(N149="snížená",J149,0)</f>
        <v>0</v>
      </c>
      <c r="BG149" s="206">
        <f>IF(N149="zákl. přenesená",J149,0)</f>
        <v>0</v>
      </c>
      <c r="BH149" s="206">
        <f>IF(N149="sníž. přenesená",J149,0)</f>
        <v>0</v>
      </c>
      <c r="BI149" s="206">
        <f>IF(N149="nulová",J149,0)</f>
        <v>0</v>
      </c>
      <c r="BJ149" s="15" t="s">
        <v>85</v>
      </c>
      <c r="BK149" s="206">
        <f>ROUND(I149*H149,2)</f>
        <v>0</v>
      </c>
      <c r="BL149" s="15" t="s">
        <v>177</v>
      </c>
      <c r="BM149" s="205" t="s">
        <v>280</v>
      </c>
    </row>
    <row r="150" spans="2:65" s="1" customFormat="1" ht="11.25">
      <c r="B150" s="32"/>
      <c r="C150" s="33"/>
      <c r="D150" s="207" t="s">
        <v>179</v>
      </c>
      <c r="E150" s="33"/>
      <c r="F150" s="208" t="s">
        <v>1106</v>
      </c>
      <c r="G150" s="33"/>
      <c r="H150" s="33"/>
      <c r="I150" s="115"/>
      <c r="J150" s="33"/>
      <c r="K150" s="33"/>
      <c r="L150" s="36"/>
      <c r="M150" s="209"/>
      <c r="N150" s="64"/>
      <c r="O150" s="64"/>
      <c r="P150" s="64"/>
      <c r="Q150" s="64"/>
      <c r="R150" s="64"/>
      <c r="S150" s="64"/>
      <c r="T150" s="65"/>
      <c r="AT150" s="15" t="s">
        <v>179</v>
      </c>
      <c r="AU150" s="15" t="s">
        <v>85</v>
      </c>
    </row>
    <row r="151" spans="2:65" s="1" customFormat="1" ht="14.45" customHeight="1">
      <c r="B151" s="32"/>
      <c r="C151" s="194" t="s">
        <v>236</v>
      </c>
      <c r="D151" s="194" t="s">
        <v>172</v>
      </c>
      <c r="E151" s="195" t="s">
        <v>1121</v>
      </c>
      <c r="F151" s="196" t="s">
        <v>1122</v>
      </c>
      <c r="G151" s="197" t="s">
        <v>1069</v>
      </c>
      <c r="H151" s="198">
        <v>1</v>
      </c>
      <c r="I151" s="199"/>
      <c r="J151" s="200">
        <f>ROUND(I151*H151,2)</f>
        <v>0</v>
      </c>
      <c r="K151" s="196" t="s">
        <v>1</v>
      </c>
      <c r="L151" s="36"/>
      <c r="M151" s="201" t="s">
        <v>1</v>
      </c>
      <c r="N151" s="202" t="s">
        <v>43</v>
      </c>
      <c r="O151" s="64"/>
      <c r="P151" s="203">
        <f>O151*H151</f>
        <v>0</v>
      </c>
      <c r="Q151" s="203">
        <v>0</v>
      </c>
      <c r="R151" s="203">
        <f>Q151*H151</f>
        <v>0</v>
      </c>
      <c r="S151" s="203">
        <v>0</v>
      </c>
      <c r="T151" s="204">
        <f>S151*H151</f>
        <v>0</v>
      </c>
      <c r="AR151" s="205" t="s">
        <v>177</v>
      </c>
      <c r="AT151" s="205" t="s">
        <v>172</v>
      </c>
      <c r="AU151" s="205" t="s">
        <v>85</v>
      </c>
      <c r="AY151" s="15" t="s">
        <v>170</v>
      </c>
      <c r="BE151" s="206">
        <f>IF(N151="základní",J151,0)</f>
        <v>0</v>
      </c>
      <c r="BF151" s="206">
        <f>IF(N151="snížená",J151,0)</f>
        <v>0</v>
      </c>
      <c r="BG151" s="206">
        <f>IF(N151="zákl. přenesená",J151,0)</f>
        <v>0</v>
      </c>
      <c r="BH151" s="206">
        <f>IF(N151="sníž. přenesená",J151,0)</f>
        <v>0</v>
      </c>
      <c r="BI151" s="206">
        <f>IF(N151="nulová",J151,0)</f>
        <v>0</v>
      </c>
      <c r="BJ151" s="15" t="s">
        <v>85</v>
      </c>
      <c r="BK151" s="206">
        <f>ROUND(I151*H151,2)</f>
        <v>0</v>
      </c>
      <c r="BL151" s="15" t="s">
        <v>177</v>
      </c>
      <c r="BM151" s="205" t="s">
        <v>293</v>
      </c>
    </row>
    <row r="152" spans="2:65" s="1" customFormat="1" ht="11.25">
      <c r="B152" s="32"/>
      <c r="C152" s="33"/>
      <c r="D152" s="207" t="s">
        <v>179</v>
      </c>
      <c r="E152" s="33"/>
      <c r="F152" s="208" t="s">
        <v>1122</v>
      </c>
      <c r="G152" s="33"/>
      <c r="H152" s="33"/>
      <c r="I152" s="115"/>
      <c r="J152" s="33"/>
      <c r="K152" s="33"/>
      <c r="L152" s="36"/>
      <c r="M152" s="209"/>
      <c r="N152" s="64"/>
      <c r="O152" s="64"/>
      <c r="P152" s="64"/>
      <c r="Q152" s="64"/>
      <c r="R152" s="64"/>
      <c r="S152" s="64"/>
      <c r="T152" s="65"/>
      <c r="AT152" s="15" t="s">
        <v>179</v>
      </c>
      <c r="AU152" s="15" t="s">
        <v>85</v>
      </c>
    </row>
    <row r="153" spans="2:65" s="11" customFormat="1" ht="25.9" customHeight="1">
      <c r="B153" s="178"/>
      <c r="C153" s="179"/>
      <c r="D153" s="180" t="s">
        <v>77</v>
      </c>
      <c r="E153" s="181" t="s">
        <v>1015</v>
      </c>
      <c r="F153" s="181" t="s">
        <v>1127</v>
      </c>
      <c r="G153" s="179"/>
      <c r="H153" s="179"/>
      <c r="I153" s="182"/>
      <c r="J153" s="183">
        <f>BK153</f>
        <v>0</v>
      </c>
      <c r="K153" s="179"/>
      <c r="L153" s="184"/>
      <c r="M153" s="185"/>
      <c r="N153" s="186"/>
      <c r="O153" s="186"/>
      <c r="P153" s="187">
        <f>SUM(P154:P161)</f>
        <v>0</v>
      </c>
      <c r="Q153" s="186"/>
      <c r="R153" s="187">
        <f>SUM(R154:R161)</f>
        <v>0</v>
      </c>
      <c r="S153" s="186"/>
      <c r="T153" s="188">
        <f>SUM(T154:T161)</f>
        <v>0</v>
      </c>
      <c r="AR153" s="189" t="s">
        <v>85</v>
      </c>
      <c r="AT153" s="190" t="s">
        <v>77</v>
      </c>
      <c r="AU153" s="190" t="s">
        <v>78</v>
      </c>
      <c r="AY153" s="189" t="s">
        <v>170</v>
      </c>
      <c r="BK153" s="191">
        <f>SUM(BK154:BK161)</f>
        <v>0</v>
      </c>
    </row>
    <row r="154" spans="2:65" s="1" customFormat="1" ht="14.45" customHeight="1">
      <c r="B154" s="32"/>
      <c r="C154" s="194" t="s">
        <v>241</v>
      </c>
      <c r="D154" s="194" t="s">
        <v>172</v>
      </c>
      <c r="E154" s="195" t="s">
        <v>1148</v>
      </c>
      <c r="F154" s="196" t="s">
        <v>1129</v>
      </c>
      <c r="G154" s="197" t="s">
        <v>1069</v>
      </c>
      <c r="H154" s="198">
        <v>1</v>
      </c>
      <c r="I154" s="199"/>
      <c r="J154" s="200">
        <f>ROUND(I154*H154,2)</f>
        <v>0</v>
      </c>
      <c r="K154" s="196" t="s">
        <v>1</v>
      </c>
      <c r="L154" s="36"/>
      <c r="M154" s="201" t="s">
        <v>1</v>
      </c>
      <c r="N154" s="202" t="s">
        <v>43</v>
      </c>
      <c r="O154" s="64"/>
      <c r="P154" s="203">
        <f>O154*H154</f>
        <v>0</v>
      </c>
      <c r="Q154" s="203">
        <v>0</v>
      </c>
      <c r="R154" s="203">
        <f>Q154*H154</f>
        <v>0</v>
      </c>
      <c r="S154" s="203">
        <v>0</v>
      </c>
      <c r="T154" s="204">
        <f>S154*H154</f>
        <v>0</v>
      </c>
      <c r="AR154" s="205" t="s">
        <v>177</v>
      </c>
      <c r="AT154" s="205" t="s">
        <v>172</v>
      </c>
      <c r="AU154" s="205" t="s">
        <v>85</v>
      </c>
      <c r="AY154" s="15" t="s">
        <v>170</v>
      </c>
      <c r="BE154" s="206">
        <f>IF(N154="základní",J154,0)</f>
        <v>0</v>
      </c>
      <c r="BF154" s="206">
        <f>IF(N154="snížená",J154,0)</f>
        <v>0</v>
      </c>
      <c r="BG154" s="206">
        <f>IF(N154="zákl. přenesená",J154,0)</f>
        <v>0</v>
      </c>
      <c r="BH154" s="206">
        <f>IF(N154="sníž. přenesená",J154,0)</f>
        <v>0</v>
      </c>
      <c r="BI154" s="206">
        <f>IF(N154="nulová",J154,0)</f>
        <v>0</v>
      </c>
      <c r="BJ154" s="15" t="s">
        <v>85</v>
      </c>
      <c r="BK154" s="206">
        <f>ROUND(I154*H154,2)</f>
        <v>0</v>
      </c>
      <c r="BL154" s="15" t="s">
        <v>177</v>
      </c>
      <c r="BM154" s="205" t="s">
        <v>302</v>
      </c>
    </row>
    <row r="155" spans="2:65" s="1" customFormat="1" ht="11.25">
      <c r="B155" s="32"/>
      <c r="C155" s="33"/>
      <c r="D155" s="207" t="s">
        <v>179</v>
      </c>
      <c r="E155" s="33"/>
      <c r="F155" s="208" t="s">
        <v>1129</v>
      </c>
      <c r="G155" s="33"/>
      <c r="H155" s="33"/>
      <c r="I155" s="115"/>
      <c r="J155" s="33"/>
      <c r="K155" s="33"/>
      <c r="L155" s="36"/>
      <c r="M155" s="209"/>
      <c r="N155" s="64"/>
      <c r="O155" s="64"/>
      <c r="P155" s="64"/>
      <c r="Q155" s="64"/>
      <c r="R155" s="64"/>
      <c r="S155" s="64"/>
      <c r="T155" s="65"/>
      <c r="AT155" s="15" t="s">
        <v>179</v>
      </c>
      <c r="AU155" s="15" t="s">
        <v>85</v>
      </c>
    </row>
    <row r="156" spans="2:65" s="1" customFormat="1" ht="14.45" customHeight="1">
      <c r="B156" s="32"/>
      <c r="C156" s="194" t="s">
        <v>246</v>
      </c>
      <c r="D156" s="194" t="s">
        <v>172</v>
      </c>
      <c r="E156" s="195" t="s">
        <v>1149</v>
      </c>
      <c r="F156" s="196" t="s">
        <v>1132</v>
      </c>
      <c r="G156" s="197" t="s">
        <v>1069</v>
      </c>
      <c r="H156" s="198">
        <v>1</v>
      </c>
      <c r="I156" s="199"/>
      <c r="J156" s="200">
        <f>ROUND(I156*H156,2)</f>
        <v>0</v>
      </c>
      <c r="K156" s="196" t="s">
        <v>1</v>
      </c>
      <c r="L156" s="36"/>
      <c r="M156" s="201" t="s">
        <v>1</v>
      </c>
      <c r="N156" s="202" t="s">
        <v>43</v>
      </c>
      <c r="O156" s="64"/>
      <c r="P156" s="203">
        <f>O156*H156</f>
        <v>0</v>
      </c>
      <c r="Q156" s="203">
        <v>0</v>
      </c>
      <c r="R156" s="203">
        <f>Q156*H156</f>
        <v>0</v>
      </c>
      <c r="S156" s="203">
        <v>0</v>
      </c>
      <c r="T156" s="204">
        <f>S156*H156</f>
        <v>0</v>
      </c>
      <c r="AR156" s="205" t="s">
        <v>177</v>
      </c>
      <c r="AT156" s="205" t="s">
        <v>172</v>
      </c>
      <c r="AU156" s="205" t="s">
        <v>85</v>
      </c>
      <c r="AY156" s="15" t="s">
        <v>170</v>
      </c>
      <c r="BE156" s="206">
        <f>IF(N156="základní",J156,0)</f>
        <v>0</v>
      </c>
      <c r="BF156" s="206">
        <f>IF(N156="snížená",J156,0)</f>
        <v>0</v>
      </c>
      <c r="BG156" s="206">
        <f>IF(N156="zákl. přenesená",J156,0)</f>
        <v>0</v>
      </c>
      <c r="BH156" s="206">
        <f>IF(N156="sníž. přenesená",J156,0)</f>
        <v>0</v>
      </c>
      <c r="BI156" s="206">
        <f>IF(N156="nulová",J156,0)</f>
        <v>0</v>
      </c>
      <c r="BJ156" s="15" t="s">
        <v>85</v>
      </c>
      <c r="BK156" s="206">
        <f>ROUND(I156*H156,2)</f>
        <v>0</v>
      </c>
      <c r="BL156" s="15" t="s">
        <v>177</v>
      </c>
      <c r="BM156" s="205" t="s">
        <v>313</v>
      </c>
    </row>
    <row r="157" spans="2:65" s="1" customFormat="1" ht="11.25">
      <c r="B157" s="32"/>
      <c r="C157" s="33"/>
      <c r="D157" s="207" t="s">
        <v>179</v>
      </c>
      <c r="E157" s="33"/>
      <c r="F157" s="208" t="s">
        <v>1132</v>
      </c>
      <c r="G157" s="33"/>
      <c r="H157" s="33"/>
      <c r="I157" s="115"/>
      <c r="J157" s="33"/>
      <c r="K157" s="33"/>
      <c r="L157" s="36"/>
      <c r="M157" s="209"/>
      <c r="N157" s="64"/>
      <c r="O157" s="64"/>
      <c r="P157" s="64"/>
      <c r="Q157" s="64"/>
      <c r="R157" s="64"/>
      <c r="S157" s="64"/>
      <c r="T157" s="65"/>
      <c r="AT157" s="15" t="s">
        <v>179</v>
      </c>
      <c r="AU157" s="15" t="s">
        <v>85</v>
      </c>
    </row>
    <row r="158" spans="2:65" s="1" customFormat="1" ht="21.6" customHeight="1">
      <c r="B158" s="32"/>
      <c r="C158" s="194" t="s">
        <v>251</v>
      </c>
      <c r="D158" s="194" t="s">
        <v>172</v>
      </c>
      <c r="E158" s="195" t="s">
        <v>1150</v>
      </c>
      <c r="F158" s="196" t="s">
        <v>1135</v>
      </c>
      <c r="G158" s="197" t="s">
        <v>1069</v>
      </c>
      <c r="H158" s="198">
        <v>1</v>
      </c>
      <c r="I158" s="199"/>
      <c r="J158" s="200">
        <f>ROUND(I158*H158,2)</f>
        <v>0</v>
      </c>
      <c r="K158" s="196" t="s">
        <v>1</v>
      </c>
      <c r="L158" s="36"/>
      <c r="M158" s="201" t="s">
        <v>1</v>
      </c>
      <c r="N158" s="202" t="s">
        <v>43</v>
      </c>
      <c r="O158" s="64"/>
      <c r="P158" s="203">
        <f>O158*H158</f>
        <v>0</v>
      </c>
      <c r="Q158" s="203">
        <v>0</v>
      </c>
      <c r="R158" s="203">
        <f>Q158*H158</f>
        <v>0</v>
      </c>
      <c r="S158" s="203">
        <v>0</v>
      </c>
      <c r="T158" s="204">
        <f>S158*H158</f>
        <v>0</v>
      </c>
      <c r="AR158" s="205" t="s">
        <v>177</v>
      </c>
      <c r="AT158" s="205" t="s">
        <v>172</v>
      </c>
      <c r="AU158" s="205" t="s">
        <v>85</v>
      </c>
      <c r="AY158" s="15" t="s">
        <v>170</v>
      </c>
      <c r="BE158" s="206">
        <f>IF(N158="základní",J158,0)</f>
        <v>0</v>
      </c>
      <c r="BF158" s="206">
        <f>IF(N158="snížená",J158,0)</f>
        <v>0</v>
      </c>
      <c r="BG158" s="206">
        <f>IF(N158="zákl. přenesená",J158,0)</f>
        <v>0</v>
      </c>
      <c r="BH158" s="206">
        <f>IF(N158="sníž. přenesená",J158,0)</f>
        <v>0</v>
      </c>
      <c r="BI158" s="206">
        <f>IF(N158="nulová",J158,0)</f>
        <v>0</v>
      </c>
      <c r="BJ158" s="15" t="s">
        <v>85</v>
      </c>
      <c r="BK158" s="206">
        <f>ROUND(I158*H158,2)</f>
        <v>0</v>
      </c>
      <c r="BL158" s="15" t="s">
        <v>177</v>
      </c>
      <c r="BM158" s="205" t="s">
        <v>325</v>
      </c>
    </row>
    <row r="159" spans="2:65" s="1" customFormat="1" ht="11.25">
      <c r="B159" s="32"/>
      <c r="C159" s="33"/>
      <c r="D159" s="207" t="s">
        <v>179</v>
      </c>
      <c r="E159" s="33"/>
      <c r="F159" s="208" t="s">
        <v>1135</v>
      </c>
      <c r="G159" s="33"/>
      <c r="H159" s="33"/>
      <c r="I159" s="115"/>
      <c r="J159" s="33"/>
      <c r="K159" s="33"/>
      <c r="L159" s="36"/>
      <c r="M159" s="209"/>
      <c r="N159" s="64"/>
      <c r="O159" s="64"/>
      <c r="P159" s="64"/>
      <c r="Q159" s="64"/>
      <c r="R159" s="64"/>
      <c r="S159" s="64"/>
      <c r="T159" s="65"/>
      <c r="AT159" s="15" t="s">
        <v>179</v>
      </c>
      <c r="AU159" s="15" t="s">
        <v>85</v>
      </c>
    </row>
    <row r="160" spans="2:65" s="1" customFormat="1" ht="21.6" customHeight="1">
      <c r="B160" s="32"/>
      <c r="C160" s="194" t="s">
        <v>220</v>
      </c>
      <c r="D160" s="194" t="s">
        <v>172</v>
      </c>
      <c r="E160" s="195" t="s">
        <v>1151</v>
      </c>
      <c r="F160" s="196" t="s">
        <v>1138</v>
      </c>
      <c r="G160" s="197" t="s">
        <v>1069</v>
      </c>
      <c r="H160" s="198">
        <v>1</v>
      </c>
      <c r="I160" s="199"/>
      <c r="J160" s="200">
        <f>ROUND(I160*H160,2)</f>
        <v>0</v>
      </c>
      <c r="K160" s="196" t="s">
        <v>1</v>
      </c>
      <c r="L160" s="36"/>
      <c r="M160" s="201" t="s">
        <v>1</v>
      </c>
      <c r="N160" s="202" t="s">
        <v>43</v>
      </c>
      <c r="O160" s="64"/>
      <c r="P160" s="203">
        <f>O160*H160</f>
        <v>0</v>
      </c>
      <c r="Q160" s="203">
        <v>0</v>
      </c>
      <c r="R160" s="203">
        <f>Q160*H160</f>
        <v>0</v>
      </c>
      <c r="S160" s="203">
        <v>0</v>
      </c>
      <c r="T160" s="204">
        <f>S160*H160</f>
        <v>0</v>
      </c>
      <c r="AR160" s="205" t="s">
        <v>177</v>
      </c>
      <c r="AT160" s="205" t="s">
        <v>172</v>
      </c>
      <c r="AU160" s="205" t="s">
        <v>85</v>
      </c>
      <c r="AY160" s="15" t="s">
        <v>170</v>
      </c>
      <c r="BE160" s="206">
        <f>IF(N160="základní",J160,0)</f>
        <v>0</v>
      </c>
      <c r="BF160" s="206">
        <f>IF(N160="snížená",J160,0)</f>
        <v>0</v>
      </c>
      <c r="BG160" s="206">
        <f>IF(N160="zákl. přenesená",J160,0)</f>
        <v>0</v>
      </c>
      <c r="BH160" s="206">
        <f>IF(N160="sníž. přenesená",J160,0)</f>
        <v>0</v>
      </c>
      <c r="BI160" s="206">
        <f>IF(N160="nulová",J160,0)</f>
        <v>0</v>
      </c>
      <c r="BJ160" s="15" t="s">
        <v>85</v>
      </c>
      <c r="BK160" s="206">
        <f>ROUND(I160*H160,2)</f>
        <v>0</v>
      </c>
      <c r="BL160" s="15" t="s">
        <v>177</v>
      </c>
      <c r="BM160" s="205" t="s">
        <v>336</v>
      </c>
    </row>
    <row r="161" spans="2:47" s="1" customFormat="1" ht="11.25">
      <c r="B161" s="32"/>
      <c r="C161" s="33"/>
      <c r="D161" s="207" t="s">
        <v>179</v>
      </c>
      <c r="E161" s="33"/>
      <c r="F161" s="208" t="s">
        <v>1138</v>
      </c>
      <c r="G161" s="33"/>
      <c r="H161" s="33"/>
      <c r="I161" s="115"/>
      <c r="J161" s="33"/>
      <c r="K161" s="33"/>
      <c r="L161" s="36"/>
      <c r="M161" s="243"/>
      <c r="N161" s="244"/>
      <c r="O161" s="244"/>
      <c r="P161" s="244"/>
      <c r="Q161" s="244"/>
      <c r="R161" s="244"/>
      <c r="S161" s="244"/>
      <c r="T161" s="245"/>
      <c r="AT161" s="15" t="s">
        <v>179</v>
      </c>
      <c r="AU161" s="15" t="s">
        <v>85</v>
      </c>
    </row>
    <row r="162" spans="2:47" s="1" customFormat="1" ht="6.95" customHeight="1">
      <c r="B162" s="47"/>
      <c r="C162" s="48"/>
      <c r="D162" s="48"/>
      <c r="E162" s="48"/>
      <c r="F162" s="48"/>
      <c r="G162" s="48"/>
      <c r="H162" s="48"/>
      <c r="I162" s="146"/>
      <c r="J162" s="48"/>
      <c r="K162" s="48"/>
      <c r="L162" s="36"/>
    </row>
  </sheetData>
  <sheetProtection password="CC35" sheet="1" objects="1" scenarios="1" formatColumns="0" formatRows="0" autoFilter="0"/>
  <autoFilter ref="C124:K161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64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111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ht="12" customHeight="1">
      <c r="B8" s="18"/>
      <c r="D8" s="114" t="s">
        <v>134</v>
      </c>
      <c r="L8" s="18"/>
    </row>
    <row r="9" spans="2:46" s="1" customFormat="1" ht="14.45" customHeight="1">
      <c r="B9" s="36"/>
      <c r="E9" s="294" t="s">
        <v>1048</v>
      </c>
      <c r="F9" s="297"/>
      <c r="G9" s="297"/>
      <c r="H9" s="297"/>
      <c r="I9" s="115"/>
      <c r="L9" s="36"/>
    </row>
    <row r="10" spans="2:46" s="1" customFormat="1" ht="12" customHeight="1">
      <c r="B10" s="36"/>
      <c r="D10" s="114" t="s">
        <v>806</v>
      </c>
      <c r="I10" s="115"/>
      <c r="L10" s="36"/>
    </row>
    <row r="11" spans="2:46" s="1" customFormat="1" ht="36.950000000000003" customHeight="1">
      <c r="B11" s="36"/>
      <c r="E11" s="296" t="s">
        <v>1152</v>
      </c>
      <c r="F11" s="297"/>
      <c r="G11" s="297"/>
      <c r="H11" s="297"/>
      <c r="I11" s="115"/>
      <c r="L11" s="36"/>
    </row>
    <row r="12" spans="2:46" s="1" customFormat="1" ht="11.25">
      <c r="B12" s="36"/>
      <c r="I12" s="115"/>
      <c r="L12" s="36"/>
    </row>
    <row r="13" spans="2:46" s="1" customFormat="1" ht="12" customHeight="1">
      <c r="B13" s="36"/>
      <c r="D13" s="114" t="s">
        <v>18</v>
      </c>
      <c r="F13" s="103" t="s">
        <v>1</v>
      </c>
      <c r="I13" s="116" t="s">
        <v>19</v>
      </c>
      <c r="J13" s="103" t="s">
        <v>1</v>
      </c>
      <c r="L13" s="36"/>
    </row>
    <row r="14" spans="2:46" s="1" customFormat="1" ht="12" customHeight="1">
      <c r="B14" s="36"/>
      <c r="D14" s="114" t="s">
        <v>20</v>
      </c>
      <c r="F14" s="103" t="s">
        <v>1050</v>
      </c>
      <c r="I14" s="116" t="s">
        <v>22</v>
      </c>
      <c r="J14" s="117" t="str">
        <f>'Rekapitulace stavby'!AN8</f>
        <v>4. 12. 2019</v>
      </c>
      <c r="L14" s="36"/>
    </row>
    <row r="15" spans="2:46" s="1" customFormat="1" ht="10.9" customHeight="1">
      <c r="B15" s="36"/>
      <c r="I15" s="115"/>
      <c r="L15" s="36"/>
    </row>
    <row r="16" spans="2:46" s="1" customFormat="1" ht="12" customHeight="1">
      <c r="B16" s="36"/>
      <c r="D16" s="114" t="s">
        <v>24</v>
      </c>
      <c r="I16" s="116" t="s">
        <v>25</v>
      </c>
      <c r="J16" s="103" t="str">
        <f>IF('Rekapitulace stavby'!AN10="","",'Rekapitulace stavby'!AN10)</f>
        <v>03410447</v>
      </c>
      <c r="L16" s="36"/>
    </row>
    <row r="17" spans="2:12" s="1" customFormat="1" ht="18" customHeight="1">
      <c r="B17" s="36"/>
      <c r="E17" s="103" t="str">
        <f>IF('Rekapitulace stavby'!E11="","",'Rekapitulace stavby'!E11)</f>
        <v>Labe aréna z.s. Nábřežní 835, Štětí</v>
      </c>
      <c r="I17" s="116" t="s">
        <v>28</v>
      </c>
      <c r="J17" s="103" t="str">
        <f>IF('Rekapitulace stavby'!AN11="","",'Rekapitulace stavby'!AN11)</f>
        <v/>
      </c>
      <c r="L17" s="36"/>
    </row>
    <row r="18" spans="2:12" s="1" customFormat="1" ht="6.95" customHeight="1">
      <c r="B18" s="36"/>
      <c r="I18" s="115"/>
      <c r="L18" s="36"/>
    </row>
    <row r="19" spans="2:12" s="1" customFormat="1" ht="12" customHeight="1">
      <c r="B19" s="36"/>
      <c r="D19" s="114" t="s">
        <v>29</v>
      </c>
      <c r="I19" s="116" t="s">
        <v>25</v>
      </c>
      <c r="J19" s="28" t="str">
        <f>'Rekapitulace stavby'!AN13</f>
        <v>Vyplň údaj</v>
      </c>
      <c r="L19" s="36"/>
    </row>
    <row r="20" spans="2:12" s="1" customFormat="1" ht="18" customHeight="1">
      <c r="B20" s="36"/>
      <c r="E20" s="298" t="str">
        <f>'Rekapitulace stavby'!E14</f>
        <v>Vyplň údaj</v>
      </c>
      <c r="F20" s="299"/>
      <c r="G20" s="299"/>
      <c r="H20" s="299"/>
      <c r="I20" s="116" t="s">
        <v>28</v>
      </c>
      <c r="J20" s="28" t="str">
        <f>'Rekapitulace stavby'!AN14</f>
        <v>Vyplň údaj</v>
      </c>
      <c r="L20" s="36"/>
    </row>
    <row r="21" spans="2:12" s="1" customFormat="1" ht="6.95" customHeight="1">
      <c r="B21" s="36"/>
      <c r="I21" s="115"/>
      <c r="L21" s="36"/>
    </row>
    <row r="22" spans="2:12" s="1" customFormat="1" ht="12" customHeight="1">
      <c r="B22" s="36"/>
      <c r="D22" s="114" t="s">
        <v>31</v>
      </c>
      <c r="I22" s="116" t="s">
        <v>25</v>
      </c>
      <c r="J22" s="103" t="str">
        <f>IF('Rekapitulace stavby'!AN16="","",'Rekapitulace stavby'!AN16)</f>
        <v>25678051</v>
      </c>
      <c r="L22" s="36"/>
    </row>
    <row r="23" spans="2:12" s="1" customFormat="1" ht="18" customHeight="1">
      <c r="B23" s="36"/>
      <c r="E23" s="103" t="str">
        <f>IF('Rekapitulace stavby'!E17="","",'Rekapitulace stavby'!E17)</f>
        <v>di5 architekti inženýři</v>
      </c>
      <c r="I23" s="116" t="s">
        <v>28</v>
      </c>
      <c r="J23" s="103" t="str">
        <f>IF('Rekapitulace stavby'!AN17="","",'Rekapitulace stavby'!AN17)</f>
        <v/>
      </c>
      <c r="L23" s="36"/>
    </row>
    <row r="24" spans="2:12" s="1" customFormat="1" ht="6.95" customHeight="1">
      <c r="B24" s="36"/>
      <c r="I24" s="115"/>
      <c r="L24" s="36"/>
    </row>
    <row r="25" spans="2:12" s="1" customFormat="1" ht="12" customHeight="1">
      <c r="B25" s="36"/>
      <c r="D25" s="114" t="s">
        <v>35</v>
      </c>
      <c r="I25" s="116" t="s">
        <v>25</v>
      </c>
      <c r="J25" s="103" t="str">
        <f>IF('Rekapitulace stavby'!AN19="","",'Rekapitulace stavby'!AN19)</f>
        <v/>
      </c>
      <c r="L25" s="36"/>
    </row>
    <row r="26" spans="2:12" s="1" customFormat="1" ht="18" customHeight="1">
      <c r="B26" s="36"/>
      <c r="E26" s="103" t="str">
        <f>IF('Rekapitulace stavby'!E20="","",'Rekapitulace stavby'!E20)</f>
        <v>J. Nešněra</v>
      </c>
      <c r="I26" s="116" t="s">
        <v>28</v>
      </c>
      <c r="J26" s="103" t="str">
        <f>IF('Rekapitulace stavby'!AN20="","",'Rekapitulace stavby'!AN20)</f>
        <v/>
      </c>
      <c r="L26" s="36"/>
    </row>
    <row r="27" spans="2:12" s="1" customFormat="1" ht="6.95" customHeight="1">
      <c r="B27" s="36"/>
      <c r="I27" s="115"/>
      <c r="L27" s="36"/>
    </row>
    <row r="28" spans="2:12" s="1" customFormat="1" ht="12" customHeight="1">
      <c r="B28" s="36"/>
      <c r="D28" s="114" t="s">
        <v>37</v>
      </c>
      <c r="I28" s="115"/>
      <c r="L28" s="36"/>
    </row>
    <row r="29" spans="2:12" s="7" customFormat="1" ht="14.45" customHeight="1">
      <c r="B29" s="118"/>
      <c r="E29" s="300" t="s">
        <v>1</v>
      </c>
      <c r="F29" s="300"/>
      <c r="G29" s="300"/>
      <c r="H29" s="300"/>
      <c r="I29" s="119"/>
      <c r="L29" s="118"/>
    </row>
    <row r="30" spans="2:12" s="1" customFormat="1" ht="6.95" customHeight="1">
      <c r="B30" s="36"/>
      <c r="I30" s="115"/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25.35" customHeight="1">
      <c r="B32" s="36"/>
      <c r="D32" s="121" t="s">
        <v>38</v>
      </c>
      <c r="I32" s="115"/>
      <c r="J32" s="122">
        <f>ROUND(J125, 2)</f>
        <v>0</v>
      </c>
      <c r="L32" s="36"/>
    </row>
    <row r="33" spans="2:12" s="1" customFormat="1" ht="6.95" customHeight="1">
      <c r="B33" s="36"/>
      <c r="D33" s="60"/>
      <c r="E33" s="60"/>
      <c r="F33" s="60"/>
      <c r="G33" s="60"/>
      <c r="H33" s="60"/>
      <c r="I33" s="120"/>
      <c r="J33" s="60"/>
      <c r="K33" s="60"/>
      <c r="L33" s="36"/>
    </row>
    <row r="34" spans="2:12" s="1" customFormat="1" ht="14.45" customHeight="1">
      <c r="B34" s="36"/>
      <c r="F34" s="123" t="s">
        <v>40</v>
      </c>
      <c r="I34" s="124" t="s">
        <v>39</v>
      </c>
      <c r="J34" s="123" t="s">
        <v>41</v>
      </c>
      <c r="L34" s="36"/>
    </row>
    <row r="35" spans="2:12" s="1" customFormat="1" ht="14.45" customHeight="1">
      <c r="B35" s="36"/>
      <c r="D35" s="125" t="s">
        <v>42</v>
      </c>
      <c r="E35" s="114" t="s">
        <v>43</v>
      </c>
      <c r="F35" s="126">
        <f>ROUND((SUM(BE125:BE163)),  2)</f>
        <v>0</v>
      </c>
      <c r="I35" s="127">
        <v>0.21</v>
      </c>
      <c r="J35" s="126">
        <f>ROUND(((SUM(BE125:BE163))*I35),  2)</f>
        <v>0</v>
      </c>
      <c r="L35" s="36"/>
    </row>
    <row r="36" spans="2:12" s="1" customFormat="1" ht="14.45" customHeight="1">
      <c r="B36" s="36"/>
      <c r="E36" s="114" t="s">
        <v>44</v>
      </c>
      <c r="F36" s="126">
        <f>ROUND((SUM(BF125:BF163)),  2)</f>
        <v>0</v>
      </c>
      <c r="I36" s="127">
        <v>0.15</v>
      </c>
      <c r="J36" s="126">
        <f>ROUND(((SUM(BF125:BF163))*I36),  2)</f>
        <v>0</v>
      </c>
      <c r="L36" s="36"/>
    </row>
    <row r="37" spans="2:12" s="1" customFormat="1" ht="14.45" hidden="1" customHeight="1">
      <c r="B37" s="36"/>
      <c r="E37" s="114" t="s">
        <v>45</v>
      </c>
      <c r="F37" s="126">
        <f>ROUND((SUM(BG125:BG163)),  2)</f>
        <v>0</v>
      </c>
      <c r="I37" s="127">
        <v>0.21</v>
      </c>
      <c r="J37" s="126">
        <f>0</f>
        <v>0</v>
      </c>
      <c r="L37" s="36"/>
    </row>
    <row r="38" spans="2:12" s="1" customFormat="1" ht="14.45" hidden="1" customHeight="1">
      <c r="B38" s="36"/>
      <c r="E38" s="114" t="s">
        <v>46</v>
      </c>
      <c r="F38" s="126">
        <f>ROUND((SUM(BH125:BH163)),  2)</f>
        <v>0</v>
      </c>
      <c r="I38" s="127">
        <v>0.15</v>
      </c>
      <c r="J38" s="126">
        <f>0</f>
        <v>0</v>
      </c>
      <c r="L38" s="36"/>
    </row>
    <row r="39" spans="2:12" s="1" customFormat="1" ht="14.45" hidden="1" customHeight="1">
      <c r="B39" s="36"/>
      <c r="E39" s="114" t="s">
        <v>47</v>
      </c>
      <c r="F39" s="126">
        <f>ROUND((SUM(BI125:BI163)),  2)</f>
        <v>0</v>
      </c>
      <c r="I39" s="127">
        <v>0</v>
      </c>
      <c r="J39" s="126">
        <f>0</f>
        <v>0</v>
      </c>
      <c r="L39" s="36"/>
    </row>
    <row r="40" spans="2:12" s="1" customFormat="1" ht="6.95" customHeight="1">
      <c r="B40" s="36"/>
      <c r="I40" s="115"/>
      <c r="L40" s="36"/>
    </row>
    <row r="41" spans="2:12" s="1" customFormat="1" ht="25.35" customHeight="1">
      <c r="B41" s="36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3"/>
      <c r="J41" s="134">
        <f>SUM(J32:J39)</f>
        <v>0</v>
      </c>
      <c r="K41" s="135"/>
      <c r="L41" s="36"/>
    </row>
    <row r="42" spans="2:12" s="1" customFormat="1" ht="14.45" customHeight="1">
      <c r="B42" s="36"/>
      <c r="I42" s="115"/>
      <c r="L42" s="36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12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12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12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12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12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12" ht="12" customHeight="1">
      <c r="B86" s="19"/>
      <c r="C86" s="27" t="s">
        <v>134</v>
      </c>
      <c r="D86" s="20"/>
      <c r="E86" s="20"/>
      <c r="F86" s="20"/>
      <c r="G86" s="20"/>
      <c r="H86" s="20"/>
      <c r="J86" s="20"/>
      <c r="K86" s="20"/>
      <c r="L86" s="18"/>
    </row>
    <row r="87" spans="2:12" s="1" customFormat="1" ht="14.45" customHeight="1">
      <c r="B87" s="32"/>
      <c r="C87" s="33"/>
      <c r="D87" s="33"/>
      <c r="E87" s="301" t="s">
        <v>1048</v>
      </c>
      <c r="F87" s="303"/>
      <c r="G87" s="303"/>
      <c r="H87" s="303"/>
      <c r="I87" s="115"/>
      <c r="J87" s="33"/>
      <c r="K87" s="33"/>
      <c r="L87" s="36"/>
    </row>
    <row r="88" spans="2:12" s="1" customFormat="1" ht="12" customHeight="1">
      <c r="B88" s="32"/>
      <c r="C88" s="27" t="s">
        <v>806</v>
      </c>
      <c r="D88" s="33"/>
      <c r="E88" s="33"/>
      <c r="F88" s="33"/>
      <c r="G88" s="33"/>
      <c r="H88" s="33"/>
      <c r="I88" s="115"/>
      <c r="J88" s="33"/>
      <c r="K88" s="33"/>
      <c r="L88" s="36"/>
    </row>
    <row r="89" spans="2:12" s="1" customFormat="1" ht="14.45" customHeight="1">
      <c r="B89" s="32"/>
      <c r="C89" s="33"/>
      <c r="D89" s="33"/>
      <c r="E89" s="269" t="str">
        <f>E11</f>
        <v>04c - Elektro - připojení FVE</v>
      </c>
      <c r="F89" s="303"/>
      <c r="G89" s="303"/>
      <c r="H89" s="303"/>
      <c r="I89" s="115"/>
      <c r="J89" s="33"/>
      <c r="K89" s="33"/>
      <c r="L89" s="36"/>
    </row>
    <row r="90" spans="2:12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12" s="1" customFormat="1" ht="12" customHeight="1">
      <c r="B91" s="32"/>
      <c r="C91" s="27" t="s">
        <v>20</v>
      </c>
      <c r="D91" s="33"/>
      <c r="E91" s="33"/>
      <c r="F91" s="25" t="str">
        <f>F14</f>
        <v xml:space="preserve"> </v>
      </c>
      <c r="G91" s="33"/>
      <c r="H91" s="33"/>
      <c r="I91" s="116" t="s">
        <v>22</v>
      </c>
      <c r="J91" s="59" t="str">
        <f>IF(J14="","",J14)</f>
        <v>4. 12. 2019</v>
      </c>
      <c r="K91" s="33"/>
      <c r="L91" s="36"/>
    </row>
    <row r="92" spans="2:12" s="1" customFormat="1" ht="6.95" customHeight="1">
      <c r="B92" s="32"/>
      <c r="C92" s="33"/>
      <c r="D92" s="33"/>
      <c r="E92" s="33"/>
      <c r="F92" s="33"/>
      <c r="G92" s="33"/>
      <c r="H92" s="33"/>
      <c r="I92" s="115"/>
      <c r="J92" s="33"/>
      <c r="K92" s="33"/>
      <c r="L92" s="36"/>
    </row>
    <row r="93" spans="2:12" s="1" customFormat="1" ht="26.45" customHeight="1">
      <c r="B93" s="32"/>
      <c r="C93" s="27" t="s">
        <v>24</v>
      </c>
      <c r="D93" s="33"/>
      <c r="E93" s="33"/>
      <c r="F93" s="25" t="str">
        <f>E17</f>
        <v>Labe aréna z.s. Nábřežní 835, Štětí</v>
      </c>
      <c r="G93" s="33"/>
      <c r="H93" s="33"/>
      <c r="I93" s="116" t="s">
        <v>31</v>
      </c>
      <c r="J93" s="30" t="str">
        <f>E23</f>
        <v>di5 architekti inženýři</v>
      </c>
      <c r="K93" s="33"/>
      <c r="L93" s="36"/>
    </row>
    <row r="94" spans="2:12" s="1" customFormat="1" ht="15.6" customHeight="1">
      <c r="B94" s="32"/>
      <c r="C94" s="27" t="s">
        <v>29</v>
      </c>
      <c r="D94" s="33"/>
      <c r="E94" s="33"/>
      <c r="F94" s="25" t="str">
        <f>IF(E20="","",E20)</f>
        <v>Vyplň údaj</v>
      </c>
      <c r="G94" s="33"/>
      <c r="H94" s="33"/>
      <c r="I94" s="116" t="s">
        <v>35</v>
      </c>
      <c r="J94" s="30" t="str">
        <f>E26</f>
        <v>J. Nešněra</v>
      </c>
      <c r="K94" s="33"/>
      <c r="L94" s="36"/>
    </row>
    <row r="95" spans="2:12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12" s="1" customFormat="1" ht="29.25" customHeight="1">
      <c r="B96" s="32"/>
      <c r="C96" s="150" t="s">
        <v>137</v>
      </c>
      <c r="D96" s="151"/>
      <c r="E96" s="151"/>
      <c r="F96" s="151"/>
      <c r="G96" s="151"/>
      <c r="H96" s="151"/>
      <c r="I96" s="152"/>
      <c r="J96" s="153" t="s">
        <v>138</v>
      </c>
      <c r="K96" s="151"/>
      <c r="L96" s="36"/>
    </row>
    <row r="97" spans="2:47" s="1" customFormat="1" ht="10.35" customHeight="1">
      <c r="B97" s="32"/>
      <c r="C97" s="33"/>
      <c r="D97" s="33"/>
      <c r="E97" s="33"/>
      <c r="F97" s="33"/>
      <c r="G97" s="33"/>
      <c r="H97" s="33"/>
      <c r="I97" s="115"/>
      <c r="J97" s="33"/>
      <c r="K97" s="33"/>
      <c r="L97" s="36"/>
    </row>
    <row r="98" spans="2:47" s="1" customFormat="1" ht="22.9" customHeight="1">
      <c r="B98" s="32"/>
      <c r="C98" s="154" t="s">
        <v>139</v>
      </c>
      <c r="D98" s="33"/>
      <c r="E98" s="33"/>
      <c r="F98" s="33"/>
      <c r="G98" s="33"/>
      <c r="H98" s="33"/>
      <c r="I98" s="115"/>
      <c r="J98" s="77">
        <f>J125</f>
        <v>0</v>
      </c>
      <c r="K98" s="33"/>
      <c r="L98" s="36"/>
      <c r="AU98" s="15" t="s">
        <v>140</v>
      </c>
    </row>
    <row r="99" spans="2:47" s="8" customFormat="1" ht="24.95" customHeight="1">
      <c r="B99" s="155"/>
      <c r="C99" s="156"/>
      <c r="D99" s="157" t="s">
        <v>1051</v>
      </c>
      <c r="E99" s="158"/>
      <c r="F99" s="158"/>
      <c r="G99" s="158"/>
      <c r="H99" s="158"/>
      <c r="I99" s="159"/>
      <c r="J99" s="160">
        <f>J126</f>
        <v>0</v>
      </c>
      <c r="K99" s="156"/>
      <c r="L99" s="161"/>
    </row>
    <row r="100" spans="2:47" s="8" customFormat="1" ht="24.95" customHeight="1">
      <c r="B100" s="155"/>
      <c r="C100" s="156"/>
      <c r="D100" s="157" t="s">
        <v>1052</v>
      </c>
      <c r="E100" s="158"/>
      <c r="F100" s="158"/>
      <c r="G100" s="158"/>
      <c r="H100" s="158"/>
      <c r="I100" s="159"/>
      <c r="J100" s="160">
        <f>J133</f>
        <v>0</v>
      </c>
      <c r="K100" s="156"/>
      <c r="L100" s="161"/>
    </row>
    <row r="101" spans="2:47" s="8" customFormat="1" ht="24.95" customHeight="1">
      <c r="B101" s="155"/>
      <c r="C101" s="156"/>
      <c r="D101" s="157" t="s">
        <v>1053</v>
      </c>
      <c r="E101" s="158"/>
      <c r="F101" s="158"/>
      <c r="G101" s="158"/>
      <c r="H101" s="158"/>
      <c r="I101" s="159"/>
      <c r="J101" s="160">
        <f>J142</f>
        <v>0</v>
      </c>
      <c r="K101" s="156"/>
      <c r="L101" s="161"/>
    </row>
    <row r="102" spans="2:47" s="8" customFormat="1" ht="24.95" customHeight="1">
      <c r="B102" s="155"/>
      <c r="C102" s="156"/>
      <c r="D102" s="157" t="s">
        <v>1054</v>
      </c>
      <c r="E102" s="158"/>
      <c r="F102" s="158"/>
      <c r="G102" s="158"/>
      <c r="H102" s="158"/>
      <c r="I102" s="159"/>
      <c r="J102" s="160">
        <f>J146</f>
        <v>0</v>
      </c>
      <c r="K102" s="156"/>
      <c r="L102" s="161"/>
    </row>
    <row r="103" spans="2:47" s="8" customFormat="1" ht="24.95" customHeight="1">
      <c r="B103" s="155"/>
      <c r="C103" s="156"/>
      <c r="D103" s="157" t="s">
        <v>1055</v>
      </c>
      <c r="E103" s="158"/>
      <c r="F103" s="158"/>
      <c r="G103" s="158"/>
      <c r="H103" s="158"/>
      <c r="I103" s="159"/>
      <c r="J103" s="160">
        <f>J155</f>
        <v>0</v>
      </c>
      <c r="K103" s="156"/>
      <c r="L103" s="161"/>
    </row>
    <row r="104" spans="2:47" s="1" customFormat="1" ht="21.75" customHeight="1">
      <c r="B104" s="32"/>
      <c r="C104" s="33"/>
      <c r="D104" s="33"/>
      <c r="E104" s="33"/>
      <c r="F104" s="33"/>
      <c r="G104" s="33"/>
      <c r="H104" s="33"/>
      <c r="I104" s="115"/>
      <c r="J104" s="33"/>
      <c r="K104" s="33"/>
      <c r="L104" s="36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146"/>
      <c r="J105" s="48"/>
      <c r="K105" s="48"/>
      <c r="L105" s="36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149"/>
      <c r="J109" s="50"/>
      <c r="K109" s="50"/>
      <c r="L109" s="36"/>
    </row>
    <row r="110" spans="2:47" s="1" customFormat="1" ht="24.95" customHeight="1">
      <c r="B110" s="32"/>
      <c r="C110" s="21" t="s">
        <v>155</v>
      </c>
      <c r="D110" s="33"/>
      <c r="E110" s="33"/>
      <c r="F110" s="33"/>
      <c r="G110" s="33"/>
      <c r="H110" s="33"/>
      <c r="I110" s="115"/>
      <c r="J110" s="33"/>
      <c r="K110" s="33"/>
      <c r="L110" s="36"/>
    </row>
    <row r="111" spans="2:47" s="1" customFormat="1" ht="6.95" customHeight="1">
      <c r="B111" s="32"/>
      <c r="C111" s="33"/>
      <c r="D111" s="33"/>
      <c r="E111" s="33"/>
      <c r="F111" s="33"/>
      <c r="G111" s="33"/>
      <c r="H111" s="33"/>
      <c r="I111" s="115"/>
      <c r="J111" s="33"/>
      <c r="K111" s="33"/>
      <c r="L111" s="36"/>
    </row>
    <row r="112" spans="2:47" s="1" customFormat="1" ht="12" customHeight="1">
      <c r="B112" s="32"/>
      <c r="C112" s="27" t="s">
        <v>16</v>
      </c>
      <c r="D112" s="33"/>
      <c r="E112" s="33"/>
      <c r="F112" s="33"/>
      <c r="G112" s="33"/>
      <c r="H112" s="33"/>
      <c r="I112" s="115"/>
      <c r="J112" s="33"/>
      <c r="K112" s="33"/>
      <c r="L112" s="36"/>
    </row>
    <row r="113" spans="2:65" s="1" customFormat="1" ht="14.45" customHeight="1">
      <c r="B113" s="32"/>
      <c r="C113" s="33"/>
      <c r="D113" s="33"/>
      <c r="E113" s="301" t="str">
        <f>E7</f>
        <v>Labe aréna Štětí - bazén</v>
      </c>
      <c r="F113" s="302"/>
      <c r="G113" s="302"/>
      <c r="H113" s="302"/>
      <c r="I113" s="115"/>
      <c r="J113" s="33"/>
      <c r="K113" s="33"/>
      <c r="L113" s="36"/>
    </row>
    <row r="114" spans="2:65" ht="12" customHeight="1">
      <c r="B114" s="19"/>
      <c r="C114" s="27" t="s">
        <v>134</v>
      </c>
      <c r="D114" s="20"/>
      <c r="E114" s="20"/>
      <c r="F114" s="20"/>
      <c r="G114" s="20"/>
      <c r="H114" s="20"/>
      <c r="J114" s="20"/>
      <c r="K114" s="20"/>
      <c r="L114" s="18"/>
    </row>
    <row r="115" spans="2:65" s="1" customFormat="1" ht="14.45" customHeight="1">
      <c r="B115" s="32"/>
      <c r="C115" s="33"/>
      <c r="D115" s="33"/>
      <c r="E115" s="301" t="s">
        <v>1048</v>
      </c>
      <c r="F115" s="303"/>
      <c r="G115" s="303"/>
      <c r="H115" s="303"/>
      <c r="I115" s="115"/>
      <c r="J115" s="33"/>
      <c r="K115" s="33"/>
      <c r="L115" s="36"/>
    </row>
    <row r="116" spans="2:65" s="1" customFormat="1" ht="12" customHeight="1">
      <c r="B116" s="32"/>
      <c r="C116" s="27" t="s">
        <v>806</v>
      </c>
      <c r="D116" s="33"/>
      <c r="E116" s="33"/>
      <c r="F116" s="33"/>
      <c r="G116" s="33"/>
      <c r="H116" s="33"/>
      <c r="I116" s="115"/>
      <c r="J116" s="33"/>
      <c r="K116" s="33"/>
      <c r="L116" s="36"/>
    </row>
    <row r="117" spans="2:65" s="1" customFormat="1" ht="14.45" customHeight="1">
      <c r="B117" s="32"/>
      <c r="C117" s="33"/>
      <c r="D117" s="33"/>
      <c r="E117" s="269" t="str">
        <f>E11</f>
        <v>04c - Elektro - připojení FVE</v>
      </c>
      <c r="F117" s="303"/>
      <c r="G117" s="303"/>
      <c r="H117" s="303"/>
      <c r="I117" s="115"/>
      <c r="J117" s="33"/>
      <c r="K117" s="33"/>
      <c r="L117" s="36"/>
    </row>
    <row r="118" spans="2:65" s="1" customFormat="1" ht="6.95" customHeight="1">
      <c r="B118" s="32"/>
      <c r="C118" s="33"/>
      <c r="D118" s="33"/>
      <c r="E118" s="33"/>
      <c r="F118" s="33"/>
      <c r="G118" s="33"/>
      <c r="H118" s="33"/>
      <c r="I118" s="115"/>
      <c r="J118" s="33"/>
      <c r="K118" s="33"/>
      <c r="L118" s="36"/>
    </row>
    <row r="119" spans="2:65" s="1" customFormat="1" ht="12" customHeight="1">
      <c r="B119" s="32"/>
      <c r="C119" s="27" t="s">
        <v>20</v>
      </c>
      <c r="D119" s="33"/>
      <c r="E119" s="33"/>
      <c r="F119" s="25" t="str">
        <f>F14</f>
        <v xml:space="preserve"> </v>
      </c>
      <c r="G119" s="33"/>
      <c r="H119" s="33"/>
      <c r="I119" s="116" t="s">
        <v>22</v>
      </c>
      <c r="J119" s="59" t="str">
        <f>IF(J14="","",J14)</f>
        <v>4. 12. 2019</v>
      </c>
      <c r="K119" s="33"/>
      <c r="L119" s="36"/>
    </row>
    <row r="120" spans="2:65" s="1" customFormat="1" ht="6.95" customHeight="1">
      <c r="B120" s="32"/>
      <c r="C120" s="33"/>
      <c r="D120" s="33"/>
      <c r="E120" s="33"/>
      <c r="F120" s="33"/>
      <c r="G120" s="33"/>
      <c r="H120" s="33"/>
      <c r="I120" s="115"/>
      <c r="J120" s="33"/>
      <c r="K120" s="33"/>
      <c r="L120" s="36"/>
    </row>
    <row r="121" spans="2:65" s="1" customFormat="1" ht="26.45" customHeight="1">
      <c r="B121" s="32"/>
      <c r="C121" s="27" t="s">
        <v>24</v>
      </c>
      <c r="D121" s="33"/>
      <c r="E121" s="33"/>
      <c r="F121" s="25" t="str">
        <f>E17</f>
        <v>Labe aréna z.s. Nábřežní 835, Štětí</v>
      </c>
      <c r="G121" s="33"/>
      <c r="H121" s="33"/>
      <c r="I121" s="116" t="s">
        <v>31</v>
      </c>
      <c r="J121" s="30" t="str">
        <f>E23</f>
        <v>di5 architekti inženýři</v>
      </c>
      <c r="K121" s="33"/>
      <c r="L121" s="36"/>
    </row>
    <row r="122" spans="2:65" s="1" customFormat="1" ht="15.6" customHeight="1">
      <c r="B122" s="32"/>
      <c r="C122" s="27" t="s">
        <v>29</v>
      </c>
      <c r="D122" s="33"/>
      <c r="E122" s="33"/>
      <c r="F122" s="25" t="str">
        <f>IF(E20="","",E20)</f>
        <v>Vyplň údaj</v>
      </c>
      <c r="G122" s="33"/>
      <c r="H122" s="33"/>
      <c r="I122" s="116" t="s">
        <v>35</v>
      </c>
      <c r="J122" s="30" t="str">
        <f>E26</f>
        <v>J. Nešněra</v>
      </c>
      <c r="K122" s="33"/>
      <c r="L122" s="36"/>
    </row>
    <row r="123" spans="2:65" s="1" customFormat="1" ht="10.35" customHeight="1">
      <c r="B123" s="32"/>
      <c r="C123" s="33"/>
      <c r="D123" s="33"/>
      <c r="E123" s="33"/>
      <c r="F123" s="33"/>
      <c r="G123" s="33"/>
      <c r="H123" s="33"/>
      <c r="I123" s="115"/>
      <c r="J123" s="33"/>
      <c r="K123" s="33"/>
      <c r="L123" s="36"/>
    </row>
    <row r="124" spans="2:65" s="10" customFormat="1" ht="29.25" customHeight="1">
      <c r="B124" s="168"/>
      <c r="C124" s="169" t="s">
        <v>156</v>
      </c>
      <c r="D124" s="170" t="s">
        <v>63</v>
      </c>
      <c r="E124" s="170" t="s">
        <v>59</v>
      </c>
      <c r="F124" s="170" t="s">
        <v>60</v>
      </c>
      <c r="G124" s="170" t="s">
        <v>157</v>
      </c>
      <c r="H124" s="170" t="s">
        <v>158</v>
      </c>
      <c r="I124" s="171" t="s">
        <v>159</v>
      </c>
      <c r="J124" s="170" t="s">
        <v>138</v>
      </c>
      <c r="K124" s="172" t="s">
        <v>160</v>
      </c>
      <c r="L124" s="173"/>
      <c r="M124" s="68" t="s">
        <v>1</v>
      </c>
      <c r="N124" s="69" t="s">
        <v>42</v>
      </c>
      <c r="O124" s="69" t="s">
        <v>161</v>
      </c>
      <c r="P124" s="69" t="s">
        <v>162</v>
      </c>
      <c r="Q124" s="69" t="s">
        <v>163</v>
      </c>
      <c r="R124" s="69" t="s">
        <v>164</v>
      </c>
      <c r="S124" s="69" t="s">
        <v>165</v>
      </c>
      <c r="T124" s="70" t="s">
        <v>166</v>
      </c>
    </row>
    <row r="125" spans="2:65" s="1" customFormat="1" ht="22.9" customHeight="1">
      <c r="B125" s="32"/>
      <c r="C125" s="75" t="s">
        <v>167</v>
      </c>
      <c r="D125" s="33"/>
      <c r="E125" s="33"/>
      <c r="F125" s="33"/>
      <c r="G125" s="33"/>
      <c r="H125" s="33"/>
      <c r="I125" s="115"/>
      <c r="J125" s="174">
        <f>BK125</f>
        <v>0</v>
      </c>
      <c r="K125" s="33"/>
      <c r="L125" s="36"/>
      <c r="M125" s="71"/>
      <c r="N125" s="72"/>
      <c r="O125" s="72"/>
      <c r="P125" s="175">
        <f>P126+P133+P142+P146+P155</f>
        <v>0</v>
      </c>
      <c r="Q125" s="72"/>
      <c r="R125" s="175">
        <f>R126+R133+R142+R146+R155</f>
        <v>0</v>
      </c>
      <c r="S125" s="72"/>
      <c r="T125" s="176">
        <f>T126+T133+T142+T146+T155</f>
        <v>0</v>
      </c>
      <c r="AT125" s="15" t="s">
        <v>77</v>
      </c>
      <c r="AU125" s="15" t="s">
        <v>140</v>
      </c>
      <c r="BK125" s="177">
        <f>BK126+BK133+BK142+BK146+BK155</f>
        <v>0</v>
      </c>
    </row>
    <row r="126" spans="2:65" s="11" customFormat="1" ht="25.9" customHeight="1">
      <c r="B126" s="178"/>
      <c r="C126" s="179"/>
      <c r="D126" s="180" t="s">
        <v>77</v>
      </c>
      <c r="E126" s="181" t="s">
        <v>1056</v>
      </c>
      <c r="F126" s="181" t="s">
        <v>1057</v>
      </c>
      <c r="G126" s="179"/>
      <c r="H126" s="179"/>
      <c r="I126" s="182"/>
      <c r="J126" s="183">
        <f>BK126</f>
        <v>0</v>
      </c>
      <c r="K126" s="179"/>
      <c r="L126" s="184"/>
      <c r="M126" s="185"/>
      <c r="N126" s="186"/>
      <c r="O126" s="186"/>
      <c r="P126" s="187">
        <f>SUM(P127:P132)</f>
        <v>0</v>
      </c>
      <c r="Q126" s="186"/>
      <c r="R126" s="187">
        <f>SUM(R127:R132)</f>
        <v>0</v>
      </c>
      <c r="S126" s="186"/>
      <c r="T126" s="188">
        <f>SUM(T127:T132)</f>
        <v>0</v>
      </c>
      <c r="AR126" s="189" t="s">
        <v>85</v>
      </c>
      <c r="AT126" s="190" t="s">
        <v>77</v>
      </c>
      <c r="AU126" s="190" t="s">
        <v>78</v>
      </c>
      <c r="AY126" s="189" t="s">
        <v>170</v>
      </c>
      <c r="BK126" s="191">
        <f>SUM(BK127:BK132)</f>
        <v>0</v>
      </c>
    </row>
    <row r="127" spans="2:65" s="1" customFormat="1" ht="14.45" customHeight="1">
      <c r="B127" s="32"/>
      <c r="C127" s="194" t="s">
        <v>85</v>
      </c>
      <c r="D127" s="194" t="s">
        <v>172</v>
      </c>
      <c r="E127" s="195" t="s">
        <v>1153</v>
      </c>
      <c r="F127" s="196" t="s">
        <v>1154</v>
      </c>
      <c r="G127" s="197" t="s">
        <v>192</v>
      </c>
      <c r="H127" s="198">
        <v>25</v>
      </c>
      <c r="I127" s="199"/>
      <c r="J127" s="200">
        <f>ROUND(I127*H127,2)</f>
        <v>0</v>
      </c>
      <c r="K127" s="196" t="s">
        <v>1</v>
      </c>
      <c r="L127" s="36"/>
      <c r="M127" s="201" t="s">
        <v>1</v>
      </c>
      <c r="N127" s="202" t="s">
        <v>43</v>
      </c>
      <c r="O127" s="64"/>
      <c r="P127" s="203">
        <f>O127*H127</f>
        <v>0</v>
      </c>
      <c r="Q127" s="203">
        <v>0</v>
      </c>
      <c r="R127" s="203">
        <f>Q127*H127</f>
        <v>0</v>
      </c>
      <c r="S127" s="203">
        <v>0</v>
      </c>
      <c r="T127" s="204">
        <f>S127*H127</f>
        <v>0</v>
      </c>
      <c r="AR127" s="205" t="s">
        <v>177</v>
      </c>
      <c r="AT127" s="205" t="s">
        <v>172</v>
      </c>
      <c r="AU127" s="205" t="s">
        <v>85</v>
      </c>
      <c r="AY127" s="15" t="s">
        <v>170</v>
      </c>
      <c r="BE127" s="206">
        <f>IF(N127="základní",J127,0)</f>
        <v>0</v>
      </c>
      <c r="BF127" s="206">
        <f>IF(N127="snížená",J127,0)</f>
        <v>0</v>
      </c>
      <c r="BG127" s="206">
        <f>IF(N127="zákl. přenesená",J127,0)</f>
        <v>0</v>
      </c>
      <c r="BH127" s="206">
        <f>IF(N127="sníž. přenesená",J127,0)</f>
        <v>0</v>
      </c>
      <c r="BI127" s="206">
        <f>IF(N127="nulová",J127,0)</f>
        <v>0</v>
      </c>
      <c r="BJ127" s="15" t="s">
        <v>85</v>
      </c>
      <c r="BK127" s="206">
        <f>ROUND(I127*H127,2)</f>
        <v>0</v>
      </c>
      <c r="BL127" s="15" t="s">
        <v>177</v>
      </c>
      <c r="BM127" s="205" t="s">
        <v>87</v>
      </c>
    </row>
    <row r="128" spans="2:65" s="1" customFormat="1" ht="11.25">
      <c r="B128" s="32"/>
      <c r="C128" s="33"/>
      <c r="D128" s="207" t="s">
        <v>179</v>
      </c>
      <c r="E128" s="33"/>
      <c r="F128" s="208" t="s">
        <v>1154</v>
      </c>
      <c r="G128" s="33"/>
      <c r="H128" s="33"/>
      <c r="I128" s="115"/>
      <c r="J128" s="33"/>
      <c r="K128" s="33"/>
      <c r="L128" s="36"/>
      <c r="M128" s="209"/>
      <c r="N128" s="64"/>
      <c r="O128" s="64"/>
      <c r="P128" s="64"/>
      <c r="Q128" s="64"/>
      <c r="R128" s="64"/>
      <c r="S128" s="64"/>
      <c r="T128" s="65"/>
      <c r="AT128" s="15" t="s">
        <v>179</v>
      </c>
      <c r="AU128" s="15" t="s">
        <v>85</v>
      </c>
    </row>
    <row r="129" spans="2:65" s="1" customFormat="1" ht="14.45" customHeight="1">
      <c r="B129" s="32"/>
      <c r="C129" s="194" t="s">
        <v>87</v>
      </c>
      <c r="D129" s="194" t="s">
        <v>172</v>
      </c>
      <c r="E129" s="195" t="s">
        <v>1155</v>
      </c>
      <c r="F129" s="196" t="s">
        <v>1156</v>
      </c>
      <c r="G129" s="197" t="s">
        <v>192</v>
      </c>
      <c r="H129" s="198">
        <v>20</v>
      </c>
      <c r="I129" s="199"/>
      <c r="J129" s="200">
        <f>ROUND(I129*H129,2)</f>
        <v>0</v>
      </c>
      <c r="K129" s="196" t="s">
        <v>1</v>
      </c>
      <c r="L129" s="36"/>
      <c r="M129" s="201" t="s">
        <v>1</v>
      </c>
      <c r="N129" s="202" t="s">
        <v>43</v>
      </c>
      <c r="O129" s="64"/>
      <c r="P129" s="203">
        <f>O129*H129</f>
        <v>0</v>
      </c>
      <c r="Q129" s="203">
        <v>0</v>
      </c>
      <c r="R129" s="203">
        <f>Q129*H129</f>
        <v>0</v>
      </c>
      <c r="S129" s="203">
        <v>0</v>
      </c>
      <c r="T129" s="204">
        <f>S129*H129</f>
        <v>0</v>
      </c>
      <c r="AR129" s="205" t="s">
        <v>177</v>
      </c>
      <c r="AT129" s="205" t="s">
        <v>172</v>
      </c>
      <c r="AU129" s="205" t="s">
        <v>85</v>
      </c>
      <c r="AY129" s="15" t="s">
        <v>170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5" t="s">
        <v>85</v>
      </c>
      <c r="BK129" s="206">
        <f>ROUND(I129*H129,2)</f>
        <v>0</v>
      </c>
      <c r="BL129" s="15" t="s">
        <v>177</v>
      </c>
      <c r="BM129" s="205" t="s">
        <v>177</v>
      </c>
    </row>
    <row r="130" spans="2:65" s="1" customFormat="1" ht="11.25">
      <c r="B130" s="32"/>
      <c r="C130" s="33"/>
      <c r="D130" s="207" t="s">
        <v>179</v>
      </c>
      <c r="E130" s="33"/>
      <c r="F130" s="208" t="s">
        <v>1156</v>
      </c>
      <c r="G130" s="33"/>
      <c r="H130" s="33"/>
      <c r="I130" s="115"/>
      <c r="J130" s="33"/>
      <c r="K130" s="33"/>
      <c r="L130" s="36"/>
      <c r="M130" s="209"/>
      <c r="N130" s="64"/>
      <c r="O130" s="64"/>
      <c r="P130" s="64"/>
      <c r="Q130" s="64"/>
      <c r="R130" s="64"/>
      <c r="S130" s="64"/>
      <c r="T130" s="65"/>
      <c r="AT130" s="15" t="s">
        <v>179</v>
      </c>
      <c r="AU130" s="15" t="s">
        <v>85</v>
      </c>
    </row>
    <row r="131" spans="2:65" s="1" customFormat="1" ht="21.6" customHeight="1">
      <c r="B131" s="32"/>
      <c r="C131" s="194" t="s">
        <v>183</v>
      </c>
      <c r="D131" s="194" t="s">
        <v>172</v>
      </c>
      <c r="E131" s="195" t="s">
        <v>1067</v>
      </c>
      <c r="F131" s="196" t="s">
        <v>1068</v>
      </c>
      <c r="G131" s="197" t="s">
        <v>1069</v>
      </c>
      <c r="H131" s="198">
        <v>1</v>
      </c>
      <c r="I131" s="199"/>
      <c r="J131" s="200">
        <f>ROUND(I131*H131,2)</f>
        <v>0</v>
      </c>
      <c r="K131" s="196" t="s">
        <v>1</v>
      </c>
      <c r="L131" s="36"/>
      <c r="M131" s="201" t="s">
        <v>1</v>
      </c>
      <c r="N131" s="202" t="s">
        <v>43</v>
      </c>
      <c r="O131" s="64"/>
      <c r="P131" s="203">
        <f>O131*H131</f>
        <v>0</v>
      </c>
      <c r="Q131" s="203">
        <v>0</v>
      </c>
      <c r="R131" s="203">
        <f>Q131*H131</f>
        <v>0</v>
      </c>
      <c r="S131" s="203">
        <v>0</v>
      </c>
      <c r="T131" s="204">
        <f>S131*H131</f>
        <v>0</v>
      </c>
      <c r="AR131" s="205" t="s">
        <v>177</v>
      </c>
      <c r="AT131" s="205" t="s">
        <v>172</v>
      </c>
      <c r="AU131" s="205" t="s">
        <v>85</v>
      </c>
      <c r="AY131" s="15" t="s">
        <v>170</v>
      </c>
      <c r="BE131" s="206">
        <f>IF(N131="základní",J131,0)</f>
        <v>0</v>
      </c>
      <c r="BF131" s="206">
        <f>IF(N131="snížená",J131,0)</f>
        <v>0</v>
      </c>
      <c r="BG131" s="206">
        <f>IF(N131="zákl. přenesená",J131,0)</f>
        <v>0</v>
      </c>
      <c r="BH131" s="206">
        <f>IF(N131="sníž. přenesená",J131,0)</f>
        <v>0</v>
      </c>
      <c r="BI131" s="206">
        <f>IF(N131="nulová",J131,0)</f>
        <v>0</v>
      </c>
      <c r="BJ131" s="15" t="s">
        <v>85</v>
      </c>
      <c r="BK131" s="206">
        <f>ROUND(I131*H131,2)</f>
        <v>0</v>
      </c>
      <c r="BL131" s="15" t="s">
        <v>177</v>
      </c>
      <c r="BM131" s="205" t="s">
        <v>213</v>
      </c>
    </row>
    <row r="132" spans="2:65" s="1" customFormat="1" ht="19.5">
      <c r="B132" s="32"/>
      <c r="C132" s="33"/>
      <c r="D132" s="207" t="s">
        <v>179</v>
      </c>
      <c r="E132" s="33"/>
      <c r="F132" s="208" t="s">
        <v>1068</v>
      </c>
      <c r="G132" s="33"/>
      <c r="H132" s="33"/>
      <c r="I132" s="115"/>
      <c r="J132" s="33"/>
      <c r="K132" s="33"/>
      <c r="L132" s="36"/>
      <c r="M132" s="209"/>
      <c r="N132" s="64"/>
      <c r="O132" s="64"/>
      <c r="P132" s="64"/>
      <c r="Q132" s="64"/>
      <c r="R132" s="64"/>
      <c r="S132" s="64"/>
      <c r="T132" s="65"/>
      <c r="AT132" s="15" t="s">
        <v>179</v>
      </c>
      <c r="AU132" s="15" t="s">
        <v>85</v>
      </c>
    </row>
    <row r="133" spans="2:65" s="11" customFormat="1" ht="25.9" customHeight="1">
      <c r="B133" s="178"/>
      <c r="C133" s="179"/>
      <c r="D133" s="180" t="s">
        <v>77</v>
      </c>
      <c r="E133" s="181" t="s">
        <v>998</v>
      </c>
      <c r="F133" s="181" t="s">
        <v>1071</v>
      </c>
      <c r="G133" s="179"/>
      <c r="H133" s="179"/>
      <c r="I133" s="182"/>
      <c r="J133" s="183">
        <f>BK133</f>
        <v>0</v>
      </c>
      <c r="K133" s="179"/>
      <c r="L133" s="184"/>
      <c r="M133" s="185"/>
      <c r="N133" s="186"/>
      <c r="O133" s="186"/>
      <c r="P133" s="187">
        <f>SUM(P134:P141)</f>
        <v>0</v>
      </c>
      <c r="Q133" s="186"/>
      <c r="R133" s="187">
        <f>SUM(R134:R141)</f>
        <v>0</v>
      </c>
      <c r="S133" s="186"/>
      <c r="T133" s="188">
        <f>SUM(T134:T141)</f>
        <v>0</v>
      </c>
      <c r="AR133" s="189" t="s">
        <v>85</v>
      </c>
      <c r="AT133" s="190" t="s">
        <v>77</v>
      </c>
      <c r="AU133" s="190" t="s">
        <v>78</v>
      </c>
      <c r="AY133" s="189" t="s">
        <v>170</v>
      </c>
      <c r="BK133" s="191">
        <f>SUM(BK134:BK141)</f>
        <v>0</v>
      </c>
    </row>
    <row r="134" spans="2:65" s="1" customFormat="1" ht="14.45" customHeight="1">
      <c r="B134" s="32"/>
      <c r="C134" s="194" t="s">
        <v>177</v>
      </c>
      <c r="D134" s="194" t="s">
        <v>172</v>
      </c>
      <c r="E134" s="195" t="s">
        <v>1078</v>
      </c>
      <c r="F134" s="196" t="s">
        <v>1079</v>
      </c>
      <c r="G134" s="197" t="s">
        <v>192</v>
      </c>
      <c r="H134" s="198">
        <v>5</v>
      </c>
      <c r="I134" s="199"/>
      <c r="J134" s="200">
        <f>ROUND(I134*H134,2)</f>
        <v>0</v>
      </c>
      <c r="K134" s="196" t="s">
        <v>1</v>
      </c>
      <c r="L134" s="36"/>
      <c r="M134" s="201" t="s">
        <v>1</v>
      </c>
      <c r="N134" s="202" t="s">
        <v>43</v>
      </c>
      <c r="O134" s="64"/>
      <c r="P134" s="203">
        <f>O134*H134</f>
        <v>0</v>
      </c>
      <c r="Q134" s="203">
        <v>0</v>
      </c>
      <c r="R134" s="203">
        <f>Q134*H134</f>
        <v>0</v>
      </c>
      <c r="S134" s="203">
        <v>0</v>
      </c>
      <c r="T134" s="204">
        <f>S134*H134</f>
        <v>0</v>
      </c>
      <c r="AR134" s="205" t="s">
        <v>177</v>
      </c>
      <c r="AT134" s="205" t="s">
        <v>172</v>
      </c>
      <c r="AU134" s="205" t="s">
        <v>85</v>
      </c>
      <c r="AY134" s="15" t="s">
        <v>170</v>
      </c>
      <c r="BE134" s="206">
        <f>IF(N134="základní",J134,0)</f>
        <v>0</v>
      </c>
      <c r="BF134" s="206">
        <f>IF(N134="snížená",J134,0)</f>
        <v>0</v>
      </c>
      <c r="BG134" s="206">
        <f>IF(N134="zákl. přenesená",J134,0)</f>
        <v>0</v>
      </c>
      <c r="BH134" s="206">
        <f>IF(N134="sníž. přenesená",J134,0)</f>
        <v>0</v>
      </c>
      <c r="BI134" s="206">
        <f>IF(N134="nulová",J134,0)</f>
        <v>0</v>
      </c>
      <c r="BJ134" s="15" t="s">
        <v>85</v>
      </c>
      <c r="BK134" s="206">
        <f>ROUND(I134*H134,2)</f>
        <v>0</v>
      </c>
      <c r="BL134" s="15" t="s">
        <v>177</v>
      </c>
      <c r="BM134" s="205" t="s">
        <v>226</v>
      </c>
    </row>
    <row r="135" spans="2:65" s="1" customFormat="1" ht="11.25">
      <c r="B135" s="32"/>
      <c r="C135" s="33"/>
      <c r="D135" s="207" t="s">
        <v>179</v>
      </c>
      <c r="E135" s="33"/>
      <c r="F135" s="208" t="s">
        <v>1079</v>
      </c>
      <c r="G135" s="33"/>
      <c r="H135" s="33"/>
      <c r="I135" s="115"/>
      <c r="J135" s="33"/>
      <c r="K135" s="33"/>
      <c r="L135" s="36"/>
      <c r="M135" s="209"/>
      <c r="N135" s="64"/>
      <c r="O135" s="64"/>
      <c r="P135" s="64"/>
      <c r="Q135" s="64"/>
      <c r="R135" s="64"/>
      <c r="S135" s="64"/>
      <c r="T135" s="65"/>
      <c r="AT135" s="15" t="s">
        <v>179</v>
      </c>
      <c r="AU135" s="15" t="s">
        <v>85</v>
      </c>
    </row>
    <row r="136" spans="2:65" s="1" customFormat="1" ht="14.45" customHeight="1">
      <c r="B136" s="32"/>
      <c r="C136" s="194" t="s">
        <v>208</v>
      </c>
      <c r="D136" s="194" t="s">
        <v>172</v>
      </c>
      <c r="E136" s="195" t="s">
        <v>1081</v>
      </c>
      <c r="F136" s="196" t="s">
        <v>1082</v>
      </c>
      <c r="G136" s="197" t="s">
        <v>216</v>
      </c>
      <c r="H136" s="198">
        <v>0.25</v>
      </c>
      <c r="I136" s="199"/>
      <c r="J136" s="200">
        <f>ROUND(I136*H136,2)</f>
        <v>0</v>
      </c>
      <c r="K136" s="196" t="s">
        <v>1</v>
      </c>
      <c r="L136" s="36"/>
      <c r="M136" s="201" t="s">
        <v>1</v>
      </c>
      <c r="N136" s="202" t="s">
        <v>43</v>
      </c>
      <c r="O136" s="64"/>
      <c r="P136" s="203">
        <f>O136*H136</f>
        <v>0</v>
      </c>
      <c r="Q136" s="203">
        <v>0</v>
      </c>
      <c r="R136" s="203">
        <f>Q136*H136</f>
        <v>0</v>
      </c>
      <c r="S136" s="203">
        <v>0</v>
      </c>
      <c r="T136" s="204">
        <f>S136*H136</f>
        <v>0</v>
      </c>
      <c r="AR136" s="205" t="s">
        <v>177</v>
      </c>
      <c r="AT136" s="205" t="s">
        <v>172</v>
      </c>
      <c r="AU136" s="205" t="s">
        <v>85</v>
      </c>
      <c r="AY136" s="15" t="s">
        <v>170</v>
      </c>
      <c r="BE136" s="206">
        <f>IF(N136="základní",J136,0)</f>
        <v>0</v>
      </c>
      <c r="BF136" s="206">
        <f>IF(N136="snížená",J136,0)</f>
        <v>0</v>
      </c>
      <c r="BG136" s="206">
        <f>IF(N136="zákl. přenesená",J136,0)</f>
        <v>0</v>
      </c>
      <c r="BH136" s="206">
        <f>IF(N136="sníž. přenesená",J136,0)</f>
        <v>0</v>
      </c>
      <c r="BI136" s="206">
        <f>IF(N136="nulová",J136,0)</f>
        <v>0</v>
      </c>
      <c r="BJ136" s="15" t="s">
        <v>85</v>
      </c>
      <c r="BK136" s="206">
        <f>ROUND(I136*H136,2)</f>
        <v>0</v>
      </c>
      <c r="BL136" s="15" t="s">
        <v>177</v>
      </c>
      <c r="BM136" s="205" t="s">
        <v>236</v>
      </c>
    </row>
    <row r="137" spans="2:65" s="1" customFormat="1" ht="11.25">
      <c r="B137" s="32"/>
      <c r="C137" s="33"/>
      <c r="D137" s="207" t="s">
        <v>179</v>
      </c>
      <c r="E137" s="33"/>
      <c r="F137" s="208" t="s">
        <v>1082</v>
      </c>
      <c r="G137" s="33"/>
      <c r="H137" s="33"/>
      <c r="I137" s="115"/>
      <c r="J137" s="33"/>
      <c r="K137" s="33"/>
      <c r="L137" s="36"/>
      <c r="M137" s="209"/>
      <c r="N137" s="64"/>
      <c r="O137" s="64"/>
      <c r="P137" s="64"/>
      <c r="Q137" s="64"/>
      <c r="R137" s="64"/>
      <c r="S137" s="64"/>
      <c r="T137" s="65"/>
      <c r="AT137" s="15" t="s">
        <v>179</v>
      </c>
      <c r="AU137" s="15" t="s">
        <v>85</v>
      </c>
    </row>
    <row r="138" spans="2:65" s="1" customFormat="1" ht="14.45" customHeight="1">
      <c r="B138" s="32"/>
      <c r="C138" s="194" t="s">
        <v>213</v>
      </c>
      <c r="D138" s="194" t="s">
        <v>172</v>
      </c>
      <c r="E138" s="195" t="s">
        <v>1157</v>
      </c>
      <c r="F138" s="196" t="s">
        <v>1088</v>
      </c>
      <c r="G138" s="197" t="s">
        <v>1069</v>
      </c>
      <c r="H138" s="198">
        <v>1</v>
      </c>
      <c r="I138" s="199"/>
      <c r="J138" s="200">
        <f>ROUND(I138*H138,2)</f>
        <v>0</v>
      </c>
      <c r="K138" s="196" t="s">
        <v>1</v>
      </c>
      <c r="L138" s="36"/>
      <c r="M138" s="201" t="s">
        <v>1</v>
      </c>
      <c r="N138" s="202" t="s">
        <v>43</v>
      </c>
      <c r="O138" s="64"/>
      <c r="P138" s="203">
        <f>O138*H138</f>
        <v>0</v>
      </c>
      <c r="Q138" s="203">
        <v>0</v>
      </c>
      <c r="R138" s="203">
        <f>Q138*H138</f>
        <v>0</v>
      </c>
      <c r="S138" s="203">
        <v>0</v>
      </c>
      <c r="T138" s="204">
        <f>S138*H138</f>
        <v>0</v>
      </c>
      <c r="AR138" s="205" t="s">
        <v>177</v>
      </c>
      <c r="AT138" s="205" t="s">
        <v>172</v>
      </c>
      <c r="AU138" s="205" t="s">
        <v>85</v>
      </c>
      <c r="AY138" s="15" t="s">
        <v>170</v>
      </c>
      <c r="BE138" s="206">
        <f>IF(N138="základní",J138,0)</f>
        <v>0</v>
      </c>
      <c r="BF138" s="206">
        <f>IF(N138="snížená",J138,0)</f>
        <v>0</v>
      </c>
      <c r="BG138" s="206">
        <f>IF(N138="zákl. přenesená",J138,0)</f>
        <v>0</v>
      </c>
      <c r="BH138" s="206">
        <f>IF(N138="sníž. přenesená",J138,0)</f>
        <v>0</v>
      </c>
      <c r="BI138" s="206">
        <f>IF(N138="nulová",J138,0)</f>
        <v>0</v>
      </c>
      <c r="BJ138" s="15" t="s">
        <v>85</v>
      </c>
      <c r="BK138" s="206">
        <f>ROUND(I138*H138,2)</f>
        <v>0</v>
      </c>
      <c r="BL138" s="15" t="s">
        <v>177</v>
      </c>
      <c r="BM138" s="205" t="s">
        <v>246</v>
      </c>
    </row>
    <row r="139" spans="2:65" s="1" customFormat="1" ht="11.25">
      <c r="B139" s="32"/>
      <c r="C139" s="33"/>
      <c r="D139" s="207" t="s">
        <v>179</v>
      </c>
      <c r="E139" s="33"/>
      <c r="F139" s="208" t="s">
        <v>1088</v>
      </c>
      <c r="G139" s="33"/>
      <c r="H139" s="33"/>
      <c r="I139" s="115"/>
      <c r="J139" s="33"/>
      <c r="K139" s="33"/>
      <c r="L139" s="36"/>
      <c r="M139" s="209"/>
      <c r="N139" s="64"/>
      <c r="O139" s="64"/>
      <c r="P139" s="64"/>
      <c r="Q139" s="64"/>
      <c r="R139" s="64"/>
      <c r="S139" s="64"/>
      <c r="T139" s="65"/>
      <c r="AT139" s="15" t="s">
        <v>179</v>
      </c>
      <c r="AU139" s="15" t="s">
        <v>85</v>
      </c>
    </row>
    <row r="140" spans="2:65" s="1" customFormat="1" ht="14.45" customHeight="1">
      <c r="B140" s="32"/>
      <c r="C140" s="194" t="s">
        <v>221</v>
      </c>
      <c r="D140" s="194" t="s">
        <v>172</v>
      </c>
      <c r="E140" s="195" t="s">
        <v>1158</v>
      </c>
      <c r="F140" s="196" t="s">
        <v>1073</v>
      </c>
      <c r="G140" s="197" t="s">
        <v>1069</v>
      </c>
      <c r="H140" s="198">
        <v>1</v>
      </c>
      <c r="I140" s="199"/>
      <c r="J140" s="200">
        <f>ROUND(I140*H140,2)</f>
        <v>0</v>
      </c>
      <c r="K140" s="196" t="s">
        <v>1</v>
      </c>
      <c r="L140" s="36"/>
      <c r="M140" s="201" t="s">
        <v>1</v>
      </c>
      <c r="N140" s="202" t="s">
        <v>43</v>
      </c>
      <c r="O140" s="64"/>
      <c r="P140" s="203">
        <f>O140*H140</f>
        <v>0</v>
      </c>
      <c r="Q140" s="203">
        <v>0</v>
      </c>
      <c r="R140" s="203">
        <f>Q140*H140</f>
        <v>0</v>
      </c>
      <c r="S140" s="203">
        <v>0</v>
      </c>
      <c r="T140" s="204">
        <f>S140*H140</f>
        <v>0</v>
      </c>
      <c r="AR140" s="205" t="s">
        <v>177</v>
      </c>
      <c r="AT140" s="205" t="s">
        <v>172</v>
      </c>
      <c r="AU140" s="205" t="s">
        <v>85</v>
      </c>
      <c r="AY140" s="15" t="s">
        <v>170</v>
      </c>
      <c r="BE140" s="206">
        <f>IF(N140="základní",J140,0)</f>
        <v>0</v>
      </c>
      <c r="BF140" s="206">
        <f>IF(N140="snížená",J140,0)</f>
        <v>0</v>
      </c>
      <c r="BG140" s="206">
        <f>IF(N140="zákl. přenesená",J140,0)</f>
        <v>0</v>
      </c>
      <c r="BH140" s="206">
        <f>IF(N140="sníž. přenesená",J140,0)</f>
        <v>0</v>
      </c>
      <c r="BI140" s="206">
        <f>IF(N140="nulová",J140,0)</f>
        <v>0</v>
      </c>
      <c r="BJ140" s="15" t="s">
        <v>85</v>
      </c>
      <c r="BK140" s="206">
        <f>ROUND(I140*H140,2)</f>
        <v>0</v>
      </c>
      <c r="BL140" s="15" t="s">
        <v>177</v>
      </c>
      <c r="BM140" s="205" t="s">
        <v>220</v>
      </c>
    </row>
    <row r="141" spans="2:65" s="1" customFormat="1" ht="11.25">
      <c r="B141" s="32"/>
      <c r="C141" s="33"/>
      <c r="D141" s="207" t="s">
        <v>179</v>
      </c>
      <c r="E141" s="33"/>
      <c r="F141" s="208" t="s">
        <v>1073</v>
      </c>
      <c r="G141" s="33"/>
      <c r="H141" s="33"/>
      <c r="I141" s="115"/>
      <c r="J141" s="33"/>
      <c r="K141" s="33"/>
      <c r="L141" s="36"/>
      <c r="M141" s="209"/>
      <c r="N141" s="64"/>
      <c r="O141" s="64"/>
      <c r="P141" s="64"/>
      <c r="Q141" s="64"/>
      <c r="R141" s="64"/>
      <c r="S141" s="64"/>
      <c r="T141" s="65"/>
      <c r="AT141" s="15" t="s">
        <v>179</v>
      </c>
      <c r="AU141" s="15" t="s">
        <v>85</v>
      </c>
    </row>
    <row r="142" spans="2:65" s="11" customFormat="1" ht="25.9" customHeight="1">
      <c r="B142" s="178"/>
      <c r="C142" s="179"/>
      <c r="D142" s="180" t="s">
        <v>77</v>
      </c>
      <c r="E142" s="181" t="s">
        <v>1013</v>
      </c>
      <c r="F142" s="181" t="s">
        <v>1090</v>
      </c>
      <c r="G142" s="179"/>
      <c r="H142" s="179"/>
      <c r="I142" s="182"/>
      <c r="J142" s="183">
        <f>BK142</f>
        <v>0</v>
      </c>
      <c r="K142" s="179"/>
      <c r="L142" s="184"/>
      <c r="M142" s="185"/>
      <c r="N142" s="186"/>
      <c r="O142" s="186"/>
      <c r="P142" s="187">
        <f>SUM(P143:P145)</f>
        <v>0</v>
      </c>
      <c r="Q142" s="186"/>
      <c r="R142" s="187">
        <f>SUM(R143:R145)</f>
        <v>0</v>
      </c>
      <c r="S142" s="186"/>
      <c r="T142" s="188">
        <f>SUM(T143:T145)</f>
        <v>0</v>
      </c>
      <c r="AR142" s="189" t="s">
        <v>85</v>
      </c>
      <c r="AT142" s="190" t="s">
        <v>77</v>
      </c>
      <c r="AU142" s="190" t="s">
        <v>78</v>
      </c>
      <c r="AY142" s="189" t="s">
        <v>170</v>
      </c>
      <c r="BK142" s="191">
        <f>SUM(BK143:BK145)</f>
        <v>0</v>
      </c>
    </row>
    <row r="143" spans="2:65" s="1" customFormat="1" ht="14.45" customHeight="1">
      <c r="B143" s="32"/>
      <c r="C143" s="194" t="s">
        <v>226</v>
      </c>
      <c r="D143" s="194" t="s">
        <v>172</v>
      </c>
      <c r="E143" s="195" t="s">
        <v>1159</v>
      </c>
      <c r="F143" s="196" t="s">
        <v>1160</v>
      </c>
      <c r="G143" s="197" t="s">
        <v>1069</v>
      </c>
      <c r="H143" s="198">
        <v>1</v>
      </c>
      <c r="I143" s="199"/>
      <c r="J143" s="200">
        <f>ROUND(I143*H143,2)</f>
        <v>0</v>
      </c>
      <c r="K143" s="196" t="s">
        <v>1</v>
      </c>
      <c r="L143" s="36"/>
      <c r="M143" s="201" t="s">
        <v>1</v>
      </c>
      <c r="N143" s="202" t="s">
        <v>43</v>
      </c>
      <c r="O143" s="64"/>
      <c r="P143" s="203">
        <f>O143*H143</f>
        <v>0</v>
      </c>
      <c r="Q143" s="203">
        <v>0</v>
      </c>
      <c r="R143" s="203">
        <f>Q143*H143</f>
        <v>0</v>
      </c>
      <c r="S143" s="203">
        <v>0</v>
      </c>
      <c r="T143" s="204">
        <f>S143*H143</f>
        <v>0</v>
      </c>
      <c r="AR143" s="205" t="s">
        <v>177</v>
      </c>
      <c r="AT143" s="205" t="s">
        <v>172</v>
      </c>
      <c r="AU143" s="205" t="s">
        <v>85</v>
      </c>
      <c r="AY143" s="15" t="s">
        <v>170</v>
      </c>
      <c r="BE143" s="206">
        <f>IF(N143="základní",J143,0)</f>
        <v>0</v>
      </c>
      <c r="BF143" s="206">
        <f>IF(N143="snížená",J143,0)</f>
        <v>0</v>
      </c>
      <c r="BG143" s="206">
        <f>IF(N143="zákl. přenesená",J143,0)</f>
        <v>0</v>
      </c>
      <c r="BH143" s="206">
        <f>IF(N143="sníž. přenesená",J143,0)</f>
        <v>0</v>
      </c>
      <c r="BI143" s="206">
        <f>IF(N143="nulová",J143,0)</f>
        <v>0</v>
      </c>
      <c r="BJ143" s="15" t="s">
        <v>85</v>
      </c>
      <c r="BK143" s="206">
        <f>ROUND(I143*H143,2)</f>
        <v>0</v>
      </c>
      <c r="BL143" s="15" t="s">
        <v>177</v>
      </c>
      <c r="BM143" s="205" t="s">
        <v>269</v>
      </c>
    </row>
    <row r="144" spans="2:65" s="1" customFormat="1" ht="11.25">
      <c r="B144" s="32"/>
      <c r="C144" s="33"/>
      <c r="D144" s="207" t="s">
        <v>179</v>
      </c>
      <c r="E144" s="33"/>
      <c r="F144" s="208" t="s">
        <v>1160</v>
      </c>
      <c r="G144" s="33"/>
      <c r="H144" s="33"/>
      <c r="I144" s="115"/>
      <c r="J144" s="33"/>
      <c r="K144" s="33"/>
      <c r="L144" s="36"/>
      <c r="M144" s="209"/>
      <c r="N144" s="64"/>
      <c r="O144" s="64"/>
      <c r="P144" s="64"/>
      <c r="Q144" s="64"/>
      <c r="R144" s="64"/>
      <c r="S144" s="64"/>
      <c r="T144" s="65"/>
      <c r="AT144" s="15" t="s">
        <v>179</v>
      </c>
      <c r="AU144" s="15" t="s">
        <v>85</v>
      </c>
    </row>
    <row r="145" spans="2:65" s="1" customFormat="1" ht="39">
      <c r="B145" s="32"/>
      <c r="C145" s="33"/>
      <c r="D145" s="207" t="s">
        <v>646</v>
      </c>
      <c r="E145" s="33"/>
      <c r="F145" s="242" t="s">
        <v>1161</v>
      </c>
      <c r="G145" s="33"/>
      <c r="H145" s="33"/>
      <c r="I145" s="115"/>
      <c r="J145" s="33"/>
      <c r="K145" s="33"/>
      <c r="L145" s="36"/>
      <c r="M145" s="209"/>
      <c r="N145" s="64"/>
      <c r="O145" s="64"/>
      <c r="P145" s="64"/>
      <c r="Q145" s="64"/>
      <c r="R145" s="64"/>
      <c r="S145" s="64"/>
      <c r="T145" s="65"/>
      <c r="AT145" s="15" t="s">
        <v>646</v>
      </c>
      <c r="AU145" s="15" t="s">
        <v>85</v>
      </c>
    </row>
    <row r="146" spans="2:65" s="11" customFormat="1" ht="25.9" customHeight="1">
      <c r="B146" s="178"/>
      <c r="C146" s="179"/>
      <c r="D146" s="180" t="s">
        <v>77</v>
      </c>
      <c r="E146" s="181" t="s">
        <v>1103</v>
      </c>
      <c r="F146" s="181" t="s">
        <v>1104</v>
      </c>
      <c r="G146" s="179"/>
      <c r="H146" s="179"/>
      <c r="I146" s="182"/>
      <c r="J146" s="183">
        <f>BK146</f>
        <v>0</v>
      </c>
      <c r="K146" s="179"/>
      <c r="L146" s="184"/>
      <c r="M146" s="185"/>
      <c r="N146" s="186"/>
      <c r="O146" s="186"/>
      <c r="P146" s="187">
        <f>SUM(P147:P154)</f>
        <v>0</v>
      </c>
      <c r="Q146" s="186"/>
      <c r="R146" s="187">
        <f>SUM(R147:R154)</f>
        <v>0</v>
      </c>
      <c r="S146" s="186"/>
      <c r="T146" s="188">
        <f>SUM(T147:T154)</f>
        <v>0</v>
      </c>
      <c r="AR146" s="189" t="s">
        <v>85</v>
      </c>
      <c r="AT146" s="190" t="s">
        <v>77</v>
      </c>
      <c r="AU146" s="190" t="s">
        <v>78</v>
      </c>
      <c r="AY146" s="189" t="s">
        <v>170</v>
      </c>
      <c r="BK146" s="191">
        <f>SUM(BK147:BK154)</f>
        <v>0</v>
      </c>
    </row>
    <row r="147" spans="2:65" s="1" customFormat="1" ht="14.45" customHeight="1">
      <c r="B147" s="32"/>
      <c r="C147" s="194" t="s">
        <v>231</v>
      </c>
      <c r="D147" s="194" t="s">
        <v>172</v>
      </c>
      <c r="E147" s="195" t="s">
        <v>1105</v>
      </c>
      <c r="F147" s="196" t="s">
        <v>1106</v>
      </c>
      <c r="G147" s="197" t="s">
        <v>1107</v>
      </c>
      <c r="H147" s="198">
        <v>6</v>
      </c>
      <c r="I147" s="199"/>
      <c r="J147" s="200">
        <f>ROUND(I147*H147,2)</f>
        <v>0</v>
      </c>
      <c r="K147" s="196" t="s">
        <v>1</v>
      </c>
      <c r="L147" s="36"/>
      <c r="M147" s="201" t="s">
        <v>1</v>
      </c>
      <c r="N147" s="202" t="s">
        <v>43</v>
      </c>
      <c r="O147" s="64"/>
      <c r="P147" s="203">
        <f>O147*H147</f>
        <v>0</v>
      </c>
      <c r="Q147" s="203">
        <v>0</v>
      </c>
      <c r="R147" s="203">
        <f>Q147*H147</f>
        <v>0</v>
      </c>
      <c r="S147" s="203">
        <v>0</v>
      </c>
      <c r="T147" s="204">
        <f>S147*H147</f>
        <v>0</v>
      </c>
      <c r="AR147" s="205" t="s">
        <v>177</v>
      </c>
      <c r="AT147" s="205" t="s">
        <v>172</v>
      </c>
      <c r="AU147" s="205" t="s">
        <v>85</v>
      </c>
      <c r="AY147" s="15" t="s">
        <v>170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5" t="s">
        <v>85</v>
      </c>
      <c r="BK147" s="206">
        <f>ROUND(I147*H147,2)</f>
        <v>0</v>
      </c>
      <c r="BL147" s="15" t="s">
        <v>177</v>
      </c>
      <c r="BM147" s="205" t="s">
        <v>280</v>
      </c>
    </row>
    <row r="148" spans="2:65" s="1" customFormat="1" ht="11.25">
      <c r="B148" s="32"/>
      <c r="C148" s="33"/>
      <c r="D148" s="207" t="s">
        <v>179</v>
      </c>
      <c r="E148" s="33"/>
      <c r="F148" s="208" t="s">
        <v>1106</v>
      </c>
      <c r="G148" s="33"/>
      <c r="H148" s="33"/>
      <c r="I148" s="115"/>
      <c r="J148" s="33"/>
      <c r="K148" s="33"/>
      <c r="L148" s="36"/>
      <c r="M148" s="209"/>
      <c r="N148" s="64"/>
      <c r="O148" s="64"/>
      <c r="P148" s="64"/>
      <c r="Q148" s="64"/>
      <c r="R148" s="64"/>
      <c r="S148" s="64"/>
      <c r="T148" s="65"/>
      <c r="AT148" s="15" t="s">
        <v>179</v>
      </c>
      <c r="AU148" s="15" t="s">
        <v>85</v>
      </c>
    </row>
    <row r="149" spans="2:65" s="1" customFormat="1" ht="14.45" customHeight="1">
      <c r="B149" s="32"/>
      <c r="C149" s="194" t="s">
        <v>236</v>
      </c>
      <c r="D149" s="194" t="s">
        <v>172</v>
      </c>
      <c r="E149" s="195" t="s">
        <v>1162</v>
      </c>
      <c r="F149" s="196" t="s">
        <v>1116</v>
      </c>
      <c r="G149" s="197" t="s">
        <v>1069</v>
      </c>
      <c r="H149" s="198">
        <v>1</v>
      </c>
      <c r="I149" s="199"/>
      <c r="J149" s="200">
        <f>ROUND(I149*H149,2)</f>
        <v>0</v>
      </c>
      <c r="K149" s="196" t="s">
        <v>1</v>
      </c>
      <c r="L149" s="36"/>
      <c r="M149" s="201" t="s">
        <v>1</v>
      </c>
      <c r="N149" s="202" t="s">
        <v>43</v>
      </c>
      <c r="O149" s="64"/>
      <c r="P149" s="203">
        <f>O149*H149</f>
        <v>0</v>
      </c>
      <c r="Q149" s="203">
        <v>0</v>
      </c>
      <c r="R149" s="203">
        <f>Q149*H149</f>
        <v>0</v>
      </c>
      <c r="S149" s="203">
        <v>0</v>
      </c>
      <c r="T149" s="204">
        <f>S149*H149</f>
        <v>0</v>
      </c>
      <c r="AR149" s="205" t="s">
        <v>177</v>
      </c>
      <c r="AT149" s="205" t="s">
        <v>172</v>
      </c>
      <c r="AU149" s="205" t="s">
        <v>85</v>
      </c>
      <c r="AY149" s="15" t="s">
        <v>170</v>
      </c>
      <c r="BE149" s="206">
        <f>IF(N149="základní",J149,0)</f>
        <v>0</v>
      </c>
      <c r="BF149" s="206">
        <f>IF(N149="snížená",J149,0)</f>
        <v>0</v>
      </c>
      <c r="BG149" s="206">
        <f>IF(N149="zákl. přenesená",J149,0)</f>
        <v>0</v>
      </c>
      <c r="BH149" s="206">
        <f>IF(N149="sníž. přenesená",J149,0)</f>
        <v>0</v>
      </c>
      <c r="BI149" s="206">
        <f>IF(N149="nulová",J149,0)</f>
        <v>0</v>
      </c>
      <c r="BJ149" s="15" t="s">
        <v>85</v>
      </c>
      <c r="BK149" s="206">
        <f>ROUND(I149*H149,2)</f>
        <v>0</v>
      </c>
      <c r="BL149" s="15" t="s">
        <v>177</v>
      </c>
      <c r="BM149" s="205" t="s">
        <v>293</v>
      </c>
    </row>
    <row r="150" spans="2:65" s="1" customFormat="1" ht="11.25">
      <c r="B150" s="32"/>
      <c r="C150" s="33"/>
      <c r="D150" s="207" t="s">
        <v>179</v>
      </c>
      <c r="E150" s="33"/>
      <c r="F150" s="208" t="s">
        <v>1116</v>
      </c>
      <c r="G150" s="33"/>
      <c r="H150" s="33"/>
      <c r="I150" s="115"/>
      <c r="J150" s="33"/>
      <c r="K150" s="33"/>
      <c r="L150" s="36"/>
      <c r="M150" s="209"/>
      <c r="N150" s="64"/>
      <c r="O150" s="64"/>
      <c r="P150" s="64"/>
      <c r="Q150" s="64"/>
      <c r="R150" s="64"/>
      <c r="S150" s="64"/>
      <c r="T150" s="65"/>
      <c r="AT150" s="15" t="s">
        <v>179</v>
      </c>
      <c r="AU150" s="15" t="s">
        <v>85</v>
      </c>
    </row>
    <row r="151" spans="2:65" s="1" customFormat="1" ht="14.45" customHeight="1">
      <c r="B151" s="32"/>
      <c r="C151" s="194" t="s">
        <v>241</v>
      </c>
      <c r="D151" s="194" t="s">
        <v>172</v>
      </c>
      <c r="E151" s="195" t="s">
        <v>1163</v>
      </c>
      <c r="F151" s="196" t="s">
        <v>1119</v>
      </c>
      <c r="G151" s="197" t="s">
        <v>1069</v>
      </c>
      <c r="H151" s="198">
        <v>1</v>
      </c>
      <c r="I151" s="199"/>
      <c r="J151" s="200">
        <f>ROUND(I151*H151,2)</f>
        <v>0</v>
      </c>
      <c r="K151" s="196" t="s">
        <v>1</v>
      </c>
      <c r="L151" s="36"/>
      <c r="M151" s="201" t="s">
        <v>1</v>
      </c>
      <c r="N151" s="202" t="s">
        <v>43</v>
      </c>
      <c r="O151" s="64"/>
      <c r="P151" s="203">
        <f>O151*H151</f>
        <v>0</v>
      </c>
      <c r="Q151" s="203">
        <v>0</v>
      </c>
      <c r="R151" s="203">
        <f>Q151*H151</f>
        <v>0</v>
      </c>
      <c r="S151" s="203">
        <v>0</v>
      </c>
      <c r="T151" s="204">
        <f>S151*H151</f>
        <v>0</v>
      </c>
      <c r="AR151" s="205" t="s">
        <v>177</v>
      </c>
      <c r="AT151" s="205" t="s">
        <v>172</v>
      </c>
      <c r="AU151" s="205" t="s">
        <v>85</v>
      </c>
      <c r="AY151" s="15" t="s">
        <v>170</v>
      </c>
      <c r="BE151" s="206">
        <f>IF(N151="základní",J151,0)</f>
        <v>0</v>
      </c>
      <c r="BF151" s="206">
        <f>IF(N151="snížená",J151,0)</f>
        <v>0</v>
      </c>
      <c r="BG151" s="206">
        <f>IF(N151="zákl. přenesená",J151,0)</f>
        <v>0</v>
      </c>
      <c r="BH151" s="206">
        <f>IF(N151="sníž. přenesená",J151,0)</f>
        <v>0</v>
      </c>
      <c r="BI151" s="206">
        <f>IF(N151="nulová",J151,0)</f>
        <v>0</v>
      </c>
      <c r="BJ151" s="15" t="s">
        <v>85</v>
      </c>
      <c r="BK151" s="206">
        <f>ROUND(I151*H151,2)</f>
        <v>0</v>
      </c>
      <c r="BL151" s="15" t="s">
        <v>177</v>
      </c>
      <c r="BM151" s="205" t="s">
        <v>302</v>
      </c>
    </row>
    <row r="152" spans="2:65" s="1" customFormat="1" ht="11.25">
      <c r="B152" s="32"/>
      <c r="C152" s="33"/>
      <c r="D152" s="207" t="s">
        <v>179</v>
      </c>
      <c r="E152" s="33"/>
      <c r="F152" s="208" t="s">
        <v>1119</v>
      </c>
      <c r="G152" s="33"/>
      <c r="H152" s="33"/>
      <c r="I152" s="115"/>
      <c r="J152" s="33"/>
      <c r="K152" s="33"/>
      <c r="L152" s="36"/>
      <c r="M152" s="209"/>
      <c r="N152" s="64"/>
      <c r="O152" s="64"/>
      <c r="P152" s="64"/>
      <c r="Q152" s="64"/>
      <c r="R152" s="64"/>
      <c r="S152" s="64"/>
      <c r="T152" s="65"/>
      <c r="AT152" s="15" t="s">
        <v>179</v>
      </c>
      <c r="AU152" s="15" t="s">
        <v>85</v>
      </c>
    </row>
    <row r="153" spans="2:65" s="1" customFormat="1" ht="14.45" customHeight="1">
      <c r="B153" s="32"/>
      <c r="C153" s="194" t="s">
        <v>246</v>
      </c>
      <c r="D153" s="194" t="s">
        <v>172</v>
      </c>
      <c r="E153" s="195" t="s">
        <v>1164</v>
      </c>
      <c r="F153" s="196" t="s">
        <v>1122</v>
      </c>
      <c r="G153" s="197" t="s">
        <v>1069</v>
      </c>
      <c r="H153" s="198">
        <v>1</v>
      </c>
      <c r="I153" s="199"/>
      <c r="J153" s="200">
        <f>ROUND(I153*H153,2)</f>
        <v>0</v>
      </c>
      <c r="K153" s="196" t="s">
        <v>1</v>
      </c>
      <c r="L153" s="36"/>
      <c r="M153" s="201" t="s">
        <v>1</v>
      </c>
      <c r="N153" s="202" t="s">
        <v>43</v>
      </c>
      <c r="O153" s="64"/>
      <c r="P153" s="203">
        <f>O153*H153</f>
        <v>0</v>
      </c>
      <c r="Q153" s="203">
        <v>0</v>
      </c>
      <c r="R153" s="203">
        <f>Q153*H153</f>
        <v>0</v>
      </c>
      <c r="S153" s="203">
        <v>0</v>
      </c>
      <c r="T153" s="204">
        <f>S153*H153</f>
        <v>0</v>
      </c>
      <c r="AR153" s="205" t="s">
        <v>177</v>
      </c>
      <c r="AT153" s="205" t="s">
        <v>172</v>
      </c>
      <c r="AU153" s="205" t="s">
        <v>85</v>
      </c>
      <c r="AY153" s="15" t="s">
        <v>170</v>
      </c>
      <c r="BE153" s="206">
        <f>IF(N153="základní",J153,0)</f>
        <v>0</v>
      </c>
      <c r="BF153" s="206">
        <f>IF(N153="snížená",J153,0)</f>
        <v>0</v>
      </c>
      <c r="BG153" s="206">
        <f>IF(N153="zákl. přenesená",J153,0)</f>
        <v>0</v>
      </c>
      <c r="BH153" s="206">
        <f>IF(N153="sníž. přenesená",J153,0)</f>
        <v>0</v>
      </c>
      <c r="BI153" s="206">
        <f>IF(N153="nulová",J153,0)</f>
        <v>0</v>
      </c>
      <c r="BJ153" s="15" t="s">
        <v>85</v>
      </c>
      <c r="BK153" s="206">
        <f>ROUND(I153*H153,2)</f>
        <v>0</v>
      </c>
      <c r="BL153" s="15" t="s">
        <v>177</v>
      </c>
      <c r="BM153" s="205" t="s">
        <v>313</v>
      </c>
    </row>
    <row r="154" spans="2:65" s="1" customFormat="1" ht="11.25">
      <c r="B154" s="32"/>
      <c r="C154" s="33"/>
      <c r="D154" s="207" t="s">
        <v>179</v>
      </c>
      <c r="E154" s="33"/>
      <c r="F154" s="208" t="s">
        <v>1122</v>
      </c>
      <c r="G154" s="33"/>
      <c r="H154" s="33"/>
      <c r="I154" s="115"/>
      <c r="J154" s="33"/>
      <c r="K154" s="33"/>
      <c r="L154" s="36"/>
      <c r="M154" s="209"/>
      <c r="N154" s="64"/>
      <c r="O154" s="64"/>
      <c r="P154" s="64"/>
      <c r="Q154" s="64"/>
      <c r="R154" s="64"/>
      <c r="S154" s="64"/>
      <c r="T154" s="65"/>
      <c r="AT154" s="15" t="s">
        <v>179</v>
      </c>
      <c r="AU154" s="15" t="s">
        <v>85</v>
      </c>
    </row>
    <row r="155" spans="2:65" s="11" customFormat="1" ht="25.9" customHeight="1">
      <c r="B155" s="178"/>
      <c r="C155" s="179"/>
      <c r="D155" s="180" t="s">
        <v>77</v>
      </c>
      <c r="E155" s="181" t="s">
        <v>1015</v>
      </c>
      <c r="F155" s="181" t="s">
        <v>1127</v>
      </c>
      <c r="G155" s="179"/>
      <c r="H155" s="179"/>
      <c r="I155" s="182"/>
      <c r="J155" s="183">
        <f>BK155</f>
        <v>0</v>
      </c>
      <c r="K155" s="179"/>
      <c r="L155" s="184"/>
      <c r="M155" s="185"/>
      <c r="N155" s="186"/>
      <c r="O155" s="186"/>
      <c r="P155" s="187">
        <f>SUM(P156:P163)</f>
        <v>0</v>
      </c>
      <c r="Q155" s="186"/>
      <c r="R155" s="187">
        <f>SUM(R156:R163)</f>
        <v>0</v>
      </c>
      <c r="S155" s="186"/>
      <c r="T155" s="188">
        <f>SUM(T156:T163)</f>
        <v>0</v>
      </c>
      <c r="AR155" s="189" t="s">
        <v>85</v>
      </c>
      <c r="AT155" s="190" t="s">
        <v>77</v>
      </c>
      <c r="AU155" s="190" t="s">
        <v>78</v>
      </c>
      <c r="AY155" s="189" t="s">
        <v>170</v>
      </c>
      <c r="BK155" s="191">
        <f>SUM(BK156:BK163)</f>
        <v>0</v>
      </c>
    </row>
    <row r="156" spans="2:65" s="1" customFormat="1" ht="14.45" customHeight="1">
      <c r="B156" s="32"/>
      <c r="C156" s="194" t="s">
        <v>251</v>
      </c>
      <c r="D156" s="194" t="s">
        <v>172</v>
      </c>
      <c r="E156" s="195" t="s">
        <v>1148</v>
      </c>
      <c r="F156" s="196" t="s">
        <v>1129</v>
      </c>
      <c r="G156" s="197" t="s">
        <v>1069</v>
      </c>
      <c r="H156" s="198">
        <v>1</v>
      </c>
      <c r="I156" s="199"/>
      <c r="J156" s="200">
        <f>ROUND(I156*H156,2)</f>
        <v>0</v>
      </c>
      <c r="K156" s="196" t="s">
        <v>1</v>
      </c>
      <c r="L156" s="36"/>
      <c r="M156" s="201" t="s">
        <v>1</v>
      </c>
      <c r="N156" s="202" t="s">
        <v>43</v>
      </c>
      <c r="O156" s="64"/>
      <c r="P156" s="203">
        <f>O156*H156</f>
        <v>0</v>
      </c>
      <c r="Q156" s="203">
        <v>0</v>
      </c>
      <c r="R156" s="203">
        <f>Q156*H156</f>
        <v>0</v>
      </c>
      <c r="S156" s="203">
        <v>0</v>
      </c>
      <c r="T156" s="204">
        <f>S156*H156</f>
        <v>0</v>
      </c>
      <c r="AR156" s="205" t="s">
        <v>177</v>
      </c>
      <c r="AT156" s="205" t="s">
        <v>172</v>
      </c>
      <c r="AU156" s="205" t="s">
        <v>85</v>
      </c>
      <c r="AY156" s="15" t="s">
        <v>170</v>
      </c>
      <c r="BE156" s="206">
        <f>IF(N156="základní",J156,0)</f>
        <v>0</v>
      </c>
      <c r="BF156" s="206">
        <f>IF(N156="snížená",J156,0)</f>
        <v>0</v>
      </c>
      <c r="BG156" s="206">
        <f>IF(N156="zákl. přenesená",J156,0)</f>
        <v>0</v>
      </c>
      <c r="BH156" s="206">
        <f>IF(N156="sníž. přenesená",J156,0)</f>
        <v>0</v>
      </c>
      <c r="BI156" s="206">
        <f>IF(N156="nulová",J156,0)</f>
        <v>0</v>
      </c>
      <c r="BJ156" s="15" t="s">
        <v>85</v>
      </c>
      <c r="BK156" s="206">
        <f>ROUND(I156*H156,2)</f>
        <v>0</v>
      </c>
      <c r="BL156" s="15" t="s">
        <v>177</v>
      </c>
      <c r="BM156" s="205" t="s">
        <v>325</v>
      </c>
    </row>
    <row r="157" spans="2:65" s="1" customFormat="1" ht="11.25">
      <c r="B157" s="32"/>
      <c r="C157" s="33"/>
      <c r="D157" s="207" t="s">
        <v>179</v>
      </c>
      <c r="E157" s="33"/>
      <c r="F157" s="208" t="s">
        <v>1129</v>
      </c>
      <c r="G157" s="33"/>
      <c r="H157" s="33"/>
      <c r="I157" s="115"/>
      <c r="J157" s="33"/>
      <c r="K157" s="33"/>
      <c r="L157" s="36"/>
      <c r="M157" s="209"/>
      <c r="N157" s="64"/>
      <c r="O157" s="64"/>
      <c r="P157" s="64"/>
      <c r="Q157" s="64"/>
      <c r="R157" s="64"/>
      <c r="S157" s="64"/>
      <c r="T157" s="65"/>
      <c r="AT157" s="15" t="s">
        <v>179</v>
      </c>
      <c r="AU157" s="15" t="s">
        <v>85</v>
      </c>
    </row>
    <row r="158" spans="2:65" s="1" customFormat="1" ht="14.45" customHeight="1">
      <c r="B158" s="32"/>
      <c r="C158" s="194" t="s">
        <v>220</v>
      </c>
      <c r="D158" s="194" t="s">
        <v>172</v>
      </c>
      <c r="E158" s="195" t="s">
        <v>1149</v>
      </c>
      <c r="F158" s="196" t="s">
        <v>1132</v>
      </c>
      <c r="G158" s="197" t="s">
        <v>1069</v>
      </c>
      <c r="H158" s="198">
        <v>1</v>
      </c>
      <c r="I158" s="199"/>
      <c r="J158" s="200">
        <f>ROUND(I158*H158,2)</f>
        <v>0</v>
      </c>
      <c r="K158" s="196" t="s">
        <v>1</v>
      </c>
      <c r="L158" s="36"/>
      <c r="M158" s="201" t="s">
        <v>1</v>
      </c>
      <c r="N158" s="202" t="s">
        <v>43</v>
      </c>
      <c r="O158" s="64"/>
      <c r="P158" s="203">
        <f>O158*H158</f>
        <v>0</v>
      </c>
      <c r="Q158" s="203">
        <v>0</v>
      </c>
      <c r="R158" s="203">
        <f>Q158*H158</f>
        <v>0</v>
      </c>
      <c r="S158" s="203">
        <v>0</v>
      </c>
      <c r="T158" s="204">
        <f>S158*H158</f>
        <v>0</v>
      </c>
      <c r="AR158" s="205" t="s">
        <v>177</v>
      </c>
      <c r="AT158" s="205" t="s">
        <v>172</v>
      </c>
      <c r="AU158" s="205" t="s">
        <v>85</v>
      </c>
      <c r="AY158" s="15" t="s">
        <v>170</v>
      </c>
      <c r="BE158" s="206">
        <f>IF(N158="základní",J158,0)</f>
        <v>0</v>
      </c>
      <c r="BF158" s="206">
        <f>IF(N158="snížená",J158,0)</f>
        <v>0</v>
      </c>
      <c r="BG158" s="206">
        <f>IF(N158="zákl. přenesená",J158,0)</f>
        <v>0</v>
      </c>
      <c r="BH158" s="206">
        <f>IF(N158="sníž. přenesená",J158,0)</f>
        <v>0</v>
      </c>
      <c r="BI158" s="206">
        <f>IF(N158="nulová",J158,0)</f>
        <v>0</v>
      </c>
      <c r="BJ158" s="15" t="s">
        <v>85</v>
      </c>
      <c r="BK158" s="206">
        <f>ROUND(I158*H158,2)</f>
        <v>0</v>
      </c>
      <c r="BL158" s="15" t="s">
        <v>177</v>
      </c>
      <c r="BM158" s="205" t="s">
        <v>336</v>
      </c>
    </row>
    <row r="159" spans="2:65" s="1" customFormat="1" ht="11.25">
      <c r="B159" s="32"/>
      <c r="C159" s="33"/>
      <c r="D159" s="207" t="s">
        <v>179</v>
      </c>
      <c r="E159" s="33"/>
      <c r="F159" s="208" t="s">
        <v>1132</v>
      </c>
      <c r="G159" s="33"/>
      <c r="H159" s="33"/>
      <c r="I159" s="115"/>
      <c r="J159" s="33"/>
      <c r="K159" s="33"/>
      <c r="L159" s="36"/>
      <c r="M159" s="209"/>
      <c r="N159" s="64"/>
      <c r="O159" s="64"/>
      <c r="P159" s="64"/>
      <c r="Q159" s="64"/>
      <c r="R159" s="64"/>
      <c r="S159" s="64"/>
      <c r="T159" s="65"/>
      <c r="AT159" s="15" t="s">
        <v>179</v>
      </c>
      <c r="AU159" s="15" t="s">
        <v>85</v>
      </c>
    </row>
    <row r="160" spans="2:65" s="1" customFormat="1" ht="21.6" customHeight="1">
      <c r="B160" s="32"/>
      <c r="C160" s="194" t="s">
        <v>8</v>
      </c>
      <c r="D160" s="194" t="s">
        <v>172</v>
      </c>
      <c r="E160" s="195" t="s">
        <v>1150</v>
      </c>
      <c r="F160" s="196" t="s">
        <v>1135</v>
      </c>
      <c r="G160" s="197" t="s">
        <v>1069</v>
      </c>
      <c r="H160" s="198">
        <v>1</v>
      </c>
      <c r="I160" s="199"/>
      <c r="J160" s="200">
        <f>ROUND(I160*H160,2)</f>
        <v>0</v>
      </c>
      <c r="K160" s="196" t="s">
        <v>1</v>
      </c>
      <c r="L160" s="36"/>
      <c r="M160" s="201" t="s">
        <v>1</v>
      </c>
      <c r="N160" s="202" t="s">
        <v>43</v>
      </c>
      <c r="O160" s="64"/>
      <c r="P160" s="203">
        <f>O160*H160</f>
        <v>0</v>
      </c>
      <c r="Q160" s="203">
        <v>0</v>
      </c>
      <c r="R160" s="203">
        <f>Q160*H160</f>
        <v>0</v>
      </c>
      <c r="S160" s="203">
        <v>0</v>
      </c>
      <c r="T160" s="204">
        <f>S160*H160</f>
        <v>0</v>
      </c>
      <c r="AR160" s="205" t="s">
        <v>177</v>
      </c>
      <c r="AT160" s="205" t="s">
        <v>172</v>
      </c>
      <c r="AU160" s="205" t="s">
        <v>85</v>
      </c>
      <c r="AY160" s="15" t="s">
        <v>170</v>
      </c>
      <c r="BE160" s="206">
        <f>IF(N160="základní",J160,0)</f>
        <v>0</v>
      </c>
      <c r="BF160" s="206">
        <f>IF(N160="snížená",J160,0)</f>
        <v>0</v>
      </c>
      <c r="BG160" s="206">
        <f>IF(N160="zákl. přenesená",J160,0)</f>
        <v>0</v>
      </c>
      <c r="BH160" s="206">
        <f>IF(N160="sníž. přenesená",J160,0)</f>
        <v>0</v>
      </c>
      <c r="BI160" s="206">
        <f>IF(N160="nulová",J160,0)</f>
        <v>0</v>
      </c>
      <c r="BJ160" s="15" t="s">
        <v>85</v>
      </c>
      <c r="BK160" s="206">
        <f>ROUND(I160*H160,2)</f>
        <v>0</v>
      </c>
      <c r="BL160" s="15" t="s">
        <v>177</v>
      </c>
      <c r="BM160" s="205" t="s">
        <v>347</v>
      </c>
    </row>
    <row r="161" spans="2:65" s="1" customFormat="1" ht="11.25">
      <c r="B161" s="32"/>
      <c r="C161" s="33"/>
      <c r="D161" s="207" t="s">
        <v>179</v>
      </c>
      <c r="E161" s="33"/>
      <c r="F161" s="208" t="s">
        <v>1135</v>
      </c>
      <c r="G161" s="33"/>
      <c r="H161" s="33"/>
      <c r="I161" s="115"/>
      <c r="J161" s="33"/>
      <c r="K161" s="33"/>
      <c r="L161" s="36"/>
      <c r="M161" s="209"/>
      <c r="N161" s="64"/>
      <c r="O161" s="64"/>
      <c r="P161" s="64"/>
      <c r="Q161" s="64"/>
      <c r="R161" s="64"/>
      <c r="S161" s="64"/>
      <c r="T161" s="65"/>
      <c r="AT161" s="15" t="s">
        <v>179</v>
      </c>
      <c r="AU161" s="15" t="s">
        <v>85</v>
      </c>
    </row>
    <row r="162" spans="2:65" s="1" customFormat="1" ht="21.6" customHeight="1">
      <c r="B162" s="32"/>
      <c r="C162" s="194" t="s">
        <v>269</v>
      </c>
      <c r="D162" s="194" t="s">
        <v>172</v>
      </c>
      <c r="E162" s="195" t="s">
        <v>1151</v>
      </c>
      <c r="F162" s="196" t="s">
        <v>1138</v>
      </c>
      <c r="G162" s="197" t="s">
        <v>1069</v>
      </c>
      <c r="H162" s="198">
        <v>1</v>
      </c>
      <c r="I162" s="199"/>
      <c r="J162" s="200">
        <f>ROUND(I162*H162,2)</f>
        <v>0</v>
      </c>
      <c r="K162" s="196" t="s">
        <v>1</v>
      </c>
      <c r="L162" s="36"/>
      <c r="M162" s="201" t="s">
        <v>1</v>
      </c>
      <c r="N162" s="202" t="s">
        <v>43</v>
      </c>
      <c r="O162" s="64"/>
      <c r="P162" s="203">
        <f>O162*H162</f>
        <v>0</v>
      </c>
      <c r="Q162" s="203">
        <v>0</v>
      </c>
      <c r="R162" s="203">
        <f>Q162*H162</f>
        <v>0</v>
      </c>
      <c r="S162" s="203">
        <v>0</v>
      </c>
      <c r="T162" s="204">
        <f>S162*H162</f>
        <v>0</v>
      </c>
      <c r="AR162" s="205" t="s">
        <v>177</v>
      </c>
      <c r="AT162" s="205" t="s">
        <v>172</v>
      </c>
      <c r="AU162" s="205" t="s">
        <v>85</v>
      </c>
      <c r="AY162" s="15" t="s">
        <v>170</v>
      </c>
      <c r="BE162" s="206">
        <f>IF(N162="základní",J162,0)</f>
        <v>0</v>
      </c>
      <c r="BF162" s="206">
        <f>IF(N162="snížená",J162,0)</f>
        <v>0</v>
      </c>
      <c r="BG162" s="206">
        <f>IF(N162="zákl. přenesená",J162,0)</f>
        <v>0</v>
      </c>
      <c r="BH162" s="206">
        <f>IF(N162="sníž. přenesená",J162,0)</f>
        <v>0</v>
      </c>
      <c r="BI162" s="206">
        <f>IF(N162="nulová",J162,0)</f>
        <v>0</v>
      </c>
      <c r="BJ162" s="15" t="s">
        <v>85</v>
      </c>
      <c r="BK162" s="206">
        <f>ROUND(I162*H162,2)</f>
        <v>0</v>
      </c>
      <c r="BL162" s="15" t="s">
        <v>177</v>
      </c>
      <c r="BM162" s="205" t="s">
        <v>357</v>
      </c>
    </row>
    <row r="163" spans="2:65" s="1" customFormat="1" ht="11.25">
      <c r="B163" s="32"/>
      <c r="C163" s="33"/>
      <c r="D163" s="207" t="s">
        <v>179</v>
      </c>
      <c r="E163" s="33"/>
      <c r="F163" s="208" t="s">
        <v>1138</v>
      </c>
      <c r="G163" s="33"/>
      <c r="H163" s="33"/>
      <c r="I163" s="115"/>
      <c r="J163" s="33"/>
      <c r="K163" s="33"/>
      <c r="L163" s="36"/>
      <c r="M163" s="243"/>
      <c r="N163" s="244"/>
      <c r="O163" s="244"/>
      <c r="P163" s="244"/>
      <c r="Q163" s="244"/>
      <c r="R163" s="244"/>
      <c r="S163" s="244"/>
      <c r="T163" s="245"/>
      <c r="AT163" s="15" t="s">
        <v>179</v>
      </c>
      <c r="AU163" s="15" t="s">
        <v>85</v>
      </c>
    </row>
    <row r="164" spans="2:65" s="1" customFormat="1" ht="6.95" customHeight="1">
      <c r="B164" s="47"/>
      <c r="C164" s="48"/>
      <c r="D164" s="48"/>
      <c r="E164" s="48"/>
      <c r="F164" s="48"/>
      <c r="G164" s="48"/>
      <c r="H164" s="48"/>
      <c r="I164" s="146"/>
      <c r="J164" s="48"/>
      <c r="K164" s="48"/>
      <c r="L164" s="36"/>
    </row>
  </sheetData>
  <sheetProtection password="CC35" sheet="1" objects="1" scenarios="1" formatColumns="0" formatRows="0" autoFilter="0"/>
  <autoFilter ref="C124:K163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96"/>
  <sheetViews>
    <sheetView showGridLines="0" workbookViewId="0"/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" customWidth="1"/>
    <col min="8" max="8" width="9.83203125" customWidth="1"/>
    <col min="9" max="9" width="17.33203125" style="108" customWidth="1"/>
    <col min="10" max="11" width="17.33203125" customWidth="1"/>
    <col min="12" max="12" width="8" customWidth="1"/>
    <col min="13" max="13" width="9.33203125" hidden="1" customWidth="1"/>
    <col min="14" max="14" width="9.1640625" hidden="1"/>
    <col min="15" max="20" width="12.1640625" hidden="1" customWidth="1"/>
    <col min="21" max="21" width="14" hidden="1" customWidth="1"/>
    <col min="22" max="22" width="10.5" customWidth="1"/>
    <col min="23" max="23" width="14" customWidth="1"/>
    <col min="24" max="24" width="10.5" customWidth="1"/>
    <col min="25" max="25" width="12.83203125" customWidth="1"/>
    <col min="26" max="26" width="9.5" customWidth="1"/>
    <col min="27" max="27" width="12.83203125" customWidth="1"/>
    <col min="28" max="28" width="14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117</v>
      </c>
    </row>
    <row r="3" spans="2:46" ht="6.95" customHeight="1">
      <c r="B3" s="109"/>
      <c r="C3" s="110"/>
      <c r="D3" s="110"/>
      <c r="E3" s="110"/>
      <c r="F3" s="110"/>
      <c r="G3" s="110"/>
      <c r="H3" s="110"/>
      <c r="I3" s="111"/>
      <c r="J3" s="110"/>
      <c r="K3" s="110"/>
      <c r="L3" s="18"/>
      <c r="AT3" s="15" t="s">
        <v>87</v>
      </c>
    </row>
    <row r="4" spans="2:46" ht="24.95" customHeight="1">
      <c r="B4" s="18"/>
      <c r="D4" s="112" t="s">
        <v>133</v>
      </c>
      <c r="L4" s="18"/>
      <c r="M4" s="113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114" t="s">
        <v>16</v>
      </c>
      <c r="L6" s="18"/>
    </row>
    <row r="7" spans="2:46" ht="14.45" customHeight="1">
      <c r="B7" s="18"/>
      <c r="E7" s="294" t="str">
        <f>'Rekapitulace stavby'!K6</f>
        <v>Labe aréna Štětí - bazén</v>
      </c>
      <c r="F7" s="295"/>
      <c r="G7" s="295"/>
      <c r="H7" s="295"/>
      <c r="L7" s="18"/>
    </row>
    <row r="8" spans="2:46" ht="12" customHeight="1">
      <c r="B8" s="18"/>
      <c r="D8" s="114" t="s">
        <v>134</v>
      </c>
      <c r="L8" s="18"/>
    </row>
    <row r="9" spans="2:46" s="1" customFormat="1" ht="14.45" customHeight="1">
      <c r="B9" s="36"/>
      <c r="E9" s="294" t="s">
        <v>1165</v>
      </c>
      <c r="F9" s="297"/>
      <c r="G9" s="297"/>
      <c r="H9" s="297"/>
      <c r="I9" s="115"/>
      <c r="L9" s="36"/>
    </row>
    <row r="10" spans="2:46" s="1" customFormat="1" ht="12" customHeight="1">
      <c r="B10" s="36"/>
      <c r="D10" s="114" t="s">
        <v>806</v>
      </c>
      <c r="I10" s="115"/>
      <c r="L10" s="36"/>
    </row>
    <row r="11" spans="2:46" s="1" customFormat="1" ht="36.950000000000003" customHeight="1">
      <c r="B11" s="36"/>
      <c r="E11" s="296" t="s">
        <v>1166</v>
      </c>
      <c r="F11" s="297"/>
      <c r="G11" s="297"/>
      <c r="H11" s="297"/>
      <c r="I11" s="115"/>
      <c r="L11" s="36"/>
    </row>
    <row r="12" spans="2:46" s="1" customFormat="1" ht="11.25">
      <c r="B12" s="36"/>
      <c r="I12" s="115"/>
      <c r="L12" s="36"/>
    </row>
    <row r="13" spans="2:46" s="1" customFormat="1" ht="12" customHeight="1">
      <c r="B13" s="36"/>
      <c r="D13" s="114" t="s">
        <v>18</v>
      </c>
      <c r="F13" s="103" t="s">
        <v>1</v>
      </c>
      <c r="I13" s="116" t="s">
        <v>19</v>
      </c>
      <c r="J13" s="103" t="s">
        <v>1</v>
      </c>
      <c r="L13" s="36"/>
    </row>
    <row r="14" spans="2:46" s="1" customFormat="1" ht="12" customHeight="1">
      <c r="B14" s="36"/>
      <c r="D14" s="114" t="s">
        <v>20</v>
      </c>
      <c r="F14" s="103" t="s">
        <v>1050</v>
      </c>
      <c r="I14" s="116" t="s">
        <v>22</v>
      </c>
      <c r="J14" s="117" t="str">
        <f>'Rekapitulace stavby'!AN8</f>
        <v>4. 12. 2019</v>
      </c>
      <c r="L14" s="36"/>
    </row>
    <row r="15" spans="2:46" s="1" customFormat="1" ht="10.9" customHeight="1">
      <c r="B15" s="36"/>
      <c r="I15" s="115"/>
      <c r="L15" s="36"/>
    </row>
    <row r="16" spans="2:46" s="1" customFormat="1" ht="12" customHeight="1">
      <c r="B16" s="36"/>
      <c r="D16" s="114" t="s">
        <v>24</v>
      </c>
      <c r="I16" s="116" t="s">
        <v>25</v>
      </c>
      <c r="J16" s="103" t="str">
        <f>IF('Rekapitulace stavby'!AN10="","",'Rekapitulace stavby'!AN10)</f>
        <v>03410447</v>
      </c>
      <c r="L16" s="36"/>
    </row>
    <row r="17" spans="2:12" s="1" customFormat="1" ht="18" customHeight="1">
      <c r="B17" s="36"/>
      <c r="E17" s="103" t="str">
        <f>IF('Rekapitulace stavby'!E11="","",'Rekapitulace stavby'!E11)</f>
        <v>Labe aréna z.s. Nábřežní 835, Štětí</v>
      </c>
      <c r="I17" s="116" t="s">
        <v>28</v>
      </c>
      <c r="J17" s="103" t="str">
        <f>IF('Rekapitulace stavby'!AN11="","",'Rekapitulace stavby'!AN11)</f>
        <v/>
      </c>
      <c r="L17" s="36"/>
    </row>
    <row r="18" spans="2:12" s="1" customFormat="1" ht="6.95" customHeight="1">
      <c r="B18" s="36"/>
      <c r="I18" s="115"/>
      <c r="L18" s="36"/>
    </row>
    <row r="19" spans="2:12" s="1" customFormat="1" ht="12" customHeight="1">
      <c r="B19" s="36"/>
      <c r="D19" s="114" t="s">
        <v>29</v>
      </c>
      <c r="I19" s="116" t="s">
        <v>25</v>
      </c>
      <c r="J19" s="28" t="str">
        <f>'Rekapitulace stavby'!AN13</f>
        <v>Vyplň údaj</v>
      </c>
      <c r="L19" s="36"/>
    </row>
    <row r="20" spans="2:12" s="1" customFormat="1" ht="18" customHeight="1">
      <c r="B20" s="36"/>
      <c r="E20" s="298" t="str">
        <f>'Rekapitulace stavby'!E14</f>
        <v>Vyplň údaj</v>
      </c>
      <c r="F20" s="299"/>
      <c r="G20" s="299"/>
      <c r="H20" s="299"/>
      <c r="I20" s="116" t="s">
        <v>28</v>
      </c>
      <c r="J20" s="28" t="str">
        <f>'Rekapitulace stavby'!AN14</f>
        <v>Vyplň údaj</v>
      </c>
      <c r="L20" s="36"/>
    </row>
    <row r="21" spans="2:12" s="1" customFormat="1" ht="6.95" customHeight="1">
      <c r="B21" s="36"/>
      <c r="I21" s="115"/>
      <c r="L21" s="36"/>
    </row>
    <row r="22" spans="2:12" s="1" customFormat="1" ht="12" customHeight="1">
      <c r="B22" s="36"/>
      <c r="D22" s="114" t="s">
        <v>31</v>
      </c>
      <c r="I22" s="116" t="s">
        <v>25</v>
      </c>
      <c r="J22" s="103" t="str">
        <f>IF('Rekapitulace stavby'!AN16="","",'Rekapitulace stavby'!AN16)</f>
        <v>25678051</v>
      </c>
      <c r="L22" s="36"/>
    </row>
    <row r="23" spans="2:12" s="1" customFormat="1" ht="18" customHeight="1">
      <c r="B23" s="36"/>
      <c r="E23" s="103" t="str">
        <f>IF('Rekapitulace stavby'!E17="","",'Rekapitulace stavby'!E17)</f>
        <v>di5 architekti inženýři</v>
      </c>
      <c r="I23" s="116" t="s">
        <v>28</v>
      </c>
      <c r="J23" s="103" t="str">
        <f>IF('Rekapitulace stavby'!AN17="","",'Rekapitulace stavby'!AN17)</f>
        <v/>
      </c>
      <c r="L23" s="36"/>
    </row>
    <row r="24" spans="2:12" s="1" customFormat="1" ht="6.95" customHeight="1">
      <c r="B24" s="36"/>
      <c r="I24" s="115"/>
      <c r="L24" s="36"/>
    </row>
    <row r="25" spans="2:12" s="1" customFormat="1" ht="12" customHeight="1">
      <c r="B25" s="36"/>
      <c r="D25" s="114" t="s">
        <v>35</v>
      </c>
      <c r="I25" s="116" t="s">
        <v>25</v>
      </c>
      <c r="J25" s="103" t="str">
        <f>IF('Rekapitulace stavby'!AN19="","",'Rekapitulace stavby'!AN19)</f>
        <v/>
      </c>
      <c r="L25" s="36"/>
    </row>
    <row r="26" spans="2:12" s="1" customFormat="1" ht="18" customHeight="1">
      <c r="B26" s="36"/>
      <c r="E26" s="103" t="str">
        <f>IF('Rekapitulace stavby'!E20="","",'Rekapitulace stavby'!E20)</f>
        <v>J. Nešněra</v>
      </c>
      <c r="I26" s="116" t="s">
        <v>28</v>
      </c>
      <c r="J26" s="103" t="str">
        <f>IF('Rekapitulace stavby'!AN20="","",'Rekapitulace stavby'!AN20)</f>
        <v/>
      </c>
      <c r="L26" s="36"/>
    </row>
    <row r="27" spans="2:12" s="1" customFormat="1" ht="6.95" customHeight="1">
      <c r="B27" s="36"/>
      <c r="I27" s="115"/>
      <c r="L27" s="36"/>
    </row>
    <row r="28" spans="2:12" s="1" customFormat="1" ht="12" customHeight="1">
      <c r="B28" s="36"/>
      <c r="D28" s="114" t="s">
        <v>37</v>
      </c>
      <c r="I28" s="115"/>
      <c r="L28" s="36"/>
    </row>
    <row r="29" spans="2:12" s="7" customFormat="1" ht="14.45" customHeight="1">
      <c r="B29" s="118"/>
      <c r="E29" s="300" t="s">
        <v>1</v>
      </c>
      <c r="F29" s="300"/>
      <c r="G29" s="300"/>
      <c r="H29" s="300"/>
      <c r="I29" s="119"/>
      <c r="L29" s="118"/>
    </row>
    <row r="30" spans="2:12" s="1" customFormat="1" ht="6.95" customHeight="1">
      <c r="B30" s="36"/>
      <c r="I30" s="115"/>
      <c r="L30" s="36"/>
    </row>
    <row r="31" spans="2:12" s="1" customFormat="1" ht="6.95" customHeight="1">
      <c r="B31" s="36"/>
      <c r="D31" s="60"/>
      <c r="E31" s="60"/>
      <c r="F31" s="60"/>
      <c r="G31" s="60"/>
      <c r="H31" s="60"/>
      <c r="I31" s="120"/>
      <c r="J31" s="60"/>
      <c r="K31" s="60"/>
      <c r="L31" s="36"/>
    </row>
    <row r="32" spans="2:12" s="1" customFormat="1" ht="25.35" customHeight="1">
      <c r="B32" s="36"/>
      <c r="D32" s="121" t="s">
        <v>38</v>
      </c>
      <c r="I32" s="115"/>
      <c r="J32" s="122">
        <f>ROUND(J128, 2)</f>
        <v>0</v>
      </c>
      <c r="L32" s="36"/>
    </row>
    <row r="33" spans="2:12" s="1" customFormat="1" ht="6.95" customHeight="1">
      <c r="B33" s="36"/>
      <c r="D33" s="60"/>
      <c r="E33" s="60"/>
      <c r="F33" s="60"/>
      <c r="G33" s="60"/>
      <c r="H33" s="60"/>
      <c r="I33" s="120"/>
      <c r="J33" s="60"/>
      <c r="K33" s="60"/>
      <c r="L33" s="36"/>
    </row>
    <row r="34" spans="2:12" s="1" customFormat="1" ht="14.45" customHeight="1">
      <c r="B34" s="36"/>
      <c r="F34" s="123" t="s">
        <v>40</v>
      </c>
      <c r="I34" s="124" t="s">
        <v>39</v>
      </c>
      <c r="J34" s="123" t="s">
        <v>41</v>
      </c>
      <c r="L34" s="36"/>
    </row>
    <row r="35" spans="2:12" s="1" customFormat="1" ht="14.45" customHeight="1">
      <c r="B35" s="36"/>
      <c r="D35" s="125" t="s">
        <v>42</v>
      </c>
      <c r="E35" s="114" t="s">
        <v>43</v>
      </c>
      <c r="F35" s="126">
        <f>ROUND((SUM(BE128:BE195)),  2)</f>
        <v>0</v>
      </c>
      <c r="I35" s="127">
        <v>0.21</v>
      </c>
      <c r="J35" s="126">
        <f>ROUND(((SUM(BE128:BE195))*I35),  2)</f>
        <v>0</v>
      </c>
      <c r="L35" s="36"/>
    </row>
    <row r="36" spans="2:12" s="1" customFormat="1" ht="14.45" customHeight="1">
      <c r="B36" s="36"/>
      <c r="E36" s="114" t="s">
        <v>44</v>
      </c>
      <c r="F36" s="126">
        <f>ROUND((SUM(BF128:BF195)),  2)</f>
        <v>0</v>
      </c>
      <c r="I36" s="127">
        <v>0.15</v>
      </c>
      <c r="J36" s="126">
        <f>ROUND(((SUM(BF128:BF195))*I36),  2)</f>
        <v>0</v>
      </c>
      <c r="L36" s="36"/>
    </row>
    <row r="37" spans="2:12" s="1" customFormat="1" ht="14.45" hidden="1" customHeight="1">
      <c r="B37" s="36"/>
      <c r="E37" s="114" t="s">
        <v>45</v>
      </c>
      <c r="F37" s="126">
        <f>ROUND((SUM(BG128:BG195)),  2)</f>
        <v>0</v>
      </c>
      <c r="I37" s="127">
        <v>0.21</v>
      </c>
      <c r="J37" s="126">
        <f>0</f>
        <v>0</v>
      </c>
      <c r="L37" s="36"/>
    </row>
    <row r="38" spans="2:12" s="1" customFormat="1" ht="14.45" hidden="1" customHeight="1">
      <c r="B38" s="36"/>
      <c r="E38" s="114" t="s">
        <v>46</v>
      </c>
      <c r="F38" s="126">
        <f>ROUND((SUM(BH128:BH195)),  2)</f>
        <v>0</v>
      </c>
      <c r="I38" s="127">
        <v>0.15</v>
      </c>
      <c r="J38" s="126">
        <f>0</f>
        <v>0</v>
      </c>
      <c r="L38" s="36"/>
    </row>
    <row r="39" spans="2:12" s="1" customFormat="1" ht="14.45" hidden="1" customHeight="1">
      <c r="B39" s="36"/>
      <c r="E39" s="114" t="s">
        <v>47</v>
      </c>
      <c r="F39" s="126">
        <f>ROUND((SUM(BI128:BI195)),  2)</f>
        <v>0</v>
      </c>
      <c r="I39" s="127">
        <v>0</v>
      </c>
      <c r="J39" s="126">
        <f>0</f>
        <v>0</v>
      </c>
      <c r="L39" s="36"/>
    </row>
    <row r="40" spans="2:12" s="1" customFormat="1" ht="6.95" customHeight="1">
      <c r="B40" s="36"/>
      <c r="I40" s="115"/>
      <c r="L40" s="36"/>
    </row>
    <row r="41" spans="2:12" s="1" customFormat="1" ht="25.35" customHeight="1">
      <c r="B41" s="36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3"/>
      <c r="J41" s="134">
        <f>SUM(J32:J39)</f>
        <v>0</v>
      </c>
      <c r="K41" s="135"/>
      <c r="L41" s="36"/>
    </row>
    <row r="42" spans="2:12" s="1" customFormat="1" ht="14.45" customHeight="1">
      <c r="B42" s="36"/>
      <c r="I42" s="115"/>
      <c r="L42" s="36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6"/>
      <c r="D50" s="136" t="s">
        <v>51</v>
      </c>
      <c r="E50" s="137"/>
      <c r="F50" s="137"/>
      <c r="G50" s="136" t="s">
        <v>52</v>
      </c>
      <c r="H50" s="137"/>
      <c r="I50" s="138"/>
      <c r="J50" s="137"/>
      <c r="K50" s="137"/>
      <c r="L50" s="36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6"/>
      <c r="D61" s="139" t="s">
        <v>53</v>
      </c>
      <c r="E61" s="140"/>
      <c r="F61" s="141" t="s">
        <v>54</v>
      </c>
      <c r="G61" s="139" t="s">
        <v>53</v>
      </c>
      <c r="H61" s="140"/>
      <c r="I61" s="142"/>
      <c r="J61" s="143" t="s">
        <v>54</v>
      </c>
      <c r="K61" s="140"/>
      <c r="L61" s="36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6"/>
      <c r="D65" s="136" t="s">
        <v>55</v>
      </c>
      <c r="E65" s="137"/>
      <c r="F65" s="137"/>
      <c r="G65" s="136" t="s">
        <v>56</v>
      </c>
      <c r="H65" s="137"/>
      <c r="I65" s="138"/>
      <c r="J65" s="137"/>
      <c r="K65" s="137"/>
      <c r="L65" s="36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6"/>
      <c r="D76" s="139" t="s">
        <v>53</v>
      </c>
      <c r="E76" s="140"/>
      <c r="F76" s="141" t="s">
        <v>54</v>
      </c>
      <c r="G76" s="139" t="s">
        <v>53</v>
      </c>
      <c r="H76" s="140"/>
      <c r="I76" s="142"/>
      <c r="J76" s="143" t="s">
        <v>54</v>
      </c>
      <c r="K76" s="140"/>
      <c r="L76" s="36"/>
    </row>
    <row r="77" spans="2:12" s="1" customFormat="1" ht="14.45" customHeight="1"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36"/>
    </row>
    <row r="81" spans="2:12" s="1" customFormat="1" ht="6.95" customHeight="1"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36"/>
    </row>
    <row r="82" spans="2:12" s="1" customFormat="1" ht="24.95" customHeight="1">
      <c r="B82" s="32"/>
      <c r="C82" s="21" t="s">
        <v>136</v>
      </c>
      <c r="D82" s="33"/>
      <c r="E82" s="33"/>
      <c r="F82" s="33"/>
      <c r="G82" s="33"/>
      <c r="H82" s="33"/>
      <c r="I82" s="115"/>
      <c r="J82" s="33"/>
      <c r="K82" s="33"/>
      <c r="L82" s="36"/>
    </row>
    <row r="83" spans="2:12" s="1" customFormat="1" ht="6.95" customHeight="1">
      <c r="B83" s="32"/>
      <c r="C83" s="33"/>
      <c r="D83" s="33"/>
      <c r="E83" s="33"/>
      <c r="F83" s="33"/>
      <c r="G83" s="33"/>
      <c r="H83" s="33"/>
      <c r="I83" s="115"/>
      <c r="J83" s="33"/>
      <c r="K83" s="33"/>
      <c r="L83" s="36"/>
    </row>
    <row r="84" spans="2:12" s="1" customFormat="1" ht="12" customHeight="1">
      <c r="B84" s="32"/>
      <c r="C84" s="27" t="s">
        <v>16</v>
      </c>
      <c r="D84" s="33"/>
      <c r="E84" s="33"/>
      <c r="F84" s="33"/>
      <c r="G84" s="33"/>
      <c r="H84" s="33"/>
      <c r="I84" s="115"/>
      <c r="J84" s="33"/>
      <c r="K84" s="33"/>
      <c r="L84" s="36"/>
    </row>
    <row r="85" spans="2:12" s="1" customFormat="1" ht="14.45" customHeight="1">
      <c r="B85" s="32"/>
      <c r="C85" s="33"/>
      <c r="D85" s="33"/>
      <c r="E85" s="301" t="str">
        <f>E7</f>
        <v>Labe aréna Štětí - bazén</v>
      </c>
      <c r="F85" s="302"/>
      <c r="G85" s="302"/>
      <c r="H85" s="302"/>
      <c r="I85" s="115"/>
      <c r="J85" s="33"/>
      <c r="K85" s="33"/>
      <c r="L85" s="36"/>
    </row>
    <row r="86" spans="2:12" ht="12" customHeight="1">
      <c r="B86" s="19"/>
      <c r="C86" s="27" t="s">
        <v>134</v>
      </c>
      <c r="D86" s="20"/>
      <c r="E86" s="20"/>
      <c r="F86" s="20"/>
      <c r="G86" s="20"/>
      <c r="H86" s="20"/>
      <c r="J86" s="20"/>
      <c r="K86" s="20"/>
      <c r="L86" s="18"/>
    </row>
    <row r="87" spans="2:12" s="1" customFormat="1" ht="14.45" customHeight="1">
      <c r="B87" s="32"/>
      <c r="C87" s="33"/>
      <c r="D87" s="33"/>
      <c r="E87" s="301" t="s">
        <v>1165</v>
      </c>
      <c r="F87" s="303"/>
      <c r="G87" s="303"/>
      <c r="H87" s="303"/>
      <c r="I87" s="115"/>
      <c r="J87" s="33"/>
      <c r="K87" s="33"/>
      <c r="L87" s="36"/>
    </row>
    <row r="88" spans="2:12" s="1" customFormat="1" ht="12" customHeight="1">
      <c r="B88" s="32"/>
      <c r="C88" s="27" t="s">
        <v>806</v>
      </c>
      <c r="D88" s="33"/>
      <c r="E88" s="33"/>
      <c r="F88" s="33"/>
      <c r="G88" s="33"/>
      <c r="H88" s="33"/>
      <c r="I88" s="115"/>
      <c r="J88" s="33"/>
      <c r="K88" s="33"/>
      <c r="L88" s="36"/>
    </row>
    <row r="89" spans="2:12" s="1" customFormat="1" ht="14.45" customHeight="1">
      <c r="B89" s="32"/>
      <c r="C89" s="33"/>
      <c r="D89" s="33"/>
      <c r="E89" s="269" t="str">
        <f>E11</f>
        <v>05a - Elektro - stavební instalace</v>
      </c>
      <c r="F89" s="303"/>
      <c r="G89" s="303"/>
      <c r="H89" s="303"/>
      <c r="I89" s="115"/>
      <c r="J89" s="33"/>
      <c r="K89" s="33"/>
      <c r="L89" s="36"/>
    </row>
    <row r="90" spans="2:12" s="1" customFormat="1" ht="6.95" customHeight="1">
      <c r="B90" s="32"/>
      <c r="C90" s="33"/>
      <c r="D90" s="33"/>
      <c r="E90" s="33"/>
      <c r="F90" s="33"/>
      <c r="G90" s="33"/>
      <c r="H90" s="33"/>
      <c r="I90" s="115"/>
      <c r="J90" s="33"/>
      <c r="K90" s="33"/>
      <c r="L90" s="36"/>
    </row>
    <row r="91" spans="2:12" s="1" customFormat="1" ht="12" customHeight="1">
      <c r="B91" s="32"/>
      <c r="C91" s="27" t="s">
        <v>20</v>
      </c>
      <c r="D91" s="33"/>
      <c r="E91" s="33"/>
      <c r="F91" s="25" t="str">
        <f>F14</f>
        <v xml:space="preserve"> </v>
      </c>
      <c r="G91" s="33"/>
      <c r="H91" s="33"/>
      <c r="I91" s="116" t="s">
        <v>22</v>
      </c>
      <c r="J91" s="59" t="str">
        <f>IF(J14="","",J14)</f>
        <v>4. 12. 2019</v>
      </c>
      <c r="K91" s="33"/>
      <c r="L91" s="36"/>
    </row>
    <row r="92" spans="2:12" s="1" customFormat="1" ht="6.95" customHeight="1">
      <c r="B92" s="32"/>
      <c r="C92" s="33"/>
      <c r="D92" s="33"/>
      <c r="E92" s="33"/>
      <c r="F92" s="33"/>
      <c r="G92" s="33"/>
      <c r="H92" s="33"/>
      <c r="I92" s="115"/>
      <c r="J92" s="33"/>
      <c r="K92" s="33"/>
      <c r="L92" s="36"/>
    </row>
    <row r="93" spans="2:12" s="1" customFormat="1" ht="26.45" customHeight="1">
      <c r="B93" s="32"/>
      <c r="C93" s="27" t="s">
        <v>24</v>
      </c>
      <c r="D93" s="33"/>
      <c r="E93" s="33"/>
      <c r="F93" s="25" t="str">
        <f>E17</f>
        <v>Labe aréna z.s. Nábřežní 835, Štětí</v>
      </c>
      <c r="G93" s="33"/>
      <c r="H93" s="33"/>
      <c r="I93" s="116" t="s">
        <v>31</v>
      </c>
      <c r="J93" s="30" t="str">
        <f>E23</f>
        <v>di5 architekti inženýři</v>
      </c>
      <c r="K93" s="33"/>
      <c r="L93" s="36"/>
    </row>
    <row r="94" spans="2:12" s="1" customFormat="1" ht="15.6" customHeight="1">
      <c r="B94" s="32"/>
      <c r="C94" s="27" t="s">
        <v>29</v>
      </c>
      <c r="D94" s="33"/>
      <c r="E94" s="33"/>
      <c r="F94" s="25" t="str">
        <f>IF(E20="","",E20)</f>
        <v>Vyplň údaj</v>
      </c>
      <c r="G94" s="33"/>
      <c r="H94" s="33"/>
      <c r="I94" s="116" t="s">
        <v>35</v>
      </c>
      <c r="J94" s="30" t="str">
        <f>E26</f>
        <v>J. Nešněra</v>
      </c>
      <c r="K94" s="33"/>
      <c r="L94" s="36"/>
    </row>
    <row r="95" spans="2:12" s="1" customFormat="1" ht="10.35" customHeight="1">
      <c r="B95" s="32"/>
      <c r="C95" s="33"/>
      <c r="D95" s="33"/>
      <c r="E95" s="33"/>
      <c r="F95" s="33"/>
      <c r="G95" s="33"/>
      <c r="H95" s="33"/>
      <c r="I95" s="115"/>
      <c r="J95" s="33"/>
      <c r="K95" s="33"/>
      <c r="L95" s="36"/>
    </row>
    <row r="96" spans="2:12" s="1" customFormat="1" ht="29.25" customHeight="1">
      <c r="B96" s="32"/>
      <c r="C96" s="150" t="s">
        <v>137</v>
      </c>
      <c r="D96" s="151"/>
      <c r="E96" s="151"/>
      <c r="F96" s="151"/>
      <c r="G96" s="151"/>
      <c r="H96" s="151"/>
      <c r="I96" s="152"/>
      <c r="J96" s="153" t="s">
        <v>138</v>
      </c>
      <c r="K96" s="151"/>
      <c r="L96" s="36"/>
    </row>
    <row r="97" spans="2:47" s="1" customFormat="1" ht="10.35" customHeight="1">
      <c r="B97" s="32"/>
      <c r="C97" s="33"/>
      <c r="D97" s="33"/>
      <c r="E97" s="33"/>
      <c r="F97" s="33"/>
      <c r="G97" s="33"/>
      <c r="H97" s="33"/>
      <c r="I97" s="115"/>
      <c r="J97" s="33"/>
      <c r="K97" s="33"/>
      <c r="L97" s="36"/>
    </row>
    <row r="98" spans="2:47" s="1" customFormat="1" ht="22.9" customHeight="1">
      <c r="B98" s="32"/>
      <c r="C98" s="154" t="s">
        <v>139</v>
      </c>
      <c r="D98" s="33"/>
      <c r="E98" s="33"/>
      <c r="F98" s="33"/>
      <c r="G98" s="33"/>
      <c r="H98" s="33"/>
      <c r="I98" s="115"/>
      <c r="J98" s="77">
        <f>J128</f>
        <v>0</v>
      </c>
      <c r="K98" s="33"/>
      <c r="L98" s="36"/>
      <c r="AU98" s="15" t="s">
        <v>140</v>
      </c>
    </row>
    <row r="99" spans="2:47" s="8" customFormat="1" ht="24.95" customHeight="1">
      <c r="B99" s="155"/>
      <c r="C99" s="156"/>
      <c r="D99" s="157" t="s">
        <v>1167</v>
      </c>
      <c r="E99" s="158"/>
      <c r="F99" s="158"/>
      <c r="G99" s="158"/>
      <c r="H99" s="158"/>
      <c r="I99" s="159"/>
      <c r="J99" s="160">
        <f>J129</f>
        <v>0</v>
      </c>
      <c r="K99" s="156"/>
      <c r="L99" s="161"/>
    </row>
    <row r="100" spans="2:47" s="8" customFormat="1" ht="24.95" customHeight="1">
      <c r="B100" s="155"/>
      <c r="C100" s="156"/>
      <c r="D100" s="157" t="s">
        <v>1168</v>
      </c>
      <c r="E100" s="158"/>
      <c r="F100" s="158"/>
      <c r="G100" s="158"/>
      <c r="H100" s="158"/>
      <c r="I100" s="159"/>
      <c r="J100" s="160">
        <f>J134</f>
        <v>0</v>
      </c>
      <c r="K100" s="156"/>
      <c r="L100" s="161"/>
    </row>
    <row r="101" spans="2:47" s="8" customFormat="1" ht="24.95" customHeight="1">
      <c r="B101" s="155"/>
      <c r="C101" s="156"/>
      <c r="D101" s="157" t="s">
        <v>1169</v>
      </c>
      <c r="E101" s="158"/>
      <c r="F101" s="158"/>
      <c r="G101" s="158"/>
      <c r="H101" s="158"/>
      <c r="I101" s="159"/>
      <c r="J101" s="160">
        <f>J141</f>
        <v>0</v>
      </c>
      <c r="K101" s="156"/>
      <c r="L101" s="161"/>
    </row>
    <row r="102" spans="2:47" s="8" customFormat="1" ht="24.95" customHeight="1">
      <c r="B102" s="155"/>
      <c r="C102" s="156"/>
      <c r="D102" s="157" t="s">
        <v>1170</v>
      </c>
      <c r="E102" s="158"/>
      <c r="F102" s="158"/>
      <c r="G102" s="158"/>
      <c r="H102" s="158"/>
      <c r="I102" s="159"/>
      <c r="J102" s="160">
        <f>J146</f>
        <v>0</v>
      </c>
      <c r="K102" s="156"/>
      <c r="L102" s="161"/>
    </row>
    <row r="103" spans="2:47" s="8" customFormat="1" ht="24.95" customHeight="1">
      <c r="B103" s="155"/>
      <c r="C103" s="156"/>
      <c r="D103" s="157" t="s">
        <v>1171</v>
      </c>
      <c r="E103" s="158"/>
      <c r="F103" s="158"/>
      <c r="G103" s="158"/>
      <c r="H103" s="158"/>
      <c r="I103" s="159"/>
      <c r="J103" s="160">
        <f>J155</f>
        <v>0</v>
      </c>
      <c r="K103" s="156"/>
      <c r="L103" s="161"/>
    </row>
    <row r="104" spans="2:47" s="8" customFormat="1" ht="24.95" customHeight="1">
      <c r="B104" s="155"/>
      <c r="C104" s="156"/>
      <c r="D104" s="157" t="s">
        <v>1172</v>
      </c>
      <c r="E104" s="158"/>
      <c r="F104" s="158"/>
      <c r="G104" s="158"/>
      <c r="H104" s="158"/>
      <c r="I104" s="159"/>
      <c r="J104" s="160">
        <f>J160</f>
        <v>0</v>
      </c>
      <c r="K104" s="156"/>
      <c r="L104" s="161"/>
    </row>
    <row r="105" spans="2:47" s="8" customFormat="1" ht="24.95" customHeight="1">
      <c r="B105" s="155"/>
      <c r="C105" s="156"/>
      <c r="D105" s="157" t="s">
        <v>1173</v>
      </c>
      <c r="E105" s="158"/>
      <c r="F105" s="158"/>
      <c r="G105" s="158"/>
      <c r="H105" s="158"/>
      <c r="I105" s="159"/>
      <c r="J105" s="160">
        <f>J175</f>
        <v>0</v>
      </c>
      <c r="K105" s="156"/>
      <c r="L105" s="161"/>
    </row>
    <row r="106" spans="2:47" s="8" customFormat="1" ht="24.95" customHeight="1">
      <c r="B106" s="155"/>
      <c r="C106" s="156"/>
      <c r="D106" s="157" t="s">
        <v>1174</v>
      </c>
      <c r="E106" s="158"/>
      <c r="F106" s="158"/>
      <c r="G106" s="158"/>
      <c r="H106" s="158"/>
      <c r="I106" s="159"/>
      <c r="J106" s="160">
        <f>J192</f>
        <v>0</v>
      </c>
      <c r="K106" s="156"/>
      <c r="L106" s="161"/>
    </row>
    <row r="107" spans="2:47" s="1" customFormat="1" ht="21.75" customHeight="1">
      <c r="B107" s="32"/>
      <c r="C107" s="33"/>
      <c r="D107" s="33"/>
      <c r="E107" s="33"/>
      <c r="F107" s="33"/>
      <c r="G107" s="33"/>
      <c r="H107" s="33"/>
      <c r="I107" s="115"/>
      <c r="J107" s="33"/>
      <c r="K107" s="33"/>
      <c r="L107" s="36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146"/>
      <c r="J108" s="48"/>
      <c r="K108" s="48"/>
      <c r="L108" s="36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149"/>
      <c r="J112" s="50"/>
      <c r="K112" s="50"/>
      <c r="L112" s="36"/>
    </row>
    <row r="113" spans="2:63" s="1" customFormat="1" ht="24.95" customHeight="1">
      <c r="B113" s="32"/>
      <c r="C113" s="21" t="s">
        <v>155</v>
      </c>
      <c r="D113" s="33"/>
      <c r="E113" s="33"/>
      <c r="F113" s="33"/>
      <c r="G113" s="33"/>
      <c r="H113" s="33"/>
      <c r="I113" s="115"/>
      <c r="J113" s="33"/>
      <c r="K113" s="33"/>
      <c r="L113" s="36"/>
    </row>
    <row r="114" spans="2:63" s="1" customFormat="1" ht="6.95" customHeight="1">
      <c r="B114" s="32"/>
      <c r="C114" s="33"/>
      <c r="D114" s="33"/>
      <c r="E114" s="33"/>
      <c r="F114" s="33"/>
      <c r="G114" s="33"/>
      <c r="H114" s="33"/>
      <c r="I114" s="115"/>
      <c r="J114" s="33"/>
      <c r="K114" s="33"/>
      <c r="L114" s="36"/>
    </row>
    <row r="115" spans="2:63" s="1" customFormat="1" ht="12" customHeight="1">
      <c r="B115" s="32"/>
      <c r="C115" s="27" t="s">
        <v>16</v>
      </c>
      <c r="D115" s="33"/>
      <c r="E115" s="33"/>
      <c r="F115" s="33"/>
      <c r="G115" s="33"/>
      <c r="H115" s="33"/>
      <c r="I115" s="115"/>
      <c r="J115" s="33"/>
      <c r="K115" s="33"/>
      <c r="L115" s="36"/>
    </row>
    <row r="116" spans="2:63" s="1" customFormat="1" ht="14.45" customHeight="1">
      <c r="B116" s="32"/>
      <c r="C116" s="33"/>
      <c r="D116" s="33"/>
      <c r="E116" s="301" t="str">
        <f>E7</f>
        <v>Labe aréna Štětí - bazén</v>
      </c>
      <c r="F116" s="302"/>
      <c r="G116" s="302"/>
      <c r="H116" s="302"/>
      <c r="I116" s="115"/>
      <c r="J116" s="33"/>
      <c r="K116" s="33"/>
      <c r="L116" s="36"/>
    </row>
    <row r="117" spans="2:63" ht="12" customHeight="1">
      <c r="B117" s="19"/>
      <c r="C117" s="27" t="s">
        <v>134</v>
      </c>
      <c r="D117" s="20"/>
      <c r="E117" s="20"/>
      <c r="F117" s="20"/>
      <c r="G117" s="20"/>
      <c r="H117" s="20"/>
      <c r="J117" s="20"/>
      <c r="K117" s="20"/>
      <c r="L117" s="18"/>
    </row>
    <row r="118" spans="2:63" s="1" customFormat="1" ht="14.45" customHeight="1">
      <c r="B118" s="32"/>
      <c r="C118" s="33"/>
      <c r="D118" s="33"/>
      <c r="E118" s="301" t="s">
        <v>1165</v>
      </c>
      <c r="F118" s="303"/>
      <c r="G118" s="303"/>
      <c r="H118" s="303"/>
      <c r="I118" s="115"/>
      <c r="J118" s="33"/>
      <c r="K118" s="33"/>
      <c r="L118" s="36"/>
    </row>
    <row r="119" spans="2:63" s="1" customFormat="1" ht="12" customHeight="1">
      <c r="B119" s="32"/>
      <c r="C119" s="27" t="s">
        <v>806</v>
      </c>
      <c r="D119" s="33"/>
      <c r="E119" s="33"/>
      <c r="F119" s="33"/>
      <c r="G119" s="33"/>
      <c r="H119" s="33"/>
      <c r="I119" s="115"/>
      <c r="J119" s="33"/>
      <c r="K119" s="33"/>
      <c r="L119" s="36"/>
    </row>
    <row r="120" spans="2:63" s="1" customFormat="1" ht="14.45" customHeight="1">
      <c r="B120" s="32"/>
      <c r="C120" s="33"/>
      <c r="D120" s="33"/>
      <c r="E120" s="269" t="str">
        <f>E11</f>
        <v>05a - Elektro - stavební instalace</v>
      </c>
      <c r="F120" s="303"/>
      <c r="G120" s="303"/>
      <c r="H120" s="303"/>
      <c r="I120" s="115"/>
      <c r="J120" s="33"/>
      <c r="K120" s="33"/>
      <c r="L120" s="36"/>
    </row>
    <row r="121" spans="2:63" s="1" customFormat="1" ht="6.95" customHeight="1">
      <c r="B121" s="32"/>
      <c r="C121" s="33"/>
      <c r="D121" s="33"/>
      <c r="E121" s="33"/>
      <c r="F121" s="33"/>
      <c r="G121" s="33"/>
      <c r="H121" s="33"/>
      <c r="I121" s="115"/>
      <c r="J121" s="33"/>
      <c r="K121" s="33"/>
      <c r="L121" s="36"/>
    </row>
    <row r="122" spans="2:63" s="1" customFormat="1" ht="12" customHeight="1">
      <c r="B122" s="32"/>
      <c r="C122" s="27" t="s">
        <v>20</v>
      </c>
      <c r="D122" s="33"/>
      <c r="E122" s="33"/>
      <c r="F122" s="25" t="str">
        <f>F14</f>
        <v xml:space="preserve"> </v>
      </c>
      <c r="G122" s="33"/>
      <c r="H122" s="33"/>
      <c r="I122" s="116" t="s">
        <v>22</v>
      </c>
      <c r="J122" s="59" t="str">
        <f>IF(J14="","",J14)</f>
        <v>4. 12. 2019</v>
      </c>
      <c r="K122" s="33"/>
      <c r="L122" s="36"/>
    </row>
    <row r="123" spans="2:63" s="1" customFormat="1" ht="6.95" customHeight="1">
      <c r="B123" s="32"/>
      <c r="C123" s="33"/>
      <c r="D123" s="33"/>
      <c r="E123" s="33"/>
      <c r="F123" s="33"/>
      <c r="G123" s="33"/>
      <c r="H123" s="33"/>
      <c r="I123" s="115"/>
      <c r="J123" s="33"/>
      <c r="K123" s="33"/>
      <c r="L123" s="36"/>
    </row>
    <row r="124" spans="2:63" s="1" customFormat="1" ht="26.45" customHeight="1">
      <c r="B124" s="32"/>
      <c r="C124" s="27" t="s">
        <v>24</v>
      </c>
      <c r="D124" s="33"/>
      <c r="E124" s="33"/>
      <c r="F124" s="25" t="str">
        <f>E17</f>
        <v>Labe aréna z.s. Nábřežní 835, Štětí</v>
      </c>
      <c r="G124" s="33"/>
      <c r="H124" s="33"/>
      <c r="I124" s="116" t="s">
        <v>31</v>
      </c>
      <c r="J124" s="30" t="str">
        <f>E23</f>
        <v>di5 architekti inženýři</v>
      </c>
      <c r="K124" s="33"/>
      <c r="L124" s="36"/>
    </row>
    <row r="125" spans="2:63" s="1" customFormat="1" ht="15.6" customHeight="1">
      <c r="B125" s="32"/>
      <c r="C125" s="27" t="s">
        <v>29</v>
      </c>
      <c r="D125" s="33"/>
      <c r="E125" s="33"/>
      <c r="F125" s="25" t="str">
        <f>IF(E20="","",E20)</f>
        <v>Vyplň údaj</v>
      </c>
      <c r="G125" s="33"/>
      <c r="H125" s="33"/>
      <c r="I125" s="116" t="s">
        <v>35</v>
      </c>
      <c r="J125" s="30" t="str">
        <f>E26</f>
        <v>J. Nešněra</v>
      </c>
      <c r="K125" s="33"/>
      <c r="L125" s="36"/>
    </row>
    <row r="126" spans="2:63" s="1" customFormat="1" ht="10.35" customHeight="1">
      <c r="B126" s="32"/>
      <c r="C126" s="33"/>
      <c r="D126" s="33"/>
      <c r="E126" s="33"/>
      <c r="F126" s="33"/>
      <c r="G126" s="33"/>
      <c r="H126" s="33"/>
      <c r="I126" s="115"/>
      <c r="J126" s="33"/>
      <c r="K126" s="33"/>
      <c r="L126" s="36"/>
    </row>
    <row r="127" spans="2:63" s="10" customFormat="1" ht="29.25" customHeight="1">
      <c r="B127" s="168"/>
      <c r="C127" s="169" t="s">
        <v>156</v>
      </c>
      <c r="D127" s="170" t="s">
        <v>63</v>
      </c>
      <c r="E127" s="170" t="s">
        <v>59</v>
      </c>
      <c r="F127" s="170" t="s">
        <v>60</v>
      </c>
      <c r="G127" s="170" t="s">
        <v>157</v>
      </c>
      <c r="H127" s="170" t="s">
        <v>158</v>
      </c>
      <c r="I127" s="171" t="s">
        <v>159</v>
      </c>
      <c r="J127" s="170" t="s">
        <v>138</v>
      </c>
      <c r="K127" s="172" t="s">
        <v>160</v>
      </c>
      <c r="L127" s="173"/>
      <c r="M127" s="68" t="s">
        <v>1</v>
      </c>
      <c r="N127" s="69" t="s">
        <v>42</v>
      </c>
      <c r="O127" s="69" t="s">
        <v>161</v>
      </c>
      <c r="P127" s="69" t="s">
        <v>162</v>
      </c>
      <c r="Q127" s="69" t="s">
        <v>163</v>
      </c>
      <c r="R127" s="69" t="s">
        <v>164</v>
      </c>
      <c r="S127" s="69" t="s">
        <v>165</v>
      </c>
      <c r="T127" s="70" t="s">
        <v>166</v>
      </c>
    </row>
    <row r="128" spans="2:63" s="1" customFormat="1" ht="22.9" customHeight="1">
      <c r="B128" s="32"/>
      <c r="C128" s="75" t="s">
        <v>167</v>
      </c>
      <c r="D128" s="33"/>
      <c r="E128" s="33"/>
      <c r="F128" s="33"/>
      <c r="G128" s="33"/>
      <c r="H128" s="33"/>
      <c r="I128" s="115"/>
      <c r="J128" s="174">
        <f>BK128</f>
        <v>0</v>
      </c>
      <c r="K128" s="33"/>
      <c r="L128" s="36"/>
      <c r="M128" s="71"/>
      <c r="N128" s="72"/>
      <c r="O128" s="72"/>
      <c r="P128" s="175">
        <f>P129+P134+P141+P146+P155+P160+P175+P192</f>
        <v>0</v>
      </c>
      <c r="Q128" s="72"/>
      <c r="R128" s="175">
        <f>R129+R134+R141+R146+R155+R160+R175+R192</f>
        <v>0</v>
      </c>
      <c r="S128" s="72"/>
      <c r="T128" s="176">
        <f>T129+T134+T141+T146+T155+T160+T175+T192</f>
        <v>0</v>
      </c>
      <c r="AT128" s="15" t="s">
        <v>77</v>
      </c>
      <c r="AU128" s="15" t="s">
        <v>140</v>
      </c>
      <c r="BK128" s="177">
        <f>BK129+BK134+BK141+BK146+BK155+BK160+BK175+BK192</f>
        <v>0</v>
      </c>
    </row>
    <row r="129" spans="2:65" s="11" customFormat="1" ht="25.9" customHeight="1">
      <c r="B129" s="178"/>
      <c r="C129" s="179"/>
      <c r="D129" s="180" t="s">
        <v>77</v>
      </c>
      <c r="E129" s="181" t="s">
        <v>1056</v>
      </c>
      <c r="F129" s="181" t="s">
        <v>1175</v>
      </c>
      <c r="G129" s="179"/>
      <c r="H129" s="179"/>
      <c r="I129" s="182"/>
      <c r="J129" s="183">
        <f>BK129</f>
        <v>0</v>
      </c>
      <c r="K129" s="179"/>
      <c r="L129" s="184"/>
      <c r="M129" s="185"/>
      <c r="N129" s="186"/>
      <c r="O129" s="186"/>
      <c r="P129" s="187">
        <f>SUM(P130:P133)</f>
        <v>0</v>
      </c>
      <c r="Q129" s="186"/>
      <c r="R129" s="187">
        <f>SUM(R130:R133)</f>
        <v>0</v>
      </c>
      <c r="S129" s="186"/>
      <c r="T129" s="188">
        <f>SUM(T130:T133)</f>
        <v>0</v>
      </c>
      <c r="AR129" s="189" t="s">
        <v>85</v>
      </c>
      <c r="AT129" s="190" t="s">
        <v>77</v>
      </c>
      <c r="AU129" s="190" t="s">
        <v>78</v>
      </c>
      <c r="AY129" s="189" t="s">
        <v>170</v>
      </c>
      <c r="BK129" s="191">
        <f>SUM(BK130:BK133)</f>
        <v>0</v>
      </c>
    </row>
    <row r="130" spans="2:65" s="1" customFormat="1" ht="21.6" customHeight="1">
      <c r="B130" s="32"/>
      <c r="C130" s="194" t="s">
        <v>85</v>
      </c>
      <c r="D130" s="194" t="s">
        <v>172</v>
      </c>
      <c r="E130" s="195" t="s">
        <v>1176</v>
      </c>
      <c r="F130" s="196" t="s">
        <v>1177</v>
      </c>
      <c r="G130" s="197" t="s">
        <v>1003</v>
      </c>
      <c r="H130" s="198">
        <v>4</v>
      </c>
      <c r="I130" s="199"/>
      <c r="J130" s="200">
        <f>ROUND(I130*H130,2)</f>
        <v>0</v>
      </c>
      <c r="K130" s="196" t="s">
        <v>1</v>
      </c>
      <c r="L130" s="36"/>
      <c r="M130" s="201" t="s">
        <v>1</v>
      </c>
      <c r="N130" s="202" t="s">
        <v>43</v>
      </c>
      <c r="O130" s="64"/>
      <c r="P130" s="203">
        <f>O130*H130</f>
        <v>0</v>
      </c>
      <c r="Q130" s="203">
        <v>0</v>
      </c>
      <c r="R130" s="203">
        <f>Q130*H130</f>
        <v>0</v>
      </c>
      <c r="S130" s="203">
        <v>0</v>
      </c>
      <c r="T130" s="204">
        <f>S130*H130</f>
        <v>0</v>
      </c>
      <c r="AR130" s="205" t="s">
        <v>177</v>
      </c>
      <c r="AT130" s="205" t="s">
        <v>172</v>
      </c>
      <c r="AU130" s="205" t="s">
        <v>85</v>
      </c>
      <c r="AY130" s="15" t="s">
        <v>170</v>
      </c>
      <c r="BE130" s="206">
        <f>IF(N130="základní",J130,0)</f>
        <v>0</v>
      </c>
      <c r="BF130" s="206">
        <f>IF(N130="snížená",J130,0)</f>
        <v>0</v>
      </c>
      <c r="BG130" s="206">
        <f>IF(N130="zákl. přenesená",J130,0)</f>
        <v>0</v>
      </c>
      <c r="BH130" s="206">
        <f>IF(N130="sníž. přenesená",J130,0)</f>
        <v>0</v>
      </c>
      <c r="BI130" s="206">
        <f>IF(N130="nulová",J130,0)</f>
        <v>0</v>
      </c>
      <c r="BJ130" s="15" t="s">
        <v>85</v>
      </c>
      <c r="BK130" s="206">
        <f>ROUND(I130*H130,2)</f>
        <v>0</v>
      </c>
      <c r="BL130" s="15" t="s">
        <v>177</v>
      </c>
      <c r="BM130" s="205" t="s">
        <v>1178</v>
      </c>
    </row>
    <row r="131" spans="2:65" s="1" customFormat="1" ht="11.25">
      <c r="B131" s="32"/>
      <c r="C131" s="33"/>
      <c r="D131" s="207" t="s">
        <v>179</v>
      </c>
      <c r="E131" s="33"/>
      <c r="F131" s="208" t="s">
        <v>1177</v>
      </c>
      <c r="G131" s="33"/>
      <c r="H131" s="33"/>
      <c r="I131" s="115"/>
      <c r="J131" s="33"/>
      <c r="K131" s="33"/>
      <c r="L131" s="36"/>
      <c r="M131" s="209"/>
      <c r="N131" s="64"/>
      <c r="O131" s="64"/>
      <c r="P131" s="64"/>
      <c r="Q131" s="64"/>
      <c r="R131" s="64"/>
      <c r="S131" s="64"/>
      <c r="T131" s="65"/>
      <c r="AT131" s="15" t="s">
        <v>179</v>
      </c>
      <c r="AU131" s="15" t="s">
        <v>85</v>
      </c>
    </row>
    <row r="132" spans="2:65" s="1" customFormat="1" ht="21.6" customHeight="1">
      <c r="B132" s="32"/>
      <c r="C132" s="194" t="s">
        <v>87</v>
      </c>
      <c r="D132" s="194" t="s">
        <v>172</v>
      </c>
      <c r="E132" s="195" t="s">
        <v>1179</v>
      </c>
      <c r="F132" s="196" t="s">
        <v>1180</v>
      </c>
      <c r="G132" s="197" t="s">
        <v>1069</v>
      </c>
      <c r="H132" s="198">
        <v>1</v>
      </c>
      <c r="I132" s="199"/>
      <c r="J132" s="200">
        <f>ROUND(I132*H132,2)</f>
        <v>0</v>
      </c>
      <c r="K132" s="196" t="s">
        <v>1</v>
      </c>
      <c r="L132" s="36"/>
      <c r="M132" s="201" t="s">
        <v>1</v>
      </c>
      <c r="N132" s="202" t="s">
        <v>43</v>
      </c>
      <c r="O132" s="64"/>
      <c r="P132" s="203">
        <f>O132*H132</f>
        <v>0</v>
      </c>
      <c r="Q132" s="203">
        <v>0</v>
      </c>
      <c r="R132" s="203">
        <f>Q132*H132</f>
        <v>0</v>
      </c>
      <c r="S132" s="203">
        <v>0</v>
      </c>
      <c r="T132" s="204">
        <f>S132*H132</f>
        <v>0</v>
      </c>
      <c r="AR132" s="205" t="s">
        <v>177</v>
      </c>
      <c r="AT132" s="205" t="s">
        <v>172</v>
      </c>
      <c r="AU132" s="205" t="s">
        <v>85</v>
      </c>
      <c r="AY132" s="15" t="s">
        <v>170</v>
      </c>
      <c r="BE132" s="206">
        <f>IF(N132="základní",J132,0)</f>
        <v>0</v>
      </c>
      <c r="BF132" s="206">
        <f>IF(N132="snížená",J132,0)</f>
        <v>0</v>
      </c>
      <c r="BG132" s="206">
        <f>IF(N132="zákl. přenesená",J132,0)</f>
        <v>0</v>
      </c>
      <c r="BH132" s="206">
        <f>IF(N132="sníž. přenesená",J132,0)</f>
        <v>0</v>
      </c>
      <c r="BI132" s="206">
        <f>IF(N132="nulová",J132,0)</f>
        <v>0</v>
      </c>
      <c r="BJ132" s="15" t="s">
        <v>85</v>
      </c>
      <c r="BK132" s="206">
        <f>ROUND(I132*H132,2)</f>
        <v>0</v>
      </c>
      <c r="BL132" s="15" t="s">
        <v>177</v>
      </c>
      <c r="BM132" s="205" t="s">
        <v>1181</v>
      </c>
    </row>
    <row r="133" spans="2:65" s="1" customFormat="1" ht="11.25">
      <c r="B133" s="32"/>
      <c r="C133" s="33"/>
      <c r="D133" s="207" t="s">
        <v>179</v>
      </c>
      <c r="E133" s="33"/>
      <c r="F133" s="208" t="s">
        <v>1180</v>
      </c>
      <c r="G133" s="33"/>
      <c r="H133" s="33"/>
      <c r="I133" s="115"/>
      <c r="J133" s="33"/>
      <c r="K133" s="33"/>
      <c r="L133" s="36"/>
      <c r="M133" s="209"/>
      <c r="N133" s="64"/>
      <c r="O133" s="64"/>
      <c r="P133" s="64"/>
      <c r="Q133" s="64"/>
      <c r="R133" s="64"/>
      <c r="S133" s="64"/>
      <c r="T133" s="65"/>
      <c r="AT133" s="15" t="s">
        <v>179</v>
      </c>
      <c r="AU133" s="15" t="s">
        <v>85</v>
      </c>
    </row>
    <row r="134" spans="2:65" s="11" customFormat="1" ht="25.9" customHeight="1">
      <c r="B134" s="178"/>
      <c r="C134" s="179"/>
      <c r="D134" s="180" t="s">
        <v>77</v>
      </c>
      <c r="E134" s="181" t="s">
        <v>1182</v>
      </c>
      <c r="F134" s="181" t="s">
        <v>1183</v>
      </c>
      <c r="G134" s="179"/>
      <c r="H134" s="179"/>
      <c r="I134" s="182"/>
      <c r="J134" s="183">
        <f>BK134</f>
        <v>0</v>
      </c>
      <c r="K134" s="179"/>
      <c r="L134" s="184"/>
      <c r="M134" s="185"/>
      <c r="N134" s="186"/>
      <c r="O134" s="186"/>
      <c r="P134" s="187">
        <f>SUM(P135:P140)</f>
        <v>0</v>
      </c>
      <c r="Q134" s="186"/>
      <c r="R134" s="187">
        <f>SUM(R135:R140)</f>
        <v>0</v>
      </c>
      <c r="S134" s="186"/>
      <c r="T134" s="188">
        <f>SUM(T135:T140)</f>
        <v>0</v>
      </c>
      <c r="AR134" s="189" t="s">
        <v>85</v>
      </c>
      <c r="AT134" s="190" t="s">
        <v>77</v>
      </c>
      <c r="AU134" s="190" t="s">
        <v>78</v>
      </c>
      <c r="AY134" s="189" t="s">
        <v>170</v>
      </c>
      <c r="BK134" s="191">
        <f>SUM(BK135:BK140)</f>
        <v>0</v>
      </c>
    </row>
    <row r="135" spans="2:65" s="1" customFormat="1" ht="21.6" customHeight="1">
      <c r="B135" s="32"/>
      <c r="C135" s="194" t="s">
        <v>183</v>
      </c>
      <c r="D135" s="194" t="s">
        <v>172</v>
      </c>
      <c r="E135" s="195" t="s">
        <v>1023</v>
      </c>
      <c r="F135" s="196" t="s">
        <v>1184</v>
      </c>
      <c r="G135" s="197" t="s">
        <v>1003</v>
      </c>
      <c r="H135" s="198">
        <v>18</v>
      </c>
      <c r="I135" s="199"/>
      <c r="J135" s="200">
        <f>ROUND(I135*H135,2)</f>
        <v>0</v>
      </c>
      <c r="K135" s="196" t="s">
        <v>1</v>
      </c>
      <c r="L135" s="36"/>
      <c r="M135" s="201" t="s">
        <v>1</v>
      </c>
      <c r="N135" s="202" t="s">
        <v>43</v>
      </c>
      <c r="O135" s="64"/>
      <c r="P135" s="203">
        <f>O135*H135</f>
        <v>0</v>
      </c>
      <c r="Q135" s="203">
        <v>0</v>
      </c>
      <c r="R135" s="203">
        <f>Q135*H135</f>
        <v>0</v>
      </c>
      <c r="S135" s="203">
        <v>0</v>
      </c>
      <c r="T135" s="204">
        <f>S135*H135</f>
        <v>0</v>
      </c>
      <c r="AR135" s="205" t="s">
        <v>177</v>
      </c>
      <c r="AT135" s="205" t="s">
        <v>172</v>
      </c>
      <c r="AU135" s="205" t="s">
        <v>85</v>
      </c>
      <c r="AY135" s="15" t="s">
        <v>170</v>
      </c>
      <c r="BE135" s="206">
        <f>IF(N135="základní",J135,0)</f>
        <v>0</v>
      </c>
      <c r="BF135" s="206">
        <f>IF(N135="snížená",J135,0)</f>
        <v>0</v>
      </c>
      <c r="BG135" s="206">
        <f>IF(N135="zákl. přenesená",J135,0)</f>
        <v>0</v>
      </c>
      <c r="BH135" s="206">
        <f>IF(N135="sníž. přenesená",J135,0)</f>
        <v>0</v>
      </c>
      <c r="BI135" s="206">
        <f>IF(N135="nulová",J135,0)</f>
        <v>0</v>
      </c>
      <c r="BJ135" s="15" t="s">
        <v>85</v>
      </c>
      <c r="BK135" s="206">
        <f>ROUND(I135*H135,2)</f>
        <v>0</v>
      </c>
      <c r="BL135" s="15" t="s">
        <v>177</v>
      </c>
      <c r="BM135" s="205" t="s">
        <v>1185</v>
      </c>
    </row>
    <row r="136" spans="2:65" s="1" customFormat="1" ht="19.5">
      <c r="B136" s="32"/>
      <c r="C136" s="33"/>
      <c r="D136" s="207" t="s">
        <v>179</v>
      </c>
      <c r="E136" s="33"/>
      <c r="F136" s="208" t="s">
        <v>1184</v>
      </c>
      <c r="G136" s="33"/>
      <c r="H136" s="33"/>
      <c r="I136" s="115"/>
      <c r="J136" s="33"/>
      <c r="K136" s="33"/>
      <c r="L136" s="36"/>
      <c r="M136" s="209"/>
      <c r="N136" s="64"/>
      <c r="O136" s="64"/>
      <c r="P136" s="64"/>
      <c r="Q136" s="64"/>
      <c r="R136" s="64"/>
      <c r="S136" s="64"/>
      <c r="T136" s="65"/>
      <c r="AT136" s="15" t="s">
        <v>179</v>
      </c>
      <c r="AU136" s="15" t="s">
        <v>85</v>
      </c>
    </row>
    <row r="137" spans="2:65" s="1" customFormat="1" ht="32.450000000000003" customHeight="1">
      <c r="B137" s="32"/>
      <c r="C137" s="194" t="s">
        <v>177</v>
      </c>
      <c r="D137" s="194" t="s">
        <v>172</v>
      </c>
      <c r="E137" s="195" t="s">
        <v>1026</v>
      </c>
      <c r="F137" s="196" t="s">
        <v>1186</v>
      </c>
      <c r="G137" s="197" t="s">
        <v>1003</v>
      </c>
      <c r="H137" s="198">
        <v>2</v>
      </c>
      <c r="I137" s="199"/>
      <c r="J137" s="200">
        <f>ROUND(I137*H137,2)</f>
        <v>0</v>
      </c>
      <c r="K137" s="196" t="s">
        <v>1</v>
      </c>
      <c r="L137" s="36"/>
      <c r="M137" s="201" t="s">
        <v>1</v>
      </c>
      <c r="N137" s="202" t="s">
        <v>43</v>
      </c>
      <c r="O137" s="64"/>
      <c r="P137" s="203">
        <f>O137*H137</f>
        <v>0</v>
      </c>
      <c r="Q137" s="203">
        <v>0</v>
      </c>
      <c r="R137" s="203">
        <f>Q137*H137</f>
        <v>0</v>
      </c>
      <c r="S137" s="203">
        <v>0</v>
      </c>
      <c r="T137" s="204">
        <f>S137*H137</f>
        <v>0</v>
      </c>
      <c r="AR137" s="205" t="s">
        <v>177</v>
      </c>
      <c r="AT137" s="205" t="s">
        <v>172</v>
      </c>
      <c r="AU137" s="205" t="s">
        <v>85</v>
      </c>
      <c r="AY137" s="15" t="s">
        <v>170</v>
      </c>
      <c r="BE137" s="206">
        <f>IF(N137="základní",J137,0)</f>
        <v>0</v>
      </c>
      <c r="BF137" s="206">
        <f>IF(N137="snížená",J137,0)</f>
        <v>0</v>
      </c>
      <c r="BG137" s="206">
        <f>IF(N137="zákl. přenesená",J137,0)</f>
        <v>0</v>
      </c>
      <c r="BH137" s="206">
        <f>IF(N137="sníž. přenesená",J137,0)</f>
        <v>0</v>
      </c>
      <c r="BI137" s="206">
        <f>IF(N137="nulová",J137,0)</f>
        <v>0</v>
      </c>
      <c r="BJ137" s="15" t="s">
        <v>85</v>
      </c>
      <c r="BK137" s="206">
        <f>ROUND(I137*H137,2)</f>
        <v>0</v>
      </c>
      <c r="BL137" s="15" t="s">
        <v>177</v>
      </c>
      <c r="BM137" s="205" t="s">
        <v>1187</v>
      </c>
    </row>
    <row r="138" spans="2:65" s="1" customFormat="1" ht="29.25">
      <c r="B138" s="32"/>
      <c r="C138" s="33"/>
      <c r="D138" s="207" t="s">
        <v>179</v>
      </c>
      <c r="E138" s="33"/>
      <c r="F138" s="208" t="s">
        <v>1186</v>
      </c>
      <c r="G138" s="33"/>
      <c r="H138" s="33"/>
      <c r="I138" s="115"/>
      <c r="J138" s="33"/>
      <c r="K138" s="33"/>
      <c r="L138" s="36"/>
      <c r="M138" s="209"/>
      <c r="N138" s="64"/>
      <c r="O138" s="64"/>
      <c r="P138" s="64"/>
      <c r="Q138" s="64"/>
      <c r="R138" s="64"/>
      <c r="S138" s="64"/>
      <c r="T138" s="65"/>
      <c r="AT138" s="15" t="s">
        <v>179</v>
      </c>
      <c r="AU138" s="15" t="s">
        <v>85</v>
      </c>
    </row>
    <row r="139" spans="2:65" s="1" customFormat="1" ht="32.450000000000003" customHeight="1">
      <c r="B139" s="32"/>
      <c r="C139" s="194" t="s">
        <v>208</v>
      </c>
      <c r="D139" s="194" t="s">
        <v>172</v>
      </c>
      <c r="E139" s="195" t="s">
        <v>1029</v>
      </c>
      <c r="F139" s="196" t="s">
        <v>1188</v>
      </c>
      <c r="G139" s="197" t="s">
        <v>1003</v>
      </c>
      <c r="H139" s="198">
        <v>1</v>
      </c>
      <c r="I139" s="199"/>
      <c r="J139" s="200">
        <f>ROUND(I139*H139,2)</f>
        <v>0</v>
      </c>
      <c r="K139" s="196" t="s">
        <v>1</v>
      </c>
      <c r="L139" s="36"/>
      <c r="M139" s="201" t="s">
        <v>1</v>
      </c>
      <c r="N139" s="202" t="s">
        <v>43</v>
      </c>
      <c r="O139" s="64"/>
      <c r="P139" s="203">
        <f>O139*H139</f>
        <v>0</v>
      </c>
      <c r="Q139" s="203">
        <v>0</v>
      </c>
      <c r="R139" s="203">
        <f>Q139*H139</f>
        <v>0</v>
      </c>
      <c r="S139" s="203">
        <v>0</v>
      </c>
      <c r="T139" s="204">
        <f>S139*H139</f>
        <v>0</v>
      </c>
      <c r="AR139" s="205" t="s">
        <v>177</v>
      </c>
      <c r="AT139" s="205" t="s">
        <v>172</v>
      </c>
      <c r="AU139" s="205" t="s">
        <v>85</v>
      </c>
      <c r="AY139" s="15" t="s">
        <v>170</v>
      </c>
      <c r="BE139" s="206">
        <f>IF(N139="základní",J139,0)</f>
        <v>0</v>
      </c>
      <c r="BF139" s="206">
        <f>IF(N139="snížená",J139,0)</f>
        <v>0</v>
      </c>
      <c r="BG139" s="206">
        <f>IF(N139="zákl. přenesená",J139,0)</f>
        <v>0</v>
      </c>
      <c r="BH139" s="206">
        <f>IF(N139="sníž. přenesená",J139,0)</f>
        <v>0</v>
      </c>
      <c r="BI139" s="206">
        <f>IF(N139="nulová",J139,0)</f>
        <v>0</v>
      </c>
      <c r="BJ139" s="15" t="s">
        <v>85</v>
      </c>
      <c r="BK139" s="206">
        <f>ROUND(I139*H139,2)</f>
        <v>0</v>
      </c>
      <c r="BL139" s="15" t="s">
        <v>177</v>
      </c>
      <c r="BM139" s="205" t="s">
        <v>1189</v>
      </c>
    </row>
    <row r="140" spans="2:65" s="1" customFormat="1" ht="29.25">
      <c r="B140" s="32"/>
      <c r="C140" s="33"/>
      <c r="D140" s="207" t="s">
        <v>179</v>
      </c>
      <c r="E140" s="33"/>
      <c r="F140" s="208" t="s">
        <v>1188</v>
      </c>
      <c r="G140" s="33"/>
      <c r="H140" s="33"/>
      <c r="I140" s="115"/>
      <c r="J140" s="33"/>
      <c r="K140" s="33"/>
      <c r="L140" s="36"/>
      <c r="M140" s="209"/>
      <c r="N140" s="64"/>
      <c r="O140" s="64"/>
      <c r="P140" s="64"/>
      <c r="Q140" s="64"/>
      <c r="R140" s="64"/>
      <c r="S140" s="64"/>
      <c r="T140" s="65"/>
      <c r="AT140" s="15" t="s">
        <v>179</v>
      </c>
      <c r="AU140" s="15" t="s">
        <v>85</v>
      </c>
    </row>
    <row r="141" spans="2:65" s="11" customFormat="1" ht="25.9" customHeight="1">
      <c r="B141" s="178"/>
      <c r="C141" s="179"/>
      <c r="D141" s="180" t="s">
        <v>77</v>
      </c>
      <c r="E141" s="181" t="s">
        <v>1190</v>
      </c>
      <c r="F141" s="181" t="s">
        <v>1191</v>
      </c>
      <c r="G141" s="179"/>
      <c r="H141" s="179"/>
      <c r="I141" s="182"/>
      <c r="J141" s="183">
        <f>BK141</f>
        <v>0</v>
      </c>
      <c r="K141" s="179"/>
      <c r="L141" s="184"/>
      <c r="M141" s="185"/>
      <c r="N141" s="186"/>
      <c r="O141" s="186"/>
      <c r="P141" s="187">
        <f>SUM(P142:P145)</f>
        <v>0</v>
      </c>
      <c r="Q141" s="186"/>
      <c r="R141" s="187">
        <f>SUM(R142:R145)</f>
        <v>0</v>
      </c>
      <c r="S141" s="186"/>
      <c r="T141" s="188">
        <f>SUM(T142:T145)</f>
        <v>0</v>
      </c>
      <c r="AR141" s="189" t="s">
        <v>85</v>
      </c>
      <c r="AT141" s="190" t="s">
        <v>77</v>
      </c>
      <c r="AU141" s="190" t="s">
        <v>78</v>
      </c>
      <c r="AY141" s="189" t="s">
        <v>170</v>
      </c>
      <c r="BK141" s="191">
        <f>SUM(BK142:BK145)</f>
        <v>0</v>
      </c>
    </row>
    <row r="142" spans="2:65" s="1" customFormat="1" ht="14.45" customHeight="1">
      <c r="B142" s="32"/>
      <c r="C142" s="194" t="s">
        <v>213</v>
      </c>
      <c r="D142" s="194" t="s">
        <v>172</v>
      </c>
      <c r="E142" s="195" t="s">
        <v>1105</v>
      </c>
      <c r="F142" s="196" t="s">
        <v>1106</v>
      </c>
      <c r="G142" s="197" t="s">
        <v>1107</v>
      </c>
      <c r="H142" s="198">
        <v>8</v>
      </c>
      <c r="I142" s="199"/>
      <c r="J142" s="200">
        <f>ROUND(I142*H142,2)</f>
        <v>0</v>
      </c>
      <c r="K142" s="196" t="s">
        <v>1</v>
      </c>
      <c r="L142" s="36"/>
      <c r="M142" s="201" t="s">
        <v>1</v>
      </c>
      <c r="N142" s="202" t="s">
        <v>43</v>
      </c>
      <c r="O142" s="64"/>
      <c r="P142" s="203">
        <f>O142*H142</f>
        <v>0</v>
      </c>
      <c r="Q142" s="203">
        <v>0</v>
      </c>
      <c r="R142" s="203">
        <f>Q142*H142</f>
        <v>0</v>
      </c>
      <c r="S142" s="203">
        <v>0</v>
      </c>
      <c r="T142" s="204">
        <f>S142*H142</f>
        <v>0</v>
      </c>
      <c r="AR142" s="205" t="s">
        <v>177</v>
      </c>
      <c r="AT142" s="205" t="s">
        <v>172</v>
      </c>
      <c r="AU142" s="205" t="s">
        <v>85</v>
      </c>
      <c r="AY142" s="15" t="s">
        <v>170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5" t="s">
        <v>85</v>
      </c>
      <c r="BK142" s="206">
        <f>ROUND(I142*H142,2)</f>
        <v>0</v>
      </c>
      <c r="BL142" s="15" t="s">
        <v>177</v>
      </c>
      <c r="BM142" s="205" t="s">
        <v>1192</v>
      </c>
    </row>
    <row r="143" spans="2:65" s="1" customFormat="1" ht="11.25">
      <c r="B143" s="32"/>
      <c r="C143" s="33"/>
      <c r="D143" s="207" t="s">
        <v>179</v>
      </c>
      <c r="E143" s="33"/>
      <c r="F143" s="208" t="s">
        <v>1106</v>
      </c>
      <c r="G143" s="33"/>
      <c r="H143" s="33"/>
      <c r="I143" s="115"/>
      <c r="J143" s="33"/>
      <c r="K143" s="33"/>
      <c r="L143" s="36"/>
      <c r="M143" s="209"/>
      <c r="N143" s="64"/>
      <c r="O143" s="64"/>
      <c r="P143" s="64"/>
      <c r="Q143" s="64"/>
      <c r="R143" s="64"/>
      <c r="S143" s="64"/>
      <c r="T143" s="65"/>
      <c r="AT143" s="15" t="s">
        <v>179</v>
      </c>
      <c r="AU143" s="15" t="s">
        <v>85</v>
      </c>
    </row>
    <row r="144" spans="2:65" s="1" customFormat="1" ht="14.45" customHeight="1">
      <c r="B144" s="32"/>
      <c r="C144" s="194" t="s">
        <v>221</v>
      </c>
      <c r="D144" s="194" t="s">
        <v>172</v>
      </c>
      <c r="E144" s="195" t="s">
        <v>1032</v>
      </c>
      <c r="F144" s="196" t="s">
        <v>1193</v>
      </c>
      <c r="G144" s="197" t="s">
        <v>1069</v>
      </c>
      <c r="H144" s="198">
        <v>1</v>
      </c>
      <c r="I144" s="199"/>
      <c r="J144" s="200">
        <f>ROUND(I144*H144,2)</f>
        <v>0</v>
      </c>
      <c r="K144" s="196" t="s">
        <v>1</v>
      </c>
      <c r="L144" s="36"/>
      <c r="M144" s="201" t="s">
        <v>1</v>
      </c>
      <c r="N144" s="202" t="s">
        <v>43</v>
      </c>
      <c r="O144" s="64"/>
      <c r="P144" s="203">
        <f>O144*H144</f>
        <v>0</v>
      </c>
      <c r="Q144" s="203">
        <v>0</v>
      </c>
      <c r="R144" s="203">
        <f>Q144*H144</f>
        <v>0</v>
      </c>
      <c r="S144" s="203">
        <v>0</v>
      </c>
      <c r="T144" s="204">
        <f>S144*H144</f>
        <v>0</v>
      </c>
      <c r="AR144" s="205" t="s">
        <v>177</v>
      </c>
      <c r="AT144" s="205" t="s">
        <v>172</v>
      </c>
      <c r="AU144" s="205" t="s">
        <v>85</v>
      </c>
      <c r="AY144" s="15" t="s">
        <v>170</v>
      </c>
      <c r="BE144" s="206">
        <f>IF(N144="základní",J144,0)</f>
        <v>0</v>
      </c>
      <c r="BF144" s="206">
        <f>IF(N144="snížená",J144,0)</f>
        <v>0</v>
      </c>
      <c r="BG144" s="206">
        <f>IF(N144="zákl. přenesená",J144,0)</f>
        <v>0</v>
      </c>
      <c r="BH144" s="206">
        <f>IF(N144="sníž. přenesená",J144,0)</f>
        <v>0</v>
      </c>
      <c r="BI144" s="206">
        <f>IF(N144="nulová",J144,0)</f>
        <v>0</v>
      </c>
      <c r="BJ144" s="15" t="s">
        <v>85</v>
      </c>
      <c r="BK144" s="206">
        <f>ROUND(I144*H144,2)</f>
        <v>0</v>
      </c>
      <c r="BL144" s="15" t="s">
        <v>177</v>
      </c>
      <c r="BM144" s="205" t="s">
        <v>1194</v>
      </c>
    </row>
    <row r="145" spans="2:65" s="1" customFormat="1" ht="11.25">
      <c r="B145" s="32"/>
      <c r="C145" s="33"/>
      <c r="D145" s="207" t="s">
        <v>179</v>
      </c>
      <c r="E145" s="33"/>
      <c r="F145" s="208" t="s">
        <v>1193</v>
      </c>
      <c r="G145" s="33"/>
      <c r="H145" s="33"/>
      <c r="I145" s="115"/>
      <c r="J145" s="33"/>
      <c r="K145" s="33"/>
      <c r="L145" s="36"/>
      <c r="M145" s="209"/>
      <c r="N145" s="64"/>
      <c r="O145" s="64"/>
      <c r="P145" s="64"/>
      <c r="Q145" s="64"/>
      <c r="R145" s="64"/>
      <c r="S145" s="64"/>
      <c r="T145" s="65"/>
      <c r="AT145" s="15" t="s">
        <v>179</v>
      </c>
      <c r="AU145" s="15" t="s">
        <v>85</v>
      </c>
    </row>
    <row r="146" spans="2:65" s="11" customFormat="1" ht="25.9" customHeight="1">
      <c r="B146" s="178"/>
      <c r="C146" s="179"/>
      <c r="D146" s="180" t="s">
        <v>77</v>
      </c>
      <c r="E146" s="181" t="s">
        <v>1195</v>
      </c>
      <c r="F146" s="181" t="s">
        <v>1196</v>
      </c>
      <c r="G146" s="179"/>
      <c r="H146" s="179"/>
      <c r="I146" s="182"/>
      <c r="J146" s="183">
        <f>BK146</f>
        <v>0</v>
      </c>
      <c r="K146" s="179"/>
      <c r="L146" s="184"/>
      <c r="M146" s="185"/>
      <c r="N146" s="186"/>
      <c r="O146" s="186"/>
      <c r="P146" s="187">
        <f>SUM(P147:P154)</f>
        <v>0</v>
      </c>
      <c r="Q146" s="186"/>
      <c r="R146" s="187">
        <f>SUM(R147:R154)</f>
        <v>0</v>
      </c>
      <c r="S146" s="186"/>
      <c r="T146" s="188">
        <f>SUM(T147:T154)</f>
        <v>0</v>
      </c>
      <c r="AR146" s="189" t="s">
        <v>85</v>
      </c>
      <c r="AT146" s="190" t="s">
        <v>77</v>
      </c>
      <c r="AU146" s="190" t="s">
        <v>78</v>
      </c>
      <c r="AY146" s="189" t="s">
        <v>170</v>
      </c>
      <c r="BK146" s="191">
        <f>SUM(BK147:BK154)</f>
        <v>0</v>
      </c>
    </row>
    <row r="147" spans="2:65" s="1" customFormat="1" ht="14.45" customHeight="1">
      <c r="B147" s="32"/>
      <c r="C147" s="194" t="s">
        <v>226</v>
      </c>
      <c r="D147" s="194" t="s">
        <v>172</v>
      </c>
      <c r="E147" s="195" t="s">
        <v>1035</v>
      </c>
      <c r="F147" s="196" t="s">
        <v>1129</v>
      </c>
      <c r="G147" s="197" t="s">
        <v>1069</v>
      </c>
      <c r="H147" s="198">
        <v>1</v>
      </c>
      <c r="I147" s="199"/>
      <c r="J147" s="200">
        <f>ROUND(I147*H147,2)</f>
        <v>0</v>
      </c>
      <c r="K147" s="196" t="s">
        <v>1</v>
      </c>
      <c r="L147" s="36"/>
      <c r="M147" s="201" t="s">
        <v>1</v>
      </c>
      <c r="N147" s="202" t="s">
        <v>43</v>
      </c>
      <c r="O147" s="64"/>
      <c r="P147" s="203">
        <f>O147*H147</f>
        <v>0</v>
      </c>
      <c r="Q147" s="203">
        <v>0</v>
      </c>
      <c r="R147" s="203">
        <f>Q147*H147</f>
        <v>0</v>
      </c>
      <c r="S147" s="203">
        <v>0</v>
      </c>
      <c r="T147" s="204">
        <f>S147*H147</f>
        <v>0</v>
      </c>
      <c r="AR147" s="205" t="s">
        <v>177</v>
      </c>
      <c r="AT147" s="205" t="s">
        <v>172</v>
      </c>
      <c r="AU147" s="205" t="s">
        <v>85</v>
      </c>
      <c r="AY147" s="15" t="s">
        <v>170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5" t="s">
        <v>85</v>
      </c>
      <c r="BK147" s="206">
        <f>ROUND(I147*H147,2)</f>
        <v>0</v>
      </c>
      <c r="BL147" s="15" t="s">
        <v>177</v>
      </c>
      <c r="BM147" s="205" t="s">
        <v>1197</v>
      </c>
    </row>
    <row r="148" spans="2:65" s="1" customFormat="1" ht="11.25">
      <c r="B148" s="32"/>
      <c r="C148" s="33"/>
      <c r="D148" s="207" t="s">
        <v>179</v>
      </c>
      <c r="E148" s="33"/>
      <c r="F148" s="208" t="s">
        <v>1129</v>
      </c>
      <c r="G148" s="33"/>
      <c r="H148" s="33"/>
      <c r="I148" s="115"/>
      <c r="J148" s="33"/>
      <c r="K148" s="33"/>
      <c r="L148" s="36"/>
      <c r="M148" s="209"/>
      <c r="N148" s="64"/>
      <c r="O148" s="64"/>
      <c r="P148" s="64"/>
      <c r="Q148" s="64"/>
      <c r="R148" s="64"/>
      <c r="S148" s="64"/>
      <c r="T148" s="65"/>
      <c r="AT148" s="15" t="s">
        <v>179</v>
      </c>
      <c r="AU148" s="15" t="s">
        <v>85</v>
      </c>
    </row>
    <row r="149" spans="2:65" s="1" customFormat="1" ht="14.45" customHeight="1">
      <c r="B149" s="32"/>
      <c r="C149" s="194" t="s">
        <v>231</v>
      </c>
      <c r="D149" s="194" t="s">
        <v>172</v>
      </c>
      <c r="E149" s="195" t="s">
        <v>1038</v>
      </c>
      <c r="F149" s="196" t="s">
        <v>1132</v>
      </c>
      <c r="G149" s="197" t="s">
        <v>1069</v>
      </c>
      <c r="H149" s="198">
        <v>1</v>
      </c>
      <c r="I149" s="199"/>
      <c r="J149" s="200">
        <f>ROUND(I149*H149,2)</f>
        <v>0</v>
      </c>
      <c r="K149" s="196" t="s">
        <v>1</v>
      </c>
      <c r="L149" s="36"/>
      <c r="M149" s="201" t="s">
        <v>1</v>
      </c>
      <c r="N149" s="202" t="s">
        <v>43</v>
      </c>
      <c r="O149" s="64"/>
      <c r="P149" s="203">
        <f>O149*H149</f>
        <v>0</v>
      </c>
      <c r="Q149" s="203">
        <v>0</v>
      </c>
      <c r="R149" s="203">
        <f>Q149*H149</f>
        <v>0</v>
      </c>
      <c r="S149" s="203">
        <v>0</v>
      </c>
      <c r="T149" s="204">
        <f>S149*H149</f>
        <v>0</v>
      </c>
      <c r="AR149" s="205" t="s">
        <v>177</v>
      </c>
      <c r="AT149" s="205" t="s">
        <v>172</v>
      </c>
      <c r="AU149" s="205" t="s">
        <v>85</v>
      </c>
      <c r="AY149" s="15" t="s">
        <v>170</v>
      </c>
      <c r="BE149" s="206">
        <f>IF(N149="základní",J149,0)</f>
        <v>0</v>
      </c>
      <c r="BF149" s="206">
        <f>IF(N149="snížená",J149,0)</f>
        <v>0</v>
      </c>
      <c r="BG149" s="206">
        <f>IF(N149="zákl. přenesená",J149,0)</f>
        <v>0</v>
      </c>
      <c r="BH149" s="206">
        <f>IF(N149="sníž. přenesená",J149,0)</f>
        <v>0</v>
      </c>
      <c r="BI149" s="206">
        <f>IF(N149="nulová",J149,0)</f>
        <v>0</v>
      </c>
      <c r="BJ149" s="15" t="s">
        <v>85</v>
      </c>
      <c r="BK149" s="206">
        <f>ROUND(I149*H149,2)</f>
        <v>0</v>
      </c>
      <c r="BL149" s="15" t="s">
        <v>177</v>
      </c>
      <c r="BM149" s="205" t="s">
        <v>1198</v>
      </c>
    </row>
    <row r="150" spans="2:65" s="1" customFormat="1" ht="11.25">
      <c r="B150" s="32"/>
      <c r="C150" s="33"/>
      <c r="D150" s="207" t="s">
        <v>179</v>
      </c>
      <c r="E150" s="33"/>
      <c r="F150" s="208" t="s">
        <v>1132</v>
      </c>
      <c r="G150" s="33"/>
      <c r="H150" s="33"/>
      <c r="I150" s="115"/>
      <c r="J150" s="33"/>
      <c r="K150" s="33"/>
      <c r="L150" s="36"/>
      <c r="M150" s="209"/>
      <c r="N150" s="64"/>
      <c r="O150" s="64"/>
      <c r="P150" s="64"/>
      <c r="Q150" s="64"/>
      <c r="R150" s="64"/>
      <c r="S150" s="64"/>
      <c r="T150" s="65"/>
      <c r="AT150" s="15" t="s">
        <v>179</v>
      </c>
      <c r="AU150" s="15" t="s">
        <v>85</v>
      </c>
    </row>
    <row r="151" spans="2:65" s="1" customFormat="1" ht="21.6" customHeight="1">
      <c r="B151" s="32"/>
      <c r="C151" s="194" t="s">
        <v>236</v>
      </c>
      <c r="D151" s="194" t="s">
        <v>172</v>
      </c>
      <c r="E151" s="195" t="s">
        <v>1043</v>
      </c>
      <c r="F151" s="196" t="s">
        <v>1135</v>
      </c>
      <c r="G151" s="197" t="s">
        <v>1069</v>
      </c>
      <c r="H151" s="198">
        <v>1</v>
      </c>
      <c r="I151" s="199"/>
      <c r="J151" s="200">
        <f>ROUND(I151*H151,2)</f>
        <v>0</v>
      </c>
      <c r="K151" s="196" t="s">
        <v>1</v>
      </c>
      <c r="L151" s="36"/>
      <c r="M151" s="201" t="s">
        <v>1</v>
      </c>
      <c r="N151" s="202" t="s">
        <v>43</v>
      </c>
      <c r="O151" s="64"/>
      <c r="P151" s="203">
        <f>O151*H151</f>
        <v>0</v>
      </c>
      <c r="Q151" s="203">
        <v>0</v>
      </c>
      <c r="R151" s="203">
        <f>Q151*H151</f>
        <v>0</v>
      </c>
      <c r="S151" s="203">
        <v>0</v>
      </c>
      <c r="T151" s="204">
        <f>S151*H151</f>
        <v>0</v>
      </c>
      <c r="AR151" s="205" t="s">
        <v>177</v>
      </c>
      <c r="AT151" s="205" t="s">
        <v>172</v>
      </c>
      <c r="AU151" s="205" t="s">
        <v>85</v>
      </c>
      <c r="AY151" s="15" t="s">
        <v>170</v>
      </c>
      <c r="BE151" s="206">
        <f>IF(N151="základní",J151,0)</f>
        <v>0</v>
      </c>
      <c r="BF151" s="206">
        <f>IF(N151="snížená",J151,0)</f>
        <v>0</v>
      </c>
      <c r="BG151" s="206">
        <f>IF(N151="zákl. přenesená",J151,0)</f>
        <v>0</v>
      </c>
      <c r="BH151" s="206">
        <f>IF(N151="sníž. přenesená",J151,0)</f>
        <v>0</v>
      </c>
      <c r="BI151" s="206">
        <f>IF(N151="nulová",J151,0)</f>
        <v>0</v>
      </c>
      <c r="BJ151" s="15" t="s">
        <v>85</v>
      </c>
      <c r="BK151" s="206">
        <f>ROUND(I151*H151,2)</f>
        <v>0</v>
      </c>
      <c r="BL151" s="15" t="s">
        <v>177</v>
      </c>
      <c r="BM151" s="205" t="s">
        <v>1199</v>
      </c>
    </row>
    <row r="152" spans="2:65" s="1" customFormat="1" ht="11.25">
      <c r="B152" s="32"/>
      <c r="C152" s="33"/>
      <c r="D152" s="207" t="s">
        <v>179</v>
      </c>
      <c r="E152" s="33"/>
      <c r="F152" s="208" t="s">
        <v>1135</v>
      </c>
      <c r="G152" s="33"/>
      <c r="H152" s="33"/>
      <c r="I152" s="115"/>
      <c r="J152" s="33"/>
      <c r="K152" s="33"/>
      <c r="L152" s="36"/>
      <c r="M152" s="209"/>
      <c r="N152" s="64"/>
      <c r="O152" s="64"/>
      <c r="P152" s="64"/>
      <c r="Q152" s="64"/>
      <c r="R152" s="64"/>
      <c r="S152" s="64"/>
      <c r="T152" s="65"/>
      <c r="AT152" s="15" t="s">
        <v>179</v>
      </c>
      <c r="AU152" s="15" t="s">
        <v>85</v>
      </c>
    </row>
    <row r="153" spans="2:65" s="1" customFormat="1" ht="21.6" customHeight="1">
      <c r="B153" s="32"/>
      <c r="C153" s="194" t="s">
        <v>241</v>
      </c>
      <c r="D153" s="194" t="s">
        <v>172</v>
      </c>
      <c r="E153" s="195" t="s">
        <v>1200</v>
      </c>
      <c r="F153" s="196" t="s">
        <v>1138</v>
      </c>
      <c r="G153" s="197" t="s">
        <v>1069</v>
      </c>
      <c r="H153" s="198">
        <v>1</v>
      </c>
      <c r="I153" s="199"/>
      <c r="J153" s="200">
        <f>ROUND(I153*H153,2)</f>
        <v>0</v>
      </c>
      <c r="K153" s="196" t="s">
        <v>1</v>
      </c>
      <c r="L153" s="36"/>
      <c r="M153" s="201" t="s">
        <v>1</v>
      </c>
      <c r="N153" s="202" t="s">
        <v>43</v>
      </c>
      <c r="O153" s="64"/>
      <c r="P153" s="203">
        <f>O153*H153</f>
        <v>0</v>
      </c>
      <c r="Q153" s="203">
        <v>0</v>
      </c>
      <c r="R153" s="203">
        <f>Q153*H153</f>
        <v>0</v>
      </c>
      <c r="S153" s="203">
        <v>0</v>
      </c>
      <c r="T153" s="204">
        <f>S153*H153</f>
        <v>0</v>
      </c>
      <c r="AR153" s="205" t="s">
        <v>177</v>
      </c>
      <c r="AT153" s="205" t="s">
        <v>172</v>
      </c>
      <c r="AU153" s="205" t="s">
        <v>85</v>
      </c>
      <c r="AY153" s="15" t="s">
        <v>170</v>
      </c>
      <c r="BE153" s="206">
        <f>IF(N153="základní",J153,0)</f>
        <v>0</v>
      </c>
      <c r="BF153" s="206">
        <f>IF(N153="snížená",J153,0)</f>
        <v>0</v>
      </c>
      <c r="BG153" s="206">
        <f>IF(N153="zákl. přenesená",J153,0)</f>
        <v>0</v>
      </c>
      <c r="BH153" s="206">
        <f>IF(N153="sníž. přenesená",J153,0)</f>
        <v>0</v>
      </c>
      <c r="BI153" s="206">
        <f>IF(N153="nulová",J153,0)</f>
        <v>0</v>
      </c>
      <c r="BJ153" s="15" t="s">
        <v>85</v>
      </c>
      <c r="BK153" s="206">
        <f>ROUND(I153*H153,2)</f>
        <v>0</v>
      </c>
      <c r="BL153" s="15" t="s">
        <v>177</v>
      </c>
      <c r="BM153" s="205" t="s">
        <v>1201</v>
      </c>
    </row>
    <row r="154" spans="2:65" s="1" customFormat="1" ht="11.25">
      <c r="B154" s="32"/>
      <c r="C154" s="33"/>
      <c r="D154" s="207" t="s">
        <v>179</v>
      </c>
      <c r="E154" s="33"/>
      <c r="F154" s="208" t="s">
        <v>1138</v>
      </c>
      <c r="G154" s="33"/>
      <c r="H154" s="33"/>
      <c r="I154" s="115"/>
      <c r="J154" s="33"/>
      <c r="K154" s="33"/>
      <c r="L154" s="36"/>
      <c r="M154" s="209"/>
      <c r="N154" s="64"/>
      <c r="O154" s="64"/>
      <c r="P154" s="64"/>
      <c r="Q154" s="64"/>
      <c r="R154" s="64"/>
      <c r="S154" s="64"/>
      <c r="T154" s="65"/>
      <c r="AT154" s="15" t="s">
        <v>179</v>
      </c>
      <c r="AU154" s="15" t="s">
        <v>85</v>
      </c>
    </row>
    <row r="155" spans="2:65" s="11" customFormat="1" ht="25.9" customHeight="1">
      <c r="B155" s="178"/>
      <c r="C155" s="179"/>
      <c r="D155" s="180" t="s">
        <v>77</v>
      </c>
      <c r="E155" s="181" t="s">
        <v>998</v>
      </c>
      <c r="F155" s="181" t="s">
        <v>1202</v>
      </c>
      <c r="G155" s="179"/>
      <c r="H155" s="179"/>
      <c r="I155" s="182"/>
      <c r="J155" s="183">
        <f>BK155</f>
        <v>0</v>
      </c>
      <c r="K155" s="179"/>
      <c r="L155" s="184"/>
      <c r="M155" s="185"/>
      <c r="N155" s="186"/>
      <c r="O155" s="186"/>
      <c r="P155" s="187">
        <f>SUM(P156:P159)</f>
        <v>0</v>
      </c>
      <c r="Q155" s="186"/>
      <c r="R155" s="187">
        <f>SUM(R156:R159)</f>
        <v>0</v>
      </c>
      <c r="S155" s="186"/>
      <c r="T155" s="188">
        <f>SUM(T156:T159)</f>
        <v>0</v>
      </c>
      <c r="AR155" s="189" t="s">
        <v>85</v>
      </c>
      <c r="AT155" s="190" t="s">
        <v>77</v>
      </c>
      <c r="AU155" s="190" t="s">
        <v>78</v>
      </c>
      <c r="AY155" s="189" t="s">
        <v>170</v>
      </c>
      <c r="BK155" s="191">
        <f>SUM(BK156:BK159)</f>
        <v>0</v>
      </c>
    </row>
    <row r="156" spans="2:65" s="1" customFormat="1" ht="21.6" customHeight="1">
      <c r="B156" s="32"/>
      <c r="C156" s="194" t="s">
        <v>246</v>
      </c>
      <c r="D156" s="194" t="s">
        <v>172</v>
      </c>
      <c r="E156" s="195" t="s">
        <v>1203</v>
      </c>
      <c r="F156" s="196" t="s">
        <v>1204</v>
      </c>
      <c r="G156" s="197" t="s">
        <v>1003</v>
      </c>
      <c r="H156" s="198">
        <v>12</v>
      </c>
      <c r="I156" s="199"/>
      <c r="J156" s="200">
        <f>ROUND(I156*H156,2)</f>
        <v>0</v>
      </c>
      <c r="K156" s="196" t="s">
        <v>1</v>
      </c>
      <c r="L156" s="36"/>
      <c r="M156" s="201" t="s">
        <v>1</v>
      </c>
      <c r="N156" s="202" t="s">
        <v>43</v>
      </c>
      <c r="O156" s="64"/>
      <c r="P156" s="203">
        <f>O156*H156</f>
        <v>0</v>
      </c>
      <c r="Q156" s="203">
        <v>0</v>
      </c>
      <c r="R156" s="203">
        <f>Q156*H156</f>
        <v>0</v>
      </c>
      <c r="S156" s="203">
        <v>0</v>
      </c>
      <c r="T156" s="204">
        <f>S156*H156</f>
        <v>0</v>
      </c>
      <c r="AR156" s="205" t="s">
        <v>177</v>
      </c>
      <c r="AT156" s="205" t="s">
        <v>172</v>
      </c>
      <c r="AU156" s="205" t="s">
        <v>85</v>
      </c>
      <c r="AY156" s="15" t="s">
        <v>170</v>
      </c>
      <c r="BE156" s="206">
        <f>IF(N156="základní",J156,0)</f>
        <v>0</v>
      </c>
      <c r="BF156" s="206">
        <f>IF(N156="snížená",J156,0)</f>
        <v>0</v>
      </c>
      <c r="BG156" s="206">
        <f>IF(N156="zákl. přenesená",J156,0)</f>
        <v>0</v>
      </c>
      <c r="BH156" s="206">
        <f>IF(N156="sníž. přenesená",J156,0)</f>
        <v>0</v>
      </c>
      <c r="BI156" s="206">
        <f>IF(N156="nulová",J156,0)</f>
        <v>0</v>
      </c>
      <c r="BJ156" s="15" t="s">
        <v>85</v>
      </c>
      <c r="BK156" s="206">
        <f>ROUND(I156*H156,2)</f>
        <v>0</v>
      </c>
      <c r="BL156" s="15" t="s">
        <v>177</v>
      </c>
      <c r="BM156" s="205" t="s">
        <v>1205</v>
      </c>
    </row>
    <row r="157" spans="2:65" s="1" customFormat="1" ht="11.25">
      <c r="B157" s="32"/>
      <c r="C157" s="33"/>
      <c r="D157" s="207" t="s">
        <v>179</v>
      </c>
      <c r="E157" s="33"/>
      <c r="F157" s="208" t="s">
        <v>1204</v>
      </c>
      <c r="G157" s="33"/>
      <c r="H157" s="33"/>
      <c r="I157" s="115"/>
      <c r="J157" s="33"/>
      <c r="K157" s="33"/>
      <c r="L157" s="36"/>
      <c r="M157" s="209"/>
      <c r="N157" s="64"/>
      <c r="O157" s="64"/>
      <c r="P157" s="64"/>
      <c r="Q157" s="64"/>
      <c r="R157" s="64"/>
      <c r="S157" s="64"/>
      <c r="T157" s="65"/>
      <c r="AT157" s="15" t="s">
        <v>179</v>
      </c>
      <c r="AU157" s="15" t="s">
        <v>85</v>
      </c>
    </row>
    <row r="158" spans="2:65" s="1" customFormat="1" ht="21.6" customHeight="1">
      <c r="B158" s="32"/>
      <c r="C158" s="194" t="s">
        <v>251</v>
      </c>
      <c r="D158" s="194" t="s">
        <v>172</v>
      </c>
      <c r="E158" s="195" t="s">
        <v>1206</v>
      </c>
      <c r="F158" s="196" t="s">
        <v>1180</v>
      </c>
      <c r="G158" s="197" t="s">
        <v>1069</v>
      </c>
      <c r="H158" s="198">
        <v>1</v>
      </c>
      <c r="I158" s="199"/>
      <c r="J158" s="200">
        <f>ROUND(I158*H158,2)</f>
        <v>0</v>
      </c>
      <c r="K158" s="196" t="s">
        <v>1</v>
      </c>
      <c r="L158" s="36"/>
      <c r="M158" s="201" t="s">
        <v>1</v>
      </c>
      <c r="N158" s="202" t="s">
        <v>43</v>
      </c>
      <c r="O158" s="64"/>
      <c r="P158" s="203">
        <f>O158*H158</f>
        <v>0</v>
      </c>
      <c r="Q158" s="203">
        <v>0</v>
      </c>
      <c r="R158" s="203">
        <f>Q158*H158</f>
        <v>0</v>
      </c>
      <c r="S158" s="203">
        <v>0</v>
      </c>
      <c r="T158" s="204">
        <f>S158*H158</f>
        <v>0</v>
      </c>
      <c r="AR158" s="205" t="s">
        <v>177</v>
      </c>
      <c r="AT158" s="205" t="s">
        <v>172</v>
      </c>
      <c r="AU158" s="205" t="s">
        <v>85</v>
      </c>
      <c r="AY158" s="15" t="s">
        <v>170</v>
      </c>
      <c r="BE158" s="206">
        <f>IF(N158="základní",J158,0)</f>
        <v>0</v>
      </c>
      <c r="BF158" s="206">
        <f>IF(N158="snížená",J158,0)</f>
        <v>0</v>
      </c>
      <c r="BG158" s="206">
        <f>IF(N158="zákl. přenesená",J158,0)</f>
        <v>0</v>
      </c>
      <c r="BH158" s="206">
        <f>IF(N158="sníž. přenesená",J158,0)</f>
        <v>0</v>
      </c>
      <c r="BI158" s="206">
        <f>IF(N158="nulová",J158,0)</f>
        <v>0</v>
      </c>
      <c r="BJ158" s="15" t="s">
        <v>85</v>
      </c>
      <c r="BK158" s="206">
        <f>ROUND(I158*H158,2)</f>
        <v>0</v>
      </c>
      <c r="BL158" s="15" t="s">
        <v>177</v>
      </c>
      <c r="BM158" s="205" t="s">
        <v>1207</v>
      </c>
    </row>
    <row r="159" spans="2:65" s="1" customFormat="1" ht="11.25">
      <c r="B159" s="32"/>
      <c r="C159" s="33"/>
      <c r="D159" s="207" t="s">
        <v>179</v>
      </c>
      <c r="E159" s="33"/>
      <c r="F159" s="208" t="s">
        <v>1180</v>
      </c>
      <c r="G159" s="33"/>
      <c r="H159" s="33"/>
      <c r="I159" s="115"/>
      <c r="J159" s="33"/>
      <c r="K159" s="33"/>
      <c r="L159" s="36"/>
      <c r="M159" s="209"/>
      <c r="N159" s="64"/>
      <c r="O159" s="64"/>
      <c r="P159" s="64"/>
      <c r="Q159" s="64"/>
      <c r="R159" s="64"/>
      <c r="S159" s="64"/>
      <c r="T159" s="65"/>
      <c r="AT159" s="15" t="s">
        <v>179</v>
      </c>
      <c r="AU159" s="15" t="s">
        <v>85</v>
      </c>
    </row>
    <row r="160" spans="2:65" s="11" customFormat="1" ht="25.9" customHeight="1">
      <c r="B160" s="178"/>
      <c r="C160" s="179"/>
      <c r="D160" s="180" t="s">
        <v>77</v>
      </c>
      <c r="E160" s="181" t="s">
        <v>1013</v>
      </c>
      <c r="F160" s="181" t="s">
        <v>1208</v>
      </c>
      <c r="G160" s="179"/>
      <c r="H160" s="179"/>
      <c r="I160" s="182"/>
      <c r="J160" s="183">
        <f>BK160</f>
        <v>0</v>
      </c>
      <c r="K160" s="179"/>
      <c r="L160" s="184"/>
      <c r="M160" s="185"/>
      <c r="N160" s="186"/>
      <c r="O160" s="186"/>
      <c r="P160" s="187">
        <f>SUM(P161:P174)</f>
        <v>0</v>
      </c>
      <c r="Q160" s="186"/>
      <c r="R160" s="187">
        <f>SUM(R161:R174)</f>
        <v>0</v>
      </c>
      <c r="S160" s="186"/>
      <c r="T160" s="188">
        <f>SUM(T161:T174)</f>
        <v>0</v>
      </c>
      <c r="AR160" s="189" t="s">
        <v>85</v>
      </c>
      <c r="AT160" s="190" t="s">
        <v>77</v>
      </c>
      <c r="AU160" s="190" t="s">
        <v>78</v>
      </c>
      <c r="AY160" s="189" t="s">
        <v>170</v>
      </c>
      <c r="BK160" s="191">
        <f>SUM(BK161:BK174)</f>
        <v>0</v>
      </c>
    </row>
    <row r="161" spans="2:65" s="1" customFormat="1" ht="14.45" customHeight="1">
      <c r="B161" s="32"/>
      <c r="C161" s="194" t="s">
        <v>220</v>
      </c>
      <c r="D161" s="194" t="s">
        <v>172</v>
      </c>
      <c r="E161" s="195" t="s">
        <v>1209</v>
      </c>
      <c r="F161" s="196" t="s">
        <v>1210</v>
      </c>
      <c r="G161" s="197" t="s">
        <v>192</v>
      </c>
      <c r="H161" s="198">
        <v>10</v>
      </c>
      <c r="I161" s="199"/>
      <c r="J161" s="200">
        <f>ROUND(I161*H161,2)</f>
        <v>0</v>
      </c>
      <c r="K161" s="196" t="s">
        <v>1</v>
      </c>
      <c r="L161" s="36"/>
      <c r="M161" s="201" t="s">
        <v>1</v>
      </c>
      <c r="N161" s="202" t="s">
        <v>43</v>
      </c>
      <c r="O161" s="64"/>
      <c r="P161" s="203">
        <f>O161*H161</f>
        <v>0</v>
      </c>
      <c r="Q161" s="203">
        <v>0</v>
      </c>
      <c r="R161" s="203">
        <f>Q161*H161</f>
        <v>0</v>
      </c>
      <c r="S161" s="203">
        <v>0</v>
      </c>
      <c r="T161" s="204">
        <f>S161*H161</f>
        <v>0</v>
      </c>
      <c r="AR161" s="205" t="s">
        <v>177</v>
      </c>
      <c r="AT161" s="205" t="s">
        <v>172</v>
      </c>
      <c r="AU161" s="205" t="s">
        <v>85</v>
      </c>
      <c r="AY161" s="15" t="s">
        <v>170</v>
      </c>
      <c r="BE161" s="206">
        <f>IF(N161="základní",J161,0)</f>
        <v>0</v>
      </c>
      <c r="BF161" s="206">
        <f>IF(N161="snížená",J161,0)</f>
        <v>0</v>
      </c>
      <c r="BG161" s="206">
        <f>IF(N161="zákl. přenesená",J161,0)</f>
        <v>0</v>
      </c>
      <c r="BH161" s="206">
        <f>IF(N161="sníž. přenesená",J161,0)</f>
        <v>0</v>
      </c>
      <c r="BI161" s="206">
        <f>IF(N161="nulová",J161,0)</f>
        <v>0</v>
      </c>
      <c r="BJ161" s="15" t="s">
        <v>85</v>
      </c>
      <c r="BK161" s="206">
        <f>ROUND(I161*H161,2)</f>
        <v>0</v>
      </c>
      <c r="BL161" s="15" t="s">
        <v>177</v>
      </c>
      <c r="BM161" s="205" t="s">
        <v>1211</v>
      </c>
    </row>
    <row r="162" spans="2:65" s="1" customFormat="1" ht="11.25">
      <c r="B162" s="32"/>
      <c r="C162" s="33"/>
      <c r="D162" s="207" t="s">
        <v>179</v>
      </c>
      <c r="E162" s="33"/>
      <c r="F162" s="208" t="s">
        <v>1210</v>
      </c>
      <c r="G162" s="33"/>
      <c r="H162" s="33"/>
      <c r="I162" s="115"/>
      <c r="J162" s="33"/>
      <c r="K162" s="33"/>
      <c r="L162" s="36"/>
      <c r="M162" s="209"/>
      <c r="N162" s="64"/>
      <c r="O162" s="64"/>
      <c r="P162" s="64"/>
      <c r="Q162" s="64"/>
      <c r="R162" s="64"/>
      <c r="S162" s="64"/>
      <c r="T162" s="65"/>
      <c r="AT162" s="15" t="s">
        <v>179</v>
      </c>
      <c r="AU162" s="15" t="s">
        <v>85</v>
      </c>
    </row>
    <row r="163" spans="2:65" s="1" customFormat="1" ht="14.45" customHeight="1">
      <c r="B163" s="32"/>
      <c r="C163" s="194" t="s">
        <v>8</v>
      </c>
      <c r="D163" s="194" t="s">
        <v>172</v>
      </c>
      <c r="E163" s="195" t="s">
        <v>1212</v>
      </c>
      <c r="F163" s="196" t="s">
        <v>1213</v>
      </c>
      <c r="G163" s="197" t="s">
        <v>192</v>
      </c>
      <c r="H163" s="198">
        <v>380</v>
      </c>
      <c r="I163" s="199"/>
      <c r="J163" s="200">
        <f>ROUND(I163*H163,2)</f>
        <v>0</v>
      </c>
      <c r="K163" s="196" t="s">
        <v>1</v>
      </c>
      <c r="L163" s="36"/>
      <c r="M163" s="201" t="s">
        <v>1</v>
      </c>
      <c r="N163" s="202" t="s">
        <v>43</v>
      </c>
      <c r="O163" s="64"/>
      <c r="P163" s="203">
        <f>O163*H163</f>
        <v>0</v>
      </c>
      <c r="Q163" s="203">
        <v>0</v>
      </c>
      <c r="R163" s="203">
        <f>Q163*H163</f>
        <v>0</v>
      </c>
      <c r="S163" s="203">
        <v>0</v>
      </c>
      <c r="T163" s="204">
        <f>S163*H163</f>
        <v>0</v>
      </c>
      <c r="AR163" s="205" t="s">
        <v>177</v>
      </c>
      <c r="AT163" s="205" t="s">
        <v>172</v>
      </c>
      <c r="AU163" s="205" t="s">
        <v>85</v>
      </c>
      <c r="AY163" s="15" t="s">
        <v>170</v>
      </c>
      <c r="BE163" s="206">
        <f>IF(N163="základní",J163,0)</f>
        <v>0</v>
      </c>
      <c r="BF163" s="206">
        <f>IF(N163="snížená",J163,0)</f>
        <v>0</v>
      </c>
      <c r="BG163" s="206">
        <f>IF(N163="zákl. přenesená",J163,0)</f>
        <v>0</v>
      </c>
      <c r="BH163" s="206">
        <f>IF(N163="sníž. přenesená",J163,0)</f>
        <v>0</v>
      </c>
      <c r="BI163" s="206">
        <f>IF(N163="nulová",J163,0)</f>
        <v>0</v>
      </c>
      <c r="BJ163" s="15" t="s">
        <v>85</v>
      </c>
      <c r="BK163" s="206">
        <f>ROUND(I163*H163,2)</f>
        <v>0</v>
      </c>
      <c r="BL163" s="15" t="s">
        <v>177</v>
      </c>
      <c r="BM163" s="205" t="s">
        <v>1214</v>
      </c>
    </row>
    <row r="164" spans="2:65" s="1" customFormat="1" ht="11.25">
      <c r="B164" s="32"/>
      <c r="C164" s="33"/>
      <c r="D164" s="207" t="s">
        <v>179</v>
      </c>
      <c r="E164" s="33"/>
      <c r="F164" s="208" t="s">
        <v>1213</v>
      </c>
      <c r="G164" s="33"/>
      <c r="H164" s="33"/>
      <c r="I164" s="115"/>
      <c r="J164" s="33"/>
      <c r="K164" s="33"/>
      <c r="L164" s="36"/>
      <c r="M164" s="209"/>
      <c r="N164" s="64"/>
      <c r="O164" s="64"/>
      <c r="P164" s="64"/>
      <c r="Q164" s="64"/>
      <c r="R164" s="64"/>
      <c r="S164" s="64"/>
      <c r="T164" s="65"/>
      <c r="AT164" s="15" t="s">
        <v>179</v>
      </c>
      <c r="AU164" s="15" t="s">
        <v>85</v>
      </c>
    </row>
    <row r="165" spans="2:65" s="1" customFormat="1" ht="14.45" customHeight="1">
      <c r="B165" s="32"/>
      <c r="C165" s="194" t="s">
        <v>269</v>
      </c>
      <c r="D165" s="194" t="s">
        <v>172</v>
      </c>
      <c r="E165" s="195" t="s">
        <v>1215</v>
      </c>
      <c r="F165" s="196" t="s">
        <v>1216</v>
      </c>
      <c r="G165" s="197" t="s">
        <v>192</v>
      </c>
      <c r="H165" s="198">
        <v>230</v>
      </c>
      <c r="I165" s="199"/>
      <c r="J165" s="200">
        <f>ROUND(I165*H165,2)</f>
        <v>0</v>
      </c>
      <c r="K165" s="196" t="s">
        <v>1</v>
      </c>
      <c r="L165" s="36"/>
      <c r="M165" s="201" t="s">
        <v>1</v>
      </c>
      <c r="N165" s="202" t="s">
        <v>43</v>
      </c>
      <c r="O165" s="64"/>
      <c r="P165" s="203">
        <f>O165*H165</f>
        <v>0</v>
      </c>
      <c r="Q165" s="203">
        <v>0</v>
      </c>
      <c r="R165" s="203">
        <f>Q165*H165</f>
        <v>0</v>
      </c>
      <c r="S165" s="203">
        <v>0</v>
      </c>
      <c r="T165" s="204">
        <f>S165*H165</f>
        <v>0</v>
      </c>
      <c r="AR165" s="205" t="s">
        <v>177</v>
      </c>
      <c r="AT165" s="205" t="s">
        <v>172</v>
      </c>
      <c r="AU165" s="205" t="s">
        <v>85</v>
      </c>
      <c r="AY165" s="15" t="s">
        <v>170</v>
      </c>
      <c r="BE165" s="206">
        <f>IF(N165="základní",J165,0)</f>
        <v>0</v>
      </c>
      <c r="BF165" s="206">
        <f>IF(N165="snížená",J165,0)</f>
        <v>0</v>
      </c>
      <c r="BG165" s="206">
        <f>IF(N165="zákl. přenesená",J165,0)</f>
        <v>0</v>
      </c>
      <c r="BH165" s="206">
        <f>IF(N165="sníž. přenesená",J165,0)</f>
        <v>0</v>
      </c>
      <c r="BI165" s="206">
        <f>IF(N165="nulová",J165,0)</f>
        <v>0</v>
      </c>
      <c r="BJ165" s="15" t="s">
        <v>85</v>
      </c>
      <c r="BK165" s="206">
        <f>ROUND(I165*H165,2)</f>
        <v>0</v>
      </c>
      <c r="BL165" s="15" t="s">
        <v>177</v>
      </c>
      <c r="BM165" s="205" t="s">
        <v>1217</v>
      </c>
    </row>
    <row r="166" spans="2:65" s="1" customFormat="1" ht="11.25">
      <c r="B166" s="32"/>
      <c r="C166" s="33"/>
      <c r="D166" s="207" t="s">
        <v>179</v>
      </c>
      <c r="E166" s="33"/>
      <c r="F166" s="208" t="s">
        <v>1216</v>
      </c>
      <c r="G166" s="33"/>
      <c r="H166" s="33"/>
      <c r="I166" s="115"/>
      <c r="J166" s="33"/>
      <c r="K166" s="33"/>
      <c r="L166" s="36"/>
      <c r="M166" s="209"/>
      <c r="N166" s="64"/>
      <c r="O166" s="64"/>
      <c r="P166" s="64"/>
      <c r="Q166" s="64"/>
      <c r="R166" s="64"/>
      <c r="S166" s="64"/>
      <c r="T166" s="65"/>
      <c r="AT166" s="15" t="s">
        <v>179</v>
      </c>
      <c r="AU166" s="15" t="s">
        <v>85</v>
      </c>
    </row>
    <row r="167" spans="2:65" s="1" customFormat="1" ht="14.45" customHeight="1">
      <c r="B167" s="32"/>
      <c r="C167" s="194" t="s">
        <v>275</v>
      </c>
      <c r="D167" s="194" t="s">
        <v>172</v>
      </c>
      <c r="E167" s="195" t="s">
        <v>1218</v>
      </c>
      <c r="F167" s="196" t="s">
        <v>1219</v>
      </c>
      <c r="G167" s="197" t="s">
        <v>192</v>
      </c>
      <c r="H167" s="198">
        <v>10</v>
      </c>
      <c r="I167" s="199"/>
      <c r="J167" s="200">
        <f>ROUND(I167*H167,2)</f>
        <v>0</v>
      </c>
      <c r="K167" s="196" t="s">
        <v>1</v>
      </c>
      <c r="L167" s="36"/>
      <c r="M167" s="201" t="s">
        <v>1</v>
      </c>
      <c r="N167" s="202" t="s">
        <v>43</v>
      </c>
      <c r="O167" s="64"/>
      <c r="P167" s="203">
        <f>O167*H167</f>
        <v>0</v>
      </c>
      <c r="Q167" s="203">
        <v>0</v>
      </c>
      <c r="R167" s="203">
        <f>Q167*H167</f>
        <v>0</v>
      </c>
      <c r="S167" s="203">
        <v>0</v>
      </c>
      <c r="T167" s="204">
        <f>S167*H167</f>
        <v>0</v>
      </c>
      <c r="AR167" s="205" t="s">
        <v>177</v>
      </c>
      <c r="AT167" s="205" t="s">
        <v>172</v>
      </c>
      <c r="AU167" s="205" t="s">
        <v>85</v>
      </c>
      <c r="AY167" s="15" t="s">
        <v>170</v>
      </c>
      <c r="BE167" s="206">
        <f>IF(N167="základní",J167,0)</f>
        <v>0</v>
      </c>
      <c r="BF167" s="206">
        <f>IF(N167="snížená",J167,0)</f>
        <v>0</v>
      </c>
      <c r="BG167" s="206">
        <f>IF(N167="zákl. přenesená",J167,0)</f>
        <v>0</v>
      </c>
      <c r="BH167" s="206">
        <f>IF(N167="sníž. přenesená",J167,0)</f>
        <v>0</v>
      </c>
      <c r="BI167" s="206">
        <f>IF(N167="nulová",J167,0)</f>
        <v>0</v>
      </c>
      <c r="BJ167" s="15" t="s">
        <v>85</v>
      </c>
      <c r="BK167" s="206">
        <f>ROUND(I167*H167,2)</f>
        <v>0</v>
      </c>
      <c r="BL167" s="15" t="s">
        <v>177</v>
      </c>
      <c r="BM167" s="205" t="s">
        <v>1220</v>
      </c>
    </row>
    <row r="168" spans="2:65" s="1" customFormat="1" ht="11.25">
      <c r="B168" s="32"/>
      <c r="C168" s="33"/>
      <c r="D168" s="207" t="s">
        <v>179</v>
      </c>
      <c r="E168" s="33"/>
      <c r="F168" s="208" t="s">
        <v>1219</v>
      </c>
      <c r="G168" s="33"/>
      <c r="H168" s="33"/>
      <c r="I168" s="115"/>
      <c r="J168" s="33"/>
      <c r="K168" s="33"/>
      <c r="L168" s="36"/>
      <c r="M168" s="209"/>
      <c r="N168" s="64"/>
      <c r="O168" s="64"/>
      <c r="P168" s="64"/>
      <c r="Q168" s="64"/>
      <c r="R168" s="64"/>
      <c r="S168" s="64"/>
      <c r="T168" s="65"/>
      <c r="AT168" s="15" t="s">
        <v>179</v>
      </c>
      <c r="AU168" s="15" t="s">
        <v>85</v>
      </c>
    </row>
    <row r="169" spans="2:65" s="1" customFormat="1" ht="14.45" customHeight="1">
      <c r="B169" s="32"/>
      <c r="C169" s="194" t="s">
        <v>280</v>
      </c>
      <c r="D169" s="194" t="s">
        <v>172</v>
      </c>
      <c r="E169" s="195" t="s">
        <v>1221</v>
      </c>
      <c r="F169" s="196" t="s">
        <v>1222</v>
      </c>
      <c r="G169" s="197" t="s">
        <v>192</v>
      </c>
      <c r="H169" s="198">
        <v>75</v>
      </c>
      <c r="I169" s="199"/>
      <c r="J169" s="200">
        <f>ROUND(I169*H169,2)</f>
        <v>0</v>
      </c>
      <c r="K169" s="196" t="s">
        <v>1</v>
      </c>
      <c r="L169" s="36"/>
      <c r="M169" s="201" t="s">
        <v>1</v>
      </c>
      <c r="N169" s="202" t="s">
        <v>43</v>
      </c>
      <c r="O169" s="64"/>
      <c r="P169" s="203">
        <f>O169*H169</f>
        <v>0</v>
      </c>
      <c r="Q169" s="203">
        <v>0</v>
      </c>
      <c r="R169" s="203">
        <f>Q169*H169</f>
        <v>0</v>
      </c>
      <c r="S169" s="203">
        <v>0</v>
      </c>
      <c r="T169" s="204">
        <f>S169*H169</f>
        <v>0</v>
      </c>
      <c r="AR169" s="205" t="s">
        <v>177</v>
      </c>
      <c r="AT169" s="205" t="s">
        <v>172</v>
      </c>
      <c r="AU169" s="205" t="s">
        <v>85</v>
      </c>
      <c r="AY169" s="15" t="s">
        <v>170</v>
      </c>
      <c r="BE169" s="206">
        <f>IF(N169="základní",J169,0)</f>
        <v>0</v>
      </c>
      <c r="BF169" s="206">
        <f>IF(N169="snížená",J169,0)</f>
        <v>0</v>
      </c>
      <c r="BG169" s="206">
        <f>IF(N169="zákl. přenesená",J169,0)</f>
        <v>0</v>
      </c>
      <c r="BH169" s="206">
        <f>IF(N169="sníž. přenesená",J169,0)</f>
        <v>0</v>
      </c>
      <c r="BI169" s="206">
        <f>IF(N169="nulová",J169,0)</f>
        <v>0</v>
      </c>
      <c r="BJ169" s="15" t="s">
        <v>85</v>
      </c>
      <c r="BK169" s="206">
        <f>ROUND(I169*H169,2)</f>
        <v>0</v>
      </c>
      <c r="BL169" s="15" t="s">
        <v>177</v>
      </c>
      <c r="BM169" s="205" t="s">
        <v>1223</v>
      </c>
    </row>
    <row r="170" spans="2:65" s="1" customFormat="1" ht="11.25">
      <c r="B170" s="32"/>
      <c r="C170" s="33"/>
      <c r="D170" s="207" t="s">
        <v>179</v>
      </c>
      <c r="E170" s="33"/>
      <c r="F170" s="208" t="s">
        <v>1222</v>
      </c>
      <c r="G170" s="33"/>
      <c r="H170" s="33"/>
      <c r="I170" s="115"/>
      <c r="J170" s="33"/>
      <c r="K170" s="33"/>
      <c r="L170" s="36"/>
      <c r="M170" s="209"/>
      <c r="N170" s="64"/>
      <c r="O170" s="64"/>
      <c r="P170" s="64"/>
      <c r="Q170" s="64"/>
      <c r="R170" s="64"/>
      <c r="S170" s="64"/>
      <c r="T170" s="65"/>
      <c r="AT170" s="15" t="s">
        <v>179</v>
      </c>
      <c r="AU170" s="15" t="s">
        <v>85</v>
      </c>
    </row>
    <row r="171" spans="2:65" s="1" customFormat="1" ht="14.45" customHeight="1">
      <c r="B171" s="32"/>
      <c r="C171" s="194" t="s">
        <v>287</v>
      </c>
      <c r="D171" s="194" t="s">
        <v>172</v>
      </c>
      <c r="E171" s="195" t="s">
        <v>1224</v>
      </c>
      <c r="F171" s="196" t="s">
        <v>1225</v>
      </c>
      <c r="G171" s="197" t="s">
        <v>192</v>
      </c>
      <c r="H171" s="198">
        <v>50</v>
      </c>
      <c r="I171" s="199"/>
      <c r="J171" s="200">
        <f>ROUND(I171*H171,2)</f>
        <v>0</v>
      </c>
      <c r="K171" s="196" t="s">
        <v>1</v>
      </c>
      <c r="L171" s="36"/>
      <c r="M171" s="201" t="s">
        <v>1</v>
      </c>
      <c r="N171" s="202" t="s">
        <v>43</v>
      </c>
      <c r="O171" s="64"/>
      <c r="P171" s="203">
        <f>O171*H171</f>
        <v>0</v>
      </c>
      <c r="Q171" s="203">
        <v>0</v>
      </c>
      <c r="R171" s="203">
        <f>Q171*H171</f>
        <v>0</v>
      </c>
      <c r="S171" s="203">
        <v>0</v>
      </c>
      <c r="T171" s="204">
        <f>S171*H171</f>
        <v>0</v>
      </c>
      <c r="AR171" s="205" t="s">
        <v>177</v>
      </c>
      <c r="AT171" s="205" t="s">
        <v>172</v>
      </c>
      <c r="AU171" s="205" t="s">
        <v>85</v>
      </c>
      <c r="AY171" s="15" t="s">
        <v>170</v>
      </c>
      <c r="BE171" s="206">
        <f>IF(N171="základní",J171,0)</f>
        <v>0</v>
      </c>
      <c r="BF171" s="206">
        <f>IF(N171="snížená",J171,0)</f>
        <v>0</v>
      </c>
      <c r="BG171" s="206">
        <f>IF(N171="zákl. přenesená",J171,0)</f>
        <v>0</v>
      </c>
      <c r="BH171" s="206">
        <f>IF(N171="sníž. přenesená",J171,0)</f>
        <v>0</v>
      </c>
      <c r="BI171" s="206">
        <f>IF(N171="nulová",J171,0)</f>
        <v>0</v>
      </c>
      <c r="BJ171" s="15" t="s">
        <v>85</v>
      </c>
      <c r="BK171" s="206">
        <f>ROUND(I171*H171,2)</f>
        <v>0</v>
      </c>
      <c r="BL171" s="15" t="s">
        <v>177</v>
      </c>
      <c r="BM171" s="205" t="s">
        <v>1226</v>
      </c>
    </row>
    <row r="172" spans="2:65" s="1" customFormat="1" ht="11.25">
      <c r="B172" s="32"/>
      <c r="C172" s="33"/>
      <c r="D172" s="207" t="s">
        <v>179</v>
      </c>
      <c r="E172" s="33"/>
      <c r="F172" s="208" t="s">
        <v>1225</v>
      </c>
      <c r="G172" s="33"/>
      <c r="H172" s="33"/>
      <c r="I172" s="115"/>
      <c r="J172" s="33"/>
      <c r="K172" s="33"/>
      <c r="L172" s="36"/>
      <c r="M172" s="209"/>
      <c r="N172" s="64"/>
      <c r="O172" s="64"/>
      <c r="P172" s="64"/>
      <c r="Q172" s="64"/>
      <c r="R172" s="64"/>
      <c r="S172" s="64"/>
      <c r="T172" s="65"/>
      <c r="AT172" s="15" t="s">
        <v>179</v>
      </c>
      <c r="AU172" s="15" t="s">
        <v>85</v>
      </c>
    </row>
    <row r="173" spans="2:65" s="1" customFormat="1" ht="14.45" customHeight="1">
      <c r="B173" s="32"/>
      <c r="C173" s="194" t="s">
        <v>293</v>
      </c>
      <c r="D173" s="194" t="s">
        <v>172</v>
      </c>
      <c r="E173" s="195" t="s">
        <v>1227</v>
      </c>
      <c r="F173" s="196" t="s">
        <v>1228</v>
      </c>
      <c r="G173" s="197" t="s">
        <v>192</v>
      </c>
      <c r="H173" s="198">
        <v>150</v>
      </c>
      <c r="I173" s="199"/>
      <c r="J173" s="200">
        <f>ROUND(I173*H173,2)</f>
        <v>0</v>
      </c>
      <c r="K173" s="196" t="s">
        <v>1</v>
      </c>
      <c r="L173" s="36"/>
      <c r="M173" s="201" t="s">
        <v>1</v>
      </c>
      <c r="N173" s="202" t="s">
        <v>43</v>
      </c>
      <c r="O173" s="64"/>
      <c r="P173" s="203">
        <f>O173*H173</f>
        <v>0</v>
      </c>
      <c r="Q173" s="203">
        <v>0</v>
      </c>
      <c r="R173" s="203">
        <f>Q173*H173</f>
        <v>0</v>
      </c>
      <c r="S173" s="203">
        <v>0</v>
      </c>
      <c r="T173" s="204">
        <f>S173*H173</f>
        <v>0</v>
      </c>
      <c r="AR173" s="205" t="s">
        <v>177</v>
      </c>
      <c r="AT173" s="205" t="s">
        <v>172</v>
      </c>
      <c r="AU173" s="205" t="s">
        <v>85</v>
      </c>
      <c r="AY173" s="15" t="s">
        <v>170</v>
      </c>
      <c r="BE173" s="206">
        <f>IF(N173="základní",J173,0)</f>
        <v>0</v>
      </c>
      <c r="BF173" s="206">
        <f>IF(N173="snížená",J173,0)</f>
        <v>0</v>
      </c>
      <c r="BG173" s="206">
        <f>IF(N173="zákl. přenesená",J173,0)</f>
        <v>0</v>
      </c>
      <c r="BH173" s="206">
        <f>IF(N173="sníž. přenesená",J173,0)</f>
        <v>0</v>
      </c>
      <c r="BI173" s="206">
        <f>IF(N173="nulová",J173,0)</f>
        <v>0</v>
      </c>
      <c r="BJ173" s="15" t="s">
        <v>85</v>
      </c>
      <c r="BK173" s="206">
        <f>ROUND(I173*H173,2)</f>
        <v>0</v>
      </c>
      <c r="BL173" s="15" t="s">
        <v>177</v>
      </c>
      <c r="BM173" s="205" t="s">
        <v>1229</v>
      </c>
    </row>
    <row r="174" spans="2:65" s="1" customFormat="1" ht="11.25">
      <c r="B174" s="32"/>
      <c r="C174" s="33"/>
      <c r="D174" s="207" t="s">
        <v>179</v>
      </c>
      <c r="E174" s="33"/>
      <c r="F174" s="208" t="s">
        <v>1228</v>
      </c>
      <c r="G174" s="33"/>
      <c r="H174" s="33"/>
      <c r="I174" s="115"/>
      <c r="J174" s="33"/>
      <c r="K174" s="33"/>
      <c r="L174" s="36"/>
      <c r="M174" s="209"/>
      <c r="N174" s="64"/>
      <c r="O174" s="64"/>
      <c r="P174" s="64"/>
      <c r="Q174" s="64"/>
      <c r="R174" s="64"/>
      <c r="S174" s="64"/>
      <c r="T174" s="65"/>
      <c r="AT174" s="15" t="s">
        <v>179</v>
      </c>
      <c r="AU174" s="15" t="s">
        <v>85</v>
      </c>
    </row>
    <row r="175" spans="2:65" s="11" customFormat="1" ht="25.9" customHeight="1">
      <c r="B175" s="178"/>
      <c r="C175" s="179"/>
      <c r="D175" s="180" t="s">
        <v>77</v>
      </c>
      <c r="E175" s="181" t="s">
        <v>1103</v>
      </c>
      <c r="F175" s="181" t="s">
        <v>1230</v>
      </c>
      <c r="G175" s="179"/>
      <c r="H175" s="179"/>
      <c r="I175" s="182"/>
      <c r="J175" s="183">
        <f>BK175</f>
        <v>0</v>
      </c>
      <c r="K175" s="179"/>
      <c r="L175" s="184"/>
      <c r="M175" s="185"/>
      <c r="N175" s="186"/>
      <c r="O175" s="186"/>
      <c r="P175" s="187">
        <f>SUM(P176:P191)</f>
        <v>0</v>
      </c>
      <c r="Q175" s="186"/>
      <c r="R175" s="187">
        <f>SUM(R176:R191)</f>
        <v>0</v>
      </c>
      <c r="S175" s="186"/>
      <c r="T175" s="188">
        <f>SUM(T176:T191)</f>
        <v>0</v>
      </c>
      <c r="AR175" s="189" t="s">
        <v>85</v>
      </c>
      <c r="AT175" s="190" t="s">
        <v>77</v>
      </c>
      <c r="AU175" s="190" t="s">
        <v>78</v>
      </c>
      <c r="AY175" s="189" t="s">
        <v>170</v>
      </c>
      <c r="BK175" s="191">
        <f>SUM(BK176:BK191)</f>
        <v>0</v>
      </c>
    </row>
    <row r="176" spans="2:65" s="1" customFormat="1" ht="21.6" customHeight="1">
      <c r="B176" s="32"/>
      <c r="C176" s="194" t="s">
        <v>7</v>
      </c>
      <c r="D176" s="194" t="s">
        <v>172</v>
      </c>
      <c r="E176" s="195" t="s">
        <v>1231</v>
      </c>
      <c r="F176" s="196" t="s">
        <v>1232</v>
      </c>
      <c r="G176" s="197" t="s">
        <v>192</v>
      </c>
      <c r="H176" s="198">
        <v>15</v>
      </c>
      <c r="I176" s="199"/>
      <c r="J176" s="200">
        <f>ROUND(I176*H176,2)</f>
        <v>0</v>
      </c>
      <c r="K176" s="196" t="s">
        <v>1</v>
      </c>
      <c r="L176" s="36"/>
      <c r="M176" s="201" t="s">
        <v>1</v>
      </c>
      <c r="N176" s="202" t="s">
        <v>43</v>
      </c>
      <c r="O176" s="64"/>
      <c r="P176" s="203">
        <f>O176*H176</f>
        <v>0</v>
      </c>
      <c r="Q176" s="203">
        <v>0</v>
      </c>
      <c r="R176" s="203">
        <f>Q176*H176</f>
        <v>0</v>
      </c>
      <c r="S176" s="203">
        <v>0</v>
      </c>
      <c r="T176" s="204">
        <f>S176*H176</f>
        <v>0</v>
      </c>
      <c r="AR176" s="205" t="s">
        <v>177</v>
      </c>
      <c r="AT176" s="205" t="s">
        <v>172</v>
      </c>
      <c r="AU176" s="205" t="s">
        <v>85</v>
      </c>
      <c r="AY176" s="15" t="s">
        <v>170</v>
      </c>
      <c r="BE176" s="206">
        <f>IF(N176="základní",J176,0)</f>
        <v>0</v>
      </c>
      <c r="BF176" s="206">
        <f>IF(N176="snížená",J176,0)</f>
        <v>0</v>
      </c>
      <c r="BG176" s="206">
        <f>IF(N176="zákl. přenesená",J176,0)</f>
        <v>0</v>
      </c>
      <c r="BH176" s="206">
        <f>IF(N176="sníž. přenesená",J176,0)</f>
        <v>0</v>
      </c>
      <c r="BI176" s="206">
        <f>IF(N176="nulová",J176,0)</f>
        <v>0</v>
      </c>
      <c r="BJ176" s="15" t="s">
        <v>85</v>
      </c>
      <c r="BK176" s="206">
        <f>ROUND(I176*H176,2)</f>
        <v>0</v>
      </c>
      <c r="BL176" s="15" t="s">
        <v>177</v>
      </c>
      <c r="BM176" s="205" t="s">
        <v>1233</v>
      </c>
    </row>
    <row r="177" spans="2:65" s="1" customFormat="1" ht="19.5">
      <c r="B177" s="32"/>
      <c r="C177" s="33"/>
      <c r="D177" s="207" t="s">
        <v>179</v>
      </c>
      <c r="E177" s="33"/>
      <c r="F177" s="208" t="s">
        <v>1232</v>
      </c>
      <c r="G177" s="33"/>
      <c r="H177" s="33"/>
      <c r="I177" s="115"/>
      <c r="J177" s="33"/>
      <c r="K177" s="33"/>
      <c r="L177" s="36"/>
      <c r="M177" s="209"/>
      <c r="N177" s="64"/>
      <c r="O177" s="64"/>
      <c r="P177" s="64"/>
      <c r="Q177" s="64"/>
      <c r="R177" s="64"/>
      <c r="S177" s="64"/>
      <c r="T177" s="65"/>
      <c r="AT177" s="15" t="s">
        <v>179</v>
      </c>
      <c r="AU177" s="15" t="s">
        <v>85</v>
      </c>
    </row>
    <row r="178" spans="2:65" s="1" customFormat="1" ht="21.6" customHeight="1">
      <c r="B178" s="32"/>
      <c r="C178" s="194" t="s">
        <v>302</v>
      </c>
      <c r="D178" s="194" t="s">
        <v>172</v>
      </c>
      <c r="E178" s="195" t="s">
        <v>1017</v>
      </c>
      <c r="F178" s="196" t="s">
        <v>1234</v>
      </c>
      <c r="G178" s="197" t="s">
        <v>192</v>
      </c>
      <c r="H178" s="198">
        <v>35</v>
      </c>
      <c r="I178" s="199"/>
      <c r="J178" s="200">
        <f>ROUND(I178*H178,2)</f>
        <v>0</v>
      </c>
      <c r="K178" s="196" t="s">
        <v>1</v>
      </c>
      <c r="L178" s="36"/>
      <c r="M178" s="201" t="s">
        <v>1</v>
      </c>
      <c r="N178" s="202" t="s">
        <v>43</v>
      </c>
      <c r="O178" s="64"/>
      <c r="P178" s="203">
        <f>O178*H178</f>
        <v>0</v>
      </c>
      <c r="Q178" s="203">
        <v>0</v>
      </c>
      <c r="R178" s="203">
        <f>Q178*H178</f>
        <v>0</v>
      </c>
      <c r="S178" s="203">
        <v>0</v>
      </c>
      <c r="T178" s="204">
        <f>S178*H178</f>
        <v>0</v>
      </c>
      <c r="AR178" s="205" t="s">
        <v>177</v>
      </c>
      <c r="AT178" s="205" t="s">
        <v>172</v>
      </c>
      <c r="AU178" s="205" t="s">
        <v>85</v>
      </c>
      <c r="AY178" s="15" t="s">
        <v>170</v>
      </c>
      <c r="BE178" s="206">
        <f>IF(N178="základní",J178,0)</f>
        <v>0</v>
      </c>
      <c r="BF178" s="206">
        <f>IF(N178="snížená",J178,0)</f>
        <v>0</v>
      </c>
      <c r="BG178" s="206">
        <f>IF(N178="zákl. přenesená",J178,0)</f>
        <v>0</v>
      </c>
      <c r="BH178" s="206">
        <f>IF(N178="sníž. přenesená",J178,0)</f>
        <v>0</v>
      </c>
      <c r="BI178" s="206">
        <f>IF(N178="nulová",J178,0)</f>
        <v>0</v>
      </c>
      <c r="BJ178" s="15" t="s">
        <v>85</v>
      </c>
      <c r="BK178" s="206">
        <f>ROUND(I178*H178,2)</f>
        <v>0</v>
      </c>
      <c r="BL178" s="15" t="s">
        <v>177</v>
      </c>
      <c r="BM178" s="205" t="s">
        <v>1235</v>
      </c>
    </row>
    <row r="179" spans="2:65" s="1" customFormat="1" ht="19.5">
      <c r="B179" s="32"/>
      <c r="C179" s="33"/>
      <c r="D179" s="207" t="s">
        <v>179</v>
      </c>
      <c r="E179" s="33"/>
      <c r="F179" s="208" t="s">
        <v>1234</v>
      </c>
      <c r="G179" s="33"/>
      <c r="H179" s="33"/>
      <c r="I179" s="115"/>
      <c r="J179" s="33"/>
      <c r="K179" s="33"/>
      <c r="L179" s="36"/>
      <c r="M179" s="209"/>
      <c r="N179" s="64"/>
      <c r="O179" s="64"/>
      <c r="P179" s="64"/>
      <c r="Q179" s="64"/>
      <c r="R179" s="64"/>
      <c r="S179" s="64"/>
      <c r="T179" s="65"/>
      <c r="AT179" s="15" t="s">
        <v>179</v>
      </c>
      <c r="AU179" s="15" t="s">
        <v>85</v>
      </c>
    </row>
    <row r="180" spans="2:65" s="1" customFormat="1" ht="21.6" customHeight="1">
      <c r="B180" s="32"/>
      <c r="C180" s="194" t="s">
        <v>307</v>
      </c>
      <c r="D180" s="194" t="s">
        <v>172</v>
      </c>
      <c r="E180" s="195" t="s">
        <v>1236</v>
      </c>
      <c r="F180" s="196" t="s">
        <v>1237</v>
      </c>
      <c r="G180" s="197" t="s">
        <v>192</v>
      </c>
      <c r="H180" s="198">
        <v>20</v>
      </c>
      <c r="I180" s="199"/>
      <c r="J180" s="200">
        <f>ROUND(I180*H180,2)</f>
        <v>0</v>
      </c>
      <c r="K180" s="196" t="s">
        <v>1</v>
      </c>
      <c r="L180" s="36"/>
      <c r="M180" s="201" t="s">
        <v>1</v>
      </c>
      <c r="N180" s="202" t="s">
        <v>43</v>
      </c>
      <c r="O180" s="64"/>
      <c r="P180" s="203">
        <f>O180*H180</f>
        <v>0</v>
      </c>
      <c r="Q180" s="203">
        <v>0</v>
      </c>
      <c r="R180" s="203">
        <f>Q180*H180</f>
        <v>0</v>
      </c>
      <c r="S180" s="203">
        <v>0</v>
      </c>
      <c r="T180" s="204">
        <f>S180*H180</f>
        <v>0</v>
      </c>
      <c r="AR180" s="205" t="s">
        <v>177</v>
      </c>
      <c r="AT180" s="205" t="s">
        <v>172</v>
      </c>
      <c r="AU180" s="205" t="s">
        <v>85</v>
      </c>
      <c r="AY180" s="15" t="s">
        <v>170</v>
      </c>
      <c r="BE180" s="206">
        <f>IF(N180="základní",J180,0)</f>
        <v>0</v>
      </c>
      <c r="BF180" s="206">
        <f>IF(N180="snížená",J180,0)</f>
        <v>0</v>
      </c>
      <c r="BG180" s="206">
        <f>IF(N180="zákl. přenesená",J180,0)</f>
        <v>0</v>
      </c>
      <c r="BH180" s="206">
        <f>IF(N180="sníž. přenesená",J180,0)</f>
        <v>0</v>
      </c>
      <c r="BI180" s="206">
        <f>IF(N180="nulová",J180,0)</f>
        <v>0</v>
      </c>
      <c r="BJ180" s="15" t="s">
        <v>85</v>
      </c>
      <c r="BK180" s="206">
        <f>ROUND(I180*H180,2)</f>
        <v>0</v>
      </c>
      <c r="BL180" s="15" t="s">
        <v>177</v>
      </c>
      <c r="BM180" s="205" t="s">
        <v>1238</v>
      </c>
    </row>
    <row r="181" spans="2:65" s="1" customFormat="1" ht="19.5">
      <c r="B181" s="32"/>
      <c r="C181" s="33"/>
      <c r="D181" s="207" t="s">
        <v>179</v>
      </c>
      <c r="E181" s="33"/>
      <c r="F181" s="208" t="s">
        <v>1237</v>
      </c>
      <c r="G181" s="33"/>
      <c r="H181" s="33"/>
      <c r="I181" s="115"/>
      <c r="J181" s="33"/>
      <c r="K181" s="33"/>
      <c r="L181" s="36"/>
      <c r="M181" s="209"/>
      <c r="N181" s="64"/>
      <c r="O181" s="64"/>
      <c r="P181" s="64"/>
      <c r="Q181" s="64"/>
      <c r="R181" s="64"/>
      <c r="S181" s="64"/>
      <c r="T181" s="65"/>
      <c r="AT181" s="15" t="s">
        <v>179</v>
      </c>
      <c r="AU181" s="15" t="s">
        <v>85</v>
      </c>
    </row>
    <row r="182" spans="2:65" s="1" customFormat="1" ht="14.45" customHeight="1">
      <c r="B182" s="32"/>
      <c r="C182" s="194" t="s">
        <v>313</v>
      </c>
      <c r="D182" s="194" t="s">
        <v>172</v>
      </c>
      <c r="E182" s="195" t="s">
        <v>1239</v>
      </c>
      <c r="F182" s="196" t="s">
        <v>1240</v>
      </c>
      <c r="G182" s="197" t="s">
        <v>192</v>
      </c>
      <c r="H182" s="198">
        <v>90</v>
      </c>
      <c r="I182" s="199"/>
      <c r="J182" s="200">
        <f>ROUND(I182*H182,2)</f>
        <v>0</v>
      </c>
      <c r="K182" s="196" t="s">
        <v>1</v>
      </c>
      <c r="L182" s="36"/>
      <c r="M182" s="201" t="s">
        <v>1</v>
      </c>
      <c r="N182" s="202" t="s">
        <v>43</v>
      </c>
      <c r="O182" s="64"/>
      <c r="P182" s="203">
        <f>O182*H182</f>
        <v>0</v>
      </c>
      <c r="Q182" s="203">
        <v>0</v>
      </c>
      <c r="R182" s="203">
        <f>Q182*H182</f>
        <v>0</v>
      </c>
      <c r="S182" s="203">
        <v>0</v>
      </c>
      <c r="T182" s="204">
        <f>S182*H182</f>
        <v>0</v>
      </c>
      <c r="AR182" s="205" t="s">
        <v>177</v>
      </c>
      <c r="AT182" s="205" t="s">
        <v>172</v>
      </c>
      <c r="AU182" s="205" t="s">
        <v>85</v>
      </c>
      <c r="AY182" s="15" t="s">
        <v>170</v>
      </c>
      <c r="BE182" s="206">
        <f>IF(N182="základní",J182,0)</f>
        <v>0</v>
      </c>
      <c r="BF182" s="206">
        <f>IF(N182="snížená",J182,0)</f>
        <v>0</v>
      </c>
      <c r="BG182" s="206">
        <f>IF(N182="zákl. přenesená",J182,0)</f>
        <v>0</v>
      </c>
      <c r="BH182" s="206">
        <f>IF(N182="sníž. přenesená",J182,0)</f>
        <v>0</v>
      </c>
      <c r="BI182" s="206">
        <f>IF(N182="nulová",J182,0)</f>
        <v>0</v>
      </c>
      <c r="BJ182" s="15" t="s">
        <v>85</v>
      </c>
      <c r="BK182" s="206">
        <f>ROUND(I182*H182,2)</f>
        <v>0</v>
      </c>
      <c r="BL182" s="15" t="s">
        <v>177</v>
      </c>
      <c r="BM182" s="205" t="s">
        <v>1241</v>
      </c>
    </row>
    <row r="183" spans="2:65" s="1" customFormat="1" ht="11.25">
      <c r="B183" s="32"/>
      <c r="C183" s="33"/>
      <c r="D183" s="207" t="s">
        <v>179</v>
      </c>
      <c r="E183" s="33"/>
      <c r="F183" s="208" t="s">
        <v>1240</v>
      </c>
      <c r="G183" s="33"/>
      <c r="H183" s="33"/>
      <c r="I183" s="115"/>
      <c r="J183" s="33"/>
      <c r="K183" s="33"/>
      <c r="L183" s="36"/>
      <c r="M183" s="209"/>
      <c r="N183" s="64"/>
      <c r="O183" s="64"/>
      <c r="P183" s="64"/>
      <c r="Q183" s="64"/>
      <c r="R183" s="64"/>
      <c r="S183" s="64"/>
      <c r="T183" s="65"/>
      <c r="AT183" s="15" t="s">
        <v>179</v>
      </c>
      <c r="AU183" s="15" t="s">
        <v>85</v>
      </c>
    </row>
    <row r="184" spans="2:65" s="1" customFormat="1" ht="14.45" customHeight="1">
      <c r="B184" s="32"/>
      <c r="C184" s="194" t="s">
        <v>319</v>
      </c>
      <c r="D184" s="194" t="s">
        <v>172</v>
      </c>
      <c r="E184" s="195" t="s">
        <v>1242</v>
      </c>
      <c r="F184" s="196" t="s">
        <v>1243</v>
      </c>
      <c r="G184" s="197" t="s">
        <v>192</v>
      </c>
      <c r="H184" s="198">
        <v>20</v>
      </c>
      <c r="I184" s="199"/>
      <c r="J184" s="200">
        <f>ROUND(I184*H184,2)</f>
        <v>0</v>
      </c>
      <c r="K184" s="196" t="s">
        <v>1</v>
      </c>
      <c r="L184" s="36"/>
      <c r="M184" s="201" t="s">
        <v>1</v>
      </c>
      <c r="N184" s="202" t="s">
        <v>43</v>
      </c>
      <c r="O184" s="64"/>
      <c r="P184" s="203">
        <f>O184*H184</f>
        <v>0</v>
      </c>
      <c r="Q184" s="203">
        <v>0</v>
      </c>
      <c r="R184" s="203">
        <f>Q184*H184</f>
        <v>0</v>
      </c>
      <c r="S184" s="203">
        <v>0</v>
      </c>
      <c r="T184" s="204">
        <f>S184*H184</f>
        <v>0</v>
      </c>
      <c r="AR184" s="205" t="s">
        <v>177</v>
      </c>
      <c r="AT184" s="205" t="s">
        <v>172</v>
      </c>
      <c r="AU184" s="205" t="s">
        <v>85</v>
      </c>
      <c r="AY184" s="15" t="s">
        <v>170</v>
      </c>
      <c r="BE184" s="206">
        <f>IF(N184="základní",J184,0)</f>
        <v>0</v>
      </c>
      <c r="BF184" s="206">
        <f>IF(N184="snížená",J184,0)</f>
        <v>0</v>
      </c>
      <c r="BG184" s="206">
        <f>IF(N184="zákl. přenesená",J184,0)</f>
        <v>0</v>
      </c>
      <c r="BH184" s="206">
        <f>IF(N184="sníž. přenesená",J184,0)</f>
        <v>0</v>
      </c>
      <c r="BI184" s="206">
        <f>IF(N184="nulová",J184,0)</f>
        <v>0</v>
      </c>
      <c r="BJ184" s="15" t="s">
        <v>85</v>
      </c>
      <c r="BK184" s="206">
        <f>ROUND(I184*H184,2)</f>
        <v>0</v>
      </c>
      <c r="BL184" s="15" t="s">
        <v>177</v>
      </c>
      <c r="BM184" s="205" t="s">
        <v>1244</v>
      </c>
    </row>
    <row r="185" spans="2:65" s="1" customFormat="1" ht="11.25">
      <c r="B185" s="32"/>
      <c r="C185" s="33"/>
      <c r="D185" s="207" t="s">
        <v>179</v>
      </c>
      <c r="E185" s="33"/>
      <c r="F185" s="208" t="s">
        <v>1243</v>
      </c>
      <c r="G185" s="33"/>
      <c r="H185" s="33"/>
      <c r="I185" s="115"/>
      <c r="J185" s="33"/>
      <c r="K185" s="33"/>
      <c r="L185" s="36"/>
      <c r="M185" s="209"/>
      <c r="N185" s="64"/>
      <c r="O185" s="64"/>
      <c r="P185" s="64"/>
      <c r="Q185" s="64"/>
      <c r="R185" s="64"/>
      <c r="S185" s="64"/>
      <c r="T185" s="65"/>
      <c r="AT185" s="15" t="s">
        <v>179</v>
      </c>
      <c r="AU185" s="15" t="s">
        <v>85</v>
      </c>
    </row>
    <row r="186" spans="2:65" s="1" customFormat="1" ht="14.45" customHeight="1">
      <c r="B186" s="32"/>
      <c r="C186" s="194" t="s">
        <v>325</v>
      </c>
      <c r="D186" s="194" t="s">
        <v>172</v>
      </c>
      <c r="E186" s="195" t="s">
        <v>1245</v>
      </c>
      <c r="F186" s="196" t="s">
        <v>1246</v>
      </c>
      <c r="G186" s="197" t="s">
        <v>216</v>
      </c>
      <c r="H186" s="198">
        <v>0.5</v>
      </c>
      <c r="I186" s="199"/>
      <c r="J186" s="200">
        <f>ROUND(I186*H186,2)</f>
        <v>0</v>
      </c>
      <c r="K186" s="196" t="s">
        <v>1</v>
      </c>
      <c r="L186" s="36"/>
      <c r="M186" s="201" t="s">
        <v>1</v>
      </c>
      <c r="N186" s="202" t="s">
        <v>43</v>
      </c>
      <c r="O186" s="64"/>
      <c r="P186" s="203">
        <f>O186*H186</f>
        <v>0</v>
      </c>
      <c r="Q186" s="203">
        <v>0</v>
      </c>
      <c r="R186" s="203">
        <f>Q186*H186</f>
        <v>0</v>
      </c>
      <c r="S186" s="203">
        <v>0</v>
      </c>
      <c r="T186" s="204">
        <f>S186*H186</f>
        <v>0</v>
      </c>
      <c r="AR186" s="205" t="s">
        <v>177</v>
      </c>
      <c r="AT186" s="205" t="s">
        <v>172</v>
      </c>
      <c r="AU186" s="205" t="s">
        <v>85</v>
      </c>
      <c r="AY186" s="15" t="s">
        <v>170</v>
      </c>
      <c r="BE186" s="206">
        <f>IF(N186="základní",J186,0)</f>
        <v>0</v>
      </c>
      <c r="BF186" s="206">
        <f>IF(N186="snížená",J186,0)</f>
        <v>0</v>
      </c>
      <c r="BG186" s="206">
        <f>IF(N186="zákl. přenesená",J186,0)</f>
        <v>0</v>
      </c>
      <c r="BH186" s="206">
        <f>IF(N186="sníž. přenesená",J186,0)</f>
        <v>0</v>
      </c>
      <c r="BI186" s="206">
        <f>IF(N186="nulová",J186,0)</f>
        <v>0</v>
      </c>
      <c r="BJ186" s="15" t="s">
        <v>85</v>
      </c>
      <c r="BK186" s="206">
        <f>ROUND(I186*H186,2)</f>
        <v>0</v>
      </c>
      <c r="BL186" s="15" t="s">
        <v>177</v>
      </c>
      <c r="BM186" s="205" t="s">
        <v>1247</v>
      </c>
    </row>
    <row r="187" spans="2:65" s="1" customFormat="1" ht="11.25">
      <c r="B187" s="32"/>
      <c r="C187" s="33"/>
      <c r="D187" s="207" t="s">
        <v>179</v>
      </c>
      <c r="E187" s="33"/>
      <c r="F187" s="208" t="s">
        <v>1246</v>
      </c>
      <c r="G187" s="33"/>
      <c r="H187" s="33"/>
      <c r="I187" s="115"/>
      <c r="J187" s="33"/>
      <c r="K187" s="33"/>
      <c r="L187" s="36"/>
      <c r="M187" s="209"/>
      <c r="N187" s="64"/>
      <c r="O187" s="64"/>
      <c r="P187" s="64"/>
      <c r="Q187" s="64"/>
      <c r="R187" s="64"/>
      <c r="S187" s="64"/>
      <c r="T187" s="65"/>
      <c r="AT187" s="15" t="s">
        <v>179</v>
      </c>
      <c r="AU187" s="15" t="s">
        <v>85</v>
      </c>
    </row>
    <row r="188" spans="2:65" s="1" customFormat="1" ht="14.45" customHeight="1">
      <c r="B188" s="32"/>
      <c r="C188" s="194" t="s">
        <v>331</v>
      </c>
      <c r="D188" s="194" t="s">
        <v>172</v>
      </c>
      <c r="E188" s="195" t="s">
        <v>1248</v>
      </c>
      <c r="F188" s="196" t="s">
        <v>1088</v>
      </c>
      <c r="G188" s="197" t="s">
        <v>1069</v>
      </c>
      <c r="H188" s="198">
        <v>1</v>
      </c>
      <c r="I188" s="199"/>
      <c r="J188" s="200">
        <f>ROUND(I188*H188,2)</f>
        <v>0</v>
      </c>
      <c r="K188" s="196" t="s">
        <v>1</v>
      </c>
      <c r="L188" s="36"/>
      <c r="M188" s="201" t="s">
        <v>1</v>
      </c>
      <c r="N188" s="202" t="s">
        <v>43</v>
      </c>
      <c r="O188" s="64"/>
      <c r="P188" s="203">
        <f>O188*H188</f>
        <v>0</v>
      </c>
      <c r="Q188" s="203">
        <v>0</v>
      </c>
      <c r="R188" s="203">
        <f>Q188*H188</f>
        <v>0</v>
      </c>
      <c r="S188" s="203">
        <v>0</v>
      </c>
      <c r="T188" s="204">
        <f>S188*H188</f>
        <v>0</v>
      </c>
      <c r="AR188" s="205" t="s">
        <v>177</v>
      </c>
      <c r="AT188" s="205" t="s">
        <v>172</v>
      </c>
      <c r="AU188" s="205" t="s">
        <v>85</v>
      </c>
      <c r="AY188" s="15" t="s">
        <v>170</v>
      </c>
      <c r="BE188" s="206">
        <f>IF(N188="základní",J188,0)</f>
        <v>0</v>
      </c>
      <c r="BF188" s="206">
        <f>IF(N188="snížená",J188,0)</f>
        <v>0</v>
      </c>
      <c r="BG188" s="206">
        <f>IF(N188="zákl. přenesená",J188,0)</f>
        <v>0</v>
      </c>
      <c r="BH188" s="206">
        <f>IF(N188="sníž. přenesená",J188,0)</f>
        <v>0</v>
      </c>
      <c r="BI188" s="206">
        <f>IF(N188="nulová",J188,0)</f>
        <v>0</v>
      </c>
      <c r="BJ188" s="15" t="s">
        <v>85</v>
      </c>
      <c r="BK188" s="206">
        <f>ROUND(I188*H188,2)</f>
        <v>0</v>
      </c>
      <c r="BL188" s="15" t="s">
        <v>177</v>
      </c>
      <c r="BM188" s="205" t="s">
        <v>1249</v>
      </c>
    </row>
    <row r="189" spans="2:65" s="1" customFormat="1" ht="11.25">
      <c r="B189" s="32"/>
      <c r="C189" s="33"/>
      <c r="D189" s="207" t="s">
        <v>179</v>
      </c>
      <c r="E189" s="33"/>
      <c r="F189" s="208" t="s">
        <v>1088</v>
      </c>
      <c r="G189" s="33"/>
      <c r="H189" s="33"/>
      <c r="I189" s="115"/>
      <c r="J189" s="33"/>
      <c r="K189" s="33"/>
      <c r="L189" s="36"/>
      <c r="M189" s="209"/>
      <c r="N189" s="64"/>
      <c r="O189" s="64"/>
      <c r="P189" s="64"/>
      <c r="Q189" s="64"/>
      <c r="R189" s="64"/>
      <c r="S189" s="64"/>
      <c r="T189" s="65"/>
      <c r="AT189" s="15" t="s">
        <v>179</v>
      </c>
      <c r="AU189" s="15" t="s">
        <v>85</v>
      </c>
    </row>
    <row r="190" spans="2:65" s="1" customFormat="1" ht="14.45" customHeight="1">
      <c r="B190" s="32"/>
      <c r="C190" s="194" t="s">
        <v>336</v>
      </c>
      <c r="D190" s="194" t="s">
        <v>172</v>
      </c>
      <c r="E190" s="195" t="s">
        <v>1020</v>
      </c>
      <c r="F190" s="196" t="s">
        <v>1073</v>
      </c>
      <c r="G190" s="197" t="s">
        <v>1069</v>
      </c>
      <c r="H190" s="198">
        <v>1</v>
      </c>
      <c r="I190" s="199"/>
      <c r="J190" s="200">
        <f>ROUND(I190*H190,2)</f>
        <v>0</v>
      </c>
      <c r="K190" s="196" t="s">
        <v>1</v>
      </c>
      <c r="L190" s="36"/>
      <c r="M190" s="201" t="s">
        <v>1</v>
      </c>
      <c r="N190" s="202" t="s">
        <v>43</v>
      </c>
      <c r="O190" s="64"/>
      <c r="P190" s="203">
        <f>O190*H190</f>
        <v>0</v>
      </c>
      <c r="Q190" s="203">
        <v>0</v>
      </c>
      <c r="R190" s="203">
        <f>Q190*H190</f>
        <v>0</v>
      </c>
      <c r="S190" s="203">
        <v>0</v>
      </c>
      <c r="T190" s="204">
        <f>S190*H190</f>
        <v>0</v>
      </c>
      <c r="AR190" s="205" t="s">
        <v>177</v>
      </c>
      <c r="AT190" s="205" t="s">
        <v>172</v>
      </c>
      <c r="AU190" s="205" t="s">
        <v>85</v>
      </c>
      <c r="AY190" s="15" t="s">
        <v>170</v>
      </c>
      <c r="BE190" s="206">
        <f>IF(N190="základní",J190,0)</f>
        <v>0</v>
      </c>
      <c r="BF190" s="206">
        <f>IF(N190="snížená",J190,0)</f>
        <v>0</v>
      </c>
      <c r="BG190" s="206">
        <f>IF(N190="zákl. přenesená",J190,0)</f>
        <v>0</v>
      </c>
      <c r="BH190" s="206">
        <f>IF(N190="sníž. přenesená",J190,0)</f>
        <v>0</v>
      </c>
      <c r="BI190" s="206">
        <f>IF(N190="nulová",J190,0)</f>
        <v>0</v>
      </c>
      <c r="BJ190" s="15" t="s">
        <v>85</v>
      </c>
      <c r="BK190" s="206">
        <f>ROUND(I190*H190,2)</f>
        <v>0</v>
      </c>
      <c r="BL190" s="15" t="s">
        <v>177</v>
      </c>
      <c r="BM190" s="205" t="s">
        <v>1250</v>
      </c>
    </row>
    <row r="191" spans="2:65" s="1" customFormat="1" ht="11.25">
      <c r="B191" s="32"/>
      <c r="C191" s="33"/>
      <c r="D191" s="207" t="s">
        <v>179</v>
      </c>
      <c r="E191" s="33"/>
      <c r="F191" s="208" t="s">
        <v>1073</v>
      </c>
      <c r="G191" s="33"/>
      <c r="H191" s="33"/>
      <c r="I191" s="115"/>
      <c r="J191" s="33"/>
      <c r="K191" s="33"/>
      <c r="L191" s="36"/>
      <c r="M191" s="209"/>
      <c r="N191" s="64"/>
      <c r="O191" s="64"/>
      <c r="P191" s="64"/>
      <c r="Q191" s="64"/>
      <c r="R191" s="64"/>
      <c r="S191" s="64"/>
      <c r="T191" s="65"/>
      <c r="AT191" s="15" t="s">
        <v>179</v>
      </c>
      <c r="AU191" s="15" t="s">
        <v>85</v>
      </c>
    </row>
    <row r="192" spans="2:65" s="11" customFormat="1" ht="25.9" customHeight="1">
      <c r="B192" s="178"/>
      <c r="C192" s="179"/>
      <c r="D192" s="180" t="s">
        <v>77</v>
      </c>
      <c r="E192" s="181" t="s">
        <v>1041</v>
      </c>
      <c r="F192" s="181" t="s">
        <v>1251</v>
      </c>
      <c r="G192" s="179"/>
      <c r="H192" s="179"/>
      <c r="I192" s="182"/>
      <c r="J192" s="183">
        <f>BK192</f>
        <v>0</v>
      </c>
      <c r="K192" s="179"/>
      <c r="L192" s="184"/>
      <c r="M192" s="185"/>
      <c r="N192" s="186"/>
      <c r="O192" s="186"/>
      <c r="P192" s="187">
        <f>SUM(P193:P195)</f>
        <v>0</v>
      </c>
      <c r="Q192" s="186"/>
      <c r="R192" s="187">
        <f>SUM(R193:R195)</f>
        <v>0</v>
      </c>
      <c r="S192" s="186"/>
      <c r="T192" s="188">
        <f>SUM(T193:T195)</f>
        <v>0</v>
      </c>
      <c r="AR192" s="189" t="s">
        <v>85</v>
      </c>
      <c r="AT192" s="190" t="s">
        <v>77</v>
      </c>
      <c r="AU192" s="190" t="s">
        <v>78</v>
      </c>
      <c r="AY192" s="189" t="s">
        <v>170</v>
      </c>
      <c r="BK192" s="191">
        <f>SUM(BK193:BK195)</f>
        <v>0</v>
      </c>
    </row>
    <row r="193" spans="2:65" s="1" customFormat="1" ht="14.45" customHeight="1">
      <c r="B193" s="32"/>
      <c r="C193" s="194" t="s">
        <v>342</v>
      </c>
      <c r="D193" s="194" t="s">
        <v>172</v>
      </c>
      <c r="E193" s="195" t="s">
        <v>1252</v>
      </c>
      <c r="F193" s="196" t="s">
        <v>1160</v>
      </c>
      <c r="G193" s="197" t="s">
        <v>1003</v>
      </c>
      <c r="H193" s="198">
        <v>1</v>
      </c>
      <c r="I193" s="199"/>
      <c r="J193" s="200">
        <f>ROUND(I193*H193,2)</f>
        <v>0</v>
      </c>
      <c r="K193" s="196" t="s">
        <v>1</v>
      </c>
      <c r="L193" s="36"/>
      <c r="M193" s="201" t="s">
        <v>1</v>
      </c>
      <c r="N193" s="202" t="s">
        <v>43</v>
      </c>
      <c r="O193" s="64"/>
      <c r="P193" s="203">
        <f>O193*H193</f>
        <v>0</v>
      </c>
      <c r="Q193" s="203">
        <v>0</v>
      </c>
      <c r="R193" s="203">
        <f>Q193*H193</f>
        <v>0</v>
      </c>
      <c r="S193" s="203">
        <v>0</v>
      </c>
      <c r="T193" s="204">
        <f>S193*H193</f>
        <v>0</v>
      </c>
      <c r="AR193" s="205" t="s">
        <v>177</v>
      </c>
      <c r="AT193" s="205" t="s">
        <v>172</v>
      </c>
      <c r="AU193" s="205" t="s">
        <v>85</v>
      </c>
      <c r="AY193" s="15" t="s">
        <v>170</v>
      </c>
      <c r="BE193" s="206">
        <f>IF(N193="základní",J193,0)</f>
        <v>0</v>
      </c>
      <c r="BF193" s="206">
        <f>IF(N193="snížená",J193,0)</f>
        <v>0</v>
      </c>
      <c r="BG193" s="206">
        <f>IF(N193="zákl. přenesená",J193,0)</f>
        <v>0</v>
      </c>
      <c r="BH193" s="206">
        <f>IF(N193="sníž. přenesená",J193,0)</f>
        <v>0</v>
      </c>
      <c r="BI193" s="206">
        <f>IF(N193="nulová",J193,0)</f>
        <v>0</v>
      </c>
      <c r="BJ193" s="15" t="s">
        <v>85</v>
      </c>
      <c r="BK193" s="206">
        <f>ROUND(I193*H193,2)</f>
        <v>0</v>
      </c>
      <c r="BL193" s="15" t="s">
        <v>177</v>
      </c>
      <c r="BM193" s="205" t="s">
        <v>1253</v>
      </c>
    </row>
    <row r="194" spans="2:65" s="1" customFormat="1" ht="11.25">
      <c r="B194" s="32"/>
      <c r="C194" s="33"/>
      <c r="D194" s="207" t="s">
        <v>179</v>
      </c>
      <c r="E194" s="33"/>
      <c r="F194" s="208" t="s">
        <v>1160</v>
      </c>
      <c r="G194" s="33"/>
      <c r="H194" s="33"/>
      <c r="I194" s="115"/>
      <c r="J194" s="33"/>
      <c r="K194" s="33"/>
      <c r="L194" s="36"/>
      <c r="M194" s="209"/>
      <c r="N194" s="64"/>
      <c r="O194" s="64"/>
      <c r="P194" s="64"/>
      <c r="Q194" s="64"/>
      <c r="R194" s="64"/>
      <c r="S194" s="64"/>
      <c r="T194" s="65"/>
      <c r="AT194" s="15" t="s">
        <v>179</v>
      </c>
      <c r="AU194" s="15" t="s">
        <v>85</v>
      </c>
    </row>
    <row r="195" spans="2:65" s="1" customFormat="1" ht="29.25">
      <c r="B195" s="32"/>
      <c r="C195" s="33"/>
      <c r="D195" s="207" t="s">
        <v>646</v>
      </c>
      <c r="E195" s="33"/>
      <c r="F195" s="242" t="s">
        <v>1254</v>
      </c>
      <c r="G195" s="33"/>
      <c r="H195" s="33"/>
      <c r="I195" s="115"/>
      <c r="J195" s="33"/>
      <c r="K195" s="33"/>
      <c r="L195" s="36"/>
      <c r="M195" s="243"/>
      <c r="N195" s="244"/>
      <c r="O195" s="244"/>
      <c r="P195" s="244"/>
      <c r="Q195" s="244"/>
      <c r="R195" s="244"/>
      <c r="S195" s="244"/>
      <c r="T195" s="245"/>
      <c r="AT195" s="15" t="s">
        <v>646</v>
      </c>
      <c r="AU195" s="15" t="s">
        <v>85</v>
      </c>
    </row>
    <row r="196" spans="2:65" s="1" customFormat="1" ht="6.95" customHeight="1">
      <c r="B196" s="47"/>
      <c r="C196" s="48"/>
      <c r="D196" s="48"/>
      <c r="E196" s="48"/>
      <c r="F196" s="48"/>
      <c r="G196" s="48"/>
      <c r="H196" s="48"/>
      <c r="I196" s="146"/>
      <c r="J196" s="48"/>
      <c r="K196" s="48"/>
      <c r="L196" s="36"/>
    </row>
  </sheetData>
  <sheetProtection password="CC35" sheet="1" objects="1" scenarios="1" formatColumns="0" formatRows="0" autoFilter="0"/>
  <autoFilter ref="C127:K195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28</vt:i4>
      </vt:variant>
    </vt:vector>
  </HeadingPairs>
  <TitlesOfParts>
    <vt:vector size="42" baseType="lpstr">
      <vt:lpstr>Rekapitulace stavby</vt:lpstr>
      <vt:lpstr>01 - stavební část</vt:lpstr>
      <vt:lpstr>01a - Náprava stávajícího...</vt:lpstr>
      <vt:lpstr>02 - UT</vt:lpstr>
      <vt:lpstr>03 - VZT</vt:lpstr>
      <vt:lpstr>04a - Elektro - Připojení...</vt:lpstr>
      <vt:lpstr>04b - Elektro - výměna ji...</vt:lpstr>
      <vt:lpstr>04c - Elektro - připojení...</vt:lpstr>
      <vt:lpstr>05a - Elektro - stavební ...</vt:lpstr>
      <vt:lpstr>05b - Elektro - technolog...</vt:lpstr>
      <vt:lpstr>05c - Elektro - řízení</vt:lpstr>
      <vt:lpstr>06 - Technologie bazénu V...</vt:lpstr>
      <vt:lpstr>07 - Slaboproud, MaR</vt:lpstr>
      <vt:lpstr>09 - VRN</vt:lpstr>
      <vt:lpstr>'01 - stavební část'!Názvy_tisku</vt:lpstr>
      <vt:lpstr>'01a - Náprava stávajícího...'!Názvy_tisku</vt:lpstr>
      <vt:lpstr>'02 - UT'!Názvy_tisku</vt:lpstr>
      <vt:lpstr>'03 - VZT'!Názvy_tisku</vt:lpstr>
      <vt:lpstr>'04a - Elektro - Připojení...'!Názvy_tisku</vt:lpstr>
      <vt:lpstr>'04b - Elektro - výměna ji...'!Názvy_tisku</vt:lpstr>
      <vt:lpstr>'04c - Elektro - připojení...'!Názvy_tisku</vt:lpstr>
      <vt:lpstr>'05a - Elektro - stavební ...'!Názvy_tisku</vt:lpstr>
      <vt:lpstr>'05b - Elektro - technolog...'!Názvy_tisku</vt:lpstr>
      <vt:lpstr>'05c - Elektro - řízení'!Názvy_tisku</vt:lpstr>
      <vt:lpstr>'06 - Technologie bazénu V...'!Názvy_tisku</vt:lpstr>
      <vt:lpstr>'07 - Slaboproud, MaR'!Názvy_tisku</vt:lpstr>
      <vt:lpstr>'09 - VRN'!Názvy_tisku</vt:lpstr>
      <vt:lpstr>'Rekapitulace stavby'!Názvy_tisku</vt:lpstr>
      <vt:lpstr>'01 - stavební část'!Oblast_tisku</vt:lpstr>
      <vt:lpstr>'01a - Náprava stávajícího...'!Oblast_tisku</vt:lpstr>
      <vt:lpstr>'02 - UT'!Oblast_tisku</vt:lpstr>
      <vt:lpstr>'03 - VZT'!Oblast_tisku</vt:lpstr>
      <vt:lpstr>'04a - Elektro - Připojení...'!Oblast_tisku</vt:lpstr>
      <vt:lpstr>'04b - Elektro - výměna ji...'!Oblast_tisku</vt:lpstr>
      <vt:lpstr>'04c - Elektro - připojení...'!Oblast_tisku</vt:lpstr>
      <vt:lpstr>'05a - Elektro - stavební ...'!Oblast_tisku</vt:lpstr>
      <vt:lpstr>'05b - Elektro - technolog...'!Oblast_tisku</vt:lpstr>
      <vt:lpstr>'05c - Elektro - řízení'!Oblast_tisku</vt:lpstr>
      <vt:lpstr>'06 - Technologie bazénu V...'!Oblast_tisku</vt:lpstr>
      <vt:lpstr>'07 - Slaboproud, MaR'!Oblast_tisku</vt:lpstr>
      <vt:lpstr>'09 - VRN'!Oblast_tisku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DT178731\Nesnera</dc:creator>
  <cp:lastModifiedBy>František Končel</cp:lastModifiedBy>
  <dcterms:created xsi:type="dcterms:W3CDTF">2019-12-04T09:01:24Z</dcterms:created>
  <dcterms:modified xsi:type="dcterms:W3CDTF">2019-12-05T17:16:26Z</dcterms:modified>
</cp:coreProperties>
</file>