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ohda\Documents\Akce 2024\Hradec Králové - kříž ul. Bezručova\"/>
    </mc:Choice>
  </mc:AlternateContent>
  <xr:revisionPtr revIDLastSave="0" documentId="8_{843582B6-FEB2-4468-A5F5-11B9CA90F0FC}" xr6:coauthVersionLast="47" xr6:coauthVersionMax="47" xr10:uidLastSave="{00000000-0000-0000-0000-000000000000}"/>
  <bookViews>
    <workbookView xWindow="-108" yWindow="-108" windowWidth="23256" windowHeight="13176" activeTab="1" xr2:uid="{BAB877B9-448E-4FEC-9149-1D7ACE95E149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Pol'!$A$1:$U$94</definedName>
    <definedName name="_xlnm.Print_Area" localSheetId="1">Stavba!$A$1:$J$56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 fullCalcOnLoad="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I54" i="1"/>
  <c r="I53" i="1"/>
  <c r="I52" i="1"/>
  <c r="I51" i="1"/>
  <c r="I50" i="1"/>
  <c r="I49" i="1"/>
  <c r="I48" i="1"/>
  <c r="I47" i="1"/>
  <c r="G39" i="1"/>
  <c r="F39" i="1"/>
  <c r="G84" i="12"/>
  <c r="AC84" i="12"/>
  <c r="AD84" i="12"/>
  <c r="BA78" i="12"/>
  <c r="BA77" i="12"/>
  <c r="BA75" i="12"/>
  <c r="BA73" i="12"/>
  <c r="BA68" i="12"/>
  <c r="BA67" i="12"/>
  <c r="BA66" i="12"/>
  <c r="BA65" i="12"/>
  <c r="BA63" i="12"/>
  <c r="BA59" i="12"/>
  <c r="BA57" i="12"/>
  <c r="BA55" i="12"/>
  <c r="BA53" i="12"/>
  <c r="BA51" i="12"/>
  <c r="BA49" i="12"/>
  <c r="BA47" i="12"/>
  <c r="BA45" i="12"/>
  <c r="BA43" i="12"/>
  <c r="F9" i="12"/>
  <c r="G9" i="12"/>
  <c r="G8" i="12" s="1"/>
  <c r="I9" i="12"/>
  <c r="I8" i="12" s="1"/>
  <c r="K9" i="12"/>
  <c r="K8" i="12" s="1"/>
  <c r="O9" i="12"/>
  <c r="O8" i="12" s="1"/>
  <c r="Q9" i="12"/>
  <c r="Q8" i="12" s="1"/>
  <c r="U9" i="12"/>
  <c r="U8" i="12" s="1"/>
  <c r="F10" i="12"/>
  <c r="G10" i="12"/>
  <c r="M10" i="12" s="1"/>
  <c r="I10" i="12"/>
  <c r="K10" i="12"/>
  <c r="O10" i="12"/>
  <c r="Q10" i="12"/>
  <c r="U10" i="12"/>
  <c r="F11" i="12"/>
  <c r="G11" i="12"/>
  <c r="M11" i="12" s="1"/>
  <c r="I11" i="12"/>
  <c r="K11" i="12"/>
  <c r="O11" i="12"/>
  <c r="Q11" i="12"/>
  <c r="U11" i="12"/>
  <c r="F12" i="12"/>
  <c r="G12" i="12"/>
  <c r="M12" i="12" s="1"/>
  <c r="I12" i="12"/>
  <c r="K12" i="12"/>
  <c r="O12" i="12"/>
  <c r="Q12" i="12"/>
  <c r="U12" i="12"/>
  <c r="F13" i="12"/>
  <c r="G13" i="12"/>
  <c r="M13" i="12" s="1"/>
  <c r="I13" i="12"/>
  <c r="K13" i="12"/>
  <c r="O13" i="12"/>
  <c r="Q13" i="12"/>
  <c r="U13" i="12"/>
  <c r="F14" i="12"/>
  <c r="G14" i="12"/>
  <c r="M14" i="12" s="1"/>
  <c r="I14" i="12"/>
  <c r="K14" i="12"/>
  <c r="O14" i="12"/>
  <c r="Q14" i="12"/>
  <c r="U14" i="12"/>
  <c r="F15" i="12"/>
  <c r="G15" i="12"/>
  <c r="M15" i="12" s="1"/>
  <c r="I15" i="12"/>
  <c r="K15" i="12"/>
  <c r="O15" i="12"/>
  <c r="Q15" i="12"/>
  <c r="U15" i="12"/>
  <c r="F16" i="12"/>
  <c r="G16" i="12"/>
  <c r="M16" i="12" s="1"/>
  <c r="I16" i="12"/>
  <c r="K16" i="12"/>
  <c r="O16" i="12"/>
  <c r="Q16" i="12"/>
  <c r="U16" i="12"/>
  <c r="F18" i="12"/>
  <c r="G18" i="12"/>
  <c r="G17" i="12" s="1"/>
  <c r="I18" i="12"/>
  <c r="I17" i="12" s="1"/>
  <c r="K18" i="12"/>
  <c r="K17" i="12" s="1"/>
  <c r="M18" i="12"/>
  <c r="M17" i="12" s="1"/>
  <c r="O18" i="12"/>
  <c r="O17" i="12" s="1"/>
  <c r="Q18" i="12"/>
  <c r="Q17" i="12" s="1"/>
  <c r="U18" i="12"/>
  <c r="U17" i="12" s="1"/>
  <c r="F20" i="12"/>
  <c r="G20" i="12" s="1"/>
  <c r="I20" i="12"/>
  <c r="I19" i="12" s="1"/>
  <c r="K20" i="12"/>
  <c r="K19" i="12" s="1"/>
  <c r="O20" i="12"/>
  <c r="O19" i="12" s="1"/>
  <c r="Q20" i="12"/>
  <c r="Q19" i="12" s="1"/>
  <c r="U20" i="12"/>
  <c r="U19" i="12" s="1"/>
  <c r="F21" i="12"/>
  <c r="G21" i="12" s="1"/>
  <c r="M21" i="12" s="1"/>
  <c r="I21" i="12"/>
  <c r="K21" i="12"/>
  <c r="O21" i="12"/>
  <c r="Q21" i="12"/>
  <c r="U21" i="12"/>
  <c r="F22" i="12"/>
  <c r="G22" i="12" s="1"/>
  <c r="M22" i="12" s="1"/>
  <c r="I22" i="12"/>
  <c r="K22" i="12"/>
  <c r="O22" i="12"/>
  <c r="Q22" i="12"/>
  <c r="U22" i="12"/>
  <c r="F23" i="12"/>
  <c r="G23" i="12" s="1"/>
  <c r="M23" i="12" s="1"/>
  <c r="I23" i="12"/>
  <c r="K23" i="12"/>
  <c r="O23" i="12"/>
  <c r="Q23" i="12"/>
  <c r="U23" i="12"/>
  <c r="F25" i="12"/>
  <c r="G25" i="12"/>
  <c r="M25" i="12" s="1"/>
  <c r="M24" i="12" s="1"/>
  <c r="I25" i="12"/>
  <c r="I24" i="12" s="1"/>
  <c r="K25" i="12"/>
  <c r="K24" i="12" s="1"/>
  <c r="O25" i="12"/>
  <c r="O24" i="12" s="1"/>
  <c r="Q25" i="12"/>
  <c r="Q24" i="12" s="1"/>
  <c r="U25" i="12"/>
  <c r="U24" i="12" s="1"/>
  <c r="F26" i="12"/>
  <c r="G26" i="12"/>
  <c r="M26" i="12" s="1"/>
  <c r="I26" i="12"/>
  <c r="K26" i="12"/>
  <c r="O26" i="12"/>
  <c r="Q26" i="12"/>
  <c r="U26" i="12"/>
  <c r="F27" i="12"/>
  <c r="G27" i="12"/>
  <c r="M27" i="12" s="1"/>
  <c r="I27" i="12"/>
  <c r="K27" i="12"/>
  <c r="O27" i="12"/>
  <c r="Q27" i="12"/>
  <c r="U27" i="12"/>
  <c r="F29" i="12"/>
  <c r="G29" i="12"/>
  <c r="G28" i="12" s="1"/>
  <c r="I29" i="12"/>
  <c r="I28" i="12" s="1"/>
  <c r="K29" i="12"/>
  <c r="K28" i="12" s="1"/>
  <c r="O29" i="12"/>
  <c r="O28" i="12" s="1"/>
  <c r="Q29" i="12"/>
  <c r="Q28" i="12" s="1"/>
  <c r="U29" i="12"/>
  <c r="U28" i="12" s="1"/>
  <c r="F31" i="12"/>
  <c r="G31" i="12"/>
  <c r="G30" i="12" s="1"/>
  <c r="I31" i="12"/>
  <c r="I30" i="12" s="1"/>
  <c r="K31" i="12"/>
  <c r="K30" i="12" s="1"/>
  <c r="O31" i="12"/>
  <c r="O30" i="12" s="1"/>
  <c r="Q31" i="12"/>
  <c r="Q30" i="12" s="1"/>
  <c r="U31" i="12"/>
  <c r="U30" i="12" s="1"/>
  <c r="F33" i="12"/>
  <c r="G33" i="12"/>
  <c r="G32" i="12" s="1"/>
  <c r="I33" i="12"/>
  <c r="I32" i="12" s="1"/>
  <c r="K33" i="12"/>
  <c r="K32" i="12" s="1"/>
  <c r="M33" i="12"/>
  <c r="M32" i="12" s="1"/>
  <c r="O33" i="12"/>
  <c r="O32" i="12" s="1"/>
  <c r="Q33" i="12"/>
  <c r="Q32" i="12" s="1"/>
  <c r="U33" i="12"/>
  <c r="U32" i="12" s="1"/>
  <c r="F34" i="12"/>
  <c r="G34" i="12"/>
  <c r="I34" i="12"/>
  <c r="K34" i="12"/>
  <c r="M34" i="12"/>
  <c r="O34" i="12"/>
  <c r="Q34" i="12"/>
  <c r="U34" i="12"/>
  <c r="F35" i="12"/>
  <c r="G35" i="12"/>
  <c r="I35" i="12"/>
  <c r="K35" i="12"/>
  <c r="M35" i="12"/>
  <c r="O35" i="12"/>
  <c r="Q35" i="12"/>
  <c r="U35" i="12"/>
  <c r="F36" i="12"/>
  <c r="G36" i="12"/>
  <c r="I36" i="12"/>
  <c r="K36" i="12"/>
  <c r="M36" i="12"/>
  <c r="O36" i="12"/>
  <c r="Q36" i="12"/>
  <c r="U36" i="12"/>
  <c r="F37" i="12"/>
  <c r="G37" i="12"/>
  <c r="I37" i="12"/>
  <c r="K37" i="12"/>
  <c r="M37" i="12"/>
  <c r="O37" i="12"/>
  <c r="Q37" i="12"/>
  <c r="U37" i="12"/>
  <c r="F38" i="12"/>
  <c r="G38" i="12"/>
  <c r="I38" i="12"/>
  <c r="K38" i="12"/>
  <c r="M38" i="12"/>
  <c r="O38" i="12"/>
  <c r="Q38" i="12"/>
  <c r="U38" i="12"/>
  <c r="F39" i="12"/>
  <c r="G39" i="12"/>
  <c r="I39" i="12"/>
  <c r="K39" i="12"/>
  <c r="M39" i="12"/>
  <c r="O39" i="12"/>
  <c r="Q39" i="12"/>
  <c r="U39" i="12"/>
  <c r="F41" i="12"/>
  <c r="G41" i="12" s="1"/>
  <c r="I41" i="12"/>
  <c r="I40" i="12" s="1"/>
  <c r="K41" i="12"/>
  <c r="K40" i="12" s="1"/>
  <c r="O41" i="12"/>
  <c r="O40" i="12" s="1"/>
  <c r="Q41" i="12"/>
  <c r="Q40" i="12" s="1"/>
  <c r="U41" i="12"/>
  <c r="U40" i="12" s="1"/>
  <c r="F42" i="12"/>
  <c r="G42" i="12" s="1"/>
  <c r="M42" i="12" s="1"/>
  <c r="I42" i="12"/>
  <c r="K42" i="12"/>
  <c r="O42" i="12"/>
  <c r="Q42" i="12"/>
  <c r="U42" i="12"/>
  <c r="F44" i="12"/>
  <c r="G44" i="12" s="1"/>
  <c r="M44" i="12" s="1"/>
  <c r="I44" i="12"/>
  <c r="K44" i="12"/>
  <c r="O44" i="12"/>
  <c r="Q44" i="12"/>
  <c r="U44" i="12"/>
  <c r="F46" i="12"/>
  <c r="G46" i="12" s="1"/>
  <c r="M46" i="12" s="1"/>
  <c r="I46" i="12"/>
  <c r="K46" i="12"/>
  <c r="O46" i="12"/>
  <c r="Q46" i="12"/>
  <c r="U46" i="12"/>
  <c r="F48" i="12"/>
  <c r="G48" i="12" s="1"/>
  <c r="M48" i="12" s="1"/>
  <c r="I48" i="12"/>
  <c r="K48" i="12"/>
  <c r="O48" i="12"/>
  <c r="Q48" i="12"/>
  <c r="U48" i="12"/>
  <c r="F50" i="12"/>
  <c r="G50" i="12" s="1"/>
  <c r="M50" i="12" s="1"/>
  <c r="I50" i="12"/>
  <c r="K50" i="12"/>
  <c r="O50" i="12"/>
  <c r="Q50" i="12"/>
  <c r="U50" i="12"/>
  <c r="F52" i="12"/>
  <c r="G52" i="12" s="1"/>
  <c r="M52" i="12" s="1"/>
  <c r="I52" i="12"/>
  <c r="K52" i="12"/>
  <c r="O52" i="12"/>
  <c r="Q52" i="12"/>
  <c r="U52" i="12"/>
  <c r="F54" i="12"/>
  <c r="G54" i="12" s="1"/>
  <c r="M54" i="12" s="1"/>
  <c r="I54" i="12"/>
  <c r="K54" i="12"/>
  <c r="O54" i="12"/>
  <c r="Q54" i="12"/>
  <c r="U54" i="12"/>
  <c r="F56" i="12"/>
  <c r="G56" i="12" s="1"/>
  <c r="M56" i="12" s="1"/>
  <c r="I56" i="12"/>
  <c r="K56" i="12"/>
  <c r="O56" i="12"/>
  <c r="Q56" i="12"/>
  <c r="U56" i="12"/>
  <c r="F58" i="12"/>
  <c r="G58" i="12" s="1"/>
  <c r="M58" i="12" s="1"/>
  <c r="I58" i="12"/>
  <c r="K58" i="12"/>
  <c r="O58" i="12"/>
  <c r="Q58" i="12"/>
  <c r="U58" i="12"/>
  <c r="F60" i="12"/>
  <c r="G60" i="12" s="1"/>
  <c r="M60" i="12" s="1"/>
  <c r="I60" i="12"/>
  <c r="K60" i="12"/>
  <c r="O60" i="12"/>
  <c r="Q60" i="12"/>
  <c r="U60" i="12"/>
  <c r="F61" i="12"/>
  <c r="G61" i="12" s="1"/>
  <c r="M61" i="12" s="1"/>
  <c r="I61" i="12"/>
  <c r="K61" i="12"/>
  <c r="O61" i="12"/>
  <c r="Q61" i="12"/>
  <c r="U61" i="12"/>
  <c r="F62" i="12"/>
  <c r="G62" i="12" s="1"/>
  <c r="M62" i="12" s="1"/>
  <c r="I62" i="12"/>
  <c r="K62" i="12"/>
  <c r="O62" i="12"/>
  <c r="Q62" i="12"/>
  <c r="U62" i="12"/>
  <c r="F64" i="12"/>
  <c r="G64" i="12" s="1"/>
  <c r="M64" i="12" s="1"/>
  <c r="I64" i="12"/>
  <c r="K64" i="12"/>
  <c r="O64" i="12"/>
  <c r="Q64" i="12"/>
  <c r="U64" i="12"/>
  <c r="F69" i="12"/>
  <c r="G69" i="12" s="1"/>
  <c r="M69" i="12" s="1"/>
  <c r="I69" i="12"/>
  <c r="K69" i="12"/>
  <c r="O69" i="12"/>
  <c r="Q69" i="12"/>
  <c r="U69" i="12"/>
  <c r="F70" i="12"/>
  <c r="G70" i="12" s="1"/>
  <c r="M70" i="12" s="1"/>
  <c r="I70" i="12"/>
  <c r="K70" i="12"/>
  <c r="O70" i="12"/>
  <c r="Q70" i="12"/>
  <c r="U70" i="12"/>
  <c r="F71" i="12"/>
  <c r="G71" i="12" s="1"/>
  <c r="M71" i="12" s="1"/>
  <c r="I71" i="12"/>
  <c r="K71" i="12"/>
  <c r="O71" i="12"/>
  <c r="Q71" i="12"/>
  <c r="U71" i="12"/>
  <c r="F72" i="12"/>
  <c r="G72" i="12" s="1"/>
  <c r="M72" i="12" s="1"/>
  <c r="I72" i="12"/>
  <c r="K72" i="12"/>
  <c r="O72" i="12"/>
  <c r="Q72" i="12"/>
  <c r="U72" i="12"/>
  <c r="F74" i="12"/>
  <c r="G74" i="12" s="1"/>
  <c r="M74" i="12" s="1"/>
  <c r="I74" i="12"/>
  <c r="K74" i="12"/>
  <c r="O74" i="12"/>
  <c r="Q74" i="12"/>
  <c r="U74" i="12"/>
  <c r="F76" i="12"/>
  <c r="G76" i="12" s="1"/>
  <c r="M76" i="12" s="1"/>
  <c r="I76" i="12"/>
  <c r="K76" i="12"/>
  <c r="O76" i="12"/>
  <c r="Q76" i="12"/>
  <c r="U76" i="12"/>
  <c r="F79" i="12"/>
  <c r="G79" i="12" s="1"/>
  <c r="M79" i="12" s="1"/>
  <c r="I79" i="12"/>
  <c r="K79" i="12"/>
  <c r="O79" i="12"/>
  <c r="Q79" i="12"/>
  <c r="U79" i="12"/>
  <c r="F80" i="12"/>
  <c r="G80" i="12" s="1"/>
  <c r="M80" i="12" s="1"/>
  <c r="I80" i="12"/>
  <c r="K80" i="12"/>
  <c r="O80" i="12"/>
  <c r="Q80" i="12"/>
  <c r="U80" i="12"/>
  <c r="G81" i="12"/>
  <c r="F82" i="12"/>
  <c r="G82" i="12"/>
  <c r="I82" i="12"/>
  <c r="I81" i="12" s="1"/>
  <c r="K82" i="12"/>
  <c r="K81" i="12" s="1"/>
  <c r="M82" i="12"/>
  <c r="M81" i="12" s="1"/>
  <c r="O82" i="12"/>
  <c r="O81" i="12" s="1"/>
  <c r="Q82" i="12"/>
  <c r="Q81" i="12" s="1"/>
  <c r="U82" i="12"/>
  <c r="U81" i="12" s="1"/>
  <c r="I20" i="1"/>
  <c r="I19" i="1"/>
  <c r="I18" i="1"/>
  <c r="I17" i="1"/>
  <c r="I16" i="1"/>
  <c r="I56" i="1"/>
  <c r="G27" i="1"/>
  <c r="F40" i="1"/>
  <c r="G23" i="1" s="1"/>
  <c r="G40" i="1"/>
  <c r="G25" i="1" s="1"/>
  <c r="G26" i="1" s="1"/>
  <c r="H39" i="1"/>
  <c r="I39" i="1" s="1"/>
  <c r="I40" i="1" s="1"/>
  <c r="J39" i="1" s="1"/>
  <c r="J40" i="1" s="1"/>
  <c r="J28" i="1"/>
  <c r="J26" i="1"/>
  <c r="G38" i="1"/>
  <c r="F38" i="1"/>
  <c r="H32" i="1"/>
  <c r="J23" i="1"/>
  <c r="J24" i="1"/>
  <c r="J25" i="1"/>
  <c r="J27" i="1"/>
  <c r="E24" i="1"/>
  <c r="E26" i="1"/>
  <c r="G24" i="1" l="1"/>
  <c r="G29" i="1"/>
  <c r="G28" i="1"/>
  <c r="M20" i="12"/>
  <c r="M19" i="12" s="1"/>
  <c r="G19" i="12"/>
  <c r="G40" i="12"/>
  <c r="M41" i="12"/>
  <c r="M40" i="12" s="1"/>
  <c r="M29" i="12"/>
  <c r="M28" i="12" s="1"/>
  <c r="M31" i="12"/>
  <c r="M30" i="12" s="1"/>
  <c r="G24" i="12"/>
  <c r="M9" i="12"/>
  <c r="M8" i="12" s="1"/>
  <c r="I21" i="1"/>
  <c r="H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C6A5D89F-F553-4053-9CF4-4F02C22E1D7C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7B719D97-99E6-468A-825F-7249D4270D33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63234455-B4ED-436F-897E-2161B685A301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84BFD48B-FBA2-441D-BE3A-2F781DB6BDCC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5CBD74E4-46C5-4913-A990-59E83FA85567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F99D01EF-EB7D-4E2B-9AB2-3078EE332828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<sst xmlns="http://schemas.openxmlformats.org/spreadsheetml/2006/main" count="414" uniqueCount="235">
  <si>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</si>
  <si>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</si>
  <si>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</si>
  <si>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</si>
  <si>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</si>
  <si>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</si>
  <si>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</si>
  <si>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</si>
  <si>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</si>
  <si>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</si>
  <si>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</si>
  <si>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</si>
  <si>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</si>
  <si>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</si>
  <si>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</si>
  <si>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</si>
  <si>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</si>
  <si>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</si>
  <si>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</si>
  <si>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</si>
  <si>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</si>
  <si>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</si>
  <si>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</si>
  <si>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</si>
  <si>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</si>
  <si>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</si>
  <si>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</si>
  <si>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</si>
  <si>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</si>
  <si>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</si>
  <si>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</si>
  <si>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</si>
  <si>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</si>
  <si>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</si>
  <si>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</si>
  <si>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</si>
  <si>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</si>
  <si>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</si>
  <si>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</si>
  <si>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</si>
  <si>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</si>
  <si>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</si>
  <si>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</si>
  <si>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Hradec Králové</t>
  </si>
  <si>
    <t>Rozpočet:</t>
  </si>
  <si>
    <t>Misto</t>
  </si>
  <si>
    <t>p. Jana Meravá</t>
  </si>
  <si>
    <t>Obnova kříže v ul. Bezručova v Hradci Králové</t>
  </si>
  <si>
    <t>TECHNICKÉ SLUŽBY HRADEC KRÁLOVÉ</t>
  </si>
  <si>
    <t>Na Brně 362/15</t>
  </si>
  <si>
    <t>Hradec Králové-Nový Hradec Králové</t>
  </si>
  <si>
    <t>50006</t>
  </si>
  <si>
    <t>64809447</t>
  </si>
  <si>
    <t>CZ64809447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</si>
  <si>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</si>
  <si>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</si>
  <si>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</si>
  <si>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</si>
  <si>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</si>
  <si>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</si>
  <si>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</si>
  <si>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</si>
  <si>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Základy,zvláštní zakládání</t>
  </si>
  <si>
    <t>94</t>
  </si>
  <si>
    <t>Lešení a stavební výtahy</t>
  </si>
  <si>
    <t>97</t>
  </si>
  <si>
    <t>Prorážení otvorů</t>
  </si>
  <si>
    <t>99</t>
  </si>
  <si>
    <t>Staveništní přesun hmot</t>
  </si>
  <si>
    <t>711</t>
  </si>
  <si>
    <t>Izolace proti vodě</t>
  </si>
  <si>
    <t>767</t>
  </si>
  <si>
    <t>Konstrukce zámečnické</t>
  </si>
  <si>
    <t>794</t>
  </si>
  <si>
    <t>Práce restaurátorské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</si>
  <si>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</si>
  <si>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</si>
  <si>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</si>
  <si>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</si>
  <si>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</si>
  <si>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</si>
  <si>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</si>
  <si>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</si>
  <si>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</si>
  <si>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</si>
  <si>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</si>
  <si>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</si>
  <si>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</si>
  <si>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</si>
  <si>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</si>
  <si>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</si>
  <si>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</si>
  <si>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</si>
  <si>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</si>
  <si>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</si>
  <si>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</si>
  <si>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</si>
  <si>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</si>
  <si>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</si>
  <si>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</si>
  <si>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</si>
  <si>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</si>
  <si>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</si>
  <si>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</si>
  <si>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130901121R00</t>
  </si>
  <si>
    <t>Bourání konstrukcí z betonu prostého ve vykopávk.</t>
  </si>
  <si>
    <t>m3</t>
  </si>
  <si>
    <t>POL1_0</t>
  </si>
  <si>
    <t>139601102R00</t>
  </si>
  <si>
    <t>Ruční výkop jam, rýh a šachet v hornině tř. 3</t>
  </si>
  <si>
    <t>166101101R00</t>
  </si>
  <si>
    <t>Přehození výkopku z hor.1-4</t>
  </si>
  <si>
    <t>167101201R00</t>
  </si>
  <si>
    <t>Nakládání výkopku z hor. 1 ÷ 4 - ručně</t>
  </si>
  <si>
    <t>199000002R00</t>
  </si>
  <si>
    <t>Poplatek za skládku horniny 1- 4, č. dle katal. odpadů 17 05 04</t>
  </si>
  <si>
    <t>175101201R00</t>
  </si>
  <si>
    <t>Obsyp objektu bez prohození sypaniny</t>
  </si>
  <si>
    <t>182303111R00</t>
  </si>
  <si>
    <t>Doplnění ornice tl. do 5 cm v rovině</t>
  </si>
  <si>
    <t>m2</t>
  </si>
  <si>
    <t>180402111R00</t>
  </si>
  <si>
    <t>Založení trávníku parkového výsevem v rovině</t>
  </si>
  <si>
    <t>275310030RA0</t>
  </si>
  <si>
    <t>Základová patka z betonu C 16/20, včetně bednění</t>
  </si>
  <si>
    <t>POL2_0</t>
  </si>
  <si>
    <t>946941106RT1</t>
  </si>
  <si>
    <t>Montáž pojízdných Alu věží BOSS, 2,5 x 0,85 m, pracovní výška 4,2 m</t>
  </si>
  <si>
    <t>sada</t>
  </si>
  <si>
    <t>946941196RT1</t>
  </si>
  <si>
    <t>Nájemné pojízdných Alu věží BOSS, 2,5 x 0,85 m, pracovní výška 4,2 m</t>
  </si>
  <si>
    <t>den</t>
  </si>
  <si>
    <t>946941501R00</t>
  </si>
  <si>
    <t>Návoz a odvoz pojízného lešení</t>
  </si>
  <si>
    <t>kompl</t>
  </si>
  <si>
    <t>946941806R00</t>
  </si>
  <si>
    <t>Demontáž pojízdných Alu věží BOSS, 2,5 x 0,85 m</t>
  </si>
  <si>
    <t>979081111R00</t>
  </si>
  <si>
    <t>Odvoz suti a vybour. hmot na skládku do 1 km</t>
  </si>
  <si>
    <t>t</t>
  </si>
  <si>
    <t>979081121R00</t>
  </si>
  <si>
    <t>Příplatek k odvozu za každý další 1 km</t>
  </si>
  <si>
    <t>979990101R00</t>
  </si>
  <si>
    <t>Poplatek za uložení směsi betonu a cihel skupina 170101 a 170102</t>
  </si>
  <si>
    <t>998012021R00</t>
  </si>
  <si>
    <t>Přesun hmot pro budovy monolitické výšky do 6 m</t>
  </si>
  <si>
    <t>711210020RA0</t>
  </si>
  <si>
    <t>Stěrka hydroizolační těsnicí hmotou</t>
  </si>
  <si>
    <t>767R.pol.01</t>
  </si>
  <si>
    <t>Výroba plotových dílců včetně branky, výška 1metr</t>
  </si>
  <si>
    <t>m</t>
  </si>
  <si>
    <t>767R.pol.02</t>
  </si>
  <si>
    <t>Tryskání plot. dílců minerál. materiálem, stup. očištění Sa 3, trysk. mat. přírod. granát</t>
  </si>
  <si>
    <t>767R.pol.03</t>
  </si>
  <si>
    <t>Metalizace zinkem tl. 80-100 mikrometrů</t>
  </si>
  <si>
    <t>767R.pol.04</t>
  </si>
  <si>
    <t>Nátěr kov. konstr. 1x základ+2x vrch, kovářská barva</t>
  </si>
  <si>
    <t>767R.pol.05</t>
  </si>
  <si>
    <t>Montáž kovového zdobného oplocení</t>
  </si>
  <si>
    <t>767R.pol.06</t>
  </si>
  <si>
    <t>Dodávka a montáž konzoly pro lucernu</t>
  </si>
  <si>
    <t>ks</t>
  </si>
  <si>
    <t>767R.pol.07</t>
  </si>
  <si>
    <t>Dodávka a montáž lucerny</t>
  </si>
  <si>
    <t>794R.pol.01</t>
  </si>
  <si>
    <t>Demontáž kříže a převoz do ateliéru</t>
  </si>
  <si>
    <t>soub.</t>
  </si>
  <si>
    <t>794R.pol.02</t>
  </si>
  <si>
    <t>Konzolidace kamene - prekonsolidace</t>
  </si>
  <si>
    <t>Lokání strukturální předzpevnění silně korodovaného povrchu kamene prostředky na bázi esterů kyseliny křemičité - předpokl. 25% plochy</t>
  </si>
  <si>
    <t>POP</t>
  </si>
  <si>
    <t>794R.pol.03</t>
  </si>
  <si>
    <t>Čištění povrchu - mechanické čištění</t>
  </si>
  <si>
    <t>Revize starších oprav. Snímání nevhodných tmelů a spárování. Použité technologie: mechanické ruční snímání pomocí kamenického a sochařského nářadí.</t>
  </si>
  <si>
    <t>794R.pol.04</t>
  </si>
  <si>
    <t>Čištění povrchu - biosanace</t>
  </si>
  <si>
    <t>Základní očištění zelených a jiných biologických nečistot. Použité materiály a technologie: aplikace biocidního prostředku.</t>
  </si>
  <si>
    <t>794R.pol.05</t>
  </si>
  <si>
    <t>Čištění povrchu - mytí regulovanou párou</t>
  </si>
  <si>
    <t>Základní očištění sanovaných zelených a jiných biologických nečistot a usazených depozitů. Použité materiály a technologie: omytí povrchu regulovanou horkou tlakovou vodou - max. výstupní teplota 90 °C a tlak do 100 bar.</t>
  </si>
  <si>
    <t>794R.pol.06</t>
  </si>
  <si>
    <t>Čištění povrchu - dočištění mikrotryskáním</t>
  </si>
  <si>
    <t>Snímání povlaků pevně spojených s povrchem (tmavé depozity). Použité materiály a technologie: nízkotlaké mikroabrazívní čištění, mobilní tryskací zařízení: COBRA, pracovní tlak: 0,2 - 2 Bar. Použití vhodných inertních abraziv dle provedených zkoušek (přírodní granát, zrnitost 200). Alternativně chemické dočištění. Předpokl. do 20% plochy</t>
  </si>
  <si>
    <t>794R.pol.07</t>
  </si>
  <si>
    <t>Čištění povrchu - omytí</t>
  </si>
  <si>
    <t>Kompletní omytí povrchu po předchozích krocích procesu čištění. Použité technologie: omytí povrchu regulovanou tlakovou vodou: tlak do 100 bar.</t>
  </si>
  <si>
    <t>794R.pol.08</t>
  </si>
  <si>
    <t>Konzolidace kamene - strukturální zpevnění povrchu</t>
  </si>
  <si>
    <t>Lokání strukturální zpevnění kamene prostředky na bázi esterů kyseliny křemičité. Předpokl. 100% plochy</t>
  </si>
  <si>
    <t>794R.pol.09</t>
  </si>
  <si>
    <t>Konzolidace kamene - stabilizace trhlin injektáží</t>
  </si>
  <si>
    <t>Zajištění trhlin pomocí injektáže.</t>
  </si>
  <si>
    <t>794R.pol.10</t>
  </si>
  <si>
    <t>Doplňování tvarů v umělém kameni a spárování</t>
  </si>
  <si>
    <t>Vytmelení poškozených partií minerální maltou, barevností a strukturou odpovídající okolnímu materiálu. Vyplnění spárování vápennou maltou s hydraulickou příměsí, barevností a strukturou odpovídající zachovalému spárování.</t>
  </si>
  <si>
    <t>794R.pol.11</t>
  </si>
  <si>
    <t xml:space="preserve">Sejmutí degradované vrcholové hlavice, úprava osaz. lůžka a zaměřením před demontáží </t>
  </si>
  <si>
    <t>794R.pol.12</t>
  </si>
  <si>
    <t>Zhotovení tesané pískovcové kopie vrchol. hlavice, včetně pořízení pískovcového materiálu</t>
  </si>
  <si>
    <t>794R.pol.13</t>
  </si>
  <si>
    <t>Osazení tesané pískovcové kopie vrchol. hlavice, včetně spasování návazností</t>
  </si>
  <si>
    <t>- osazení tesané kopie s použitím lepidla Akepox 2010 a nerez armatury</t>
  </si>
  <si>
    <t>794R.pol.14</t>
  </si>
  <si>
    <t>Příprava modelu vrcholového kříže</t>
  </si>
  <si>
    <t>- slepení přelomeného kříže</t>
  </si>
  <si>
    <t>- sejmutí druhotných doplňků</t>
  </si>
  <si>
    <t>- domodelování korpusu Krista v hlíně v měřítku 1:1</t>
  </si>
  <si>
    <t>- sejmutí formy a zhotovení sádrového odlitku a spasování na kameni</t>
  </si>
  <si>
    <t>794R.pol.15</t>
  </si>
  <si>
    <t>Nákup materiálu a doprava do ateliéru</t>
  </si>
  <si>
    <t>794R.pol.16</t>
  </si>
  <si>
    <t>Vytesání kopie vrcholového kříže s korpusem Krista</t>
  </si>
  <si>
    <t>794R.pol.17</t>
  </si>
  <si>
    <t>Osazení zpět resturovaného pískovcového kříže</t>
  </si>
  <si>
    <t>794R.pol.18</t>
  </si>
  <si>
    <t>Barevné retuše</t>
  </si>
  <si>
    <t>Lokální lazur. barev. retuš tmelených partií a vizuálně rušivých míst. Předpokl. 30% plochy</t>
  </si>
  <si>
    <t>794R.pol.19</t>
  </si>
  <si>
    <t>Závěrečná konzervace</t>
  </si>
  <si>
    <t>Lokální hydrofobizace exponovaných povrchů. Předpokl. 70% plochy</t>
  </si>
  <si>
    <t>794R.pol.20</t>
  </si>
  <si>
    <t>Osazení pískovcových obrub pod plotovými díly</t>
  </si>
  <si>
    <t>- osazení pískovcové obruby do štěrku</t>
  </si>
  <si>
    <t>- součástí ceny je formátování kusů</t>
  </si>
  <si>
    <t>794R.pol.21</t>
  </si>
  <si>
    <t>Pískovcová obruba haklíky 100x150x400 mm, hořický pískovec, povrch jehličkovaný</t>
  </si>
  <si>
    <t>794R.pol.22</t>
  </si>
  <si>
    <t>Restaurátorská dokumentace, restaurátorská zpráva - 2 paré</t>
  </si>
  <si>
    <t>005121020R</t>
  </si>
  <si>
    <t xml:space="preserve">Zařízení staveniště 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</si>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</sst>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3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49" fontId="18" fillId="0" borderId="0" xfId="0" applyNumberFormat="1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0" fontId="17" fillId="0" borderId="0" xfId="0" applyNumberFormat="1" applyFont="1" applyBorder="1" applyAlignment="1">
      <alignment vertical="top" wrapText="1" shrinkToFit="1"/>
    </xf>
    <xf numFmtId="174" fontId="16" fillId="0" borderId="33" xfId="0" applyNumberFormat="1" applyFont="1" applyBorder="1" applyAlignment="1">
      <alignment vertical="top" shrinkToFit="1"/>
    </xf>
    <xf numFmtId="174" fontId="0" fillId="3" borderId="39" xfId="0" applyNumberFormat="1" applyFill="1" applyBorder="1" applyAlignment="1">
      <alignment vertical="top" shrinkToFit="1"/>
    </xf>
    <xf numFmtId="174" fontId="17" fillId="0" borderId="0" xfId="0" applyNumberFormat="1" applyFont="1" applyBorder="1" applyAlignment="1">
      <alignment vertical="top" wrapText="1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4" fontId="17" fillId="0" borderId="0" xfId="0" applyNumberFormat="1" applyFont="1" applyBorder="1" applyAlignment="1">
      <alignment vertical="top" wrapText="1" shrinkToFit="1"/>
    </xf>
    <xf numFmtId="4" fontId="17" fillId="0" borderId="34" xfId="0" applyNumberFormat="1" applyFont="1" applyBorder="1" applyAlignment="1">
      <alignment vertical="top" wrapText="1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9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7" fillId="0" borderId="26" xfId="0" applyNumberFormat="1" applyFont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22FEC780-E37D-46D1-A93D-C4324F5DAF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434FA-A7AB-4C37-847A-D70F04EE8062}"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35" t="s">
        <v>38</v>
      </c>
    </row>
    <row r="2" spans="1:7" ht="57.75" customHeight="1" x14ac:dyDescent="0.25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DC73-2571-4B0F-8411-6372D05FC062}">
  <sheetPr codeName="List5112">
    <tabColor rgb="FF66FF66"/>
  </sheetPr>
  <dimension ref="A1:O59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7" width="12.6640625" style="1" customWidth="1"/>
    <col min="8" max="8" width="12.6640625" customWidth="1"/>
    <col min="9" max="9" width="12.6640625" style="1" customWidth="1"/>
    <col min="10" max="10" width="6.6640625" style="1" customWidth="1"/>
    <col min="11" max="11" width="4.33203125" customWidth="1"/>
    <col min="12" max="15" width="10.6640625" customWidth="1"/>
  </cols>
  <sheetData>
    <row r="1" spans="1:15" ht="33.75" customHeight="1" x14ac:dyDescent="0.25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5">
      <c r="A2" s="4"/>
      <c r="B2" s="105" t="s">
        <v>40</v>
      </c>
      <c r="C2" s="106"/>
      <c r="D2" s="107" t="s">
        <v>47</v>
      </c>
      <c r="E2" s="108"/>
      <c r="F2" s="108"/>
      <c r="G2" s="108"/>
      <c r="H2" s="108"/>
      <c r="I2" s="108"/>
      <c r="J2" s="109"/>
      <c r="O2" s="2"/>
    </row>
    <row r="3" spans="1:15" ht="23.25" customHeight="1" x14ac:dyDescent="0.25">
      <c r="A3" s="4"/>
      <c r="B3" s="110" t="s">
        <v>45</v>
      </c>
      <c r="C3" s="111"/>
      <c r="D3" s="112" t="s">
        <v>43</v>
      </c>
      <c r="E3" s="113"/>
      <c r="F3" s="113"/>
      <c r="G3" s="113"/>
      <c r="H3" s="113"/>
      <c r="I3" s="113"/>
      <c r="J3" s="114"/>
    </row>
    <row r="4" spans="1:15" ht="23.25" hidden="1" customHeight="1" x14ac:dyDescent="0.25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5">
      <c r="A5" s="4"/>
      <c r="B5" s="45" t="s">
        <v>21</v>
      </c>
      <c r="C5" s="5"/>
      <c r="D5" s="121" t="s">
        <v>48</v>
      </c>
      <c r="E5" s="25"/>
      <c r="F5" s="25"/>
      <c r="G5" s="25"/>
      <c r="H5" s="27" t="s">
        <v>33</v>
      </c>
      <c r="I5" s="121" t="s">
        <v>52</v>
      </c>
      <c r="J5" s="11"/>
    </row>
    <row r="6" spans="1:15" ht="15.75" customHeight="1" x14ac:dyDescent="0.25">
      <c r="A6" s="4"/>
      <c r="B6" s="39"/>
      <c r="C6" s="25"/>
      <c r="D6" s="121" t="s">
        <v>49</v>
      </c>
      <c r="E6" s="25"/>
      <c r="F6" s="25"/>
      <c r="G6" s="25"/>
      <c r="H6" s="27" t="s">
        <v>34</v>
      </c>
      <c r="I6" s="121" t="s">
        <v>53</v>
      </c>
      <c r="J6" s="11"/>
    </row>
    <row r="7" spans="1:15" ht="15.75" customHeight="1" x14ac:dyDescent="0.25">
      <c r="A7" s="4"/>
      <c r="B7" s="40"/>
      <c r="C7" s="122" t="s">
        <v>51</v>
      </c>
      <c r="D7" s="104" t="s">
        <v>50</v>
      </c>
      <c r="E7" s="32"/>
      <c r="F7" s="32"/>
      <c r="G7" s="32"/>
      <c r="H7" s="34"/>
      <c r="I7" s="32"/>
      <c r="J7" s="49"/>
    </row>
    <row r="8" spans="1:15" ht="24" hidden="1" customHeight="1" x14ac:dyDescent="0.25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5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5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5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5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5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5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5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5">
      <c r="A16" s="192" t="s">
        <v>23</v>
      </c>
      <c r="B16" s="193" t="s">
        <v>23</v>
      </c>
      <c r="C16" s="56"/>
      <c r="D16" s="57"/>
      <c r="E16" s="80"/>
      <c r="F16" s="81"/>
      <c r="G16" s="80"/>
      <c r="H16" s="81"/>
      <c r="I16" s="80">
        <f>SUMIF(F47:F55,A16,I47:I55)+SUMIF(F47:F55,"PSU",I47:I55)</f>
        <v>0</v>
      </c>
      <c r="J16" s="82"/>
    </row>
    <row r="17" spans="1:10" ht="23.25" customHeight="1" x14ac:dyDescent="0.25">
      <c r="A17" s="192" t="s">
        <v>24</v>
      </c>
      <c r="B17" s="193" t="s">
        <v>24</v>
      </c>
      <c r="C17" s="56"/>
      <c r="D17" s="57"/>
      <c r="E17" s="80"/>
      <c r="F17" s="81"/>
      <c r="G17" s="80"/>
      <c r="H17" s="81"/>
      <c r="I17" s="80">
        <f>SUMIF(F47:F55,A17,I47:I55)</f>
        <v>0</v>
      </c>
      <c r="J17" s="82"/>
    </row>
    <row r="18" spans="1:10" ht="23.25" customHeight="1" x14ac:dyDescent="0.25">
      <c r="A18" s="192" t="s">
        <v>25</v>
      </c>
      <c r="B18" s="193" t="s">
        <v>25</v>
      </c>
      <c r="C18" s="56"/>
      <c r="D18" s="57"/>
      <c r="E18" s="80"/>
      <c r="F18" s="81"/>
      <c r="G18" s="80"/>
      <c r="H18" s="81"/>
      <c r="I18" s="80">
        <f>SUMIF(F47:F55,A18,I47:I55)</f>
        <v>0</v>
      </c>
      <c r="J18" s="82"/>
    </row>
    <row r="19" spans="1:10" ht="23.25" customHeight="1" x14ac:dyDescent="0.25">
      <c r="A19" s="192" t="s">
        <v>75</v>
      </c>
      <c r="B19" s="193" t="s">
        <v>26</v>
      </c>
      <c r="C19" s="56"/>
      <c r="D19" s="57"/>
      <c r="E19" s="80"/>
      <c r="F19" s="81"/>
      <c r="G19" s="80"/>
      <c r="H19" s="81"/>
      <c r="I19" s="80">
        <f>SUMIF(F47:F55,A19,I47:I55)</f>
        <v>0</v>
      </c>
      <c r="J19" s="82"/>
    </row>
    <row r="20" spans="1:10" ht="23.25" customHeight="1" x14ac:dyDescent="0.25">
      <c r="A20" s="192" t="s">
        <v>76</v>
      </c>
      <c r="B20" s="193" t="s">
        <v>27</v>
      </c>
      <c r="C20" s="56"/>
      <c r="D20" s="57"/>
      <c r="E20" s="80"/>
      <c r="F20" s="81"/>
      <c r="G20" s="80"/>
      <c r="H20" s="81"/>
      <c r="I20" s="80">
        <f>SUMIF(F47:F55,A20,I47:I55)</f>
        <v>0</v>
      </c>
      <c r="J20" s="82"/>
    </row>
    <row r="21" spans="1:10" ht="23.25" customHeight="1" x14ac:dyDescent="0.25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5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5">
      <c r="A23" s="4"/>
      <c r="B23" s="55" t="s">
        <v>11</v>
      </c>
      <c r="C23" s="56"/>
      <c r="D23" s="57"/>
      <c r="E23" s="58">
        <v>12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5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5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5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3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3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3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56</v>
      </c>
    </row>
    <row r="30" spans="1:10" ht="12.75" customHeight="1" x14ac:dyDescent="0.25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5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5">
      <c r="A32" s="4"/>
      <c r="B32" s="24"/>
      <c r="C32" s="19" t="s">
        <v>10</v>
      </c>
      <c r="D32" s="37"/>
      <c r="E32" s="37"/>
      <c r="F32" s="19" t="s">
        <v>9</v>
      </c>
      <c r="G32" s="37"/>
      <c r="H32" s="38">
        <f ca="1">TODAY()</f>
        <v>45454</v>
      </c>
      <c r="I32" s="37"/>
      <c r="J32" s="12"/>
    </row>
    <row r="33" spans="1:10" ht="47.25" customHeight="1" x14ac:dyDescent="0.25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5">
      <c r="A34" s="29"/>
      <c r="B34" s="29"/>
      <c r="C34" s="30"/>
      <c r="D34" s="79"/>
      <c r="E34" s="79"/>
      <c r="F34" s="30"/>
      <c r="G34" s="79" t="s">
        <v>46</v>
      </c>
      <c r="H34" s="79"/>
      <c r="I34" s="79"/>
      <c r="J34" s="36"/>
    </row>
    <row r="35" spans="1:10" ht="12.75" customHeight="1" x14ac:dyDescent="0.25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10" ht="13.5" customHeight="1" thickBot="1" x14ac:dyDescent="0.3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3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10" ht="25.5" hidden="1" customHeight="1" x14ac:dyDescent="0.25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10" ht="25.5" hidden="1" customHeight="1" x14ac:dyDescent="0.25">
      <c r="A39" s="130">
        <v>1</v>
      </c>
      <c r="B39" s="136" t="s">
        <v>54</v>
      </c>
      <c r="C39" s="137" t="s">
        <v>47</v>
      </c>
      <c r="D39" s="138"/>
      <c r="E39" s="138"/>
      <c r="F39" s="146">
        <f>'Rozpočet Pol'!AC84</f>
        <v>0</v>
      </c>
      <c r="G39" s="147">
        <f>'Rozpočet Pol'!AD84</f>
        <v>0</v>
      </c>
      <c r="H39" s="148">
        <f>(F39*SazbaDPH1/100)+(G39*SazbaDPH2/100)</f>
        <v>0</v>
      </c>
      <c r="I39" s="148">
        <f>F39+G39+H39</f>
        <v>0</v>
      </c>
      <c r="J39" s="139" t="str">
        <f>IF(_xlfn.SINGLE(CenaCelkemVypocet)=0,"",I39/_xlfn.SINGLE(CenaCelkemVypocet)*100)</f>
        <v/>
      </c>
    </row>
    <row r="40" spans="1:10" ht="25.5" hidden="1" customHeight="1" x14ac:dyDescent="0.25">
      <c r="A40" s="130"/>
      <c r="B40" s="140" t="s">
        <v>55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4" spans="1:10" ht="15.6" x14ac:dyDescent="0.3">
      <c r="B44" s="160" t="s">
        <v>57</v>
      </c>
    </row>
    <row r="46" spans="1:10" ht="25.5" customHeight="1" x14ac:dyDescent="0.25">
      <c r="A46" s="161"/>
      <c r="B46" s="167" t="s">
        <v>16</v>
      </c>
      <c r="C46" s="167" t="s">
        <v>5</v>
      </c>
      <c r="D46" s="168"/>
      <c r="E46" s="168"/>
      <c r="F46" s="171" t="s">
        <v>58</v>
      </c>
      <c r="G46" s="171"/>
      <c r="H46" s="171"/>
      <c r="I46" s="172" t="s">
        <v>28</v>
      </c>
      <c r="J46" s="172"/>
    </row>
    <row r="47" spans="1:10" ht="25.5" customHeight="1" x14ac:dyDescent="0.25">
      <c r="A47" s="162"/>
      <c r="B47" s="173" t="s">
        <v>59</v>
      </c>
      <c r="C47" s="174" t="s">
        <v>60</v>
      </c>
      <c r="D47" s="175"/>
      <c r="E47" s="175"/>
      <c r="F47" s="179" t="s">
        <v>23</v>
      </c>
      <c r="G47" s="180"/>
      <c r="H47" s="180"/>
      <c r="I47" s="181">
        <f>'Rozpočet Pol'!G8</f>
        <v>0</v>
      </c>
      <c r="J47" s="181"/>
    </row>
    <row r="48" spans="1:10" ht="25.5" customHeight="1" x14ac:dyDescent="0.25">
      <c r="A48" s="162"/>
      <c r="B48" s="165" t="s">
        <v>61</v>
      </c>
      <c r="C48" s="164" t="s">
        <v>62</v>
      </c>
      <c r="D48" s="166"/>
      <c r="E48" s="166"/>
      <c r="F48" s="182" t="s">
        <v>23</v>
      </c>
      <c r="G48" s="183"/>
      <c r="H48" s="183"/>
      <c r="I48" s="184">
        <f>'Rozpočet Pol'!G17</f>
        <v>0</v>
      </c>
      <c r="J48" s="184"/>
    </row>
    <row r="49" spans="1:10" ht="25.5" customHeight="1" x14ac:dyDescent="0.25">
      <c r="A49" s="162"/>
      <c r="B49" s="165" t="s">
        <v>63</v>
      </c>
      <c r="C49" s="164" t="s">
        <v>64</v>
      </c>
      <c r="D49" s="166"/>
      <c r="E49" s="166"/>
      <c r="F49" s="182" t="s">
        <v>23</v>
      </c>
      <c r="G49" s="183"/>
      <c r="H49" s="183"/>
      <c r="I49" s="184">
        <f>'Rozpočet Pol'!G19</f>
        <v>0</v>
      </c>
      <c r="J49" s="184"/>
    </row>
    <row r="50" spans="1:10" ht="25.5" customHeight="1" x14ac:dyDescent="0.25">
      <c r="A50" s="162"/>
      <c r="B50" s="165" t="s">
        <v>65</v>
      </c>
      <c r="C50" s="164" t="s">
        <v>66</v>
      </c>
      <c r="D50" s="166"/>
      <c r="E50" s="166"/>
      <c r="F50" s="182" t="s">
        <v>23</v>
      </c>
      <c r="G50" s="183"/>
      <c r="H50" s="183"/>
      <c r="I50" s="184">
        <f>'Rozpočet Pol'!G24</f>
        <v>0</v>
      </c>
      <c r="J50" s="184"/>
    </row>
    <row r="51" spans="1:10" ht="25.5" customHeight="1" x14ac:dyDescent="0.25">
      <c r="A51" s="162"/>
      <c r="B51" s="165" t="s">
        <v>67</v>
      </c>
      <c r="C51" s="164" t="s">
        <v>68</v>
      </c>
      <c r="D51" s="166"/>
      <c r="E51" s="166"/>
      <c r="F51" s="182" t="s">
        <v>23</v>
      </c>
      <c r="G51" s="183"/>
      <c r="H51" s="183"/>
      <c r="I51" s="184">
        <f>'Rozpočet Pol'!G28</f>
        <v>0</v>
      </c>
      <c r="J51" s="184"/>
    </row>
    <row r="52" spans="1:10" ht="25.5" customHeight="1" x14ac:dyDescent="0.25">
      <c r="A52" s="162"/>
      <c r="B52" s="165" t="s">
        <v>69</v>
      </c>
      <c r="C52" s="164" t="s">
        <v>70</v>
      </c>
      <c r="D52" s="166"/>
      <c r="E52" s="166"/>
      <c r="F52" s="182" t="s">
        <v>24</v>
      </c>
      <c r="G52" s="183"/>
      <c r="H52" s="183"/>
      <c r="I52" s="184">
        <f>'Rozpočet Pol'!G30</f>
        <v>0</v>
      </c>
      <c r="J52" s="184"/>
    </row>
    <row r="53" spans="1:10" ht="25.5" customHeight="1" x14ac:dyDescent="0.25">
      <c r="A53" s="162"/>
      <c r="B53" s="165" t="s">
        <v>71</v>
      </c>
      <c r="C53" s="164" t="s">
        <v>72</v>
      </c>
      <c r="D53" s="166"/>
      <c r="E53" s="166"/>
      <c r="F53" s="182" t="s">
        <v>24</v>
      </c>
      <c r="G53" s="183"/>
      <c r="H53" s="183"/>
      <c r="I53" s="184">
        <f>'Rozpočet Pol'!G32</f>
        <v>0</v>
      </c>
      <c r="J53" s="184"/>
    </row>
    <row r="54" spans="1:10" ht="25.5" customHeight="1" x14ac:dyDescent="0.25">
      <c r="A54" s="162"/>
      <c r="B54" s="165" t="s">
        <v>73</v>
      </c>
      <c r="C54" s="164" t="s">
        <v>74</v>
      </c>
      <c r="D54" s="166"/>
      <c r="E54" s="166"/>
      <c r="F54" s="182" t="s">
        <v>24</v>
      </c>
      <c r="G54" s="183"/>
      <c r="H54" s="183"/>
      <c r="I54" s="184">
        <f>'Rozpočet Pol'!G40</f>
        <v>0</v>
      </c>
      <c r="J54" s="184"/>
    </row>
    <row r="55" spans="1:10" ht="25.5" customHeight="1" x14ac:dyDescent="0.25">
      <c r="A55" s="162"/>
      <c r="B55" s="176" t="s">
        <v>75</v>
      </c>
      <c r="C55" s="177" t="s">
        <v>26</v>
      </c>
      <c r="D55" s="178"/>
      <c r="E55" s="178"/>
      <c r="F55" s="185" t="s">
        <v>75</v>
      </c>
      <c r="G55" s="186"/>
      <c r="H55" s="186"/>
      <c r="I55" s="187">
        <f>'Rozpočet Pol'!G81</f>
        <v>0</v>
      </c>
      <c r="J55" s="187"/>
    </row>
    <row r="56" spans="1:10" ht="25.5" customHeight="1" x14ac:dyDescent="0.25">
      <c r="A56" s="163"/>
      <c r="B56" s="169" t="s">
        <v>1</v>
      </c>
      <c r="C56" s="169"/>
      <c r="D56" s="170"/>
      <c r="E56" s="170"/>
      <c r="F56" s="188"/>
      <c r="G56" s="189"/>
      <c r="H56" s="189"/>
      <c r="I56" s="190">
        <f>SUM(I47:I55)</f>
        <v>0</v>
      </c>
      <c r="J56" s="190"/>
    </row>
    <row r="57" spans="1:10" x14ac:dyDescent="0.25">
      <c r="F57" s="191"/>
      <c r="G57" s="129"/>
      <c r="H57" s="191"/>
      <c r="I57" s="129"/>
      <c r="J57" s="129"/>
    </row>
    <row r="58" spans="1:10" x14ac:dyDescent="0.25">
      <c r="F58" s="191"/>
      <c r="G58" s="129"/>
      <c r="H58" s="191"/>
      <c r="I58" s="129"/>
      <c r="J58" s="129"/>
    </row>
    <row r="59" spans="1:10" x14ac:dyDescent="0.25">
      <c r="F59" s="191"/>
      <c r="G59" s="129"/>
      <c r="H59" s="191"/>
      <c r="I59" s="129"/>
      <c r="J59" s="12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9">
    <mergeCell ref="I54:J54"/>
    <mergeCell ref="C54:E54"/>
    <mergeCell ref="I55:J55"/>
    <mergeCell ref="C55:E55"/>
    <mergeCell ref="I56:J56"/>
    <mergeCell ref="I51:J51"/>
    <mergeCell ref="C51:E51"/>
    <mergeCell ref="I52:J52"/>
    <mergeCell ref="C52:E52"/>
    <mergeCell ref="I53:J53"/>
    <mergeCell ref="C53:E53"/>
    <mergeCell ref="I48:J48"/>
    <mergeCell ref="C48:E48"/>
    <mergeCell ref="I49:J49"/>
    <mergeCell ref="C49:E49"/>
    <mergeCell ref="I50:J50"/>
    <mergeCell ref="C50:E50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6239-687A-4361-832F-4FB0763BC9E9}">
  <sheetPr codeName="List4">
    <tabColor rgb="FFFF9966"/>
  </sheetPr>
  <dimension ref="A1:G5"/>
  <sheetViews>
    <sheetView workbookViewId="0">
      <selection activeCell="A5" sqref="A5:IV5"/>
    </sheetView>
  </sheetViews>
  <sheetFormatPr defaultColWidth="9.109375" defaultRowHeight="13.2" x14ac:dyDescent="0.25"/>
  <cols>
    <col min="1" max="1" width="4.33203125" style="6" customWidth="1"/>
    <col min="2" max="2" width="14.44140625" style="6" customWidth="1"/>
    <col min="3" max="3" width="38.33203125" style="10" customWidth="1"/>
    <col min="4" max="4" width="4.5546875" style="6" customWidth="1"/>
    <col min="5" max="5" width="10.5546875" style="6" customWidth="1"/>
    <col min="6" max="6" width="9.88671875" style="6" customWidth="1"/>
    <col min="7" max="7" width="12.6640625" style="6" customWidth="1"/>
    <col min="8" max="16384" width="9.109375" style="6"/>
  </cols>
  <sheetData>
    <row r="1" spans="1:7" ht="15.6" x14ac:dyDescent="0.25">
      <c r="A1" s="100" t="s">
        <v>6</v>
      </c>
      <c r="B1" s="100"/>
      <c r="C1" s="101"/>
      <c r="D1" s="100"/>
      <c r="E1" s="100"/>
      <c r="F1" s="100"/>
      <c r="G1" s="100"/>
    </row>
    <row r="2" spans="1:7" ht="24.9" customHeight="1" x14ac:dyDescent="0.25">
      <c r="A2" s="77" t="s">
        <v>41</v>
      </c>
      <c r="B2" s="76"/>
      <c r="C2" s="102"/>
      <c r="D2" s="102"/>
      <c r="E2" s="102"/>
      <c r="F2" s="102"/>
      <c r="G2" s="103"/>
    </row>
    <row r="3" spans="1:7" ht="24.9" hidden="1" customHeight="1" x14ac:dyDescent="0.25">
      <c r="A3" s="77" t="s">
        <v>7</v>
      </c>
      <c r="B3" s="76"/>
      <c r="C3" s="102"/>
      <c r="D3" s="102"/>
      <c r="E3" s="102"/>
      <c r="F3" s="102"/>
      <c r="G3" s="103"/>
    </row>
    <row r="4" spans="1:7" ht="24.9" hidden="1" customHeight="1" x14ac:dyDescent="0.25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5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30CA9-677B-493F-B152-450103E77551}">
  <sheetPr>
    <outlinePr summaryBelow="0"/>
  </sheetPr>
  <dimension ref="A1:BH94"/>
  <sheetViews>
    <sheetView workbookViewId="0">
      <selection sqref="A1:G1"/>
    </sheetView>
  </sheetViews>
  <sheetFormatPr defaultRowHeight="13.2" outlineLevelRow="1" x14ac:dyDescent="0.25"/>
  <cols>
    <col min="1" max="1" width="4.33203125" customWidth="1"/>
    <col min="2" max="2" width="14.44140625" style="128" customWidth="1"/>
    <col min="3" max="3" width="38.33203125" style="128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21" width="0" hidden="1" customWidth="1"/>
    <col min="29" max="39" width="0" hidden="1" customWidth="1"/>
    <col min="53" max="53" width="73.44140625" customWidth="1"/>
  </cols>
  <sheetData>
    <row r="1" spans="1:60" ht="15.75" customHeight="1" x14ac:dyDescent="0.3">
      <c r="A1" s="194" t="s">
        <v>6</v>
      </c>
      <c r="B1" s="194"/>
      <c r="C1" s="194"/>
      <c r="D1" s="194"/>
      <c r="E1" s="194"/>
      <c r="F1" s="194"/>
      <c r="G1" s="194"/>
      <c r="AE1" t="s">
        <v>78</v>
      </c>
    </row>
    <row r="2" spans="1:60" ht="25.05" customHeight="1" x14ac:dyDescent="0.25">
      <c r="A2" s="201" t="s">
        <v>77</v>
      </c>
      <c r="B2" s="195"/>
      <c r="C2" s="196" t="s">
        <v>47</v>
      </c>
      <c r="D2" s="197"/>
      <c r="E2" s="197"/>
      <c r="F2" s="197"/>
      <c r="G2" s="203"/>
      <c r="AE2" t="s">
        <v>79</v>
      </c>
    </row>
    <row r="3" spans="1:60" ht="25.05" customHeight="1" x14ac:dyDescent="0.25">
      <c r="A3" s="202" t="s">
        <v>7</v>
      </c>
      <c r="B3" s="200"/>
      <c r="C3" s="198" t="s">
        <v>43</v>
      </c>
      <c r="D3" s="199"/>
      <c r="E3" s="199"/>
      <c r="F3" s="199"/>
      <c r="G3" s="204"/>
      <c r="AE3" t="s">
        <v>80</v>
      </c>
    </row>
    <row r="4" spans="1:60" ht="25.05" hidden="1" customHeight="1" x14ac:dyDescent="0.25">
      <c r="A4" s="202" t="s">
        <v>8</v>
      </c>
      <c r="B4" s="200"/>
      <c r="C4" s="198"/>
      <c r="D4" s="199"/>
      <c r="E4" s="199"/>
      <c r="F4" s="199"/>
      <c r="G4" s="204"/>
      <c r="AE4" t="s">
        <v>81</v>
      </c>
    </row>
    <row r="5" spans="1:60" hidden="1" x14ac:dyDescent="0.25">
      <c r="A5" s="205" t="s">
        <v>82</v>
      </c>
      <c r="B5" s="206"/>
      <c r="C5" s="207"/>
      <c r="D5" s="208"/>
      <c r="E5" s="208"/>
      <c r="F5" s="208"/>
      <c r="G5" s="209"/>
      <c r="AE5" t="s">
        <v>83</v>
      </c>
    </row>
    <row r="7" spans="1:60" ht="39.6" x14ac:dyDescent="0.25">
      <c r="A7" s="215" t="s">
        <v>84</v>
      </c>
      <c r="B7" s="216" t="s">
        <v>85</v>
      </c>
      <c r="C7" s="216" t="s">
        <v>86</v>
      </c>
      <c r="D7" s="215" t="s">
        <v>87</v>
      </c>
      <c r="E7" s="215" t="s">
        <v>88</v>
      </c>
      <c r="F7" s="210" t="s">
        <v>89</v>
      </c>
      <c r="G7" s="234" t="s">
        <v>28</v>
      </c>
      <c r="H7" s="235" t="s">
        <v>29</v>
      </c>
      <c r="I7" s="235" t="s">
        <v>90</v>
      </c>
      <c r="J7" s="235" t="s">
        <v>30</v>
      </c>
      <c r="K7" s="235" t="s">
        <v>91</v>
      </c>
      <c r="L7" s="235" t="s">
        <v>92</v>
      </c>
      <c r="M7" s="235" t="s">
        <v>93</v>
      </c>
      <c r="N7" s="235" t="s">
        <v>94</v>
      </c>
      <c r="O7" s="235" t="s">
        <v>95</v>
      </c>
      <c r="P7" s="235" t="s">
        <v>96</v>
      </c>
      <c r="Q7" s="235" t="s">
        <v>97</v>
      </c>
      <c r="R7" s="235" t="s">
        <v>98</v>
      </c>
      <c r="S7" s="235" t="s">
        <v>99</v>
      </c>
      <c r="T7" s="235" t="s">
        <v>100</v>
      </c>
      <c r="U7" s="218" t="s">
        <v>101</v>
      </c>
    </row>
    <row r="8" spans="1:60" x14ac:dyDescent="0.25">
      <c r="A8" s="236" t="s">
        <v>102</v>
      </c>
      <c r="B8" s="237" t="s">
        <v>59</v>
      </c>
      <c r="C8" s="238" t="s">
        <v>60</v>
      </c>
      <c r="D8" s="217"/>
      <c r="E8" s="239"/>
      <c r="F8" s="240"/>
      <c r="G8" s="240">
        <f>SUMIF(AE9:AE16,"&lt;&gt;NOR",G9:G16)</f>
        <v>0</v>
      </c>
      <c r="H8" s="240"/>
      <c r="I8" s="240">
        <f>SUM(I9:I16)</f>
        <v>0</v>
      </c>
      <c r="J8" s="240"/>
      <c r="K8" s="240">
        <f>SUM(K9:K16)</f>
        <v>0</v>
      </c>
      <c r="L8" s="240"/>
      <c r="M8" s="240">
        <f>SUM(M9:M16)</f>
        <v>0</v>
      </c>
      <c r="N8" s="217"/>
      <c r="O8" s="217">
        <f>SUM(O9:O16)</f>
        <v>0</v>
      </c>
      <c r="P8" s="217"/>
      <c r="Q8" s="217">
        <f>SUM(Q9:Q16)</f>
        <v>0</v>
      </c>
      <c r="R8" s="217"/>
      <c r="S8" s="217"/>
      <c r="T8" s="236"/>
      <c r="U8" s="217">
        <f>SUM(U9:U16)</f>
        <v>26.87</v>
      </c>
      <c r="AE8" t="s">
        <v>103</v>
      </c>
    </row>
    <row r="9" spans="1:60" outlineLevel="1" x14ac:dyDescent="0.25">
      <c r="A9" s="212">
        <v>1</v>
      </c>
      <c r="B9" s="219" t="s">
        <v>104</v>
      </c>
      <c r="C9" s="262" t="s">
        <v>105</v>
      </c>
      <c r="D9" s="221" t="s">
        <v>106</v>
      </c>
      <c r="E9" s="226">
        <v>0.75</v>
      </c>
      <c r="F9" s="229">
        <f>H9+J9</f>
        <v>0</v>
      </c>
      <c r="G9" s="230">
        <f>ROUND(E9*F9,2)</f>
        <v>0</v>
      </c>
      <c r="H9" s="230"/>
      <c r="I9" s="230">
        <f>ROUND(E9*H9,2)</f>
        <v>0</v>
      </c>
      <c r="J9" s="230"/>
      <c r="K9" s="230">
        <f>ROUND(E9*J9,2)</f>
        <v>0</v>
      </c>
      <c r="L9" s="230">
        <v>21</v>
      </c>
      <c r="M9" s="230">
        <f>G9*(1+L9/100)</f>
        <v>0</v>
      </c>
      <c r="N9" s="221">
        <v>0</v>
      </c>
      <c r="O9" s="221">
        <f>ROUND(E9*N9,5)</f>
        <v>0</v>
      </c>
      <c r="P9" s="221">
        <v>0</v>
      </c>
      <c r="Q9" s="221">
        <f>ROUND(E9*P9,5)</f>
        <v>0</v>
      </c>
      <c r="R9" s="221"/>
      <c r="S9" s="221"/>
      <c r="T9" s="222">
        <v>18.216000000000001</v>
      </c>
      <c r="U9" s="221">
        <f>ROUND(E9*T9,2)</f>
        <v>13.66</v>
      </c>
      <c r="V9" s="211"/>
      <c r="W9" s="211"/>
      <c r="X9" s="211"/>
      <c r="Y9" s="211"/>
      <c r="Z9" s="211"/>
      <c r="AA9" s="211"/>
      <c r="AB9" s="211"/>
      <c r="AC9" s="211"/>
      <c r="AD9" s="211"/>
      <c r="AE9" s="211" t="s">
        <v>107</v>
      </c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spans="1:60" outlineLevel="1" x14ac:dyDescent="0.25">
      <c r="A10" s="212">
        <v>2</v>
      </c>
      <c r="B10" s="219" t="s">
        <v>108</v>
      </c>
      <c r="C10" s="262" t="s">
        <v>109</v>
      </c>
      <c r="D10" s="221" t="s">
        <v>106</v>
      </c>
      <c r="E10" s="226">
        <v>1.7</v>
      </c>
      <c r="F10" s="229">
        <f>H10+J10</f>
        <v>0</v>
      </c>
      <c r="G10" s="230">
        <f>ROUND(E10*F10,2)</f>
        <v>0</v>
      </c>
      <c r="H10" s="230"/>
      <c r="I10" s="230">
        <f>ROUND(E10*H10,2)</f>
        <v>0</v>
      </c>
      <c r="J10" s="230"/>
      <c r="K10" s="230">
        <f>ROUND(E10*J10,2)</f>
        <v>0</v>
      </c>
      <c r="L10" s="230">
        <v>21</v>
      </c>
      <c r="M10" s="230">
        <f>G10*(1+L10/100)</f>
        <v>0</v>
      </c>
      <c r="N10" s="221">
        <v>0</v>
      </c>
      <c r="O10" s="221">
        <f>ROUND(E10*N10,5)</f>
        <v>0</v>
      </c>
      <c r="P10" s="221">
        <v>0</v>
      </c>
      <c r="Q10" s="221">
        <f>ROUND(E10*P10,5)</f>
        <v>0</v>
      </c>
      <c r="R10" s="221"/>
      <c r="S10" s="221"/>
      <c r="T10" s="222">
        <v>3.5329999999999999</v>
      </c>
      <c r="U10" s="221">
        <f>ROUND(E10*T10,2)</f>
        <v>6.01</v>
      </c>
      <c r="V10" s="211"/>
      <c r="W10" s="211"/>
      <c r="X10" s="211"/>
      <c r="Y10" s="211"/>
      <c r="Z10" s="211"/>
      <c r="AA10" s="211"/>
      <c r="AB10" s="211"/>
      <c r="AC10" s="211"/>
      <c r="AD10" s="211"/>
      <c r="AE10" s="211" t="s">
        <v>107</v>
      </c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spans="1:60" outlineLevel="1" x14ac:dyDescent="0.25">
      <c r="A11" s="212">
        <v>3</v>
      </c>
      <c r="B11" s="219" t="s">
        <v>110</v>
      </c>
      <c r="C11" s="262" t="s">
        <v>111</v>
      </c>
      <c r="D11" s="221" t="s">
        <v>106</v>
      </c>
      <c r="E11" s="226">
        <v>1.7</v>
      </c>
      <c r="F11" s="229">
        <f>H11+J11</f>
        <v>0</v>
      </c>
      <c r="G11" s="230">
        <f>ROUND(E11*F11,2)</f>
        <v>0</v>
      </c>
      <c r="H11" s="230"/>
      <c r="I11" s="230">
        <f>ROUND(E11*H11,2)</f>
        <v>0</v>
      </c>
      <c r="J11" s="230"/>
      <c r="K11" s="230">
        <f>ROUND(E11*J11,2)</f>
        <v>0</v>
      </c>
      <c r="L11" s="230">
        <v>21</v>
      </c>
      <c r="M11" s="230">
        <f>G11*(1+L11/100)</f>
        <v>0</v>
      </c>
      <c r="N11" s="221">
        <v>0</v>
      </c>
      <c r="O11" s="221">
        <f>ROUND(E11*N11,5)</f>
        <v>0</v>
      </c>
      <c r="P11" s="221">
        <v>0</v>
      </c>
      <c r="Q11" s="221">
        <f>ROUND(E11*P11,5)</f>
        <v>0</v>
      </c>
      <c r="R11" s="221"/>
      <c r="S11" s="221"/>
      <c r="T11" s="222">
        <v>0.31</v>
      </c>
      <c r="U11" s="221">
        <f>ROUND(E11*T11,2)</f>
        <v>0.53</v>
      </c>
      <c r="V11" s="211"/>
      <c r="W11" s="211"/>
      <c r="X11" s="211"/>
      <c r="Y11" s="211"/>
      <c r="Z11" s="211"/>
      <c r="AA11" s="211"/>
      <c r="AB11" s="211"/>
      <c r="AC11" s="211"/>
      <c r="AD11" s="211"/>
      <c r="AE11" s="211" t="s">
        <v>107</v>
      </c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spans="1:60" outlineLevel="1" x14ac:dyDescent="0.25">
      <c r="A12" s="212">
        <v>4</v>
      </c>
      <c r="B12" s="219" t="s">
        <v>112</v>
      </c>
      <c r="C12" s="262" t="s">
        <v>113</v>
      </c>
      <c r="D12" s="221" t="s">
        <v>106</v>
      </c>
      <c r="E12" s="226">
        <v>1.7</v>
      </c>
      <c r="F12" s="229">
        <f>H12+J12</f>
        <v>0</v>
      </c>
      <c r="G12" s="230">
        <f>ROUND(E12*F12,2)</f>
        <v>0</v>
      </c>
      <c r="H12" s="230"/>
      <c r="I12" s="230">
        <f>ROUND(E12*H12,2)</f>
        <v>0</v>
      </c>
      <c r="J12" s="230"/>
      <c r="K12" s="230">
        <f>ROUND(E12*J12,2)</f>
        <v>0</v>
      </c>
      <c r="L12" s="230">
        <v>21</v>
      </c>
      <c r="M12" s="230">
        <f>G12*(1+L12/100)</f>
        <v>0</v>
      </c>
      <c r="N12" s="221">
        <v>0</v>
      </c>
      <c r="O12" s="221">
        <f>ROUND(E12*N12,5)</f>
        <v>0</v>
      </c>
      <c r="P12" s="221">
        <v>0</v>
      </c>
      <c r="Q12" s="221">
        <f>ROUND(E12*P12,5)</f>
        <v>0</v>
      </c>
      <c r="R12" s="221"/>
      <c r="S12" s="221"/>
      <c r="T12" s="222">
        <v>1.9379999999999999</v>
      </c>
      <c r="U12" s="221">
        <f>ROUND(E12*T12,2)</f>
        <v>3.29</v>
      </c>
      <c r="V12" s="211"/>
      <c r="W12" s="211"/>
      <c r="X12" s="211"/>
      <c r="Y12" s="211"/>
      <c r="Z12" s="211"/>
      <c r="AA12" s="211"/>
      <c r="AB12" s="211"/>
      <c r="AC12" s="211"/>
      <c r="AD12" s="211"/>
      <c r="AE12" s="211" t="s">
        <v>107</v>
      </c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spans="1:60" ht="20.399999999999999" outlineLevel="1" x14ac:dyDescent="0.25">
      <c r="A13" s="212">
        <v>5</v>
      </c>
      <c r="B13" s="219" t="s">
        <v>114</v>
      </c>
      <c r="C13" s="262" t="s">
        <v>115</v>
      </c>
      <c r="D13" s="221" t="s">
        <v>106</v>
      </c>
      <c r="E13" s="226">
        <v>1.7</v>
      </c>
      <c r="F13" s="229">
        <f>H13+J13</f>
        <v>0</v>
      </c>
      <c r="G13" s="230">
        <f>ROUND(E13*F13,2)</f>
        <v>0</v>
      </c>
      <c r="H13" s="230"/>
      <c r="I13" s="230">
        <f>ROUND(E13*H13,2)</f>
        <v>0</v>
      </c>
      <c r="J13" s="230"/>
      <c r="K13" s="230">
        <f>ROUND(E13*J13,2)</f>
        <v>0</v>
      </c>
      <c r="L13" s="230">
        <v>21</v>
      </c>
      <c r="M13" s="230">
        <f>G13*(1+L13/100)</f>
        <v>0</v>
      </c>
      <c r="N13" s="221">
        <v>0</v>
      </c>
      <c r="O13" s="221">
        <f>ROUND(E13*N13,5)</f>
        <v>0</v>
      </c>
      <c r="P13" s="221">
        <v>0</v>
      </c>
      <c r="Q13" s="221">
        <f>ROUND(E13*P13,5)</f>
        <v>0</v>
      </c>
      <c r="R13" s="221"/>
      <c r="S13" s="221"/>
      <c r="T13" s="222">
        <v>0</v>
      </c>
      <c r="U13" s="221">
        <f>ROUND(E13*T13,2)</f>
        <v>0</v>
      </c>
      <c r="V13" s="211"/>
      <c r="W13" s="211"/>
      <c r="X13" s="211"/>
      <c r="Y13" s="211"/>
      <c r="Z13" s="211"/>
      <c r="AA13" s="211"/>
      <c r="AB13" s="211"/>
      <c r="AC13" s="211"/>
      <c r="AD13" s="211"/>
      <c r="AE13" s="211" t="s">
        <v>107</v>
      </c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spans="1:60" outlineLevel="1" x14ac:dyDescent="0.25">
      <c r="A14" s="212">
        <v>6</v>
      </c>
      <c r="B14" s="219" t="s">
        <v>116</v>
      </c>
      <c r="C14" s="262" t="s">
        <v>117</v>
      </c>
      <c r="D14" s="221" t="s">
        <v>106</v>
      </c>
      <c r="E14" s="226">
        <v>0.7</v>
      </c>
      <c r="F14" s="229">
        <f>H14+J14</f>
        <v>0</v>
      </c>
      <c r="G14" s="230">
        <f>ROUND(E14*F14,2)</f>
        <v>0</v>
      </c>
      <c r="H14" s="230"/>
      <c r="I14" s="230">
        <f>ROUND(E14*H14,2)</f>
        <v>0</v>
      </c>
      <c r="J14" s="230"/>
      <c r="K14" s="230">
        <f>ROUND(E14*J14,2)</f>
        <v>0</v>
      </c>
      <c r="L14" s="230">
        <v>21</v>
      </c>
      <c r="M14" s="230">
        <f>G14*(1+L14/100)</f>
        <v>0</v>
      </c>
      <c r="N14" s="221">
        <v>0</v>
      </c>
      <c r="O14" s="221">
        <f>ROUND(E14*N14,5)</f>
        <v>0</v>
      </c>
      <c r="P14" s="221">
        <v>0</v>
      </c>
      <c r="Q14" s="221">
        <f>ROUND(E14*P14,5)</f>
        <v>0</v>
      </c>
      <c r="R14" s="221"/>
      <c r="S14" s="221"/>
      <c r="T14" s="222">
        <v>2.1949999999999998</v>
      </c>
      <c r="U14" s="221">
        <f>ROUND(E14*T14,2)</f>
        <v>1.54</v>
      </c>
      <c r="V14" s="211"/>
      <c r="W14" s="211"/>
      <c r="X14" s="211"/>
      <c r="Y14" s="211"/>
      <c r="Z14" s="211"/>
      <c r="AA14" s="211"/>
      <c r="AB14" s="211"/>
      <c r="AC14" s="211"/>
      <c r="AD14" s="211"/>
      <c r="AE14" s="211" t="s">
        <v>107</v>
      </c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spans="1:60" outlineLevel="1" x14ac:dyDescent="0.25">
      <c r="A15" s="212">
        <v>7</v>
      </c>
      <c r="B15" s="219" t="s">
        <v>118</v>
      </c>
      <c r="C15" s="262" t="s">
        <v>119</v>
      </c>
      <c r="D15" s="221" t="s">
        <v>120</v>
      </c>
      <c r="E15" s="226">
        <v>16</v>
      </c>
      <c r="F15" s="229">
        <f>H15+J15</f>
        <v>0</v>
      </c>
      <c r="G15" s="230">
        <f>ROUND(E15*F15,2)</f>
        <v>0</v>
      </c>
      <c r="H15" s="230"/>
      <c r="I15" s="230">
        <f>ROUND(E15*H15,2)</f>
        <v>0</v>
      </c>
      <c r="J15" s="230"/>
      <c r="K15" s="230">
        <f>ROUND(E15*J15,2)</f>
        <v>0</v>
      </c>
      <c r="L15" s="230">
        <v>21</v>
      </c>
      <c r="M15" s="230">
        <f>G15*(1+L15/100)</f>
        <v>0</v>
      </c>
      <c r="N15" s="221">
        <v>0</v>
      </c>
      <c r="O15" s="221">
        <f>ROUND(E15*N15,5)</f>
        <v>0</v>
      </c>
      <c r="P15" s="221">
        <v>0</v>
      </c>
      <c r="Q15" s="221">
        <f>ROUND(E15*P15,5)</f>
        <v>0</v>
      </c>
      <c r="R15" s="221"/>
      <c r="S15" s="221"/>
      <c r="T15" s="222">
        <v>5.5E-2</v>
      </c>
      <c r="U15" s="221">
        <f>ROUND(E15*T15,2)</f>
        <v>0.88</v>
      </c>
      <c r="V15" s="211"/>
      <c r="W15" s="211"/>
      <c r="X15" s="211"/>
      <c r="Y15" s="211"/>
      <c r="Z15" s="211"/>
      <c r="AA15" s="211"/>
      <c r="AB15" s="211"/>
      <c r="AC15" s="211"/>
      <c r="AD15" s="211"/>
      <c r="AE15" s="211" t="s">
        <v>107</v>
      </c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spans="1:60" outlineLevel="1" x14ac:dyDescent="0.25">
      <c r="A16" s="212">
        <v>8</v>
      </c>
      <c r="B16" s="219" t="s">
        <v>121</v>
      </c>
      <c r="C16" s="262" t="s">
        <v>122</v>
      </c>
      <c r="D16" s="221" t="s">
        <v>120</v>
      </c>
      <c r="E16" s="226">
        <v>16</v>
      </c>
      <c r="F16" s="229">
        <f>H16+J16</f>
        <v>0</v>
      </c>
      <c r="G16" s="230">
        <f>ROUND(E16*F16,2)</f>
        <v>0</v>
      </c>
      <c r="H16" s="230"/>
      <c r="I16" s="230">
        <f>ROUND(E16*H16,2)</f>
        <v>0</v>
      </c>
      <c r="J16" s="230"/>
      <c r="K16" s="230">
        <f>ROUND(E16*J16,2)</f>
        <v>0</v>
      </c>
      <c r="L16" s="230">
        <v>21</v>
      </c>
      <c r="M16" s="230">
        <f>G16*(1+L16/100)</f>
        <v>0</v>
      </c>
      <c r="N16" s="221">
        <v>0</v>
      </c>
      <c r="O16" s="221">
        <f>ROUND(E16*N16,5)</f>
        <v>0</v>
      </c>
      <c r="P16" s="221">
        <v>0</v>
      </c>
      <c r="Q16" s="221">
        <f>ROUND(E16*P16,5)</f>
        <v>0</v>
      </c>
      <c r="R16" s="221"/>
      <c r="S16" s="221"/>
      <c r="T16" s="222">
        <v>0.06</v>
      </c>
      <c r="U16" s="221">
        <f>ROUND(E16*T16,2)</f>
        <v>0.96</v>
      </c>
      <c r="V16" s="211"/>
      <c r="W16" s="211"/>
      <c r="X16" s="211"/>
      <c r="Y16" s="211"/>
      <c r="Z16" s="211"/>
      <c r="AA16" s="211"/>
      <c r="AB16" s="211"/>
      <c r="AC16" s="211"/>
      <c r="AD16" s="211"/>
      <c r="AE16" s="211" t="s">
        <v>107</v>
      </c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spans="1:60" x14ac:dyDescent="0.25">
      <c r="A17" s="213" t="s">
        <v>102</v>
      </c>
      <c r="B17" s="220" t="s">
        <v>61</v>
      </c>
      <c r="C17" s="263" t="s">
        <v>62</v>
      </c>
      <c r="D17" s="223"/>
      <c r="E17" s="227"/>
      <c r="F17" s="231"/>
      <c r="G17" s="231">
        <f>SUMIF(AE18:AE18,"&lt;&gt;NOR",G18:G18)</f>
        <v>0</v>
      </c>
      <c r="H17" s="231"/>
      <c r="I17" s="231">
        <f>SUM(I18:I18)</f>
        <v>0</v>
      </c>
      <c r="J17" s="231"/>
      <c r="K17" s="231">
        <f>SUM(K18:K18)</f>
        <v>0</v>
      </c>
      <c r="L17" s="231"/>
      <c r="M17" s="231">
        <f>SUM(M18:M18)</f>
        <v>0</v>
      </c>
      <c r="N17" s="223"/>
      <c r="O17" s="223">
        <f>SUM(O18:O18)</f>
        <v>5.3142699999999996</v>
      </c>
      <c r="P17" s="223"/>
      <c r="Q17" s="223">
        <f>SUM(Q18:Q18)</f>
        <v>0</v>
      </c>
      <c r="R17" s="223"/>
      <c r="S17" s="223"/>
      <c r="T17" s="224"/>
      <c r="U17" s="223">
        <f>SUM(U18:U18)</f>
        <v>17.399999999999999</v>
      </c>
      <c r="AE17" t="s">
        <v>103</v>
      </c>
    </row>
    <row r="18" spans="1:60" outlineLevel="1" x14ac:dyDescent="0.25">
      <c r="A18" s="212">
        <v>9</v>
      </c>
      <c r="B18" s="219" t="s">
        <v>123</v>
      </c>
      <c r="C18" s="262" t="s">
        <v>124</v>
      </c>
      <c r="D18" s="221" t="s">
        <v>106</v>
      </c>
      <c r="E18" s="226">
        <v>1.8</v>
      </c>
      <c r="F18" s="229">
        <f>H18+J18</f>
        <v>0</v>
      </c>
      <c r="G18" s="230">
        <f>ROUND(E18*F18,2)</f>
        <v>0</v>
      </c>
      <c r="H18" s="230"/>
      <c r="I18" s="230">
        <f>ROUND(E18*H18,2)</f>
        <v>0</v>
      </c>
      <c r="J18" s="230"/>
      <c r="K18" s="230">
        <f>ROUND(E18*J18,2)</f>
        <v>0</v>
      </c>
      <c r="L18" s="230">
        <v>21</v>
      </c>
      <c r="M18" s="230">
        <f>G18*(1+L18/100)</f>
        <v>0</v>
      </c>
      <c r="N18" s="221">
        <v>2.9523700000000002</v>
      </c>
      <c r="O18" s="221">
        <f>ROUND(E18*N18,5)</f>
        <v>5.3142699999999996</v>
      </c>
      <c r="P18" s="221">
        <v>0</v>
      </c>
      <c r="Q18" s="221">
        <f>ROUND(E18*P18,5)</f>
        <v>0</v>
      </c>
      <c r="R18" s="221"/>
      <c r="S18" s="221"/>
      <c r="T18" s="222">
        <v>9.6678800000000003</v>
      </c>
      <c r="U18" s="221">
        <f>ROUND(E18*T18,2)</f>
        <v>17.399999999999999</v>
      </c>
      <c r="V18" s="211"/>
      <c r="W18" s="211"/>
      <c r="X18" s="211"/>
      <c r="Y18" s="211"/>
      <c r="Z18" s="211"/>
      <c r="AA18" s="211"/>
      <c r="AB18" s="211"/>
      <c r="AC18" s="211"/>
      <c r="AD18" s="211"/>
      <c r="AE18" s="211" t="s">
        <v>125</v>
      </c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spans="1:60" x14ac:dyDescent="0.25">
      <c r="A19" s="213" t="s">
        <v>102</v>
      </c>
      <c r="B19" s="220" t="s">
        <v>63</v>
      </c>
      <c r="C19" s="263" t="s">
        <v>64</v>
      </c>
      <c r="D19" s="223"/>
      <c r="E19" s="227"/>
      <c r="F19" s="231"/>
      <c r="G19" s="231">
        <f>SUMIF(AE20:AE23,"&lt;&gt;NOR",G20:G23)</f>
        <v>0</v>
      </c>
      <c r="H19" s="231"/>
      <c r="I19" s="231">
        <f>SUM(I20:I23)</f>
        <v>0</v>
      </c>
      <c r="J19" s="231"/>
      <c r="K19" s="231">
        <f>SUM(K20:K23)</f>
        <v>0</v>
      </c>
      <c r="L19" s="231"/>
      <c r="M19" s="231">
        <f>SUM(M20:M23)</f>
        <v>0</v>
      </c>
      <c r="N19" s="223"/>
      <c r="O19" s="223">
        <f>SUM(O20:O23)</f>
        <v>0</v>
      </c>
      <c r="P19" s="223"/>
      <c r="Q19" s="223">
        <f>SUM(Q20:Q23)</f>
        <v>0</v>
      </c>
      <c r="R19" s="223"/>
      <c r="S19" s="223"/>
      <c r="T19" s="224"/>
      <c r="U19" s="223">
        <f>SUM(U20:U23)</f>
        <v>2.5499999999999998</v>
      </c>
      <c r="AE19" t="s">
        <v>103</v>
      </c>
    </row>
    <row r="20" spans="1:60" ht="20.399999999999999" outlineLevel="1" x14ac:dyDescent="0.25">
      <c r="A20" s="212">
        <v>10</v>
      </c>
      <c r="B20" s="219" t="s">
        <v>126</v>
      </c>
      <c r="C20" s="262" t="s">
        <v>127</v>
      </c>
      <c r="D20" s="221" t="s">
        <v>128</v>
      </c>
      <c r="E20" s="226">
        <v>1</v>
      </c>
      <c r="F20" s="229">
        <f>H20+J20</f>
        <v>0</v>
      </c>
      <c r="G20" s="230">
        <f>ROUND(E20*F20,2)</f>
        <v>0</v>
      </c>
      <c r="H20" s="230"/>
      <c r="I20" s="230">
        <f>ROUND(E20*H20,2)</f>
        <v>0</v>
      </c>
      <c r="J20" s="230"/>
      <c r="K20" s="230">
        <f>ROUND(E20*J20,2)</f>
        <v>0</v>
      </c>
      <c r="L20" s="230">
        <v>21</v>
      </c>
      <c r="M20" s="230">
        <f>G20*(1+L20/100)</f>
        <v>0</v>
      </c>
      <c r="N20" s="221">
        <v>0</v>
      </c>
      <c r="O20" s="221">
        <f>ROUND(E20*N20,5)</f>
        <v>0</v>
      </c>
      <c r="P20" s="221">
        <v>0</v>
      </c>
      <c r="Q20" s="221">
        <f>ROUND(E20*P20,5)</f>
        <v>0</v>
      </c>
      <c r="R20" s="221"/>
      <c r="S20" s="221"/>
      <c r="T20" s="222">
        <v>1.49</v>
      </c>
      <c r="U20" s="221">
        <f>ROUND(E20*T20,2)</f>
        <v>1.49</v>
      </c>
      <c r="V20" s="211"/>
      <c r="W20" s="211"/>
      <c r="X20" s="211"/>
      <c r="Y20" s="211"/>
      <c r="Z20" s="211"/>
      <c r="AA20" s="211"/>
      <c r="AB20" s="211"/>
      <c r="AC20" s="211"/>
      <c r="AD20" s="211"/>
      <c r="AE20" s="211" t="s">
        <v>107</v>
      </c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spans="1:60" ht="20.399999999999999" outlineLevel="1" x14ac:dyDescent="0.25">
      <c r="A21" s="212">
        <v>11</v>
      </c>
      <c r="B21" s="219" t="s">
        <v>129</v>
      </c>
      <c r="C21" s="262" t="s">
        <v>130</v>
      </c>
      <c r="D21" s="221" t="s">
        <v>131</v>
      </c>
      <c r="E21" s="226">
        <v>2</v>
      </c>
      <c r="F21" s="229">
        <f>H21+J21</f>
        <v>0</v>
      </c>
      <c r="G21" s="230">
        <f>ROUND(E21*F21,2)</f>
        <v>0</v>
      </c>
      <c r="H21" s="230"/>
      <c r="I21" s="230">
        <f>ROUND(E21*H21,2)</f>
        <v>0</v>
      </c>
      <c r="J21" s="230"/>
      <c r="K21" s="230">
        <f>ROUND(E21*J21,2)</f>
        <v>0</v>
      </c>
      <c r="L21" s="230">
        <v>21</v>
      </c>
      <c r="M21" s="230">
        <f>G21*(1+L21/100)</f>
        <v>0</v>
      </c>
      <c r="N21" s="221">
        <v>0</v>
      </c>
      <c r="O21" s="221">
        <f>ROUND(E21*N21,5)</f>
        <v>0</v>
      </c>
      <c r="P21" s="221">
        <v>0</v>
      </c>
      <c r="Q21" s="221">
        <f>ROUND(E21*P21,5)</f>
        <v>0</v>
      </c>
      <c r="R21" s="221"/>
      <c r="S21" s="221"/>
      <c r="T21" s="222">
        <v>0</v>
      </c>
      <c r="U21" s="221">
        <f>ROUND(E21*T21,2)</f>
        <v>0</v>
      </c>
      <c r="V21" s="211"/>
      <c r="W21" s="211"/>
      <c r="X21" s="211"/>
      <c r="Y21" s="211"/>
      <c r="Z21" s="211"/>
      <c r="AA21" s="211"/>
      <c r="AB21" s="211"/>
      <c r="AC21" s="211"/>
      <c r="AD21" s="211"/>
      <c r="AE21" s="211" t="s">
        <v>107</v>
      </c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spans="1:60" outlineLevel="1" x14ac:dyDescent="0.25">
      <c r="A22" s="212">
        <v>12</v>
      </c>
      <c r="B22" s="219" t="s">
        <v>132</v>
      </c>
      <c r="C22" s="262" t="s">
        <v>133</v>
      </c>
      <c r="D22" s="221" t="s">
        <v>134</v>
      </c>
      <c r="E22" s="226">
        <v>1</v>
      </c>
      <c r="F22" s="229">
        <f>H22+J22</f>
        <v>0</v>
      </c>
      <c r="G22" s="230">
        <f>ROUND(E22*F22,2)</f>
        <v>0</v>
      </c>
      <c r="H22" s="230"/>
      <c r="I22" s="230">
        <f>ROUND(E22*H22,2)</f>
        <v>0</v>
      </c>
      <c r="J22" s="230"/>
      <c r="K22" s="230">
        <f>ROUND(E22*J22,2)</f>
        <v>0</v>
      </c>
      <c r="L22" s="230">
        <v>21</v>
      </c>
      <c r="M22" s="230">
        <f>G22*(1+L22/100)</f>
        <v>0</v>
      </c>
      <c r="N22" s="221">
        <v>0</v>
      </c>
      <c r="O22" s="221">
        <f>ROUND(E22*N22,5)</f>
        <v>0</v>
      </c>
      <c r="P22" s="221">
        <v>0</v>
      </c>
      <c r="Q22" s="221">
        <f>ROUND(E22*P22,5)</f>
        <v>0</v>
      </c>
      <c r="R22" s="221"/>
      <c r="S22" s="221"/>
      <c r="T22" s="222">
        <v>0</v>
      </c>
      <c r="U22" s="221">
        <f>ROUND(E22*T22,2)</f>
        <v>0</v>
      </c>
      <c r="V22" s="211"/>
      <c r="W22" s="211"/>
      <c r="X22" s="211"/>
      <c r="Y22" s="211"/>
      <c r="Z22" s="211"/>
      <c r="AA22" s="211"/>
      <c r="AB22" s="211"/>
      <c r="AC22" s="211"/>
      <c r="AD22" s="211"/>
      <c r="AE22" s="211" t="s">
        <v>107</v>
      </c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spans="1:60" outlineLevel="1" x14ac:dyDescent="0.25">
      <c r="A23" s="212">
        <v>13</v>
      </c>
      <c r="B23" s="219" t="s">
        <v>135</v>
      </c>
      <c r="C23" s="262" t="s">
        <v>136</v>
      </c>
      <c r="D23" s="221" t="s">
        <v>128</v>
      </c>
      <c r="E23" s="226">
        <v>1</v>
      </c>
      <c r="F23" s="229">
        <f>H23+J23</f>
        <v>0</v>
      </c>
      <c r="G23" s="230">
        <f>ROUND(E23*F23,2)</f>
        <v>0</v>
      </c>
      <c r="H23" s="230"/>
      <c r="I23" s="230">
        <f>ROUND(E23*H23,2)</f>
        <v>0</v>
      </c>
      <c r="J23" s="230"/>
      <c r="K23" s="230">
        <f>ROUND(E23*J23,2)</f>
        <v>0</v>
      </c>
      <c r="L23" s="230">
        <v>21</v>
      </c>
      <c r="M23" s="230">
        <f>G23*(1+L23/100)</f>
        <v>0</v>
      </c>
      <c r="N23" s="221">
        <v>0</v>
      </c>
      <c r="O23" s="221">
        <f>ROUND(E23*N23,5)</f>
        <v>0</v>
      </c>
      <c r="P23" s="221">
        <v>0</v>
      </c>
      <c r="Q23" s="221">
        <f>ROUND(E23*P23,5)</f>
        <v>0</v>
      </c>
      <c r="R23" s="221"/>
      <c r="S23" s="221"/>
      <c r="T23" s="222">
        <v>1.06</v>
      </c>
      <c r="U23" s="221">
        <f>ROUND(E23*T23,2)</f>
        <v>1.06</v>
      </c>
      <c r="V23" s="211"/>
      <c r="W23" s="211"/>
      <c r="X23" s="211"/>
      <c r="Y23" s="211"/>
      <c r="Z23" s="211"/>
      <c r="AA23" s="211"/>
      <c r="AB23" s="211"/>
      <c r="AC23" s="211"/>
      <c r="AD23" s="211"/>
      <c r="AE23" s="211" t="s">
        <v>107</v>
      </c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spans="1:60" x14ac:dyDescent="0.25">
      <c r="A24" s="213" t="s">
        <v>102</v>
      </c>
      <c r="B24" s="220" t="s">
        <v>65</v>
      </c>
      <c r="C24" s="263" t="s">
        <v>66</v>
      </c>
      <c r="D24" s="223"/>
      <c r="E24" s="227"/>
      <c r="F24" s="231"/>
      <c r="G24" s="231">
        <f>SUMIF(AE25:AE27,"&lt;&gt;NOR",G25:G27)</f>
        <v>0</v>
      </c>
      <c r="H24" s="231"/>
      <c r="I24" s="231">
        <f>SUM(I25:I27)</f>
        <v>0</v>
      </c>
      <c r="J24" s="231"/>
      <c r="K24" s="231">
        <f>SUM(K25:K27)</f>
        <v>0</v>
      </c>
      <c r="L24" s="231"/>
      <c r="M24" s="231">
        <f>SUM(M25:M27)</f>
        <v>0</v>
      </c>
      <c r="N24" s="223"/>
      <c r="O24" s="223">
        <f>SUM(O25:O27)</f>
        <v>0</v>
      </c>
      <c r="P24" s="223"/>
      <c r="Q24" s="223">
        <f>SUM(Q25:Q27)</f>
        <v>0</v>
      </c>
      <c r="R24" s="223"/>
      <c r="S24" s="223"/>
      <c r="T24" s="224"/>
      <c r="U24" s="223">
        <f>SUM(U25:U27)</f>
        <v>0.86</v>
      </c>
      <c r="AE24" t="s">
        <v>103</v>
      </c>
    </row>
    <row r="25" spans="1:60" outlineLevel="1" x14ac:dyDescent="0.25">
      <c r="A25" s="212">
        <v>14</v>
      </c>
      <c r="B25" s="219" t="s">
        <v>137</v>
      </c>
      <c r="C25" s="262" t="s">
        <v>138</v>
      </c>
      <c r="D25" s="221" t="s">
        <v>139</v>
      </c>
      <c r="E25" s="226">
        <v>1.75</v>
      </c>
      <c r="F25" s="229">
        <f>H25+J25</f>
        <v>0</v>
      </c>
      <c r="G25" s="230">
        <f>ROUND(E25*F25,2)</f>
        <v>0</v>
      </c>
      <c r="H25" s="230"/>
      <c r="I25" s="230">
        <f>ROUND(E25*H25,2)</f>
        <v>0</v>
      </c>
      <c r="J25" s="230"/>
      <c r="K25" s="230">
        <f>ROUND(E25*J25,2)</f>
        <v>0</v>
      </c>
      <c r="L25" s="230">
        <v>21</v>
      </c>
      <c r="M25" s="230">
        <f>G25*(1+L25/100)</f>
        <v>0</v>
      </c>
      <c r="N25" s="221">
        <v>0</v>
      </c>
      <c r="O25" s="221">
        <f>ROUND(E25*N25,5)</f>
        <v>0</v>
      </c>
      <c r="P25" s="221">
        <v>0</v>
      </c>
      <c r="Q25" s="221">
        <f>ROUND(E25*P25,5)</f>
        <v>0</v>
      </c>
      <c r="R25" s="221"/>
      <c r="S25" s="221"/>
      <c r="T25" s="222">
        <v>0.49</v>
      </c>
      <c r="U25" s="221">
        <f>ROUND(E25*T25,2)</f>
        <v>0.86</v>
      </c>
      <c r="V25" s="211"/>
      <c r="W25" s="211"/>
      <c r="X25" s="211"/>
      <c r="Y25" s="211"/>
      <c r="Z25" s="211"/>
      <c r="AA25" s="211"/>
      <c r="AB25" s="211"/>
      <c r="AC25" s="211"/>
      <c r="AD25" s="211"/>
      <c r="AE25" s="211" t="s">
        <v>107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spans="1:60" outlineLevel="1" x14ac:dyDescent="0.25">
      <c r="A26" s="212">
        <v>15</v>
      </c>
      <c r="B26" s="219" t="s">
        <v>140</v>
      </c>
      <c r="C26" s="262" t="s">
        <v>141</v>
      </c>
      <c r="D26" s="221" t="s">
        <v>139</v>
      </c>
      <c r="E26" s="226">
        <v>17.5</v>
      </c>
      <c r="F26" s="229">
        <f>H26+J26</f>
        <v>0</v>
      </c>
      <c r="G26" s="230">
        <f>ROUND(E26*F26,2)</f>
        <v>0</v>
      </c>
      <c r="H26" s="230"/>
      <c r="I26" s="230">
        <f>ROUND(E26*H26,2)</f>
        <v>0</v>
      </c>
      <c r="J26" s="230"/>
      <c r="K26" s="230">
        <f>ROUND(E26*J26,2)</f>
        <v>0</v>
      </c>
      <c r="L26" s="230">
        <v>21</v>
      </c>
      <c r="M26" s="230">
        <f>G26*(1+L26/100)</f>
        <v>0</v>
      </c>
      <c r="N26" s="221">
        <v>0</v>
      </c>
      <c r="O26" s="221">
        <f>ROUND(E26*N26,5)</f>
        <v>0</v>
      </c>
      <c r="P26" s="221">
        <v>0</v>
      </c>
      <c r="Q26" s="221">
        <f>ROUND(E26*P26,5)</f>
        <v>0</v>
      </c>
      <c r="R26" s="221"/>
      <c r="S26" s="221"/>
      <c r="T26" s="222">
        <v>0</v>
      </c>
      <c r="U26" s="221">
        <f>ROUND(E26*T26,2)</f>
        <v>0</v>
      </c>
      <c r="V26" s="211"/>
      <c r="W26" s="211"/>
      <c r="X26" s="211"/>
      <c r="Y26" s="211"/>
      <c r="Z26" s="211"/>
      <c r="AA26" s="211"/>
      <c r="AB26" s="211"/>
      <c r="AC26" s="211"/>
      <c r="AD26" s="211"/>
      <c r="AE26" s="211" t="s">
        <v>107</v>
      </c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spans="1:60" ht="20.399999999999999" outlineLevel="1" x14ac:dyDescent="0.25">
      <c r="A27" s="212">
        <v>16</v>
      </c>
      <c r="B27" s="219" t="s">
        <v>142</v>
      </c>
      <c r="C27" s="262" t="s">
        <v>143</v>
      </c>
      <c r="D27" s="221" t="s">
        <v>139</v>
      </c>
      <c r="E27" s="226">
        <v>1.75</v>
      </c>
      <c r="F27" s="229">
        <f>H27+J27</f>
        <v>0</v>
      </c>
      <c r="G27" s="230">
        <f>ROUND(E27*F27,2)</f>
        <v>0</v>
      </c>
      <c r="H27" s="230"/>
      <c r="I27" s="230">
        <f>ROUND(E27*H27,2)</f>
        <v>0</v>
      </c>
      <c r="J27" s="230"/>
      <c r="K27" s="230">
        <f>ROUND(E27*J27,2)</f>
        <v>0</v>
      </c>
      <c r="L27" s="230">
        <v>21</v>
      </c>
      <c r="M27" s="230">
        <f>G27*(1+L27/100)</f>
        <v>0</v>
      </c>
      <c r="N27" s="221">
        <v>0</v>
      </c>
      <c r="O27" s="221">
        <f>ROUND(E27*N27,5)</f>
        <v>0</v>
      </c>
      <c r="P27" s="221">
        <v>0</v>
      </c>
      <c r="Q27" s="221">
        <f>ROUND(E27*P27,5)</f>
        <v>0</v>
      </c>
      <c r="R27" s="221"/>
      <c r="S27" s="221"/>
      <c r="T27" s="222">
        <v>0</v>
      </c>
      <c r="U27" s="221">
        <f>ROUND(E27*T27,2)</f>
        <v>0</v>
      </c>
      <c r="V27" s="211"/>
      <c r="W27" s="211"/>
      <c r="X27" s="211"/>
      <c r="Y27" s="211"/>
      <c r="Z27" s="211"/>
      <c r="AA27" s="211"/>
      <c r="AB27" s="211"/>
      <c r="AC27" s="211"/>
      <c r="AD27" s="211"/>
      <c r="AE27" s="211" t="s">
        <v>107</v>
      </c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spans="1:60" x14ac:dyDescent="0.25">
      <c r="A28" s="213" t="s">
        <v>102</v>
      </c>
      <c r="B28" s="220" t="s">
        <v>67</v>
      </c>
      <c r="C28" s="263" t="s">
        <v>68</v>
      </c>
      <c r="D28" s="223"/>
      <c r="E28" s="227"/>
      <c r="F28" s="231"/>
      <c r="G28" s="231">
        <f>SUMIF(AE29:AE29,"&lt;&gt;NOR",G29:G29)</f>
        <v>0</v>
      </c>
      <c r="H28" s="231"/>
      <c r="I28" s="231">
        <f>SUM(I29:I29)</f>
        <v>0</v>
      </c>
      <c r="J28" s="231"/>
      <c r="K28" s="231">
        <f>SUM(K29:K29)</f>
        <v>0</v>
      </c>
      <c r="L28" s="231"/>
      <c r="M28" s="231">
        <f>SUM(M29:M29)</f>
        <v>0</v>
      </c>
      <c r="N28" s="223"/>
      <c r="O28" s="223">
        <f>SUM(O29:O29)</f>
        <v>0</v>
      </c>
      <c r="P28" s="223"/>
      <c r="Q28" s="223">
        <f>SUM(Q29:Q29)</f>
        <v>0</v>
      </c>
      <c r="R28" s="223"/>
      <c r="S28" s="223"/>
      <c r="T28" s="224"/>
      <c r="U28" s="223">
        <f>SUM(U29:U29)</f>
        <v>6.71</v>
      </c>
      <c r="AE28" t="s">
        <v>103</v>
      </c>
    </row>
    <row r="29" spans="1:60" outlineLevel="1" x14ac:dyDescent="0.25">
      <c r="A29" s="212">
        <v>17</v>
      </c>
      <c r="B29" s="219" t="s">
        <v>144</v>
      </c>
      <c r="C29" s="262" t="s">
        <v>145</v>
      </c>
      <c r="D29" s="221" t="s">
        <v>139</v>
      </c>
      <c r="E29" s="226">
        <v>5.31</v>
      </c>
      <c r="F29" s="229">
        <f>H29+J29</f>
        <v>0</v>
      </c>
      <c r="G29" s="230">
        <f>ROUND(E29*F29,2)</f>
        <v>0</v>
      </c>
      <c r="H29" s="230"/>
      <c r="I29" s="230">
        <f>ROUND(E29*H29,2)</f>
        <v>0</v>
      </c>
      <c r="J29" s="230"/>
      <c r="K29" s="230">
        <f>ROUND(E29*J29,2)</f>
        <v>0</v>
      </c>
      <c r="L29" s="230">
        <v>21</v>
      </c>
      <c r="M29" s="230">
        <f>G29*(1+L29/100)</f>
        <v>0</v>
      </c>
      <c r="N29" s="221">
        <v>0</v>
      </c>
      <c r="O29" s="221">
        <f>ROUND(E29*N29,5)</f>
        <v>0</v>
      </c>
      <c r="P29" s="221">
        <v>0</v>
      </c>
      <c r="Q29" s="221">
        <f>ROUND(E29*P29,5)</f>
        <v>0</v>
      </c>
      <c r="R29" s="221"/>
      <c r="S29" s="221"/>
      <c r="T29" s="222">
        <v>1.264</v>
      </c>
      <c r="U29" s="221">
        <f>ROUND(E29*T29,2)</f>
        <v>6.71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 t="s">
        <v>107</v>
      </c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spans="1:60" x14ac:dyDescent="0.25">
      <c r="A30" s="213" t="s">
        <v>102</v>
      </c>
      <c r="B30" s="220" t="s">
        <v>69</v>
      </c>
      <c r="C30" s="263" t="s">
        <v>70</v>
      </c>
      <c r="D30" s="223"/>
      <c r="E30" s="227"/>
      <c r="F30" s="231"/>
      <c r="G30" s="231">
        <f>SUMIF(AE31:AE31,"&lt;&gt;NOR",G31:G31)</f>
        <v>0</v>
      </c>
      <c r="H30" s="231"/>
      <c r="I30" s="231">
        <f>SUM(I31:I31)</f>
        <v>0</v>
      </c>
      <c r="J30" s="231"/>
      <c r="K30" s="231">
        <f>SUM(K31:K31)</f>
        <v>0</v>
      </c>
      <c r="L30" s="231"/>
      <c r="M30" s="231">
        <f>SUM(M31:M31)</f>
        <v>0</v>
      </c>
      <c r="N30" s="223"/>
      <c r="O30" s="223">
        <f>SUM(O31:O31)</f>
        <v>1.89E-3</v>
      </c>
      <c r="P30" s="223"/>
      <c r="Q30" s="223">
        <f>SUM(Q31:Q31)</f>
        <v>0</v>
      </c>
      <c r="R30" s="223"/>
      <c r="S30" s="223"/>
      <c r="T30" s="224"/>
      <c r="U30" s="223">
        <f>SUM(U31:U31)</f>
        <v>0.21</v>
      </c>
      <c r="AE30" t="s">
        <v>103</v>
      </c>
    </row>
    <row r="31" spans="1:60" outlineLevel="1" x14ac:dyDescent="0.25">
      <c r="A31" s="212">
        <v>18</v>
      </c>
      <c r="B31" s="219" t="s">
        <v>146</v>
      </c>
      <c r="C31" s="262" t="s">
        <v>147</v>
      </c>
      <c r="D31" s="221" t="s">
        <v>120</v>
      </c>
      <c r="E31" s="226">
        <v>0.5</v>
      </c>
      <c r="F31" s="229">
        <f>H31+J31</f>
        <v>0</v>
      </c>
      <c r="G31" s="230">
        <f>ROUND(E31*F31,2)</f>
        <v>0</v>
      </c>
      <c r="H31" s="230"/>
      <c r="I31" s="230">
        <f>ROUND(E31*H31,2)</f>
        <v>0</v>
      </c>
      <c r="J31" s="230"/>
      <c r="K31" s="230">
        <f>ROUND(E31*J31,2)</f>
        <v>0</v>
      </c>
      <c r="L31" s="230">
        <v>21</v>
      </c>
      <c r="M31" s="230">
        <f>G31*(1+L31/100)</f>
        <v>0</v>
      </c>
      <c r="N31" s="221">
        <v>3.7799999999999999E-3</v>
      </c>
      <c r="O31" s="221">
        <f>ROUND(E31*N31,5)</f>
        <v>1.89E-3</v>
      </c>
      <c r="P31" s="221">
        <v>0</v>
      </c>
      <c r="Q31" s="221">
        <f>ROUND(E31*P31,5)</f>
        <v>0</v>
      </c>
      <c r="R31" s="221"/>
      <c r="S31" s="221"/>
      <c r="T31" s="222">
        <v>0.42403000000000002</v>
      </c>
      <c r="U31" s="221">
        <f>ROUND(E31*T31,2)</f>
        <v>0.21</v>
      </c>
      <c r="V31" s="211"/>
      <c r="W31" s="211"/>
      <c r="X31" s="211"/>
      <c r="Y31" s="211"/>
      <c r="Z31" s="211"/>
      <c r="AA31" s="211"/>
      <c r="AB31" s="211"/>
      <c r="AC31" s="211"/>
      <c r="AD31" s="211"/>
      <c r="AE31" s="211" t="s">
        <v>125</v>
      </c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spans="1:60" x14ac:dyDescent="0.25">
      <c r="A32" s="213" t="s">
        <v>102</v>
      </c>
      <c r="B32" s="220" t="s">
        <v>71</v>
      </c>
      <c r="C32" s="263" t="s">
        <v>72</v>
      </c>
      <c r="D32" s="223"/>
      <c r="E32" s="227"/>
      <c r="F32" s="231"/>
      <c r="G32" s="231">
        <f>SUMIF(AE33:AE39,"&lt;&gt;NOR",G33:G39)</f>
        <v>0</v>
      </c>
      <c r="H32" s="231"/>
      <c r="I32" s="231">
        <f>SUM(I33:I39)</f>
        <v>0</v>
      </c>
      <c r="J32" s="231"/>
      <c r="K32" s="231">
        <f>SUM(K33:K39)</f>
        <v>0</v>
      </c>
      <c r="L32" s="231"/>
      <c r="M32" s="231">
        <f>SUM(M33:M39)</f>
        <v>0</v>
      </c>
      <c r="N32" s="223"/>
      <c r="O32" s="223">
        <f>SUM(O33:O39)</f>
        <v>0.13392000000000001</v>
      </c>
      <c r="P32" s="223"/>
      <c r="Q32" s="223">
        <f>SUM(Q33:Q39)</f>
        <v>0</v>
      </c>
      <c r="R32" s="223"/>
      <c r="S32" s="223"/>
      <c r="T32" s="224"/>
      <c r="U32" s="223">
        <f>SUM(U33:U39)</f>
        <v>23.049999999999997</v>
      </c>
      <c r="AE32" t="s">
        <v>103</v>
      </c>
    </row>
    <row r="33" spans="1:60" outlineLevel="1" x14ac:dyDescent="0.25">
      <c r="A33" s="212">
        <v>19</v>
      </c>
      <c r="B33" s="219" t="s">
        <v>148</v>
      </c>
      <c r="C33" s="262" t="s">
        <v>149</v>
      </c>
      <c r="D33" s="221" t="s">
        <v>150</v>
      </c>
      <c r="E33" s="226">
        <v>12</v>
      </c>
      <c r="F33" s="229">
        <f>H33+J33</f>
        <v>0</v>
      </c>
      <c r="G33" s="230">
        <f>ROUND(E33*F33,2)</f>
        <v>0</v>
      </c>
      <c r="H33" s="230"/>
      <c r="I33" s="230">
        <f>ROUND(E33*H33,2)</f>
        <v>0</v>
      </c>
      <c r="J33" s="230"/>
      <c r="K33" s="230">
        <f>ROUND(E33*J33,2)</f>
        <v>0</v>
      </c>
      <c r="L33" s="230">
        <v>21</v>
      </c>
      <c r="M33" s="230">
        <f>G33*(1+L33/100)</f>
        <v>0</v>
      </c>
      <c r="N33" s="221">
        <v>0</v>
      </c>
      <c r="O33" s="221">
        <f>ROUND(E33*N33,5)</f>
        <v>0</v>
      </c>
      <c r="P33" s="221">
        <v>0</v>
      </c>
      <c r="Q33" s="221">
        <f>ROUND(E33*P33,5)</f>
        <v>0</v>
      </c>
      <c r="R33" s="221"/>
      <c r="S33" s="221"/>
      <c r="T33" s="222">
        <v>0</v>
      </c>
      <c r="U33" s="221">
        <f>ROUND(E33*T33,2)</f>
        <v>0</v>
      </c>
      <c r="V33" s="211"/>
      <c r="W33" s="211"/>
      <c r="X33" s="211"/>
      <c r="Y33" s="211"/>
      <c r="Z33" s="211"/>
      <c r="AA33" s="211"/>
      <c r="AB33" s="211"/>
      <c r="AC33" s="211"/>
      <c r="AD33" s="211"/>
      <c r="AE33" s="211" t="s">
        <v>107</v>
      </c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spans="1:60" ht="20.399999999999999" outlineLevel="1" x14ac:dyDescent="0.25">
      <c r="A34" s="212">
        <v>20</v>
      </c>
      <c r="B34" s="219" t="s">
        <v>151</v>
      </c>
      <c r="C34" s="262" t="s">
        <v>152</v>
      </c>
      <c r="D34" s="221" t="s">
        <v>120</v>
      </c>
      <c r="E34" s="226">
        <v>24</v>
      </c>
      <c r="F34" s="229">
        <f>H34+J34</f>
        <v>0</v>
      </c>
      <c r="G34" s="230">
        <f>ROUND(E34*F34,2)</f>
        <v>0</v>
      </c>
      <c r="H34" s="230"/>
      <c r="I34" s="230">
        <f>ROUND(E34*H34,2)</f>
        <v>0</v>
      </c>
      <c r="J34" s="230"/>
      <c r="K34" s="230">
        <f>ROUND(E34*J34,2)</f>
        <v>0</v>
      </c>
      <c r="L34" s="230">
        <v>21</v>
      </c>
      <c r="M34" s="230">
        <f>G34*(1+L34/100)</f>
        <v>0</v>
      </c>
      <c r="N34" s="221">
        <v>3.7699999999999999E-3</v>
      </c>
      <c r="O34" s="221">
        <f>ROUND(E34*N34,5)</f>
        <v>9.0480000000000005E-2</v>
      </c>
      <c r="P34" s="221">
        <v>0</v>
      </c>
      <c r="Q34" s="221">
        <f>ROUND(E34*P34,5)</f>
        <v>0</v>
      </c>
      <c r="R34" s="221"/>
      <c r="S34" s="221"/>
      <c r="T34" s="222">
        <v>0.31619999999999998</v>
      </c>
      <c r="U34" s="221">
        <f>ROUND(E34*T34,2)</f>
        <v>7.59</v>
      </c>
      <c r="V34" s="211"/>
      <c r="W34" s="211"/>
      <c r="X34" s="211"/>
      <c r="Y34" s="211"/>
      <c r="Z34" s="211"/>
      <c r="AA34" s="211"/>
      <c r="AB34" s="211"/>
      <c r="AC34" s="211"/>
      <c r="AD34" s="211"/>
      <c r="AE34" s="211" t="s">
        <v>107</v>
      </c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spans="1:60" outlineLevel="1" x14ac:dyDescent="0.25">
      <c r="A35" s="212">
        <v>21</v>
      </c>
      <c r="B35" s="219" t="s">
        <v>153</v>
      </c>
      <c r="C35" s="262" t="s">
        <v>154</v>
      </c>
      <c r="D35" s="221" t="s">
        <v>120</v>
      </c>
      <c r="E35" s="226">
        <v>24</v>
      </c>
      <c r="F35" s="229">
        <f>H35+J35</f>
        <v>0</v>
      </c>
      <c r="G35" s="230">
        <f>ROUND(E35*F35,2)</f>
        <v>0</v>
      </c>
      <c r="H35" s="230"/>
      <c r="I35" s="230">
        <f>ROUND(E35*H35,2)</f>
        <v>0</v>
      </c>
      <c r="J35" s="230"/>
      <c r="K35" s="230">
        <f>ROUND(E35*J35,2)</f>
        <v>0</v>
      </c>
      <c r="L35" s="230">
        <v>21</v>
      </c>
      <c r="M35" s="230">
        <f>G35*(1+L35/100)</f>
        <v>0</v>
      </c>
      <c r="N35" s="221">
        <v>1.2600000000000001E-3</v>
      </c>
      <c r="O35" s="221">
        <f>ROUND(E35*N35,5)</f>
        <v>3.024E-2</v>
      </c>
      <c r="P35" s="221">
        <v>0</v>
      </c>
      <c r="Q35" s="221">
        <f>ROUND(E35*P35,5)</f>
        <v>0</v>
      </c>
      <c r="R35" s="221"/>
      <c r="S35" s="221"/>
      <c r="T35" s="222">
        <v>0.16900000000000001</v>
      </c>
      <c r="U35" s="221">
        <f>ROUND(E35*T35,2)</f>
        <v>4.0599999999999996</v>
      </c>
      <c r="V35" s="211"/>
      <c r="W35" s="211"/>
      <c r="X35" s="211"/>
      <c r="Y35" s="211"/>
      <c r="Z35" s="211"/>
      <c r="AA35" s="211"/>
      <c r="AB35" s="211"/>
      <c r="AC35" s="211"/>
      <c r="AD35" s="211"/>
      <c r="AE35" s="211" t="s">
        <v>107</v>
      </c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spans="1:60" outlineLevel="1" x14ac:dyDescent="0.25">
      <c r="A36" s="212">
        <v>22</v>
      </c>
      <c r="B36" s="219" t="s">
        <v>155</v>
      </c>
      <c r="C36" s="262" t="s">
        <v>156</v>
      </c>
      <c r="D36" s="221" t="s">
        <v>120</v>
      </c>
      <c r="E36" s="226">
        <v>24</v>
      </c>
      <c r="F36" s="229">
        <f>H36+J36</f>
        <v>0</v>
      </c>
      <c r="G36" s="230">
        <f>ROUND(E36*F36,2)</f>
        <v>0</v>
      </c>
      <c r="H36" s="230"/>
      <c r="I36" s="230">
        <f>ROUND(E36*H36,2)</f>
        <v>0</v>
      </c>
      <c r="J36" s="230"/>
      <c r="K36" s="230">
        <f>ROUND(E36*J36,2)</f>
        <v>0</v>
      </c>
      <c r="L36" s="230">
        <v>21</v>
      </c>
      <c r="M36" s="230">
        <f>G36*(1+L36/100)</f>
        <v>0</v>
      </c>
      <c r="N36" s="221">
        <v>5.5000000000000003E-4</v>
      </c>
      <c r="O36" s="221">
        <f>ROUND(E36*N36,5)</f>
        <v>1.32E-2</v>
      </c>
      <c r="P36" s="221">
        <v>0</v>
      </c>
      <c r="Q36" s="221">
        <f>ROUND(E36*P36,5)</f>
        <v>0</v>
      </c>
      <c r="R36" s="221"/>
      <c r="S36" s="221"/>
      <c r="T36" s="222">
        <v>0.47499999999999998</v>
      </c>
      <c r="U36" s="221">
        <f>ROUND(E36*T36,2)</f>
        <v>11.4</v>
      </c>
      <c r="V36" s="211"/>
      <c r="W36" s="211"/>
      <c r="X36" s="211"/>
      <c r="Y36" s="211"/>
      <c r="Z36" s="211"/>
      <c r="AA36" s="211"/>
      <c r="AB36" s="211"/>
      <c r="AC36" s="211"/>
      <c r="AD36" s="211"/>
      <c r="AE36" s="211" t="s">
        <v>107</v>
      </c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spans="1:60" outlineLevel="1" x14ac:dyDescent="0.25">
      <c r="A37" s="212">
        <v>23</v>
      </c>
      <c r="B37" s="219" t="s">
        <v>157</v>
      </c>
      <c r="C37" s="262" t="s">
        <v>158</v>
      </c>
      <c r="D37" s="221" t="s">
        <v>150</v>
      </c>
      <c r="E37" s="226">
        <v>12</v>
      </c>
      <c r="F37" s="229">
        <f>H37+J37</f>
        <v>0</v>
      </c>
      <c r="G37" s="230">
        <f>ROUND(E37*F37,2)</f>
        <v>0</v>
      </c>
      <c r="H37" s="230"/>
      <c r="I37" s="230">
        <f>ROUND(E37*H37,2)</f>
        <v>0</v>
      </c>
      <c r="J37" s="230"/>
      <c r="K37" s="230">
        <f>ROUND(E37*J37,2)</f>
        <v>0</v>
      </c>
      <c r="L37" s="230">
        <v>21</v>
      </c>
      <c r="M37" s="230">
        <f>G37*(1+L37/100)</f>
        <v>0</v>
      </c>
      <c r="N37" s="221">
        <v>0</v>
      </c>
      <c r="O37" s="221">
        <f>ROUND(E37*N37,5)</f>
        <v>0</v>
      </c>
      <c r="P37" s="221">
        <v>0</v>
      </c>
      <c r="Q37" s="221">
        <f>ROUND(E37*P37,5)</f>
        <v>0</v>
      </c>
      <c r="R37" s="221"/>
      <c r="S37" s="221"/>
      <c r="T37" s="222">
        <v>0</v>
      </c>
      <c r="U37" s="221">
        <f>ROUND(E37*T37,2)</f>
        <v>0</v>
      </c>
      <c r="V37" s="211"/>
      <c r="W37" s="211"/>
      <c r="X37" s="211"/>
      <c r="Y37" s="211"/>
      <c r="Z37" s="211"/>
      <c r="AA37" s="211"/>
      <c r="AB37" s="211"/>
      <c r="AC37" s="211"/>
      <c r="AD37" s="211"/>
      <c r="AE37" s="211" t="s">
        <v>107</v>
      </c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spans="1:60" outlineLevel="1" x14ac:dyDescent="0.25">
      <c r="A38" s="212">
        <v>24</v>
      </c>
      <c r="B38" s="219" t="s">
        <v>159</v>
      </c>
      <c r="C38" s="262" t="s">
        <v>160</v>
      </c>
      <c r="D38" s="221" t="s">
        <v>161</v>
      </c>
      <c r="E38" s="226">
        <v>1</v>
      </c>
      <c r="F38" s="229">
        <f>H38+J38</f>
        <v>0</v>
      </c>
      <c r="G38" s="230">
        <f>ROUND(E38*F38,2)</f>
        <v>0</v>
      </c>
      <c r="H38" s="230"/>
      <c r="I38" s="230">
        <f>ROUND(E38*H38,2)</f>
        <v>0</v>
      </c>
      <c r="J38" s="230"/>
      <c r="K38" s="230">
        <f>ROUND(E38*J38,2)</f>
        <v>0</v>
      </c>
      <c r="L38" s="230">
        <v>21</v>
      </c>
      <c r="M38" s="230">
        <f>G38*(1+L38/100)</f>
        <v>0</v>
      </c>
      <c r="N38" s="221">
        <v>0</v>
      </c>
      <c r="O38" s="221">
        <f>ROUND(E38*N38,5)</f>
        <v>0</v>
      </c>
      <c r="P38" s="221">
        <v>0</v>
      </c>
      <c r="Q38" s="221">
        <f>ROUND(E38*P38,5)</f>
        <v>0</v>
      </c>
      <c r="R38" s="221"/>
      <c r="S38" s="221"/>
      <c r="T38" s="222">
        <v>0</v>
      </c>
      <c r="U38" s="221">
        <f>ROUND(E38*T38,2)</f>
        <v>0</v>
      </c>
      <c r="V38" s="211"/>
      <c r="W38" s="211"/>
      <c r="X38" s="211"/>
      <c r="Y38" s="211"/>
      <c r="Z38" s="211"/>
      <c r="AA38" s="211"/>
      <c r="AB38" s="211"/>
      <c r="AC38" s="211"/>
      <c r="AD38" s="211"/>
      <c r="AE38" s="211" t="s">
        <v>107</v>
      </c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spans="1:60" outlineLevel="1" x14ac:dyDescent="0.25">
      <c r="A39" s="212">
        <v>25</v>
      </c>
      <c r="B39" s="219" t="s">
        <v>162</v>
      </c>
      <c r="C39" s="262" t="s">
        <v>163</v>
      </c>
      <c r="D39" s="221" t="s">
        <v>161</v>
      </c>
      <c r="E39" s="226">
        <v>1</v>
      </c>
      <c r="F39" s="229">
        <f>H39+J39</f>
        <v>0</v>
      </c>
      <c r="G39" s="230">
        <f>ROUND(E39*F39,2)</f>
        <v>0</v>
      </c>
      <c r="H39" s="230"/>
      <c r="I39" s="230">
        <f>ROUND(E39*H39,2)</f>
        <v>0</v>
      </c>
      <c r="J39" s="230"/>
      <c r="K39" s="230">
        <f>ROUND(E39*J39,2)</f>
        <v>0</v>
      </c>
      <c r="L39" s="230">
        <v>21</v>
      </c>
      <c r="M39" s="230">
        <f>G39*(1+L39/100)</f>
        <v>0</v>
      </c>
      <c r="N39" s="221">
        <v>0</v>
      </c>
      <c r="O39" s="221">
        <f>ROUND(E39*N39,5)</f>
        <v>0</v>
      </c>
      <c r="P39" s="221">
        <v>0</v>
      </c>
      <c r="Q39" s="221">
        <f>ROUND(E39*P39,5)</f>
        <v>0</v>
      </c>
      <c r="R39" s="221"/>
      <c r="S39" s="221"/>
      <c r="T39" s="222">
        <v>0</v>
      </c>
      <c r="U39" s="221">
        <f>ROUND(E39*T39,2)</f>
        <v>0</v>
      </c>
      <c r="V39" s="211"/>
      <c r="W39" s="211"/>
      <c r="X39" s="211"/>
      <c r="Y39" s="211"/>
      <c r="Z39" s="211"/>
      <c r="AA39" s="211"/>
      <c r="AB39" s="211"/>
      <c r="AC39" s="211"/>
      <c r="AD39" s="211"/>
      <c r="AE39" s="211" t="s">
        <v>107</v>
      </c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spans="1:60" x14ac:dyDescent="0.25">
      <c r="A40" s="213" t="s">
        <v>102</v>
      </c>
      <c r="B40" s="220" t="s">
        <v>73</v>
      </c>
      <c r="C40" s="263" t="s">
        <v>74</v>
      </c>
      <c r="D40" s="223"/>
      <c r="E40" s="227"/>
      <c r="F40" s="231"/>
      <c r="G40" s="231">
        <f>SUMIF(AE41:AE80,"&lt;&gt;NOR",G41:G80)</f>
        <v>0</v>
      </c>
      <c r="H40" s="231"/>
      <c r="I40" s="231">
        <f>SUM(I41:I80)</f>
        <v>0</v>
      </c>
      <c r="J40" s="231"/>
      <c r="K40" s="231">
        <f>SUM(K41:K80)</f>
        <v>0</v>
      </c>
      <c r="L40" s="231"/>
      <c r="M40" s="231">
        <f>SUM(M41:M80)</f>
        <v>0</v>
      </c>
      <c r="N40" s="223"/>
      <c r="O40" s="223">
        <f>SUM(O41:O80)</f>
        <v>8.4200000000000004E-3</v>
      </c>
      <c r="P40" s="223"/>
      <c r="Q40" s="223">
        <f>SUM(Q41:Q80)</f>
        <v>0.125</v>
      </c>
      <c r="R40" s="223"/>
      <c r="S40" s="223"/>
      <c r="T40" s="224"/>
      <c r="U40" s="223">
        <f>SUM(U41:U80)</f>
        <v>15.350000000000001</v>
      </c>
      <c r="AE40" t="s">
        <v>103</v>
      </c>
    </row>
    <row r="41" spans="1:60" outlineLevel="1" x14ac:dyDescent="0.25">
      <c r="A41" s="212">
        <v>26</v>
      </c>
      <c r="B41" s="219" t="s">
        <v>164</v>
      </c>
      <c r="C41" s="262" t="s">
        <v>165</v>
      </c>
      <c r="D41" s="221" t="s">
        <v>166</v>
      </c>
      <c r="E41" s="226">
        <v>1</v>
      </c>
      <c r="F41" s="229">
        <f>H41+J41</f>
        <v>0</v>
      </c>
      <c r="G41" s="230">
        <f>ROUND(E41*F41,2)</f>
        <v>0</v>
      </c>
      <c r="H41" s="230"/>
      <c r="I41" s="230">
        <f>ROUND(E41*H41,2)</f>
        <v>0</v>
      </c>
      <c r="J41" s="230"/>
      <c r="K41" s="230">
        <f>ROUND(E41*J41,2)</f>
        <v>0</v>
      </c>
      <c r="L41" s="230">
        <v>21</v>
      </c>
      <c r="M41" s="230">
        <f>G41*(1+L41/100)</f>
        <v>0</v>
      </c>
      <c r="N41" s="221">
        <v>5.0000000000000001E-4</v>
      </c>
      <c r="O41" s="221">
        <f>ROUND(E41*N41,5)</f>
        <v>5.0000000000000001E-4</v>
      </c>
      <c r="P41" s="221">
        <v>0.125</v>
      </c>
      <c r="Q41" s="221">
        <f>ROUND(E41*P41,5)</f>
        <v>0.125</v>
      </c>
      <c r="R41" s="221"/>
      <c r="S41" s="221"/>
      <c r="T41" s="222">
        <v>8.5</v>
      </c>
      <c r="U41" s="221">
        <f>ROUND(E41*T41,2)</f>
        <v>8.5</v>
      </c>
      <c r="V41" s="211"/>
      <c r="W41" s="211"/>
      <c r="X41" s="211"/>
      <c r="Y41" s="211"/>
      <c r="Z41" s="211"/>
      <c r="AA41" s="211"/>
      <c r="AB41" s="211"/>
      <c r="AC41" s="211"/>
      <c r="AD41" s="211"/>
      <c r="AE41" s="211" t="s">
        <v>107</v>
      </c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spans="1:60" outlineLevel="1" x14ac:dyDescent="0.25">
      <c r="A42" s="212">
        <v>27</v>
      </c>
      <c r="B42" s="219" t="s">
        <v>167</v>
      </c>
      <c r="C42" s="262" t="s">
        <v>168</v>
      </c>
      <c r="D42" s="221" t="s">
        <v>161</v>
      </c>
      <c r="E42" s="226">
        <v>1</v>
      </c>
      <c r="F42" s="229">
        <f>H42+J42</f>
        <v>0</v>
      </c>
      <c r="G42" s="230">
        <f>ROUND(E42*F42,2)</f>
        <v>0</v>
      </c>
      <c r="H42" s="230"/>
      <c r="I42" s="230">
        <f>ROUND(E42*H42,2)</f>
        <v>0</v>
      </c>
      <c r="J42" s="230"/>
      <c r="K42" s="230">
        <f>ROUND(E42*J42,2)</f>
        <v>0</v>
      </c>
      <c r="L42" s="230">
        <v>21</v>
      </c>
      <c r="M42" s="230">
        <f>G42*(1+L42/100)</f>
        <v>0</v>
      </c>
      <c r="N42" s="221">
        <v>0</v>
      </c>
      <c r="O42" s="221">
        <f>ROUND(E42*N42,5)</f>
        <v>0</v>
      </c>
      <c r="P42" s="221">
        <v>0</v>
      </c>
      <c r="Q42" s="221">
        <f>ROUND(E42*P42,5)</f>
        <v>0</v>
      </c>
      <c r="R42" s="221"/>
      <c r="S42" s="221"/>
      <c r="T42" s="222">
        <v>0</v>
      </c>
      <c r="U42" s="221">
        <f>ROUND(E42*T42,2)</f>
        <v>0</v>
      </c>
      <c r="V42" s="211"/>
      <c r="W42" s="211"/>
      <c r="X42" s="211"/>
      <c r="Y42" s="211"/>
      <c r="Z42" s="211"/>
      <c r="AA42" s="211"/>
      <c r="AB42" s="211"/>
      <c r="AC42" s="211"/>
      <c r="AD42" s="211"/>
      <c r="AE42" s="211" t="s">
        <v>107</v>
      </c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spans="1:60" ht="21" outlineLevel="1" x14ac:dyDescent="0.25">
      <c r="A43" s="212"/>
      <c r="B43" s="219"/>
      <c r="C43" s="264" t="s">
        <v>169</v>
      </c>
      <c r="D43" s="225"/>
      <c r="E43" s="228"/>
      <c r="F43" s="232"/>
      <c r="G43" s="233"/>
      <c r="H43" s="230"/>
      <c r="I43" s="230"/>
      <c r="J43" s="230"/>
      <c r="K43" s="230"/>
      <c r="L43" s="230"/>
      <c r="M43" s="230"/>
      <c r="N43" s="221"/>
      <c r="O43" s="221"/>
      <c r="P43" s="221"/>
      <c r="Q43" s="221"/>
      <c r="R43" s="221"/>
      <c r="S43" s="221"/>
      <c r="T43" s="222"/>
      <c r="U43" s="221"/>
      <c r="V43" s="211"/>
      <c r="W43" s="211"/>
      <c r="X43" s="211"/>
      <c r="Y43" s="211"/>
      <c r="Z43" s="211"/>
      <c r="AA43" s="211"/>
      <c r="AB43" s="211"/>
      <c r="AC43" s="211"/>
      <c r="AD43" s="211"/>
      <c r="AE43" s="211" t="s">
        <v>170</v>
      </c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4" t="str">
        <f>C43</f>
        <v>Lokání strukturální předzpevnění silně korodovaného povrchu kamene prostředky na bázi esterů kyseliny křemičité - předpokl. 25% plochy</v>
      </c>
      <c r="BB43" s="211"/>
      <c r="BC43" s="211"/>
      <c r="BD43" s="211"/>
      <c r="BE43" s="211"/>
      <c r="BF43" s="211"/>
      <c r="BG43" s="211"/>
      <c r="BH43" s="211"/>
    </row>
    <row r="44" spans="1:60" outlineLevel="1" x14ac:dyDescent="0.25">
      <c r="A44" s="212">
        <v>28</v>
      </c>
      <c r="B44" s="219" t="s">
        <v>171</v>
      </c>
      <c r="C44" s="262" t="s">
        <v>172</v>
      </c>
      <c r="D44" s="221" t="s">
        <v>161</v>
      </c>
      <c r="E44" s="226">
        <v>1</v>
      </c>
      <c r="F44" s="229">
        <f>H44+J44</f>
        <v>0</v>
      </c>
      <c r="G44" s="230">
        <f>ROUND(E44*F44,2)</f>
        <v>0</v>
      </c>
      <c r="H44" s="230"/>
      <c r="I44" s="230">
        <f>ROUND(E44*H44,2)</f>
        <v>0</v>
      </c>
      <c r="J44" s="230"/>
      <c r="K44" s="230">
        <f>ROUND(E44*J44,2)</f>
        <v>0</v>
      </c>
      <c r="L44" s="230">
        <v>21</v>
      </c>
      <c r="M44" s="230">
        <f>G44*(1+L44/100)</f>
        <v>0</v>
      </c>
      <c r="N44" s="221">
        <v>0</v>
      </c>
      <c r="O44" s="221">
        <f>ROUND(E44*N44,5)</f>
        <v>0</v>
      </c>
      <c r="P44" s="221">
        <v>0</v>
      </c>
      <c r="Q44" s="221">
        <f>ROUND(E44*P44,5)</f>
        <v>0</v>
      </c>
      <c r="R44" s="221"/>
      <c r="S44" s="221"/>
      <c r="T44" s="222">
        <v>0</v>
      </c>
      <c r="U44" s="221">
        <f>ROUND(E44*T44,2)</f>
        <v>0</v>
      </c>
      <c r="V44" s="211"/>
      <c r="W44" s="211"/>
      <c r="X44" s="211"/>
      <c r="Y44" s="211"/>
      <c r="Z44" s="211"/>
      <c r="AA44" s="211"/>
      <c r="AB44" s="211"/>
      <c r="AC44" s="211"/>
      <c r="AD44" s="211"/>
      <c r="AE44" s="211" t="s">
        <v>107</v>
      </c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spans="1:60" ht="21" outlineLevel="1" x14ac:dyDescent="0.25">
      <c r="A45" s="212"/>
      <c r="B45" s="219"/>
      <c r="C45" s="264" t="s">
        <v>173</v>
      </c>
      <c r="D45" s="225"/>
      <c r="E45" s="228"/>
      <c r="F45" s="232"/>
      <c r="G45" s="233"/>
      <c r="H45" s="230"/>
      <c r="I45" s="230"/>
      <c r="J45" s="230"/>
      <c r="K45" s="230"/>
      <c r="L45" s="230"/>
      <c r="M45" s="230"/>
      <c r="N45" s="221"/>
      <c r="O45" s="221"/>
      <c r="P45" s="221"/>
      <c r="Q45" s="221"/>
      <c r="R45" s="221"/>
      <c r="S45" s="221"/>
      <c r="T45" s="222"/>
      <c r="U45" s="221"/>
      <c r="V45" s="211"/>
      <c r="W45" s="211"/>
      <c r="X45" s="211"/>
      <c r="Y45" s="211"/>
      <c r="Z45" s="211"/>
      <c r="AA45" s="211"/>
      <c r="AB45" s="211"/>
      <c r="AC45" s="211"/>
      <c r="AD45" s="211"/>
      <c r="AE45" s="211" t="s">
        <v>170</v>
      </c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4" t="str">
        <f>C45</f>
        <v>Revize starších oprav. Snímání nevhodných tmelů a spárování. Použité technologie: mechanické ruční snímání pomocí kamenického a sochařského nářadí.</v>
      </c>
      <c r="BB45" s="211"/>
      <c r="BC45" s="211"/>
      <c r="BD45" s="211"/>
      <c r="BE45" s="211"/>
      <c r="BF45" s="211"/>
      <c r="BG45" s="211"/>
      <c r="BH45" s="211"/>
    </row>
    <row r="46" spans="1:60" outlineLevel="1" x14ac:dyDescent="0.25">
      <c r="A46" s="212">
        <v>29</v>
      </c>
      <c r="B46" s="219" t="s">
        <v>174</v>
      </c>
      <c r="C46" s="262" t="s">
        <v>175</v>
      </c>
      <c r="D46" s="221" t="s">
        <v>161</v>
      </c>
      <c r="E46" s="226">
        <v>1</v>
      </c>
      <c r="F46" s="229">
        <f>H46+J46</f>
        <v>0</v>
      </c>
      <c r="G46" s="230">
        <f>ROUND(E46*F46,2)</f>
        <v>0</v>
      </c>
      <c r="H46" s="230"/>
      <c r="I46" s="230">
        <f>ROUND(E46*H46,2)</f>
        <v>0</v>
      </c>
      <c r="J46" s="230"/>
      <c r="K46" s="230">
        <f>ROUND(E46*J46,2)</f>
        <v>0</v>
      </c>
      <c r="L46" s="230">
        <v>21</v>
      </c>
      <c r="M46" s="230">
        <f>G46*(1+L46/100)</f>
        <v>0</v>
      </c>
      <c r="N46" s="221">
        <v>0</v>
      </c>
      <c r="O46" s="221">
        <f>ROUND(E46*N46,5)</f>
        <v>0</v>
      </c>
      <c r="P46" s="221">
        <v>0</v>
      </c>
      <c r="Q46" s="221">
        <f>ROUND(E46*P46,5)</f>
        <v>0</v>
      </c>
      <c r="R46" s="221"/>
      <c r="S46" s="221"/>
      <c r="T46" s="222">
        <v>0</v>
      </c>
      <c r="U46" s="221">
        <f>ROUND(E46*T46,2)</f>
        <v>0</v>
      </c>
      <c r="V46" s="211"/>
      <c r="W46" s="211"/>
      <c r="X46" s="211"/>
      <c r="Y46" s="211"/>
      <c r="Z46" s="211"/>
      <c r="AA46" s="211"/>
      <c r="AB46" s="211"/>
      <c r="AC46" s="211"/>
      <c r="AD46" s="211"/>
      <c r="AE46" s="211" t="s">
        <v>107</v>
      </c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spans="1:60" ht="21" outlineLevel="1" x14ac:dyDescent="0.25">
      <c r="A47" s="212"/>
      <c r="B47" s="219"/>
      <c r="C47" s="264" t="s">
        <v>176</v>
      </c>
      <c r="D47" s="225"/>
      <c r="E47" s="228"/>
      <c r="F47" s="232"/>
      <c r="G47" s="233"/>
      <c r="H47" s="230"/>
      <c r="I47" s="230"/>
      <c r="J47" s="230"/>
      <c r="K47" s="230"/>
      <c r="L47" s="230"/>
      <c r="M47" s="230"/>
      <c r="N47" s="221"/>
      <c r="O47" s="221"/>
      <c r="P47" s="221"/>
      <c r="Q47" s="221"/>
      <c r="R47" s="221"/>
      <c r="S47" s="221"/>
      <c r="T47" s="222"/>
      <c r="U47" s="221"/>
      <c r="V47" s="211"/>
      <c r="W47" s="211"/>
      <c r="X47" s="211"/>
      <c r="Y47" s="211"/>
      <c r="Z47" s="211"/>
      <c r="AA47" s="211"/>
      <c r="AB47" s="211"/>
      <c r="AC47" s="211"/>
      <c r="AD47" s="211"/>
      <c r="AE47" s="211" t="s">
        <v>170</v>
      </c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4" t="str">
        <f>C47</f>
        <v>Základní očištění zelených a jiných biologických nečistot. Použité materiály a technologie: aplikace biocidního prostředku.</v>
      </c>
      <c r="BB47" s="211"/>
      <c r="BC47" s="211"/>
      <c r="BD47" s="211"/>
      <c r="BE47" s="211"/>
      <c r="BF47" s="211"/>
      <c r="BG47" s="211"/>
      <c r="BH47" s="211"/>
    </row>
    <row r="48" spans="1:60" outlineLevel="1" x14ac:dyDescent="0.25">
      <c r="A48" s="212">
        <v>30</v>
      </c>
      <c r="B48" s="219" t="s">
        <v>177</v>
      </c>
      <c r="C48" s="262" t="s">
        <v>178</v>
      </c>
      <c r="D48" s="221" t="s">
        <v>161</v>
      </c>
      <c r="E48" s="226">
        <v>1</v>
      </c>
      <c r="F48" s="229">
        <f>H48+J48</f>
        <v>0</v>
      </c>
      <c r="G48" s="230">
        <f>ROUND(E48*F48,2)</f>
        <v>0</v>
      </c>
      <c r="H48" s="230"/>
      <c r="I48" s="230">
        <f>ROUND(E48*H48,2)</f>
        <v>0</v>
      </c>
      <c r="J48" s="230"/>
      <c r="K48" s="230">
        <f>ROUND(E48*J48,2)</f>
        <v>0</v>
      </c>
      <c r="L48" s="230">
        <v>21</v>
      </c>
      <c r="M48" s="230">
        <f>G48*(1+L48/100)</f>
        <v>0</v>
      </c>
      <c r="N48" s="221">
        <v>0</v>
      </c>
      <c r="O48" s="221">
        <f>ROUND(E48*N48,5)</f>
        <v>0</v>
      </c>
      <c r="P48" s="221">
        <v>0</v>
      </c>
      <c r="Q48" s="221">
        <f>ROUND(E48*P48,5)</f>
        <v>0</v>
      </c>
      <c r="R48" s="221"/>
      <c r="S48" s="221"/>
      <c r="T48" s="222">
        <v>0</v>
      </c>
      <c r="U48" s="221">
        <f>ROUND(E48*T48,2)</f>
        <v>0</v>
      </c>
      <c r="V48" s="211"/>
      <c r="W48" s="211"/>
      <c r="X48" s="211"/>
      <c r="Y48" s="211"/>
      <c r="Z48" s="211"/>
      <c r="AA48" s="211"/>
      <c r="AB48" s="211"/>
      <c r="AC48" s="211"/>
      <c r="AD48" s="211"/>
      <c r="AE48" s="211" t="s">
        <v>107</v>
      </c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spans="1:60" ht="31.2" outlineLevel="1" x14ac:dyDescent="0.25">
      <c r="A49" s="212"/>
      <c r="B49" s="219"/>
      <c r="C49" s="264" t="s">
        <v>179</v>
      </c>
      <c r="D49" s="225"/>
      <c r="E49" s="228"/>
      <c r="F49" s="232"/>
      <c r="G49" s="233"/>
      <c r="H49" s="230"/>
      <c r="I49" s="230"/>
      <c r="J49" s="230"/>
      <c r="K49" s="230"/>
      <c r="L49" s="230"/>
      <c r="M49" s="230"/>
      <c r="N49" s="221"/>
      <c r="O49" s="221"/>
      <c r="P49" s="221"/>
      <c r="Q49" s="221"/>
      <c r="R49" s="221"/>
      <c r="S49" s="221"/>
      <c r="T49" s="222"/>
      <c r="U49" s="221"/>
      <c r="V49" s="211"/>
      <c r="W49" s="211"/>
      <c r="X49" s="211"/>
      <c r="Y49" s="211"/>
      <c r="Z49" s="211"/>
      <c r="AA49" s="211"/>
      <c r="AB49" s="211"/>
      <c r="AC49" s="211"/>
      <c r="AD49" s="211"/>
      <c r="AE49" s="211" t="s">
        <v>170</v>
      </c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4" t="str">
        <f>C49</f>
        <v>Základní očištění sanovaných zelených a jiných biologických nečistot a usazených depozitů. Použité materiály a technologie: omytí povrchu regulovanou horkou tlakovou vodou - max. výstupní teplota 90 °C a tlak do 100 bar.</v>
      </c>
      <c r="BB49" s="211"/>
      <c r="BC49" s="211"/>
      <c r="BD49" s="211"/>
      <c r="BE49" s="211"/>
      <c r="BF49" s="211"/>
      <c r="BG49" s="211"/>
      <c r="BH49" s="211"/>
    </row>
    <row r="50" spans="1:60" outlineLevel="1" x14ac:dyDescent="0.25">
      <c r="A50" s="212">
        <v>31</v>
      </c>
      <c r="B50" s="219" t="s">
        <v>180</v>
      </c>
      <c r="C50" s="262" t="s">
        <v>181</v>
      </c>
      <c r="D50" s="221" t="s">
        <v>161</v>
      </c>
      <c r="E50" s="226">
        <v>1</v>
      </c>
      <c r="F50" s="229">
        <f>H50+J50</f>
        <v>0</v>
      </c>
      <c r="G50" s="230">
        <f>ROUND(E50*F50,2)</f>
        <v>0</v>
      </c>
      <c r="H50" s="230"/>
      <c r="I50" s="230">
        <f>ROUND(E50*H50,2)</f>
        <v>0</v>
      </c>
      <c r="J50" s="230"/>
      <c r="K50" s="230">
        <f>ROUND(E50*J50,2)</f>
        <v>0</v>
      </c>
      <c r="L50" s="230">
        <v>21</v>
      </c>
      <c r="M50" s="230">
        <f>G50*(1+L50/100)</f>
        <v>0</v>
      </c>
      <c r="N50" s="221">
        <v>0</v>
      </c>
      <c r="O50" s="221">
        <f>ROUND(E50*N50,5)</f>
        <v>0</v>
      </c>
      <c r="P50" s="221">
        <v>0</v>
      </c>
      <c r="Q50" s="221">
        <f>ROUND(E50*P50,5)</f>
        <v>0</v>
      </c>
      <c r="R50" s="221"/>
      <c r="S50" s="221"/>
      <c r="T50" s="222">
        <v>0</v>
      </c>
      <c r="U50" s="221">
        <f>ROUND(E50*T50,2)</f>
        <v>0</v>
      </c>
      <c r="V50" s="211"/>
      <c r="W50" s="211"/>
      <c r="X50" s="211"/>
      <c r="Y50" s="211"/>
      <c r="Z50" s="211"/>
      <c r="AA50" s="211"/>
      <c r="AB50" s="211"/>
      <c r="AC50" s="211"/>
      <c r="AD50" s="211"/>
      <c r="AE50" s="211" t="s">
        <v>107</v>
      </c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spans="1:60" ht="41.4" outlineLevel="1" x14ac:dyDescent="0.25">
      <c r="A51" s="212"/>
      <c r="B51" s="219"/>
      <c r="C51" s="264" t="s">
        <v>182</v>
      </c>
      <c r="D51" s="225"/>
      <c r="E51" s="228"/>
      <c r="F51" s="232"/>
      <c r="G51" s="233"/>
      <c r="H51" s="230"/>
      <c r="I51" s="230"/>
      <c r="J51" s="230"/>
      <c r="K51" s="230"/>
      <c r="L51" s="230"/>
      <c r="M51" s="230"/>
      <c r="N51" s="221"/>
      <c r="O51" s="221"/>
      <c r="P51" s="221"/>
      <c r="Q51" s="221"/>
      <c r="R51" s="221"/>
      <c r="S51" s="221"/>
      <c r="T51" s="222"/>
      <c r="U51" s="221"/>
      <c r="V51" s="211"/>
      <c r="W51" s="211"/>
      <c r="X51" s="211"/>
      <c r="Y51" s="211"/>
      <c r="Z51" s="211"/>
      <c r="AA51" s="211"/>
      <c r="AB51" s="211"/>
      <c r="AC51" s="211"/>
      <c r="AD51" s="211"/>
      <c r="AE51" s="211" t="s">
        <v>170</v>
      </c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4" t="str">
        <f>C51</f>
        <v>Snímání povlaků pevně spojených s povrchem (tmavé depozity). Použité materiály a technologie: nízkotlaké mikroabrazívní čištění, mobilní tryskací zařízení: COBRA, pracovní tlak: 0,2 - 2 Bar. Použití vhodných inertních abraziv dle provedených zkoušek (přírodní granát, zrnitost 200). Alternativně chemické dočištění. Předpokl. do 20% plochy</v>
      </c>
      <c r="BB51" s="211"/>
      <c r="BC51" s="211"/>
      <c r="BD51" s="211"/>
      <c r="BE51" s="211"/>
      <c r="BF51" s="211"/>
      <c r="BG51" s="211"/>
      <c r="BH51" s="211"/>
    </row>
    <row r="52" spans="1:60" outlineLevel="1" x14ac:dyDescent="0.25">
      <c r="A52" s="212">
        <v>32</v>
      </c>
      <c r="B52" s="219" t="s">
        <v>183</v>
      </c>
      <c r="C52" s="262" t="s">
        <v>184</v>
      </c>
      <c r="D52" s="221" t="s">
        <v>161</v>
      </c>
      <c r="E52" s="226">
        <v>1</v>
      </c>
      <c r="F52" s="229">
        <f>H52+J52</f>
        <v>0</v>
      </c>
      <c r="G52" s="230">
        <f>ROUND(E52*F52,2)</f>
        <v>0</v>
      </c>
      <c r="H52" s="230"/>
      <c r="I52" s="230">
        <f>ROUND(E52*H52,2)</f>
        <v>0</v>
      </c>
      <c r="J52" s="230"/>
      <c r="K52" s="230">
        <f>ROUND(E52*J52,2)</f>
        <v>0</v>
      </c>
      <c r="L52" s="230">
        <v>21</v>
      </c>
      <c r="M52" s="230">
        <f>G52*(1+L52/100)</f>
        <v>0</v>
      </c>
      <c r="N52" s="221">
        <v>0</v>
      </c>
      <c r="O52" s="221">
        <f>ROUND(E52*N52,5)</f>
        <v>0</v>
      </c>
      <c r="P52" s="221">
        <v>0</v>
      </c>
      <c r="Q52" s="221">
        <f>ROUND(E52*P52,5)</f>
        <v>0</v>
      </c>
      <c r="R52" s="221"/>
      <c r="S52" s="221"/>
      <c r="T52" s="222">
        <v>0</v>
      </c>
      <c r="U52" s="221">
        <f>ROUND(E52*T52,2)</f>
        <v>0</v>
      </c>
      <c r="V52" s="211"/>
      <c r="W52" s="211"/>
      <c r="X52" s="211"/>
      <c r="Y52" s="211"/>
      <c r="Z52" s="211"/>
      <c r="AA52" s="211"/>
      <c r="AB52" s="211"/>
      <c r="AC52" s="211"/>
      <c r="AD52" s="211"/>
      <c r="AE52" s="211" t="s">
        <v>107</v>
      </c>
      <c r="AF52" s="211"/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spans="1:60" ht="21" outlineLevel="1" x14ac:dyDescent="0.25">
      <c r="A53" s="212"/>
      <c r="B53" s="219"/>
      <c r="C53" s="264" t="s">
        <v>185</v>
      </c>
      <c r="D53" s="225"/>
      <c r="E53" s="228"/>
      <c r="F53" s="232"/>
      <c r="G53" s="233"/>
      <c r="H53" s="230"/>
      <c r="I53" s="230"/>
      <c r="J53" s="230"/>
      <c r="K53" s="230"/>
      <c r="L53" s="230"/>
      <c r="M53" s="230"/>
      <c r="N53" s="221"/>
      <c r="O53" s="221"/>
      <c r="P53" s="221"/>
      <c r="Q53" s="221"/>
      <c r="R53" s="221"/>
      <c r="S53" s="221"/>
      <c r="T53" s="222"/>
      <c r="U53" s="221"/>
      <c r="V53" s="211"/>
      <c r="W53" s="211"/>
      <c r="X53" s="211"/>
      <c r="Y53" s="211"/>
      <c r="Z53" s="211"/>
      <c r="AA53" s="211"/>
      <c r="AB53" s="211"/>
      <c r="AC53" s="211"/>
      <c r="AD53" s="211"/>
      <c r="AE53" s="211" t="s">
        <v>170</v>
      </c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4" t="str">
        <f>C53</f>
        <v>Kompletní omytí povrchu po předchozích krocích procesu čištění. Použité technologie: omytí povrchu regulovanou tlakovou vodou: tlak do 100 bar.</v>
      </c>
      <c r="BB53" s="211"/>
      <c r="BC53" s="211"/>
      <c r="BD53" s="211"/>
      <c r="BE53" s="211"/>
      <c r="BF53" s="211"/>
      <c r="BG53" s="211"/>
      <c r="BH53" s="211"/>
    </row>
    <row r="54" spans="1:60" outlineLevel="1" x14ac:dyDescent="0.25">
      <c r="A54" s="212">
        <v>33</v>
      </c>
      <c r="B54" s="219" t="s">
        <v>186</v>
      </c>
      <c r="C54" s="262" t="s">
        <v>187</v>
      </c>
      <c r="D54" s="221" t="s">
        <v>161</v>
      </c>
      <c r="E54" s="226">
        <v>1</v>
      </c>
      <c r="F54" s="229">
        <f>H54+J54</f>
        <v>0</v>
      </c>
      <c r="G54" s="230">
        <f>ROUND(E54*F54,2)</f>
        <v>0</v>
      </c>
      <c r="H54" s="230"/>
      <c r="I54" s="230">
        <f>ROUND(E54*H54,2)</f>
        <v>0</v>
      </c>
      <c r="J54" s="230"/>
      <c r="K54" s="230">
        <f>ROUND(E54*J54,2)</f>
        <v>0</v>
      </c>
      <c r="L54" s="230">
        <v>21</v>
      </c>
      <c r="M54" s="230">
        <f>G54*(1+L54/100)</f>
        <v>0</v>
      </c>
      <c r="N54" s="221">
        <v>0</v>
      </c>
      <c r="O54" s="221">
        <f>ROUND(E54*N54,5)</f>
        <v>0</v>
      </c>
      <c r="P54" s="221">
        <v>0</v>
      </c>
      <c r="Q54" s="221">
        <f>ROUND(E54*P54,5)</f>
        <v>0</v>
      </c>
      <c r="R54" s="221"/>
      <c r="S54" s="221"/>
      <c r="T54" s="222">
        <v>0</v>
      </c>
      <c r="U54" s="221">
        <f>ROUND(E54*T54,2)</f>
        <v>0</v>
      </c>
      <c r="V54" s="211"/>
      <c r="W54" s="211"/>
      <c r="X54" s="211"/>
      <c r="Y54" s="211"/>
      <c r="Z54" s="211"/>
      <c r="AA54" s="211"/>
      <c r="AB54" s="211"/>
      <c r="AC54" s="211"/>
      <c r="AD54" s="211"/>
      <c r="AE54" s="211" t="s">
        <v>107</v>
      </c>
      <c r="AF54" s="211"/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spans="1:60" outlineLevel="1" x14ac:dyDescent="0.25">
      <c r="A55" s="212"/>
      <c r="B55" s="219"/>
      <c r="C55" s="264" t="s">
        <v>188</v>
      </c>
      <c r="D55" s="225"/>
      <c r="E55" s="228"/>
      <c r="F55" s="232"/>
      <c r="G55" s="233"/>
      <c r="H55" s="230"/>
      <c r="I55" s="230"/>
      <c r="J55" s="230"/>
      <c r="K55" s="230"/>
      <c r="L55" s="230"/>
      <c r="M55" s="230"/>
      <c r="N55" s="221"/>
      <c r="O55" s="221"/>
      <c r="P55" s="221"/>
      <c r="Q55" s="221"/>
      <c r="R55" s="221"/>
      <c r="S55" s="221"/>
      <c r="T55" s="222"/>
      <c r="U55" s="221"/>
      <c r="V55" s="211"/>
      <c r="W55" s="211"/>
      <c r="X55" s="211"/>
      <c r="Y55" s="211"/>
      <c r="Z55" s="211"/>
      <c r="AA55" s="211"/>
      <c r="AB55" s="211"/>
      <c r="AC55" s="211"/>
      <c r="AD55" s="211"/>
      <c r="AE55" s="211" t="s">
        <v>170</v>
      </c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4" t="str">
        <f>C55</f>
        <v>Lokání strukturální zpevnění kamene prostředky na bázi esterů kyseliny křemičité. Předpokl. 100% plochy</v>
      </c>
      <c r="BB55" s="211"/>
      <c r="BC55" s="211"/>
      <c r="BD55" s="211"/>
      <c r="BE55" s="211"/>
      <c r="BF55" s="211"/>
      <c r="BG55" s="211"/>
      <c r="BH55" s="211"/>
    </row>
    <row r="56" spans="1:60" outlineLevel="1" x14ac:dyDescent="0.25">
      <c r="A56" s="212">
        <v>34</v>
      </c>
      <c r="B56" s="219" t="s">
        <v>189</v>
      </c>
      <c r="C56" s="262" t="s">
        <v>190</v>
      </c>
      <c r="D56" s="221" t="s">
        <v>161</v>
      </c>
      <c r="E56" s="226">
        <v>1</v>
      </c>
      <c r="F56" s="229">
        <f>H56+J56</f>
        <v>0</v>
      </c>
      <c r="G56" s="230">
        <f>ROUND(E56*F56,2)</f>
        <v>0</v>
      </c>
      <c r="H56" s="230"/>
      <c r="I56" s="230">
        <f>ROUND(E56*H56,2)</f>
        <v>0</v>
      </c>
      <c r="J56" s="230"/>
      <c r="K56" s="230">
        <f>ROUND(E56*J56,2)</f>
        <v>0</v>
      </c>
      <c r="L56" s="230">
        <v>21</v>
      </c>
      <c r="M56" s="230">
        <f>G56*(1+L56/100)</f>
        <v>0</v>
      </c>
      <c r="N56" s="221">
        <v>0</v>
      </c>
      <c r="O56" s="221">
        <f>ROUND(E56*N56,5)</f>
        <v>0</v>
      </c>
      <c r="P56" s="221">
        <v>0</v>
      </c>
      <c r="Q56" s="221">
        <f>ROUND(E56*P56,5)</f>
        <v>0</v>
      </c>
      <c r="R56" s="221"/>
      <c r="S56" s="221"/>
      <c r="T56" s="222">
        <v>0</v>
      </c>
      <c r="U56" s="221">
        <f>ROUND(E56*T56,2)</f>
        <v>0</v>
      </c>
      <c r="V56" s="211"/>
      <c r="W56" s="211"/>
      <c r="X56" s="211"/>
      <c r="Y56" s="211"/>
      <c r="Z56" s="211"/>
      <c r="AA56" s="211"/>
      <c r="AB56" s="211"/>
      <c r="AC56" s="211"/>
      <c r="AD56" s="211"/>
      <c r="AE56" s="211" t="s">
        <v>107</v>
      </c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spans="1:60" outlineLevel="1" x14ac:dyDescent="0.25">
      <c r="A57" s="212"/>
      <c r="B57" s="219"/>
      <c r="C57" s="264" t="s">
        <v>191</v>
      </c>
      <c r="D57" s="225"/>
      <c r="E57" s="228"/>
      <c r="F57" s="232"/>
      <c r="G57" s="233"/>
      <c r="H57" s="230"/>
      <c r="I57" s="230"/>
      <c r="J57" s="230"/>
      <c r="K57" s="230"/>
      <c r="L57" s="230"/>
      <c r="M57" s="230"/>
      <c r="N57" s="221"/>
      <c r="O57" s="221"/>
      <c r="P57" s="221"/>
      <c r="Q57" s="221"/>
      <c r="R57" s="221"/>
      <c r="S57" s="221"/>
      <c r="T57" s="222"/>
      <c r="U57" s="221"/>
      <c r="V57" s="211"/>
      <c r="W57" s="211"/>
      <c r="X57" s="211"/>
      <c r="Y57" s="211"/>
      <c r="Z57" s="211"/>
      <c r="AA57" s="211"/>
      <c r="AB57" s="211"/>
      <c r="AC57" s="211"/>
      <c r="AD57" s="211"/>
      <c r="AE57" s="211" t="s">
        <v>170</v>
      </c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4" t="str">
        <f>C57</f>
        <v>Zajištění trhlin pomocí injektáže.</v>
      </c>
      <c r="BB57" s="211"/>
      <c r="BC57" s="211"/>
      <c r="BD57" s="211"/>
      <c r="BE57" s="211"/>
      <c r="BF57" s="211"/>
      <c r="BG57" s="211"/>
      <c r="BH57" s="211"/>
    </row>
    <row r="58" spans="1:60" outlineLevel="1" x14ac:dyDescent="0.25">
      <c r="A58" s="212">
        <v>35</v>
      </c>
      <c r="B58" s="219" t="s">
        <v>192</v>
      </c>
      <c r="C58" s="262" t="s">
        <v>193</v>
      </c>
      <c r="D58" s="221" t="s">
        <v>161</v>
      </c>
      <c r="E58" s="226">
        <v>1</v>
      </c>
      <c r="F58" s="229">
        <f>H58+J58</f>
        <v>0</v>
      </c>
      <c r="G58" s="230">
        <f>ROUND(E58*F58,2)</f>
        <v>0</v>
      </c>
      <c r="H58" s="230"/>
      <c r="I58" s="230">
        <f>ROUND(E58*H58,2)</f>
        <v>0</v>
      </c>
      <c r="J58" s="230"/>
      <c r="K58" s="230">
        <f>ROUND(E58*J58,2)</f>
        <v>0</v>
      </c>
      <c r="L58" s="230">
        <v>21</v>
      </c>
      <c r="M58" s="230">
        <f>G58*(1+L58/100)</f>
        <v>0</v>
      </c>
      <c r="N58" s="221">
        <v>0</v>
      </c>
      <c r="O58" s="221">
        <f>ROUND(E58*N58,5)</f>
        <v>0</v>
      </c>
      <c r="P58" s="221">
        <v>0</v>
      </c>
      <c r="Q58" s="221">
        <f>ROUND(E58*P58,5)</f>
        <v>0</v>
      </c>
      <c r="R58" s="221"/>
      <c r="S58" s="221"/>
      <c r="T58" s="222">
        <v>0</v>
      </c>
      <c r="U58" s="221">
        <f>ROUND(E58*T58,2)</f>
        <v>0</v>
      </c>
      <c r="V58" s="211"/>
      <c r="W58" s="211"/>
      <c r="X58" s="211"/>
      <c r="Y58" s="211"/>
      <c r="Z58" s="211"/>
      <c r="AA58" s="211"/>
      <c r="AB58" s="211"/>
      <c r="AC58" s="211"/>
      <c r="AD58" s="211"/>
      <c r="AE58" s="211" t="s">
        <v>107</v>
      </c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spans="1:60" ht="31.2" outlineLevel="1" x14ac:dyDescent="0.25">
      <c r="A59" s="212"/>
      <c r="B59" s="219"/>
      <c r="C59" s="264" t="s">
        <v>194</v>
      </c>
      <c r="D59" s="225"/>
      <c r="E59" s="228"/>
      <c r="F59" s="232"/>
      <c r="G59" s="233"/>
      <c r="H59" s="230"/>
      <c r="I59" s="230"/>
      <c r="J59" s="230"/>
      <c r="K59" s="230"/>
      <c r="L59" s="230"/>
      <c r="M59" s="230"/>
      <c r="N59" s="221"/>
      <c r="O59" s="221"/>
      <c r="P59" s="221"/>
      <c r="Q59" s="221"/>
      <c r="R59" s="221"/>
      <c r="S59" s="221"/>
      <c r="T59" s="222"/>
      <c r="U59" s="221"/>
      <c r="V59" s="211"/>
      <c r="W59" s="211"/>
      <c r="X59" s="211"/>
      <c r="Y59" s="211"/>
      <c r="Z59" s="211"/>
      <c r="AA59" s="211"/>
      <c r="AB59" s="211"/>
      <c r="AC59" s="211"/>
      <c r="AD59" s="211"/>
      <c r="AE59" s="211" t="s">
        <v>170</v>
      </c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4" t="str">
        <f>C59</f>
        <v>Vytmelení poškozených partií minerální maltou, barevností a strukturou odpovídající okolnímu materiálu. Vyplnění spárování vápennou maltou s hydraulickou příměsí, barevností a strukturou odpovídající zachovalému spárování.</v>
      </c>
      <c r="BB59" s="211"/>
      <c r="BC59" s="211"/>
      <c r="BD59" s="211"/>
      <c r="BE59" s="211"/>
      <c r="BF59" s="211"/>
      <c r="BG59" s="211"/>
      <c r="BH59" s="211"/>
    </row>
    <row r="60" spans="1:60" ht="20.399999999999999" outlineLevel="1" x14ac:dyDescent="0.25">
      <c r="A60" s="212">
        <v>36</v>
      </c>
      <c r="B60" s="219" t="s">
        <v>195</v>
      </c>
      <c r="C60" s="262" t="s">
        <v>196</v>
      </c>
      <c r="D60" s="221" t="s">
        <v>161</v>
      </c>
      <c r="E60" s="226">
        <v>1</v>
      </c>
      <c r="F60" s="229">
        <f>H60+J60</f>
        <v>0</v>
      </c>
      <c r="G60" s="230">
        <f>ROUND(E60*F60,2)</f>
        <v>0</v>
      </c>
      <c r="H60" s="230"/>
      <c r="I60" s="230">
        <f>ROUND(E60*H60,2)</f>
        <v>0</v>
      </c>
      <c r="J60" s="230"/>
      <c r="K60" s="230">
        <f>ROUND(E60*J60,2)</f>
        <v>0</v>
      </c>
      <c r="L60" s="230">
        <v>21</v>
      </c>
      <c r="M60" s="230">
        <f>G60*(1+L60/100)</f>
        <v>0</v>
      </c>
      <c r="N60" s="221">
        <v>0</v>
      </c>
      <c r="O60" s="221">
        <f>ROUND(E60*N60,5)</f>
        <v>0</v>
      </c>
      <c r="P60" s="221">
        <v>0</v>
      </c>
      <c r="Q60" s="221">
        <f>ROUND(E60*P60,5)</f>
        <v>0</v>
      </c>
      <c r="R60" s="221"/>
      <c r="S60" s="221"/>
      <c r="T60" s="222">
        <v>0</v>
      </c>
      <c r="U60" s="221">
        <f>ROUND(E60*T60,2)</f>
        <v>0</v>
      </c>
      <c r="V60" s="211"/>
      <c r="W60" s="211"/>
      <c r="X60" s="211"/>
      <c r="Y60" s="211"/>
      <c r="Z60" s="211"/>
      <c r="AA60" s="211"/>
      <c r="AB60" s="211"/>
      <c r="AC60" s="211"/>
      <c r="AD60" s="211"/>
      <c r="AE60" s="211" t="s">
        <v>107</v>
      </c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spans="1:60" ht="20.399999999999999" outlineLevel="1" x14ac:dyDescent="0.25">
      <c r="A61" s="212">
        <v>37</v>
      </c>
      <c r="B61" s="219" t="s">
        <v>197</v>
      </c>
      <c r="C61" s="262" t="s">
        <v>198</v>
      </c>
      <c r="D61" s="221" t="s">
        <v>161</v>
      </c>
      <c r="E61" s="226">
        <v>1</v>
      </c>
      <c r="F61" s="229">
        <f>H61+J61</f>
        <v>0</v>
      </c>
      <c r="G61" s="230">
        <f>ROUND(E61*F61,2)</f>
        <v>0</v>
      </c>
      <c r="H61" s="230"/>
      <c r="I61" s="230">
        <f>ROUND(E61*H61,2)</f>
        <v>0</v>
      </c>
      <c r="J61" s="230"/>
      <c r="K61" s="230">
        <f>ROUND(E61*J61,2)</f>
        <v>0</v>
      </c>
      <c r="L61" s="230">
        <v>21</v>
      </c>
      <c r="M61" s="230">
        <f>G61*(1+L61/100)</f>
        <v>0</v>
      </c>
      <c r="N61" s="221">
        <v>0</v>
      </c>
      <c r="O61" s="221">
        <f>ROUND(E61*N61,5)</f>
        <v>0</v>
      </c>
      <c r="P61" s="221">
        <v>0</v>
      </c>
      <c r="Q61" s="221">
        <f>ROUND(E61*P61,5)</f>
        <v>0</v>
      </c>
      <c r="R61" s="221"/>
      <c r="S61" s="221"/>
      <c r="T61" s="222">
        <v>0</v>
      </c>
      <c r="U61" s="221">
        <f>ROUND(E61*T61,2)</f>
        <v>0</v>
      </c>
      <c r="V61" s="211"/>
      <c r="W61" s="211"/>
      <c r="X61" s="211"/>
      <c r="Y61" s="211"/>
      <c r="Z61" s="211"/>
      <c r="AA61" s="211"/>
      <c r="AB61" s="211"/>
      <c r="AC61" s="211"/>
      <c r="AD61" s="211"/>
      <c r="AE61" s="211" t="s">
        <v>107</v>
      </c>
      <c r="AF61" s="211"/>
      <c r="AG61" s="211"/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spans="1:60" ht="20.399999999999999" outlineLevel="1" x14ac:dyDescent="0.25">
      <c r="A62" s="212">
        <v>38</v>
      </c>
      <c r="B62" s="219" t="s">
        <v>199</v>
      </c>
      <c r="C62" s="262" t="s">
        <v>200</v>
      </c>
      <c r="D62" s="221" t="s">
        <v>161</v>
      </c>
      <c r="E62" s="226">
        <v>1</v>
      </c>
      <c r="F62" s="229">
        <f>H62+J62</f>
        <v>0</v>
      </c>
      <c r="G62" s="230">
        <f>ROUND(E62*F62,2)</f>
        <v>0</v>
      </c>
      <c r="H62" s="230"/>
      <c r="I62" s="230">
        <f>ROUND(E62*H62,2)</f>
        <v>0</v>
      </c>
      <c r="J62" s="230"/>
      <c r="K62" s="230">
        <f>ROUND(E62*J62,2)</f>
        <v>0</v>
      </c>
      <c r="L62" s="230">
        <v>21</v>
      </c>
      <c r="M62" s="230">
        <f>G62*(1+L62/100)</f>
        <v>0</v>
      </c>
      <c r="N62" s="221">
        <v>0</v>
      </c>
      <c r="O62" s="221">
        <f>ROUND(E62*N62,5)</f>
        <v>0</v>
      </c>
      <c r="P62" s="221">
        <v>0</v>
      </c>
      <c r="Q62" s="221">
        <f>ROUND(E62*P62,5)</f>
        <v>0</v>
      </c>
      <c r="R62" s="221"/>
      <c r="S62" s="221"/>
      <c r="T62" s="222">
        <v>0</v>
      </c>
      <c r="U62" s="221">
        <f>ROUND(E62*T62,2)</f>
        <v>0</v>
      </c>
      <c r="V62" s="211"/>
      <c r="W62" s="211"/>
      <c r="X62" s="211"/>
      <c r="Y62" s="211"/>
      <c r="Z62" s="211"/>
      <c r="AA62" s="211"/>
      <c r="AB62" s="211"/>
      <c r="AC62" s="211"/>
      <c r="AD62" s="211"/>
      <c r="AE62" s="211" t="s">
        <v>107</v>
      </c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</row>
    <row r="63" spans="1:60" outlineLevel="1" x14ac:dyDescent="0.25">
      <c r="A63" s="212"/>
      <c r="B63" s="219"/>
      <c r="C63" s="264" t="s">
        <v>201</v>
      </c>
      <c r="D63" s="225"/>
      <c r="E63" s="228"/>
      <c r="F63" s="232"/>
      <c r="G63" s="233"/>
      <c r="H63" s="230"/>
      <c r="I63" s="230"/>
      <c r="J63" s="230"/>
      <c r="K63" s="230"/>
      <c r="L63" s="230"/>
      <c r="M63" s="230"/>
      <c r="N63" s="221"/>
      <c r="O63" s="221"/>
      <c r="P63" s="221"/>
      <c r="Q63" s="221"/>
      <c r="R63" s="221"/>
      <c r="S63" s="221"/>
      <c r="T63" s="222"/>
      <c r="U63" s="221"/>
      <c r="V63" s="211"/>
      <c r="W63" s="211"/>
      <c r="X63" s="211"/>
      <c r="Y63" s="211"/>
      <c r="Z63" s="211"/>
      <c r="AA63" s="211"/>
      <c r="AB63" s="211"/>
      <c r="AC63" s="211"/>
      <c r="AD63" s="211"/>
      <c r="AE63" s="211" t="s">
        <v>170</v>
      </c>
      <c r="AF63" s="211"/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4" t="str">
        <f>C63</f>
        <v>- osazení tesané kopie s použitím lepidla Akepox 2010 a nerez armatury</v>
      </c>
      <c r="BB63" s="211"/>
      <c r="BC63" s="211"/>
      <c r="BD63" s="211"/>
      <c r="BE63" s="211"/>
      <c r="BF63" s="211"/>
      <c r="BG63" s="211"/>
      <c r="BH63" s="211"/>
    </row>
    <row r="64" spans="1:60" outlineLevel="1" x14ac:dyDescent="0.25">
      <c r="A64" s="212">
        <v>39</v>
      </c>
      <c r="B64" s="219" t="s">
        <v>202</v>
      </c>
      <c r="C64" s="262" t="s">
        <v>203</v>
      </c>
      <c r="D64" s="221" t="s">
        <v>161</v>
      </c>
      <c r="E64" s="226">
        <v>1</v>
      </c>
      <c r="F64" s="229">
        <f>H64+J64</f>
        <v>0</v>
      </c>
      <c r="G64" s="230">
        <f>ROUND(E64*F64,2)</f>
        <v>0</v>
      </c>
      <c r="H64" s="230"/>
      <c r="I64" s="230">
        <f>ROUND(E64*H64,2)</f>
        <v>0</v>
      </c>
      <c r="J64" s="230"/>
      <c r="K64" s="230">
        <f>ROUND(E64*J64,2)</f>
        <v>0</v>
      </c>
      <c r="L64" s="230">
        <v>21</v>
      </c>
      <c r="M64" s="230">
        <f>G64*(1+L64/100)</f>
        <v>0</v>
      </c>
      <c r="N64" s="221">
        <v>0</v>
      </c>
      <c r="O64" s="221">
        <f>ROUND(E64*N64,5)</f>
        <v>0</v>
      </c>
      <c r="P64" s="221">
        <v>0</v>
      </c>
      <c r="Q64" s="221">
        <f>ROUND(E64*P64,5)</f>
        <v>0</v>
      </c>
      <c r="R64" s="221"/>
      <c r="S64" s="221"/>
      <c r="T64" s="222">
        <v>0</v>
      </c>
      <c r="U64" s="221">
        <f>ROUND(E64*T64,2)</f>
        <v>0</v>
      </c>
      <c r="V64" s="211"/>
      <c r="W64" s="211"/>
      <c r="X64" s="211"/>
      <c r="Y64" s="211"/>
      <c r="Z64" s="211"/>
      <c r="AA64" s="211"/>
      <c r="AB64" s="211"/>
      <c r="AC64" s="211"/>
      <c r="AD64" s="211"/>
      <c r="AE64" s="211" t="s">
        <v>107</v>
      </c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spans="1:60" outlineLevel="1" x14ac:dyDescent="0.25">
      <c r="A65" s="212"/>
      <c r="B65" s="219"/>
      <c r="C65" s="264" t="s">
        <v>204</v>
      </c>
      <c r="D65" s="225"/>
      <c r="E65" s="228"/>
      <c r="F65" s="232"/>
      <c r="G65" s="233"/>
      <c r="H65" s="230"/>
      <c r="I65" s="230"/>
      <c r="J65" s="230"/>
      <c r="K65" s="230"/>
      <c r="L65" s="230"/>
      <c r="M65" s="230"/>
      <c r="N65" s="221"/>
      <c r="O65" s="221"/>
      <c r="P65" s="221"/>
      <c r="Q65" s="221"/>
      <c r="R65" s="221"/>
      <c r="S65" s="221"/>
      <c r="T65" s="222"/>
      <c r="U65" s="221"/>
      <c r="V65" s="211"/>
      <c r="W65" s="211"/>
      <c r="X65" s="211"/>
      <c r="Y65" s="211"/>
      <c r="Z65" s="211"/>
      <c r="AA65" s="211"/>
      <c r="AB65" s="211"/>
      <c r="AC65" s="211"/>
      <c r="AD65" s="211"/>
      <c r="AE65" s="211" t="s">
        <v>170</v>
      </c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4" t="str">
        <f>C65</f>
        <v>- slepení přelomeného kříže</v>
      </c>
      <c r="BB65" s="211"/>
      <c r="BC65" s="211"/>
      <c r="BD65" s="211"/>
      <c r="BE65" s="211"/>
      <c r="BF65" s="211"/>
      <c r="BG65" s="211"/>
      <c r="BH65" s="211"/>
    </row>
    <row r="66" spans="1:60" outlineLevel="1" x14ac:dyDescent="0.25">
      <c r="A66" s="212"/>
      <c r="B66" s="219"/>
      <c r="C66" s="264" t="s">
        <v>205</v>
      </c>
      <c r="D66" s="225"/>
      <c r="E66" s="228"/>
      <c r="F66" s="232"/>
      <c r="G66" s="233"/>
      <c r="H66" s="230"/>
      <c r="I66" s="230"/>
      <c r="J66" s="230"/>
      <c r="K66" s="230"/>
      <c r="L66" s="230"/>
      <c r="M66" s="230"/>
      <c r="N66" s="221"/>
      <c r="O66" s="221"/>
      <c r="P66" s="221"/>
      <c r="Q66" s="221"/>
      <c r="R66" s="221"/>
      <c r="S66" s="221"/>
      <c r="T66" s="222"/>
      <c r="U66" s="221"/>
      <c r="V66" s="211"/>
      <c r="W66" s="211"/>
      <c r="X66" s="211"/>
      <c r="Y66" s="211"/>
      <c r="Z66" s="211"/>
      <c r="AA66" s="211"/>
      <c r="AB66" s="211"/>
      <c r="AC66" s="211"/>
      <c r="AD66" s="211"/>
      <c r="AE66" s="211" t="s">
        <v>170</v>
      </c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4" t="str">
        <f>C66</f>
        <v>- sejmutí druhotných doplňků</v>
      </c>
      <c r="BB66" s="211"/>
      <c r="BC66" s="211"/>
      <c r="BD66" s="211"/>
      <c r="BE66" s="211"/>
      <c r="BF66" s="211"/>
      <c r="BG66" s="211"/>
      <c r="BH66" s="211"/>
    </row>
    <row r="67" spans="1:60" outlineLevel="1" x14ac:dyDescent="0.25">
      <c r="A67" s="212"/>
      <c r="B67" s="219"/>
      <c r="C67" s="264" t="s">
        <v>206</v>
      </c>
      <c r="D67" s="225"/>
      <c r="E67" s="228"/>
      <c r="F67" s="232"/>
      <c r="G67" s="233"/>
      <c r="H67" s="230"/>
      <c r="I67" s="230"/>
      <c r="J67" s="230"/>
      <c r="K67" s="230"/>
      <c r="L67" s="230"/>
      <c r="M67" s="230"/>
      <c r="N67" s="221"/>
      <c r="O67" s="221"/>
      <c r="P67" s="221"/>
      <c r="Q67" s="221"/>
      <c r="R67" s="221"/>
      <c r="S67" s="221"/>
      <c r="T67" s="222"/>
      <c r="U67" s="221"/>
      <c r="V67" s="211"/>
      <c r="W67" s="211"/>
      <c r="X67" s="211"/>
      <c r="Y67" s="211"/>
      <c r="Z67" s="211"/>
      <c r="AA67" s="211"/>
      <c r="AB67" s="211"/>
      <c r="AC67" s="211"/>
      <c r="AD67" s="211"/>
      <c r="AE67" s="211" t="s">
        <v>170</v>
      </c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4" t="str">
        <f>C67</f>
        <v>- domodelování korpusu Krista v hlíně v měřítku 1:1</v>
      </c>
      <c r="BB67" s="211"/>
      <c r="BC67" s="211"/>
      <c r="BD67" s="211"/>
      <c r="BE67" s="211"/>
      <c r="BF67" s="211"/>
      <c r="BG67" s="211"/>
      <c r="BH67" s="211"/>
    </row>
    <row r="68" spans="1:60" outlineLevel="1" x14ac:dyDescent="0.25">
      <c r="A68" s="212"/>
      <c r="B68" s="219"/>
      <c r="C68" s="264" t="s">
        <v>207</v>
      </c>
      <c r="D68" s="225"/>
      <c r="E68" s="228"/>
      <c r="F68" s="232"/>
      <c r="G68" s="233"/>
      <c r="H68" s="230"/>
      <c r="I68" s="230"/>
      <c r="J68" s="230"/>
      <c r="K68" s="230"/>
      <c r="L68" s="230"/>
      <c r="M68" s="230"/>
      <c r="N68" s="221"/>
      <c r="O68" s="221"/>
      <c r="P68" s="221"/>
      <c r="Q68" s="221"/>
      <c r="R68" s="221"/>
      <c r="S68" s="221"/>
      <c r="T68" s="222"/>
      <c r="U68" s="221"/>
      <c r="V68" s="211"/>
      <c r="W68" s="211"/>
      <c r="X68" s="211"/>
      <c r="Y68" s="211"/>
      <c r="Z68" s="211"/>
      <c r="AA68" s="211"/>
      <c r="AB68" s="211"/>
      <c r="AC68" s="211"/>
      <c r="AD68" s="211"/>
      <c r="AE68" s="211" t="s">
        <v>170</v>
      </c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4" t="str">
        <f>C68</f>
        <v>- sejmutí formy a zhotovení sádrového odlitku a spasování na kameni</v>
      </c>
      <c r="BB68" s="211"/>
      <c r="BC68" s="211"/>
      <c r="BD68" s="211"/>
      <c r="BE68" s="211"/>
      <c r="BF68" s="211"/>
      <c r="BG68" s="211"/>
      <c r="BH68" s="211"/>
    </row>
    <row r="69" spans="1:60" outlineLevel="1" x14ac:dyDescent="0.25">
      <c r="A69" s="212">
        <v>40</v>
      </c>
      <c r="B69" s="219" t="s">
        <v>208</v>
      </c>
      <c r="C69" s="262" t="s">
        <v>209</v>
      </c>
      <c r="D69" s="221" t="s">
        <v>166</v>
      </c>
      <c r="E69" s="226">
        <v>1</v>
      </c>
      <c r="F69" s="229">
        <f>H69+J69</f>
        <v>0</v>
      </c>
      <c r="G69" s="230">
        <f>ROUND(E69*F69,2)</f>
        <v>0</v>
      </c>
      <c r="H69" s="230"/>
      <c r="I69" s="230">
        <f>ROUND(E69*H69,2)</f>
        <v>0</v>
      </c>
      <c r="J69" s="230"/>
      <c r="K69" s="230">
        <f>ROUND(E69*J69,2)</f>
        <v>0</v>
      </c>
      <c r="L69" s="230">
        <v>21</v>
      </c>
      <c r="M69" s="230">
        <f>G69*(1+L69/100)</f>
        <v>0</v>
      </c>
      <c r="N69" s="221">
        <v>0</v>
      </c>
      <c r="O69" s="221">
        <f>ROUND(E69*N69,5)</f>
        <v>0</v>
      </c>
      <c r="P69" s="221">
        <v>0</v>
      </c>
      <c r="Q69" s="221">
        <f>ROUND(E69*P69,5)</f>
        <v>0</v>
      </c>
      <c r="R69" s="221"/>
      <c r="S69" s="221"/>
      <c r="T69" s="222">
        <v>0</v>
      </c>
      <c r="U69" s="221">
        <f>ROUND(E69*T69,2)</f>
        <v>0</v>
      </c>
      <c r="V69" s="211"/>
      <c r="W69" s="211"/>
      <c r="X69" s="211"/>
      <c r="Y69" s="211"/>
      <c r="Z69" s="211"/>
      <c r="AA69" s="211"/>
      <c r="AB69" s="211"/>
      <c r="AC69" s="211"/>
      <c r="AD69" s="211"/>
      <c r="AE69" s="211" t="s">
        <v>107</v>
      </c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</row>
    <row r="70" spans="1:60" outlineLevel="1" x14ac:dyDescent="0.25">
      <c r="A70" s="212">
        <v>41</v>
      </c>
      <c r="B70" s="219" t="s">
        <v>210</v>
      </c>
      <c r="C70" s="262" t="s">
        <v>211</v>
      </c>
      <c r="D70" s="221" t="s">
        <v>161</v>
      </c>
      <c r="E70" s="226">
        <v>1</v>
      </c>
      <c r="F70" s="229">
        <f>H70+J70</f>
        <v>0</v>
      </c>
      <c r="G70" s="230">
        <f>ROUND(E70*F70,2)</f>
        <v>0</v>
      </c>
      <c r="H70" s="230"/>
      <c r="I70" s="230">
        <f>ROUND(E70*H70,2)</f>
        <v>0</v>
      </c>
      <c r="J70" s="230"/>
      <c r="K70" s="230">
        <f>ROUND(E70*J70,2)</f>
        <v>0</v>
      </c>
      <c r="L70" s="230">
        <v>21</v>
      </c>
      <c r="M70" s="230">
        <f>G70*(1+L70/100)</f>
        <v>0</v>
      </c>
      <c r="N70" s="221">
        <v>0</v>
      </c>
      <c r="O70" s="221">
        <f>ROUND(E70*N70,5)</f>
        <v>0</v>
      </c>
      <c r="P70" s="221">
        <v>0</v>
      </c>
      <c r="Q70" s="221">
        <f>ROUND(E70*P70,5)</f>
        <v>0</v>
      </c>
      <c r="R70" s="221"/>
      <c r="S70" s="221"/>
      <c r="T70" s="222">
        <v>0</v>
      </c>
      <c r="U70" s="221">
        <f>ROUND(E70*T70,2)</f>
        <v>0</v>
      </c>
      <c r="V70" s="211"/>
      <c r="W70" s="211"/>
      <c r="X70" s="211"/>
      <c r="Y70" s="211"/>
      <c r="Z70" s="211"/>
      <c r="AA70" s="211"/>
      <c r="AB70" s="211"/>
      <c r="AC70" s="211"/>
      <c r="AD70" s="211"/>
      <c r="AE70" s="211" t="s">
        <v>107</v>
      </c>
      <c r="AF70" s="211"/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</row>
    <row r="71" spans="1:60" outlineLevel="1" x14ac:dyDescent="0.25">
      <c r="A71" s="212">
        <v>42</v>
      </c>
      <c r="B71" s="219" t="s">
        <v>212</v>
      </c>
      <c r="C71" s="262" t="s">
        <v>213</v>
      </c>
      <c r="D71" s="221" t="s">
        <v>166</v>
      </c>
      <c r="E71" s="226">
        <v>1</v>
      </c>
      <c r="F71" s="229">
        <f>H71+J71</f>
        <v>0</v>
      </c>
      <c r="G71" s="230">
        <f>ROUND(E71*F71,2)</f>
        <v>0</v>
      </c>
      <c r="H71" s="230"/>
      <c r="I71" s="230">
        <f>ROUND(E71*H71,2)</f>
        <v>0</v>
      </c>
      <c r="J71" s="230"/>
      <c r="K71" s="230">
        <f>ROUND(E71*J71,2)</f>
        <v>0</v>
      </c>
      <c r="L71" s="230">
        <v>21</v>
      </c>
      <c r="M71" s="230">
        <f>G71*(1+L71/100)</f>
        <v>0</v>
      </c>
      <c r="N71" s="221">
        <v>5.5000000000000003E-4</v>
      </c>
      <c r="O71" s="221">
        <f>ROUND(E71*N71,5)</f>
        <v>5.5000000000000003E-4</v>
      </c>
      <c r="P71" s="221">
        <v>0</v>
      </c>
      <c r="Q71" s="221">
        <f>ROUND(E71*P71,5)</f>
        <v>0</v>
      </c>
      <c r="R71" s="221"/>
      <c r="S71" s="221"/>
      <c r="T71" s="222">
        <v>0.47499999999999998</v>
      </c>
      <c r="U71" s="221">
        <f>ROUND(E71*T71,2)</f>
        <v>0.48</v>
      </c>
      <c r="V71" s="211"/>
      <c r="W71" s="211"/>
      <c r="X71" s="211"/>
      <c r="Y71" s="211"/>
      <c r="Z71" s="211"/>
      <c r="AA71" s="211"/>
      <c r="AB71" s="211"/>
      <c r="AC71" s="211"/>
      <c r="AD71" s="211"/>
      <c r="AE71" s="211" t="s">
        <v>107</v>
      </c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</row>
    <row r="72" spans="1:60" outlineLevel="1" x14ac:dyDescent="0.25">
      <c r="A72" s="212">
        <v>43</v>
      </c>
      <c r="B72" s="219" t="s">
        <v>214</v>
      </c>
      <c r="C72" s="262" t="s">
        <v>215</v>
      </c>
      <c r="D72" s="221" t="s">
        <v>161</v>
      </c>
      <c r="E72" s="226">
        <v>1</v>
      </c>
      <c r="F72" s="229">
        <f>H72+J72</f>
        <v>0</v>
      </c>
      <c r="G72" s="230">
        <f>ROUND(E72*F72,2)</f>
        <v>0</v>
      </c>
      <c r="H72" s="230"/>
      <c r="I72" s="230">
        <f>ROUND(E72*H72,2)</f>
        <v>0</v>
      </c>
      <c r="J72" s="230"/>
      <c r="K72" s="230">
        <f>ROUND(E72*J72,2)</f>
        <v>0</v>
      </c>
      <c r="L72" s="230">
        <v>21</v>
      </c>
      <c r="M72" s="230">
        <f>G72*(1+L72/100)</f>
        <v>0</v>
      </c>
      <c r="N72" s="221">
        <v>0</v>
      </c>
      <c r="O72" s="221">
        <f>ROUND(E72*N72,5)</f>
        <v>0</v>
      </c>
      <c r="P72" s="221">
        <v>0</v>
      </c>
      <c r="Q72" s="221">
        <f>ROUND(E72*P72,5)</f>
        <v>0</v>
      </c>
      <c r="R72" s="221"/>
      <c r="S72" s="221"/>
      <c r="T72" s="222">
        <v>0</v>
      </c>
      <c r="U72" s="221">
        <f>ROUND(E72*T72,2)</f>
        <v>0</v>
      </c>
      <c r="V72" s="211"/>
      <c r="W72" s="211"/>
      <c r="X72" s="211"/>
      <c r="Y72" s="211"/>
      <c r="Z72" s="211"/>
      <c r="AA72" s="211"/>
      <c r="AB72" s="211"/>
      <c r="AC72" s="211"/>
      <c r="AD72" s="211"/>
      <c r="AE72" s="211" t="s">
        <v>107</v>
      </c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</row>
    <row r="73" spans="1:60" outlineLevel="1" x14ac:dyDescent="0.25">
      <c r="A73" s="212"/>
      <c r="B73" s="219"/>
      <c r="C73" s="264" t="s">
        <v>216</v>
      </c>
      <c r="D73" s="225"/>
      <c r="E73" s="228"/>
      <c r="F73" s="232"/>
      <c r="G73" s="233"/>
      <c r="H73" s="230"/>
      <c r="I73" s="230"/>
      <c r="J73" s="230"/>
      <c r="K73" s="230"/>
      <c r="L73" s="230"/>
      <c r="M73" s="230"/>
      <c r="N73" s="221"/>
      <c r="O73" s="221"/>
      <c r="P73" s="221"/>
      <c r="Q73" s="221"/>
      <c r="R73" s="221"/>
      <c r="S73" s="221"/>
      <c r="T73" s="222"/>
      <c r="U73" s="221"/>
      <c r="V73" s="211"/>
      <c r="W73" s="211"/>
      <c r="X73" s="211"/>
      <c r="Y73" s="211"/>
      <c r="Z73" s="211"/>
      <c r="AA73" s="211"/>
      <c r="AB73" s="211"/>
      <c r="AC73" s="211"/>
      <c r="AD73" s="211"/>
      <c r="AE73" s="211" t="s">
        <v>170</v>
      </c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4" t="str">
        <f>C73</f>
        <v>Lokální lazur. barev. retuš tmelených partií a vizuálně rušivých míst. Předpokl. 30% plochy</v>
      </c>
      <c r="BB73" s="211"/>
      <c r="BC73" s="211"/>
      <c r="BD73" s="211"/>
      <c r="BE73" s="211"/>
      <c r="BF73" s="211"/>
      <c r="BG73" s="211"/>
      <c r="BH73" s="211"/>
    </row>
    <row r="74" spans="1:60" outlineLevel="1" x14ac:dyDescent="0.25">
      <c r="A74" s="212">
        <v>44</v>
      </c>
      <c r="B74" s="219" t="s">
        <v>217</v>
      </c>
      <c r="C74" s="262" t="s">
        <v>218</v>
      </c>
      <c r="D74" s="221" t="s">
        <v>161</v>
      </c>
      <c r="E74" s="226">
        <v>1</v>
      </c>
      <c r="F74" s="229">
        <f>H74+J74</f>
        <v>0</v>
      </c>
      <c r="G74" s="230">
        <f>ROUND(E74*F74,2)</f>
        <v>0</v>
      </c>
      <c r="H74" s="230"/>
      <c r="I74" s="230">
        <f>ROUND(E74*H74,2)</f>
        <v>0</v>
      </c>
      <c r="J74" s="230"/>
      <c r="K74" s="230">
        <f>ROUND(E74*J74,2)</f>
        <v>0</v>
      </c>
      <c r="L74" s="230">
        <v>21</v>
      </c>
      <c r="M74" s="230">
        <f>G74*(1+L74/100)</f>
        <v>0</v>
      </c>
      <c r="N74" s="221">
        <v>0</v>
      </c>
      <c r="O74" s="221">
        <f>ROUND(E74*N74,5)</f>
        <v>0</v>
      </c>
      <c r="P74" s="221">
        <v>0</v>
      </c>
      <c r="Q74" s="221">
        <f>ROUND(E74*P74,5)</f>
        <v>0</v>
      </c>
      <c r="R74" s="221"/>
      <c r="S74" s="221"/>
      <c r="T74" s="222">
        <v>0</v>
      </c>
      <c r="U74" s="221">
        <f>ROUND(E74*T74,2)</f>
        <v>0</v>
      </c>
      <c r="V74" s="211"/>
      <c r="W74" s="211"/>
      <c r="X74" s="211"/>
      <c r="Y74" s="211"/>
      <c r="Z74" s="211"/>
      <c r="AA74" s="211"/>
      <c r="AB74" s="211"/>
      <c r="AC74" s="211"/>
      <c r="AD74" s="211"/>
      <c r="AE74" s="211" t="s">
        <v>107</v>
      </c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</row>
    <row r="75" spans="1:60" outlineLevel="1" x14ac:dyDescent="0.25">
      <c r="A75" s="212"/>
      <c r="B75" s="219"/>
      <c r="C75" s="264" t="s">
        <v>219</v>
      </c>
      <c r="D75" s="225"/>
      <c r="E75" s="228"/>
      <c r="F75" s="232"/>
      <c r="G75" s="233"/>
      <c r="H75" s="230"/>
      <c r="I75" s="230"/>
      <c r="J75" s="230"/>
      <c r="K75" s="230"/>
      <c r="L75" s="230"/>
      <c r="M75" s="230"/>
      <c r="N75" s="221"/>
      <c r="O75" s="221"/>
      <c r="P75" s="221"/>
      <c r="Q75" s="221"/>
      <c r="R75" s="221"/>
      <c r="S75" s="221"/>
      <c r="T75" s="222"/>
      <c r="U75" s="221"/>
      <c r="V75" s="211"/>
      <c r="W75" s="211"/>
      <c r="X75" s="211"/>
      <c r="Y75" s="211"/>
      <c r="Z75" s="211"/>
      <c r="AA75" s="211"/>
      <c r="AB75" s="211"/>
      <c r="AC75" s="211"/>
      <c r="AD75" s="211"/>
      <c r="AE75" s="211" t="s">
        <v>170</v>
      </c>
      <c r="AF75" s="211"/>
      <c r="AG75" s="211"/>
      <c r="AH75" s="21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4" t="str">
        <f>C75</f>
        <v>Lokální hydrofobizace exponovaných povrchů. Předpokl. 70% plochy</v>
      </c>
      <c r="BB75" s="211"/>
      <c r="BC75" s="211"/>
      <c r="BD75" s="211"/>
      <c r="BE75" s="211"/>
      <c r="BF75" s="211"/>
      <c r="BG75" s="211"/>
      <c r="BH75" s="211"/>
    </row>
    <row r="76" spans="1:60" outlineLevel="1" x14ac:dyDescent="0.25">
      <c r="A76" s="212">
        <v>45</v>
      </c>
      <c r="B76" s="219" t="s">
        <v>220</v>
      </c>
      <c r="C76" s="262" t="s">
        <v>221</v>
      </c>
      <c r="D76" s="221" t="s">
        <v>150</v>
      </c>
      <c r="E76" s="226">
        <v>12.4</v>
      </c>
      <c r="F76" s="229">
        <f>H76+J76</f>
        <v>0</v>
      </c>
      <c r="G76" s="230">
        <f>ROUND(E76*F76,2)</f>
        <v>0</v>
      </c>
      <c r="H76" s="230"/>
      <c r="I76" s="230">
        <f>ROUND(E76*H76,2)</f>
        <v>0</v>
      </c>
      <c r="J76" s="230"/>
      <c r="K76" s="230">
        <f>ROUND(E76*J76,2)</f>
        <v>0</v>
      </c>
      <c r="L76" s="230">
        <v>21</v>
      </c>
      <c r="M76" s="230">
        <f>G76*(1+L76/100)</f>
        <v>0</v>
      </c>
      <c r="N76" s="221">
        <v>5.5000000000000003E-4</v>
      </c>
      <c r="O76" s="221">
        <f>ROUND(E76*N76,5)</f>
        <v>6.8199999999999997E-3</v>
      </c>
      <c r="P76" s="221">
        <v>0</v>
      </c>
      <c r="Q76" s="221">
        <f>ROUND(E76*P76,5)</f>
        <v>0</v>
      </c>
      <c r="R76" s="221"/>
      <c r="S76" s="221"/>
      <c r="T76" s="222">
        <v>0.47499999999999998</v>
      </c>
      <c r="U76" s="221">
        <f>ROUND(E76*T76,2)</f>
        <v>5.89</v>
      </c>
      <c r="V76" s="211"/>
      <c r="W76" s="211"/>
      <c r="X76" s="211"/>
      <c r="Y76" s="211"/>
      <c r="Z76" s="211"/>
      <c r="AA76" s="211"/>
      <c r="AB76" s="211"/>
      <c r="AC76" s="211"/>
      <c r="AD76" s="211"/>
      <c r="AE76" s="211" t="s">
        <v>107</v>
      </c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spans="1:60" outlineLevel="1" x14ac:dyDescent="0.25">
      <c r="A77" s="212"/>
      <c r="B77" s="219"/>
      <c r="C77" s="264" t="s">
        <v>222</v>
      </c>
      <c r="D77" s="225"/>
      <c r="E77" s="228"/>
      <c r="F77" s="232"/>
      <c r="G77" s="233"/>
      <c r="H77" s="230"/>
      <c r="I77" s="230"/>
      <c r="J77" s="230"/>
      <c r="K77" s="230"/>
      <c r="L77" s="230"/>
      <c r="M77" s="230"/>
      <c r="N77" s="221"/>
      <c r="O77" s="221"/>
      <c r="P77" s="221"/>
      <c r="Q77" s="221"/>
      <c r="R77" s="221"/>
      <c r="S77" s="221"/>
      <c r="T77" s="222"/>
      <c r="U77" s="221"/>
      <c r="V77" s="211"/>
      <c r="W77" s="211"/>
      <c r="X77" s="211"/>
      <c r="Y77" s="211"/>
      <c r="Z77" s="211"/>
      <c r="AA77" s="211"/>
      <c r="AB77" s="211"/>
      <c r="AC77" s="211"/>
      <c r="AD77" s="211"/>
      <c r="AE77" s="211" t="s">
        <v>170</v>
      </c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4" t="str">
        <f>C77</f>
        <v>- osazení pískovcové obruby do štěrku</v>
      </c>
      <c r="BB77" s="211"/>
      <c r="BC77" s="211"/>
      <c r="BD77" s="211"/>
      <c r="BE77" s="211"/>
      <c r="BF77" s="211"/>
      <c r="BG77" s="211"/>
      <c r="BH77" s="211"/>
    </row>
    <row r="78" spans="1:60" outlineLevel="1" x14ac:dyDescent="0.25">
      <c r="A78" s="212"/>
      <c r="B78" s="219"/>
      <c r="C78" s="264" t="s">
        <v>223</v>
      </c>
      <c r="D78" s="225"/>
      <c r="E78" s="228"/>
      <c r="F78" s="232"/>
      <c r="G78" s="233"/>
      <c r="H78" s="230"/>
      <c r="I78" s="230"/>
      <c r="J78" s="230"/>
      <c r="K78" s="230"/>
      <c r="L78" s="230"/>
      <c r="M78" s="230"/>
      <c r="N78" s="221"/>
      <c r="O78" s="221"/>
      <c r="P78" s="221"/>
      <c r="Q78" s="221"/>
      <c r="R78" s="221"/>
      <c r="S78" s="221"/>
      <c r="T78" s="222"/>
      <c r="U78" s="221"/>
      <c r="V78" s="211"/>
      <c r="W78" s="211"/>
      <c r="X78" s="211"/>
      <c r="Y78" s="211"/>
      <c r="Z78" s="211"/>
      <c r="AA78" s="211"/>
      <c r="AB78" s="211"/>
      <c r="AC78" s="211"/>
      <c r="AD78" s="211"/>
      <c r="AE78" s="211" t="s">
        <v>170</v>
      </c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4" t="str">
        <f>C78</f>
        <v>- součástí ceny je formátování kusů</v>
      </c>
      <c r="BB78" s="211"/>
      <c r="BC78" s="211"/>
      <c r="BD78" s="211"/>
      <c r="BE78" s="211"/>
      <c r="BF78" s="211"/>
      <c r="BG78" s="211"/>
      <c r="BH78" s="211"/>
    </row>
    <row r="79" spans="1:60" ht="20.399999999999999" outlineLevel="1" x14ac:dyDescent="0.25">
      <c r="A79" s="212">
        <v>46</v>
      </c>
      <c r="B79" s="219" t="s">
        <v>224</v>
      </c>
      <c r="C79" s="262" t="s">
        <v>225</v>
      </c>
      <c r="D79" s="221" t="s">
        <v>150</v>
      </c>
      <c r="E79" s="226">
        <v>14</v>
      </c>
      <c r="F79" s="229">
        <f>H79+J79</f>
        <v>0</v>
      </c>
      <c r="G79" s="230">
        <f>ROUND(E79*F79,2)</f>
        <v>0</v>
      </c>
      <c r="H79" s="230"/>
      <c r="I79" s="230">
        <f>ROUND(E79*H79,2)</f>
        <v>0</v>
      </c>
      <c r="J79" s="230"/>
      <c r="K79" s="230">
        <f>ROUND(E79*J79,2)</f>
        <v>0</v>
      </c>
      <c r="L79" s="230">
        <v>21</v>
      </c>
      <c r="M79" s="230">
        <f>G79*(1+L79/100)</f>
        <v>0</v>
      </c>
      <c r="N79" s="221">
        <v>0</v>
      </c>
      <c r="O79" s="221">
        <f>ROUND(E79*N79,5)</f>
        <v>0</v>
      </c>
      <c r="P79" s="221">
        <v>0</v>
      </c>
      <c r="Q79" s="221">
        <f>ROUND(E79*P79,5)</f>
        <v>0</v>
      </c>
      <c r="R79" s="221"/>
      <c r="S79" s="221"/>
      <c r="T79" s="222">
        <v>0</v>
      </c>
      <c r="U79" s="221">
        <f>ROUND(E79*T79,2)</f>
        <v>0</v>
      </c>
      <c r="V79" s="211"/>
      <c r="W79" s="211"/>
      <c r="X79" s="211"/>
      <c r="Y79" s="211"/>
      <c r="Z79" s="211"/>
      <c r="AA79" s="211"/>
      <c r="AB79" s="211"/>
      <c r="AC79" s="211"/>
      <c r="AD79" s="211"/>
      <c r="AE79" s="211" t="s">
        <v>107</v>
      </c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</row>
    <row r="80" spans="1:60" ht="20.399999999999999" outlineLevel="1" x14ac:dyDescent="0.25">
      <c r="A80" s="212">
        <v>47</v>
      </c>
      <c r="B80" s="219" t="s">
        <v>226</v>
      </c>
      <c r="C80" s="262" t="s">
        <v>227</v>
      </c>
      <c r="D80" s="221" t="s">
        <v>166</v>
      </c>
      <c r="E80" s="226">
        <v>1</v>
      </c>
      <c r="F80" s="229">
        <f>H80+J80</f>
        <v>0</v>
      </c>
      <c r="G80" s="230">
        <f>ROUND(E80*F80,2)</f>
        <v>0</v>
      </c>
      <c r="H80" s="230"/>
      <c r="I80" s="230">
        <f>ROUND(E80*H80,2)</f>
        <v>0</v>
      </c>
      <c r="J80" s="230"/>
      <c r="K80" s="230">
        <f>ROUND(E80*J80,2)</f>
        <v>0</v>
      </c>
      <c r="L80" s="230">
        <v>21</v>
      </c>
      <c r="M80" s="230">
        <f>G80*(1+L80/100)</f>
        <v>0</v>
      </c>
      <c r="N80" s="221">
        <v>5.5000000000000003E-4</v>
      </c>
      <c r="O80" s="221">
        <f>ROUND(E80*N80,5)</f>
        <v>5.5000000000000003E-4</v>
      </c>
      <c r="P80" s="221">
        <v>0</v>
      </c>
      <c r="Q80" s="221">
        <f>ROUND(E80*P80,5)</f>
        <v>0</v>
      </c>
      <c r="R80" s="221"/>
      <c r="S80" s="221"/>
      <c r="T80" s="222">
        <v>0.47499999999999998</v>
      </c>
      <c r="U80" s="221">
        <f>ROUND(E80*T80,2)</f>
        <v>0.48</v>
      </c>
      <c r="V80" s="211"/>
      <c r="W80" s="211"/>
      <c r="X80" s="211"/>
      <c r="Y80" s="211"/>
      <c r="Z80" s="211"/>
      <c r="AA80" s="211"/>
      <c r="AB80" s="211"/>
      <c r="AC80" s="211"/>
      <c r="AD80" s="211"/>
      <c r="AE80" s="211" t="s">
        <v>107</v>
      </c>
      <c r="AF80" s="211"/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</row>
    <row r="81" spans="1:60" x14ac:dyDescent="0.25">
      <c r="A81" s="213" t="s">
        <v>102</v>
      </c>
      <c r="B81" s="220" t="s">
        <v>75</v>
      </c>
      <c r="C81" s="263" t="s">
        <v>26</v>
      </c>
      <c r="D81" s="223"/>
      <c r="E81" s="227"/>
      <c r="F81" s="231"/>
      <c r="G81" s="231">
        <f>SUMIF(AE82:AE82,"&lt;&gt;NOR",G82:G82)</f>
        <v>0</v>
      </c>
      <c r="H81" s="231"/>
      <c r="I81" s="231">
        <f>SUM(I82:I82)</f>
        <v>0</v>
      </c>
      <c r="J81" s="231"/>
      <c r="K81" s="231">
        <f>SUM(K82:K82)</f>
        <v>0</v>
      </c>
      <c r="L81" s="231"/>
      <c r="M81" s="231">
        <f>SUM(M82:M82)</f>
        <v>0</v>
      </c>
      <c r="N81" s="223"/>
      <c r="O81" s="223">
        <f>SUM(O82:O82)</f>
        <v>0</v>
      </c>
      <c r="P81" s="223"/>
      <c r="Q81" s="223">
        <f>SUM(Q82:Q82)</f>
        <v>0</v>
      </c>
      <c r="R81" s="223"/>
      <c r="S81" s="223"/>
      <c r="T81" s="224"/>
      <c r="U81" s="223">
        <f>SUM(U82:U82)</f>
        <v>0</v>
      </c>
      <c r="AE81" t="s">
        <v>103</v>
      </c>
    </row>
    <row r="82" spans="1:60" outlineLevel="1" x14ac:dyDescent="0.25">
      <c r="A82" s="241">
        <v>48</v>
      </c>
      <c r="B82" s="242" t="s">
        <v>228</v>
      </c>
      <c r="C82" s="265" t="s">
        <v>229</v>
      </c>
      <c r="D82" s="243" t="s">
        <v>0</v>
      </c>
      <c r="E82" s="244">
        <v>3.5</v>
      </c>
      <c r="F82" s="245">
        <f>H82+J82</f>
        <v>0</v>
      </c>
      <c r="G82" s="246">
        <f>ROUND(E82*F82,2)</f>
        <v>0</v>
      </c>
      <c r="H82" s="246"/>
      <c r="I82" s="246">
        <f>ROUND(E82*H82,2)</f>
        <v>0</v>
      </c>
      <c r="J82" s="246"/>
      <c r="K82" s="246">
        <f>ROUND(E82*J82,2)</f>
        <v>0</v>
      </c>
      <c r="L82" s="246">
        <v>21</v>
      </c>
      <c r="M82" s="246">
        <f>G82*(1+L82/100)</f>
        <v>0</v>
      </c>
      <c r="N82" s="243">
        <v>0</v>
      </c>
      <c r="O82" s="243">
        <f>ROUND(E82*N82,5)</f>
        <v>0</v>
      </c>
      <c r="P82" s="243">
        <v>0</v>
      </c>
      <c r="Q82" s="243">
        <f>ROUND(E82*P82,5)</f>
        <v>0</v>
      </c>
      <c r="R82" s="243"/>
      <c r="S82" s="243"/>
      <c r="T82" s="247">
        <v>0</v>
      </c>
      <c r="U82" s="243">
        <f>ROUND(E82*T82,2)</f>
        <v>0</v>
      </c>
      <c r="V82" s="211"/>
      <c r="W82" s="211"/>
      <c r="X82" s="211"/>
      <c r="Y82" s="211"/>
      <c r="Z82" s="211"/>
      <c r="AA82" s="211"/>
      <c r="AB82" s="211"/>
      <c r="AC82" s="211"/>
      <c r="AD82" s="211"/>
      <c r="AE82" s="211" t="s">
        <v>107</v>
      </c>
      <c r="AF82" s="211"/>
      <c r="AG82" s="211"/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</row>
    <row r="83" spans="1:60" x14ac:dyDescent="0.25">
      <c r="A83" s="6"/>
      <c r="B83" s="7" t="s">
        <v>230</v>
      </c>
      <c r="C83" s="266" t="s">
        <v>230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AC83">
        <v>12</v>
      </c>
      <c r="AD83">
        <v>21</v>
      </c>
    </row>
    <row r="84" spans="1:60" x14ac:dyDescent="0.25">
      <c r="A84" s="248"/>
      <c r="B84" s="249" t="s">
        <v>28</v>
      </c>
      <c r="C84" s="267" t="s">
        <v>230</v>
      </c>
      <c r="D84" s="250"/>
      <c r="E84" s="250"/>
      <c r="F84" s="250"/>
      <c r="G84" s="261">
        <f>G8+G17+G19+G24+G28+G30+G32+G40+G81</f>
        <v>0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AC84">
        <f>SUMIF(L7:L82,AC83,G7:G82)</f>
        <v>0</v>
      </c>
      <c r="AD84">
        <f>SUMIF(L7:L82,AD83,G7:G82)</f>
        <v>0</v>
      </c>
      <c r="AE84" t="s">
        <v>231</v>
      </c>
    </row>
    <row r="85" spans="1:60" x14ac:dyDescent="0.25">
      <c r="A85" s="6"/>
      <c r="B85" s="7" t="s">
        <v>230</v>
      </c>
      <c r="C85" s="266" t="s">
        <v>230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60" x14ac:dyDescent="0.25">
      <c r="A86" s="6"/>
      <c r="B86" s="7" t="s">
        <v>230</v>
      </c>
      <c r="C86" s="266" t="s">
        <v>230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60" x14ac:dyDescent="0.25">
      <c r="A87" s="251" t="s">
        <v>232</v>
      </c>
      <c r="B87" s="251"/>
      <c r="C87" s="268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60" x14ac:dyDescent="0.25">
      <c r="A88" s="252"/>
      <c r="B88" s="253"/>
      <c r="C88" s="269"/>
      <c r="D88" s="253"/>
      <c r="E88" s="253"/>
      <c r="F88" s="253"/>
      <c r="G88" s="254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AE88" t="s">
        <v>233</v>
      </c>
    </row>
    <row r="89" spans="1:60" x14ac:dyDescent="0.25">
      <c r="A89" s="255"/>
      <c r="B89" s="256"/>
      <c r="C89" s="270"/>
      <c r="D89" s="256"/>
      <c r="E89" s="256"/>
      <c r="F89" s="256"/>
      <c r="G89" s="257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60" x14ac:dyDescent="0.25">
      <c r="A90" s="255"/>
      <c r="B90" s="256"/>
      <c r="C90" s="270"/>
      <c r="D90" s="256"/>
      <c r="E90" s="256"/>
      <c r="F90" s="256"/>
      <c r="G90" s="257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60" x14ac:dyDescent="0.25">
      <c r="A91" s="255"/>
      <c r="B91" s="256"/>
      <c r="C91" s="270"/>
      <c r="D91" s="256"/>
      <c r="E91" s="256"/>
      <c r="F91" s="256"/>
      <c r="G91" s="257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60" x14ac:dyDescent="0.25">
      <c r="A92" s="258"/>
      <c r="B92" s="259"/>
      <c r="C92" s="271"/>
      <c r="D92" s="259"/>
      <c r="E92" s="259"/>
      <c r="F92" s="259"/>
      <c r="G92" s="260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60" x14ac:dyDescent="0.25">
      <c r="A93" s="6"/>
      <c r="B93" s="7" t="s">
        <v>230</v>
      </c>
      <c r="C93" s="266" t="s">
        <v>230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60" x14ac:dyDescent="0.25">
      <c r="C94" s="272"/>
      <c r="AE94" t="s">
        <v>234</v>
      </c>
    </row>
  </sheetData>
  <mergeCells count="24">
    <mergeCell ref="C73:G73"/>
    <mergeCell ref="C75:G75"/>
    <mergeCell ref="C77:G77"/>
    <mergeCell ref="C78:G78"/>
    <mergeCell ref="A87:C87"/>
    <mergeCell ref="A88:G92"/>
    <mergeCell ref="C59:G59"/>
    <mergeCell ref="C63:G63"/>
    <mergeCell ref="C65:G65"/>
    <mergeCell ref="C66:G66"/>
    <mergeCell ref="C67:G67"/>
    <mergeCell ref="C68:G68"/>
    <mergeCell ref="C47:G47"/>
    <mergeCell ref="C49:G49"/>
    <mergeCell ref="C51:G51"/>
    <mergeCell ref="C53:G53"/>
    <mergeCell ref="C55:G55"/>
    <mergeCell ref="C57:G57"/>
    <mergeCell ref="A1:G1"/>
    <mergeCell ref="C2:G2"/>
    <mergeCell ref="C3:G3"/>
    <mergeCell ref="C4:G4"/>
    <mergeCell ref="C43:G43"/>
    <mergeCell ref="C45:G45"/>
  </mergeCells>
  <pageMargins left="0.39370078740157499" right="0.19685039370078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Bohdan Hlavatý</dc:creator>
  <cp:lastModifiedBy>Bohdan Hlavatý</cp:lastModifiedBy>
  <cp:lastPrinted>2014-02-28T09:52:57Z</cp:lastPrinted>
  <dcterms:created xsi:type="dcterms:W3CDTF">2009-04-08T07:15:50Z</dcterms:created>
  <dcterms:modified xsi:type="dcterms:W3CDTF">2024-06-10T22:26:25Z</dcterms:modified>
</cp:coreProperties>
</file>